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mc:AlternateContent xmlns:mc="http://schemas.openxmlformats.org/markup-compatibility/2006">
    <mc:Choice Requires="x15">
      <x15ac:absPath xmlns:x15ac="http://schemas.microsoft.com/office/spreadsheetml/2010/11/ac" url="https://d.docs.live.net/e81bdec6e41d4b18/Universitetet/Welfare Seminar/coalition_governments/"/>
    </mc:Choice>
  </mc:AlternateContent>
  <xr:revisionPtr revIDLastSave="1" documentId="13_ncr:1_{5ECF13DD-5ACF-49CC-B2CF-993D219909AE}" xr6:coauthVersionLast="47" xr6:coauthVersionMax="47" xr10:uidLastSave="{0EABBFA1-559D-458D-B79E-EA6E7A4C2868}"/>
  <bookViews>
    <workbookView xWindow="-120" yWindow="-120" windowWidth="29040" windowHeight="15840" tabRatio="787" firstSheet="3" activeTab="4" xr2:uid="{00000000-000D-0000-FFFF-FFFF00000000}"/>
  </bookViews>
  <sheets>
    <sheet name="Notes" sheetId="21" r:id="rId1"/>
    <sheet name="info_parties" sheetId="2" r:id="rId2"/>
    <sheet name="cabinetpos" sheetId="3" r:id="rId3"/>
    <sheet name="ministers" sheetId="24"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6" r:id="rId16"/>
    <sheet name="other_referendum positions 1993" sheetId="15" r:id="rId17"/>
    <sheet name="other_local elections 1993" sheetId="25" r:id="rId18"/>
  </sheet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J17" i="5" l="1"/>
  <c r="Y22" i="12"/>
  <c r="Z22" i="12"/>
  <c r="AA22" i="12"/>
  <c r="AB22" i="12"/>
  <c r="AC22" i="12"/>
  <c r="AD22" i="12"/>
  <c r="Y23" i="12"/>
  <c r="Z23" i="12"/>
  <c r="AA23" i="12"/>
  <c r="AB23" i="12"/>
  <c r="AC23" i="12"/>
  <c r="AD23" i="12"/>
  <c r="Y24" i="12"/>
  <c r="Z24" i="12"/>
  <c r="AA24" i="12"/>
  <c r="AB24" i="12"/>
  <c r="AC24" i="12"/>
  <c r="AD24" i="12"/>
  <c r="Y29" i="12"/>
  <c r="Z29" i="12"/>
  <c r="AA29" i="12"/>
  <c r="AB29" i="12"/>
  <c r="AC29" i="12"/>
  <c r="AD29" i="12"/>
  <c r="Y30" i="12"/>
  <c r="Z30" i="12"/>
  <c r="AA30" i="12"/>
  <c r="AB30" i="12"/>
  <c r="X1" i="12"/>
  <c r="Y1" i="12"/>
  <c r="Z1" i="12"/>
  <c r="AA1" i="12"/>
  <c r="AB1" i="12"/>
  <c r="AC1" i="12"/>
  <c r="AC30" i="12" s="1"/>
  <c r="AD1" i="12"/>
  <c r="AD30" i="12" s="1"/>
  <c r="X2" i="12"/>
  <c r="Y2" i="12"/>
  <c r="Z2" i="12"/>
  <c r="AA2" i="12"/>
  <c r="AB2" i="12"/>
  <c r="AC2" i="12"/>
  <c r="AD2" i="12"/>
  <c r="AG22" i="12"/>
  <c r="AH22" i="12"/>
  <c r="AE23" i="12"/>
  <c r="AF23" i="12"/>
  <c r="AG23" i="12"/>
  <c r="AH23" i="12"/>
  <c r="AG24" i="12"/>
  <c r="AE29" i="12"/>
  <c r="AF29" i="12"/>
  <c r="AG29" i="12"/>
  <c r="AH29" i="12"/>
  <c r="AG30" i="12"/>
  <c r="AH30" i="12"/>
  <c r="AE1" i="12"/>
  <c r="AE2" i="12" s="1"/>
  <c r="AF1" i="12"/>
  <c r="AF22" i="12" s="1"/>
  <c r="AG1" i="12"/>
  <c r="AH1" i="12"/>
  <c r="AH24" i="12" s="1"/>
  <c r="AG2" i="12"/>
  <c r="AH2" i="12"/>
  <c r="BI14" i="5"/>
  <c r="BI15" i="5"/>
  <c r="BI16" i="5"/>
  <c r="BI17" i="5"/>
  <c r="BI18" i="5"/>
  <c r="BI19" i="5"/>
  <c r="BI20" i="5"/>
  <c r="BI21" i="5"/>
  <c r="BI22" i="5"/>
  <c r="BI23" i="5"/>
  <c r="BI24" i="5"/>
  <c r="BI25" i="5"/>
  <c r="BI26" i="5"/>
  <c r="BI27" i="5"/>
  <c r="BI28" i="5"/>
  <c r="BI29" i="5"/>
  <c r="BI30" i="5"/>
  <c r="BI31" i="5"/>
  <c r="BI32" i="5"/>
  <c r="BI33" i="5"/>
  <c r="BI34" i="5"/>
  <c r="BI35" i="5"/>
  <c r="BI36" i="5"/>
  <c r="BI37" i="5"/>
  <c r="BI38" i="5"/>
  <c r="BI39" i="5"/>
  <c r="BI40" i="5"/>
  <c r="BI41" i="5"/>
  <c r="BI42" i="5"/>
  <c r="BI43" i="5"/>
  <c r="BI44" i="5"/>
  <c r="BI45" i="5"/>
  <c r="BI46" i="5"/>
  <c r="BI47" i="5"/>
  <c r="BI48" i="5"/>
  <c r="BI49" i="5"/>
  <c r="BI50" i="5"/>
  <c r="BI51" i="5"/>
  <c r="BI52" i="5"/>
  <c r="BI53" i="5"/>
  <c r="BI54" i="5"/>
  <c r="BI55" i="5"/>
  <c r="BI56" i="5"/>
  <c r="BI57" i="5"/>
  <c r="BI58" i="5"/>
  <c r="BI59" i="5"/>
  <c r="BI60" i="5"/>
  <c r="BI61" i="5"/>
  <c r="BI62" i="5"/>
  <c r="BI63" i="5"/>
  <c r="BI64" i="5"/>
  <c r="BI65" i="5"/>
  <c r="BI66" i="5"/>
  <c r="BI67" i="5"/>
  <c r="BI68" i="5"/>
  <c r="BI69" i="5"/>
  <c r="BI70" i="5"/>
  <c r="BI71" i="5"/>
  <c r="BI72" i="5"/>
  <c r="BI73" i="5"/>
  <c r="BI74" i="5"/>
  <c r="BI75" i="5"/>
  <c r="BI76" i="5"/>
  <c r="BI77" i="5"/>
  <c r="BI78" i="5"/>
  <c r="BI79" i="5"/>
  <c r="BI80" i="5"/>
  <c r="BI81" i="5"/>
  <c r="BI82" i="5"/>
  <c r="BI83" i="5"/>
  <c r="BI84" i="5"/>
  <c r="BI85" i="5"/>
  <c r="BI86" i="5"/>
  <c r="BI87" i="5"/>
  <c r="BI88" i="5"/>
  <c r="BI89" i="5"/>
  <c r="BI90" i="5"/>
  <c r="BI91" i="5"/>
  <c r="BI92" i="5"/>
  <c r="BI93" i="5"/>
  <c r="BI94" i="5"/>
  <c r="BI95" i="5"/>
  <c r="BI96" i="5"/>
  <c r="BC14" i="5"/>
  <c r="BC15" i="5"/>
  <c r="BC16" i="5"/>
  <c r="BC17" i="5"/>
  <c r="BC18" i="5"/>
  <c r="BC19" i="5"/>
  <c r="BC20" i="5"/>
  <c r="BC21" i="5"/>
  <c r="BC22" i="5"/>
  <c r="BC23" i="5"/>
  <c r="BC24" i="5"/>
  <c r="BC25" i="5"/>
  <c r="BC26" i="5"/>
  <c r="BC27" i="5"/>
  <c r="BC28" i="5"/>
  <c r="BC29" i="5"/>
  <c r="BC30" i="5"/>
  <c r="BC31" i="5"/>
  <c r="BC32" i="5"/>
  <c r="BC33" i="5"/>
  <c r="BC34" i="5"/>
  <c r="BC35" i="5"/>
  <c r="BC36" i="5"/>
  <c r="BC37" i="5"/>
  <c r="BC38" i="5"/>
  <c r="BC39" i="5"/>
  <c r="BC40" i="5"/>
  <c r="BC41" i="5"/>
  <c r="BC42" i="5"/>
  <c r="BC43" i="5"/>
  <c r="BC44" i="5"/>
  <c r="BC45" i="5"/>
  <c r="BC46" i="5"/>
  <c r="BC47" i="5"/>
  <c r="BC48" i="5"/>
  <c r="BC49" i="5"/>
  <c r="BC50" i="5"/>
  <c r="BC51" i="5"/>
  <c r="BC52" i="5"/>
  <c r="BC53" i="5"/>
  <c r="BC54" i="5"/>
  <c r="BC55" i="5"/>
  <c r="BC56" i="5"/>
  <c r="BC57" i="5"/>
  <c r="BC58" i="5"/>
  <c r="BC59" i="5"/>
  <c r="BC60" i="5"/>
  <c r="BC61" i="5"/>
  <c r="BC62" i="5"/>
  <c r="BC63" i="5"/>
  <c r="BC64" i="5"/>
  <c r="BC65" i="5"/>
  <c r="BC66" i="5"/>
  <c r="BC67" i="5"/>
  <c r="BC68" i="5"/>
  <c r="BC69" i="5"/>
  <c r="BC70" i="5"/>
  <c r="BC71" i="5"/>
  <c r="BC72" i="5"/>
  <c r="BC73" i="5"/>
  <c r="BC74" i="5"/>
  <c r="BC75" i="5"/>
  <c r="BC76" i="5"/>
  <c r="BC77" i="5"/>
  <c r="BC78" i="5"/>
  <c r="BC79" i="5"/>
  <c r="BC80" i="5"/>
  <c r="BC81" i="5"/>
  <c r="BC82" i="5"/>
  <c r="BC83" i="5"/>
  <c r="BC84" i="5"/>
  <c r="BC85" i="5"/>
  <c r="BC86" i="5"/>
  <c r="BC87" i="5"/>
  <c r="BC88" i="5"/>
  <c r="BC89" i="5"/>
  <c r="BC90" i="5"/>
  <c r="BC91" i="5"/>
  <c r="BC92" i="5"/>
  <c r="BC93" i="5"/>
  <c r="BC94" i="5"/>
  <c r="BC95" i="5"/>
  <c r="BC96" i="5"/>
  <c r="BI13" i="5"/>
  <c r="BC13" i="5"/>
  <c r="I96" i="5"/>
  <c r="F96" i="5"/>
  <c r="F80" i="5"/>
  <c r="F67" i="5"/>
  <c r="F66" i="5"/>
  <c r="F64" i="5"/>
  <c r="I80" i="5"/>
  <c r="I67" i="5"/>
  <c r="I64" i="5"/>
  <c r="I60" i="5"/>
  <c r="I59" i="5"/>
  <c r="I58" i="5"/>
  <c r="I55" i="5"/>
  <c r="I54" i="5"/>
  <c r="I52" i="5"/>
  <c r="I49" i="5"/>
  <c r="I44" i="5"/>
  <c r="I42" i="5"/>
  <c r="F60" i="5"/>
  <c r="F59" i="5"/>
  <c r="F58" i="5"/>
  <c r="F55" i="5"/>
  <c r="F54" i="5"/>
  <c r="F52" i="5"/>
  <c r="F49" i="5"/>
  <c r="F44" i="5"/>
  <c r="F42" i="5"/>
  <c r="I36" i="5"/>
  <c r="I23" i="5"/>
  <c r="F36" i="5"/>
  <c r="F23" i="5"/>
  <c r="I11" i="5"/>
  <c r="F11" i="5"/>
  <c r="F152" i="2"/>
  <c r="E152" i="2" s="1"/>
  <c r="HC157" i="24"/>
  <c r="HD157" i="24"/>
  <c r="HC158" i="24"/>
  <c r="HD158" i="24"/>
  <c r="HC159" i="24"/>
  <c r="HD159" i="24"/>
  <c r="HC160" i="24"/>
  <c r="HD160" i="24"/>
  <c r="HC161" i="24"/>
  <c r="HD161" i="24"/>
  <c r="HC162" i="24"/>
  <c r="HD162" i="24"/>
  <c r="HC163" i="24"/>
  <c r="HD163" i="24"/>
  <c r="HC164" i="24"/>
  <c r="HD164" i="24"/>
  <c r="HC165" i="24"/>
  <c r="HD165" i="24"/>
  <c r="HC166" i="24"/>
  <c r="HD166" i="24"/>
  <c r="HC167" i="24"/>
  <c r="HD167" i="24"/>
  <c r="HC168" i="24"/>
  <c r="HD168" i="24"/>
  <c r="HC169" i="24"/>
  <c r="HD169" i="24"/>
  <c r="HC170" i="24"/>
  <c r="HD170" i="24"/>
  <c r="HC171" i="24"/>
  <c r="HD171" i="24"/>
  <c r="HC172" i="24"/>
  <c r="HD172" i="24"/>
  <c r="HC173" i="24"/>
  <c r="HD173" i="24"/>
  <c r="HC174" i="24"/>
  <c r="HD174" i="24"/>
  <c r="HC175" i="24"/>
  <c r="HD175" i="24"/>
  <c r="HC176" i="24"/>
  <c r="HD176" i="24"/>
  <c r="HC177" i="24"/>
  <c r="HD177" i="24"/>
  <c r="HC178" i="24"/>
  <c r="HD178" i="24"/>
  <c r="HC179" i="24"/>
  <c r="HD179" i="24"/>
  <c r="HC180" i="24"/>
  <c r="HD180" i="24"/>
  <c r="HC181" i="24"/>
  <c r="HD181" i="24"/>
  <c r="HC182" i="24"/>
  <c r="HD182" i="24"/>
  <c r="HC183" i="24"/>
  <c r="HD183" i="24"/>
  <c r="HC184" i="24"/>
  <c r="HD184" i="24"/>
  <c r="HC185" i="24"/>
  <c r="HD185" i="24"/>
  <c r="HC186" i="24"/>
  <c r="HD186" i="24"/>
  <c r="HC187" i="24"/>
  <c r="HD187" i="24"/>
  <c r="HC188" i="24"/>
  <c r="HD188" i="24"/>
  <c r="HC189" i="24"/>
  <c r="HD189" i="24"/>
  <c r="HC190" i="24"/>
  <c r="HD190" i="24"/>
  <c r="HC191" i="24"/>
  <c r="HD191" i="24"/>
  <c r="HC192" i="24"/>
  <c r="HD192" i="24"/>
  <c r="HC193" i="24"/>
  <c r="HD193" i="24"/>
  <c r="HC194" i="24"/>
  <c r="HD194" i="24"/>
  <c r="HC195" i="24"/>
  <c r="HD195" i="24"/>
  <c r="HC196" i="24"/>
  <c r="HD196" i="24"/>
  <c r="HC197" i="24"/>
  <c r="HD197" i="24"/>
  <c r="HC198" i="24"/>
  <c r="HD198" i="24"/>
  <c r="HC199" i="24"/>
  <c r="HD199" i="24"/>
  <c r="HC200" i="24"/>
  <c r="HD200" i="24"/>
  <c r="HC201" i="24"/>
  <c r="HD201" i="24"/>
  <c r="HC202" i="24"/>
  <c r="HD202" i="24"/>
  <c r="HC203" i="24"/>
  <c r="HD203" i="24"/>
  <c r="HC204" i="24"/>
  <c r="HD204" i="24"/>
  <c r="HC205" i="24"/>
  <c r="HD205" i="24"/>
  <c r="HC206" i="24"/>
  <c r="HD206" i="24"/>
  <c r="HC207" i="24"/>
  <c r="HD207" i="24"/>
  <c r="HC208" i="24"/>
  <c r="HD208" i="24"/>
  <c r="HC209" i="24"/>
  <c r="HD209" i="24"/>
  <c r="HC210" i="24"/>
  <c r="HD210" i="24"/>
  <c r="HC211" i="24"/>
  <c r="HD211" i="24"/>
  <c r="HC212" i="24"/>
  <c r="HD212" i="24"/>
  <c r="HC213" i="24"/>
  <c r="HD213" i="24"/>
  <c r="HC214" i="24"/>
  <c r="HD214" i="24"/>
  <c r="HC215" i="24"/>
  <c r="HD215" i="24"/>
  <c r="HC216" i="24"/>
  <c r="HD216" i="24"/>
  <c r="HC217" i="24"/>
  <c r="HD217" i="24"/>
  <c r="HC218" i="24"/>
  <c r="HD218" i="24"/>
  <c r="HC219" i="24"/>
  <c r="HD219" i="24"/>
  <c r="HC220" i="24"/>
  <c r="HD220" i="24"/>
  <c r="HD156" i="24"/>
  <c r="HC156" i="24"/>
  <c r="HC21" i="24"/>
  <c r="HD21" i="24"/>
  <c r="HC22" i="24"/>
  <c r="HD22" i="24"/>
  <c r="HC23" i="24"/>
  <c r="HD23" i="24"/>
  <c r="HC24" i="24"/>
  <c r="HD24" i="24"/>
  <c r="HC25" i="24"/>
  <c r="HD25" i="24"/>
  <c r="HC26" i="24"/>
  <c r="HD26" i="24"/>
  <c r="HC27" i="24"/>
  <c r="HD27" i="24"/>
  <c r="HC28" i="24"/>
  <c r="HD28" i="24"/>
  <c r="HC29" i="24"/>
  <c r="HD29" i="24"/>
  <c r="HC30" i="24"/>
  <c r="HD30" i="24"/>
  <c r="HC31" i="24"/>
  <c r="HD31" i="24"/>
  <c r="HC32" i="24"/>
  <c r="HD32" i="24"/>
  <c r="HC33" i="24"/>
  <c r="HD33" i="24"/>
  <c r="HC34" i="24"/>
  <c r="HD34" i="24"/>
  <c r="HC35" i="24"/>
  <c r="HD35" i="24"/>
  <c r="HC36" i="24"/>
  <c r="HD36" i="24"/>
  <c r="HC37" i="24"/>
  <c r="HD37" i="24"/>
  <c r="HC38" i="24"/>
  <c r="HD38" i="24"/>
  <c r="HC39" i="24"/>
  <c r="HD39" i="24"/>
  <c r="HC40" i="24"/>
  <c r="HD40" i="24"/>
  <c r="HC41" i="24"/>
  <c r="HD41" i="24"/>
  <c r="HC42" i="24"/>
  <c r="HD42" i="24"/>
  <c r="HC43" i="24"/>
  <c r="HD43" i="24"/>
  <c r="HC44" i="24"/>
  <c r="HD44" i="24"/>
  <c r="HC45" i="24"/>
  <c r="HD45" i="24"/>
  <c r="HC46" i="24"/>
  <c r="HD46" i="24"/>
  <c r="HC47" i="24"/>
  <c r="HD47" i="24"/>
  <c r="HC48" i="24"/>
  <c r="HD48" i="24"/>
  <c r="HC49" i="24"/>
  <c r="HD49" i="24"/>
  <c r="HC50" i="24"/>
  <c r="HD50" i="24"/>
  <c r="HC51" i="24"/>
  <c r="HD51" i="24"/>
  <c r="HC52" i="24"/>
  <c r="HD52" i="24"/>
  <c r="HC53" i="24"/>
  <c r="HD53" i="24"/>
  <c r="HC54" i="24"/>
  <c r="HD54" i="24"/>
  <c r="HC55" i="24"/>
  <c r="HD55" i="24"/>
  <c r="HC56" i="24"/>
  <c r="HD56" i="24"/>
  <c r="HC57" i="24"/>
  <c r="HD57" i="24"/>
  <c r="HC58" i="24"/>
  <c r="HD58" i="24"/>
  <c r="HC59" i="24"/>
  <c r="HD59" i="24"/>
  <c r="HC60" i="24"/>
  <c r="HD60" i="24"/>
  <c r="HC61" i="24"/>
  <c r="HD61" i="24"/>
  <c r="HC62" i="24"/>
  <c r="HD62" i="24"/>
  <c r="HC63" i="24"/>
  <c r="HD63" i="24"/>
  <c r="HC64" i="24"/>
  <c r="HD64" i="24"/>
  <c r="HC65" i="24"/>
  <c r="HD65" i="24"/>
  <c r="HC66" i="24"/>
  <c r="HD66" i="24"/>
  <c r="HC67" i="24"/>
  <c r="HD67" i="24"/>
  <c r="HC68" i="24"/>
  <c r="HD68" i="24"/>
  <c r="HC69" i="24"/>
  <c r="HD69" i="24"/>
  <c r="HC70" i="24"/>
  <c r="HD70" i="24"/>
  <c r="HC71" i="24"/>
  <c r="HD71" i="24"/>
  <c r="HC72" i="24"/>
  <c r="HD72" i="24"/>
  <c r="HC73" i="24"/>
  <c r="HD73" i="24"/>
  <c r="HC74" i="24"/>
  <c r="HD74" i="24"/>
  <c r="HC75" i="24"/>
  <c r="HD75" i="24"/>
  <c r="HC76" i="24"/>
  <c r="HD76" i="24"/>
  <c r="HC77" i="24"/>
  <c r="HD77" i="24"/>
  <c r="HC78" i="24"/>
  <c r="HD78" i="24"/>
  <c r="HC79" i="24"/>
  <c r="HD79" i="24"/>
  <c r="HC80" i="24"/>
  <c r="HD80" i="24"/>
  <c r="HC81" i="24"/>
  <c r="HD81" i="24"/>
  <c r="HC82" i="24"/>
  <c r="HD82" i="24"/>
  <c r="HC83" i="24"/>
  <c r="HD83" i="24"/>
  <c r="HC84" i="24"/>
  <c r="HD84" i="24"/>
  <c r="HC85" i="24"/>
  <c r="HD85" i="24"/>
  <c r="HC86" i="24"/>
  <c r="HD86" i="24"/>
  <c r="HC87" i="24"/>
  <c r="HD87" i="24"/>
  <c r="HC88" i="24"/>
  <c r="HD88" i="24"/>
  <c r="HC89" i="24"/>
  <c r="HD89" i="24"/>
  <c r="HC90" i="24"/>
  <c r="HD90" i="24"/>
  <c r="HC91" i="24"/>
  <c r="HD91" i="24"/>
  <c r="HC92" i="24"/>
  <c r="HD92" i="24"/>
  <c r="HC93" i="24"/>
  <c r="HD93" i="24"/>
  <c r="HC94" i="24"/>
  <c r="HD94" i="24"/>
  <c r="HC95" i="24"/>
  <c r="HD95" i="24"/>
  <c r="HC96" i="24"/>
  <c r="HD96" i="24"/>
  <c r="HC97" i="24"/>
  <c r="HD97" i="24"/>
  <c r="HC98" i="24"/>
  <c r="HD98" i="24"/>
  <c r="HC99" i="24"/>
  <c r="HD99" i="24"/>
  <c r="HC100" i="24"/>
  <c r="HD100" i="24"/>
  <c r="HC101" i="24"/>
  <c r="HD101" i="24"/>
  <c r="HC102" i="24"/>
  <c r="HD102" i="24"/>
  <c r="HC103" i="24"/>
  <c r="HD103" i="24"/>
  <c r="HC104" i="24"/>
  <c r="HD104" i="24"/>
  <c r="HC105" i="24"/>
  <c r="HD105" i="24"/>
  <c r="HC106" i="24"/>
  <c r="HD106" i="24"/>
  <c r="HC107" i="24"/>
  <c r="HD107" i="24"/>
  <c r="HC108" i="24"/>
  <c r="HD108" i="24"/>
  <c r="HC109" i="24"/>
  <c r="HD109" i="24"/>
  <c r="HC110" i="24"/>
  <c r="HD110" i="24"/>
  <c r="HC111" i="24"/>
  <c r="HD111" i="24"/>
  <c r="HC112" i="24"/>
  <c r="HD112" i="24"/>
  <c r="HC113" i="24"/>
  <c r="HD113" i="24"/>
  <c r="HC114" i="24"/>
  <c r="HD114" i="24"/>
  <c r="HC115" i="24"/>
  <c r="HD115" i="24"/>
  <c r="HC116" i="24"/>
  <c r="HD116" i="24"/>
  <c r="HC117" i="24"/>
  <c r="HD117" i="24"/>
  <c r="HC118" i="24"/>
  <c r="HD118" i="24"/>
  <c r="HC119" i="24"/>
  <c r="HD119" i="24"/>
  <c r="HC120" i="24"/>
  <c r="HD120" i="24"/>
  <c r="HC121" i="24"/>
  <c r="HD121" i="24"/>
  <c r="HC122" i="24"/>
  <c r="HD122" i="24"/>
  <c r="HC123" i="24"/>
  <c r="HD123" i="24"/>
  <c r="HC124" i="24"/>
  <c r="HD124" i="24"/>
  <c r="HC125" i="24"/>
  <c r="HD125" i="24"/>
  <c r="HC126" i="24"/>
  <c r="HD126" i="24"/>
  <c r="HC127" i="24"/>
  <c r="HD127" i="24"/>
  <c r="HC128" i="24"/>
  <c r="HD128" i="24"/>
  <c r="HC129" i="24"/>
  <c r="HD129" i="24"/>
  <c r="HC130" i="24"/>
  <c r="HD130" i="24"/>
  <c r="HC131" i="24"/>
  <c r="HD131" i="24"/>
  <c r="HC132" i="24"/>
  <c r="HD132" i="24"/>
  <c r="HC133" i="24"/>
  <c r="HD133" i="24"/>
  <c r="HC134" i="24"/>
  <c r="HD134" i="24"/>
  <c r="HC135" i="24"/>
  <c r="HD135" i="24"/>
  <c r="HC136" i="24"/>
  <c r="HD136" i="24"/>
  <c r="HC137" i="24"/>
  <c r="HD137" i="24"/>
  <c r="HC138" i="24"/>
  <c r="HD138" i="24"/>
  <c r="HC139" i="24"/>
  <c r="HD139" i="24"/>
  <c r="HC140" i="24"/>
  <c r="HD140" i="24"/>
  <c r="HC141" i="24"/>
  <c r="HD141" i="24"/>
  <c r="HC142" i="24"/>
  <c r="HD142" i="24"/>
  <c r="HC143" i="24"/>
  <c r="HD143" i="24"/>
  <c r="HC144" i="24"/>
  <c r="HD144" i="24"/>
  <c r="HC145" i="24"/>
  <c r="HD145" i="24"/>
  <c r="HC146" i="24"/>
  <c r="HD146" i="24"/>
  <c r="HC147" i="24"/>
  <c r="HD147" i="24"/>
  <c r="HC148" i="24"/>
  <c r="HD148" i="24"/>
  <c r="HC149" i="24"/>
  <c r="HD149" i="24"/>
  <c r="HC150" i="24"/>
  <c r="HD150" i="24"/>
  <c r="HC151" i="24"/>
  <c r="HD151" i="24"/>
  <c r="HC152" i="24"/>
  <c r="HD152" i="24"/>
  <c r="HC153" i="24"/>
  <c r="HD153" i="24"/>
  <c r="HD20" i="24"/>
  <c r="HC20" i="24"/>
  <c r="HC12" i="24"/>
  <c r="HD12" i="24"/>
  <c r="HC13" i="24"/>
  <c r="HD13" i="24"/>
  <c r="HC14" i="24"/>
  <c r="HD14" i="24"/>
  <c r="HC15" i="24"/>
  <c r="HD15" i="24"/>
  <c r="HC16" i="24"/>
  <c r="HD16" i="24"/>
  <c r="HC17" i="24"/>
  <c r="HD17" i="24"/>
  <c r="HD11" i="24"/>
  <c r="HC11" i="24"/>
  <c r="IA187" i="24"/>
  <c r="IB187" i="24"/>
  <c r="IA188" i="24"/>
  <c r="IB188" i="24"/>
  <c r="IA189" i="24"/>
  <c r="IB189" i="24"/>
  <c r="IA190" i="24"/>
  <c r="IB190" i="24"/>
  <c r="IB186" i="24"/>
  <c r="IA186" i="24"/>
  <c r="IA84" i="24"/>
  <c r="IB84" i="24"/>
  <c r="IA85" i="24"/>
  <c r="IB85" i="24"/>
  <c r="IA86" i="24"/>
  <c r="IB86" i="24"/>
  <c r="IA88" i="24"/>
  <c r="IB88" i="24"/>
  <c r="IA89" i="24"/>
  <c r="IB89" i="24"/>
  <c r="IA90" i="24"/>
  <c r="IB90" i="24"/>
  <c r="IA91" i="24"/>
  <c r="IB91" i="24"/>
  <c r="IA92" i="24"/>
  <c r="IB92" i="24"/>
  <c r="IA93" i="24"/>
  <c r="IB93" i="24"/>
  <c r="IA94" i="24"/>
  <c r="IB94" i="24"/>
  <c r="IA95" i="24"/>
  <c r="IB95" i="24"/>
  <c r="IA96" i="24"/>
  <c r="IB96" i="24"/>
  <c r="IA97" i="24"/>
  <c r="IB97" i="24"/>
  <c r="IA98" i="24"/>
  <c r="IB98" i="24"/>
  <c r="IA99" i="24"/>
  <c r="IB99" i="24"/>
  <c r="IA100" i="24"/>
  <c r="IB100" i="24"/>
  <c r="IA101" i="24"/>
  <c r="IB101" i="24"/>
  <c r="IA102" i="24"/>
  <c r="IB102" i="24"/>
  <c r="IA103" i="24"/>
  <c r="IB103" i="24"/>
  <c r="IA104" i="24"/>
  <c r="IB104" i="24"/>
  <c r="IA105" i="24"/>
  <c r="IB105" i="24"/>
  <c r="IA106" i="24"/>
  <c r="IB106" i="24"/>
  <c r="IA107" i="24"/>
  <c r="IB107" i="24"/>
  <c r="IA108" i="24"/>
  <c r="IB108" i="24"/>
  <c r="IA109" i="24"/>
  <c r="IB109" i="24"/>
  <c r="IA110" i="24"/>
  <c r="IB110" i="24"/>
  <c r="IA111" i="24"/>
  <c r="IB111" i="24"/>
  <c r="IA112" i="24"/>
  <c r="IB112" i="24"/>
  <c r="IA113" i="24"/>
  <c r="IB113" i="24"/>
  <c r="IA114" i="24"/>
  <c r="IB114" i="24"/>
  <c r="IA115" i="24"/>
  <c r="IB115" i="24"/>
  <c r="IA116" i="24"/>
  <c r="IB116" i="24"/>
  <c r="IA117" i="24"/>
  <c r="IB117" i="24"/>
  <c r="IA118" i="24"/>
  <c r="IB118" i="24"/>
  <c r="IA119" i="24"/>
  <c r="IB119" i="24"/>
  <c r="IA120" i="24"/>
  <c r="IB120" i="24"/>
  <c r="IA121" i="24"/>
  <c r="IB121" i="24"/>
  <c r="IA122" i="24"/>
  <c r="IB122" i="24"/>
  <c r="IA123" i="24"/>
  <c r="IB123" i="24"/>
  <c r="IA124" i="24"/>
  <c r="IB124" i="24"/>
  <c r="IA125" i="24"/>
  <c r="IB125" i="24"/>
  <c r="IA126" i="24"/>
  <c r="IB126" i="24"/>
  <c r="IA127" i="24"/>
  <c r="IB127" i="24"/>
  <c r="IA129" i="24"/>
  <c r="IB129" i="24"/>
  <c r="IA130" i="24"/>
  <c r="IB130" i="24"/>
  <c r="IA131" i="24"/>
  <c r="IB131" i="24"/>
  <c r="IA132" i="24"/>
  <c r="IB132" i="24"/>
  <c r="IA133" i="24"/>
  <c r="IB133" i="24"/>
  <c r="IA134" i="24"/>
  <c r="IB134" i="24"/>
  <c r="IA135" i="24"/>
  <c r="IB135" i="24"/>
  <c r="IA136" i="24"/>
  <c r="IB136" i="24"/>
  <c r="IA137" i="24"/>
  <c r="IB137" i="24"/>
  <c r="IA138" i="24"/>
  <c r="IB138" i="24"/>
  <c r="IA139" i="24"/>
  <c r="IB139" i="24"/>
  <c r="IA140" i="24"/>
  <c r="IB140" i="24"/>
  <c r="IA141" i="24"/>
  <c r="IB141" i="24"/>
  <c r="IA142" i="24"/>
  <c r="IB142" i="24"/>
  <c r="IA143" i="24"/>
  <c r="IB143" i="24"/>
  <c r="IA144" i="24"/>
  <c r="IB144" i="24"/>
  <c r="IA145" i="24"/>
  <c r="IB145" i="24"/>
  <c r="IA146" i="24"/>
  <c r="IB146" i="24"/>
  <c r="IA147" i="24"/>
  <c r="IB147" i="24"/>
  <c r="IA148" i="24"/>
  <c r="IB148" i="24"/>
  <c r="IA149" i="24"/>
  <c r="IB149" i="24"/>
  <c r="IA150" i="24"/>
  <c r="IB150" i="24"/>
  <c r="IA151" i="24"/>
  <c r="IB151" i="24"/>
  <c r="IA152" i="24"/>
  <c r="IB152" i="24"/>
  <c r="IA153" i="24"/>
  <c r="IB153" i="24"/>
  <c r="IA154" i="24"/>
  <c r="IB154" i="24"/>
  <c r="IA155" i="24"/>
  <c r="IB155" i="24"/>
  <c r="IA156" i="24"/>
  <c r="IB156" i="24"/>
  <c r="IA157" i="24"/>
  <c r="IB157" i="24"/>
  <c r="IA158" i="24"/>
  <c r="IB158" i="24"/>
  <c r="IA159" i="24"/>
  <c r="IB159" i="24"/>
  <c r="IA160" i="24"/>
  <c r="IB160" i="24"/>
  <c r="IA161" i="24"/>
  <c r="IB161" i="24"/>
  <c r="IA162" i="24"/>
  <c r="IB162" i="24"/>
  <c r="IA163" i="24"/>
  <c r="IB163" i="24"/>
  <c r="IA164" i="24"/>
  <c r="IB164" i="24"/>
  <c r="IA165" i="24"/>
  <c r="IB165" i="24"/>
  <c r="IA166" i="24"/>
  <c r="IB166" i="24"/>
  <c r="IA167" i="24"/>
  <c r="IB167" i="24"/>
  <c r="IA168" i="24"/>
  <c r="IB168" i="24"/>
  <c r="IA169" i="24"/>
  <c r="IB169" i="24"/>
  <c r="IA170" i="24"/>
  <c r="IB170" i="24"/>
  <c r="IA171" i="24"/>
  <c r="IB171" i="24"/>
  <c r="IA172" i="24"/>
  <c r="IB172" i="24"/>
  <c r="IA173" i="24"/>
  <c r="IB173" i="24"/>
  <c r="IA174" i="24"/>
  <c r="IB174" i="24"/>
  <c r="IA175" i="24"/>
  <c r="IB175" i="24"/>
  <c r="IA176" i="24"/>
  <c r="IB176" i="24"/>
  <c r="IA177" i="24"/>
  <c r="IB177" i="24"/>
  <c r="IA178" i="24"/>
  <c r="IB178" i="24"/>
  <c r="IA179" i="24"/>
  <c r="IB179" i="24"/>
  <c r="IA180" i="24"/>
  <c r="IB180" i="24"/>
  <c r="IA181" i="24"/>
  <c r="IB181" i="24"/>
  <c r="IA182" i="24"/>
  <c r="IB182" i="24"/>
  <c r="IA183" i="24"/>
  <c r="IB183" i="24"/>
  <c r="IA184" i="24"/>
  <c r="IB184" i="24"/>
  <c r="IB83" i="24"/>
  <c r="IA83" i="24"/>
  <c r="IA62" i="24"/>
  <c r="IB62" i="24"/>
  <c r="IA63" i="24"/>
  <c r="IB63" i="24"/>
  <c r="IA64" i="24"/>
  <c r="IB64" i="24"/>
  <c r="IA65" i="24"/>
  <c r="IB65" i="24"/>
  <c r="IA66" i="24"/>
  <c r="IB66" i="24"/>
  <c r="IA67" i="24"/>
  <c r="IB67" i="24"/>
  <c r="IA68" i="24"/>
  <c r="IB68" i="24"/>
  <c r="IA69" i="24"/>
  <c r="IB69" i="24"/>
  <c r="IA70" i="24"/>
  <c r="IB70" i="24"/>
  <c r="IA71" i="24"/>
  <c r="IB71" i="24"/>
  <c r="IA72" i="24"/>
  <c r="IB72" i="24"/>
  <c r="IA73" i="24"/>
  <c r="IB73" i="24"/>
  <c r="IA74" i="24"/>
  <c r="IB74" i="24"/>
  <c r="IA75" i="24"/>
  <c r="IB75" i="24"/>
  <c r="IA76" i="24"/>
  <c r="IB76" i="24"/>
  <c r="IA77" i="24"/>
  <c r="IB77" i="24"/>
  <c r="IA78" i="24"/>
  <c r="IB78" i="24"/>
  <c r="IA79" i="24"/>
  <c r="IB79" i="24"/>
  <c r="IA80" i="24"/>
  <c r="IB80" i="24"/>
  <c r="IA81" i="24"/>
  <c r="IB81" i="24"/>
  <c r="IB61" i="24"/>
  <c r="IA61" i="24"/>
  <c r="IB59" i="24"/>
  <c r="IA59" i="24"/>
  <c r="IA27" i="24"/>
  <c r="IB27" i="24"/>
  <c r="IA28" i="24"/>
  <c r="IB28" i="24"/>
  <c r="IA29" i="24"/>
  <c r="IB29" i="24"/>
  <c r="IA30" i="24"/>
  <c r="IB30" i="24"/>
  <c r="IA31" i="24"/>
  <c r="IB31" i="24"/>
  <c r="IA32" i="24"/>
  <c r="IB32" i="24"/>
  <c r="IA33" i="24"/>
  <c r="IB33" i="24"/>
  <c r="IA34" i="24"/>
  <c r="IB34" i="24"/>
  <c r="IA35" i="24"/>
  <c r="IB35" i="24"/>
  <c r="IA36" i="24"/>
  <c r="IB36" i="24"/>
  <c r="IA37" i="24"/>
  <c r="IB37" i="24"/>
  <c r="IA38" i="24"/>
  <c r="IB38" i="24"/>
  <c r="IA39" i="24"/>
  <c r="IB39" i="24"/>
  <c r="IA40" i="24"/>
  <c r="IB40" i="24"/>
  <c r="IA41" i="24"/>
  <c r="IB41" i="24"/>
  <c r="IA42" i="24"/>
  <c r="IB42" i="24"/>
  <c r="IA43" i="24"/>
  <c r="IB43" i="24"/>
  <c r="IA44" i="24"/>
  <c r="IB44" i="24"/>
  <c r="IA45" i="24"/>
  <c r="IB45" i="24"/>
  <c r="IA46" i="24"/>
  <c r="IB46" i="24"/>
  <c r="IA47" i="24"/>
  <c r="IB47" i="24"/>
  <c r="IA48" i="24"/>
  <c r="IB48" i="24"/>
  <c r="IA49" i="24"/>
  <c r="IB49" i="24"/>
  <c r="IA50" i="24"/>
  <c r="IB50" i="24"/>
  <c r="IA52" i="24"/>
  <c r="IB52" i="24"/>
  <c r="IA53" i="24"/>
  <c r="IB53" i="24"/>
  <c r="IA54" i="24"/>
  <c r="IB54" i="24"/>
  <c r="IA55" i="24"/>
  <c r="IB55" i="24"/>
  <c r="IA56" i="24"/>
  <c r="IB56" i="24"/>
  <c r="IA57" i="24"/>
  <c r="IB57" i="24"/>
  <c r="IA19" i="24"/>
  <c r="IB19" i="24"/>
  <c r="IA20" i="24"/>
  <c r="IB20" i="24"/>
  <c r="IA21" i="24"/>
  <c r="IB21" i="24"/>
  <c r="IA22" i="24"/>
  <c r="IB22" i="24"/>
  <c r="IA23" i="24"/>
  <c r="IB23" i="24"/>
  <c r="IA24" i="24"/>
  <c r="IB24" i="24"/>
  <c r="IA25" i="24"/>
  <c r="IB25" i="24"/>
  <c r="IA26" i="24"/>
  <c r="IB26" i="24"/>
  <c r="IA18" i="24"/>
  <c r="IB18" i="24"/>
  <c r="IB16" i="24"/>
  <c r="IA16" i="24"/>
  <c r="IA12" i="24"/>
  <c r="IB12" i="24"/>
  <c r="IA13" i="24"/>
  <c r="IB13" i="24"/>
  <c r="IA14" i="24"/>
  <c r="IB14" i="24"/>
  <c r="IB11" i="24"/>
  <c r="IA11" i="24"/>
  <c r="HT26" i="24"/>
  <c r="HT27" i="24"/>
  <c r="HT28" i="24"/>
  <c r="HT29" i="24"/>
  <c r="HT30" i="24"/>
  <c r="HT31" i="24"/>
  <c r="HT32" i="24"/>
  <c r="HT33" i="24"/>
  <c r="HT34" i="24"/>
  <c r="HT35" i="24"/>
  <c r="HT36" i="24"/>
  <c r="HT37" i="24"/>
  <c r="HT38" i="24"/>
  <c r="HT39" i="24"/>
  <c r="HT40" i="24"/>
  <c r="HT41" i="24"/>
  <c r="HT42" i="24"/>
  <c r="HT43" i="24"/>
  <c r="HT44" i="24"/>
  <c r="HT45" i="24"/>
  <c r="HT46" i="24"/>
  <c r="HT47" i="24"/>
  <c r="HT48" i="24"/>
  <c r="HT49" i="24"/>
  <c r="HT50" i="24"/>
  <c r="HT51" i="24"/>
  <c r="HT52" i="24"/>
  <c r="HT53" i="24"/>
  <c r="HT54" i="24"/>
  <c r="HT55" i="24"/>
  <c r="HT56" i="24"/>
  <c r="HT57" i="24"/>
  <c r="HT58" i="24"/>
  <c r="HT59" i="24"/>
  <c r="HT60" i="24"/>
  <c r="HT61" i="24"/>
  <c r="HT62" i="24"/>
  <c r="HT63" i="24"/>
  <c r="HT64" i="24"/>
  <c r="HT65" i="24"/>
  <c r="HT66" i="24"/>
  <c r="HT67" i="24"/>
  <c r="HT68" i="24"/>
  <c r="HT69" i="24"/>
  <c r="HT70" i="24"/>
  <c r="HT71" i="24"/>
  <c r="HT72" i="24"/>
  <c r="HT73" i="24"/>
  <c r="HT74" i="24"/>
  <c r="HT75" i="24"/>
  <c r="HT76" i="24"/>
  <c r="HT77" i="24"/>
  <c r="HT78" i="24"/>
  <c r="HT79" i="24"/>
  <c r="HT80" i="24"/>
  <c r="HT81" i="24"/>
  <c r="HT82" i="24"/>
  <c r="HT83" i="24"/>
  <c r="HT84" i="24"/>
  <c r="HT85" i="24"/>
  <c r="HT86" i="24"/>
  <c r="HT87" i="24"/>
  <c r="HT88" i="24"/>
  <c r="HT89" i="24"/>
  <c r="HT90" i="24"/>
  <c r="HT91" i="24"/>
  <c r="HT92" i="24"/>
  <c r="HT93" i="24"/>
  <c r="HT94" i="24"/>
  <c r="HT95" i="24"/>
  <c r="HT96" i="24"/>
  <c r="HT97" i="24"/>
  <c r="HT98" i="24"/>
  <c r="HT99" i="24"/>
  <c r="HT100" i="24"/>
  <c r="HT101" i="24"/>
  <c r="HT102" i="24"/>
  <c r="HT103" i="24"/>
  <c r="HT104" i="24"/>
  <c r="HT105" i="24"/>
  <c r="HT106" i="24"/>
  <c r="HT107" i="24"/>
  <c r="HT108" i="24"/>
  <c r="HT109" i="24"/>
  <c r="HT110" i="24"/>
  <c r="HT111" i="24"/>
  <c r="HT112" i="24"/>
  <c r="HT113" i="24"/>
  <c r="HT114" i="24"/>
  <c r="HT115" i="24"/>
  <c r="HT116" i="24"/>
  <c r="HT117" i="24"/>
  <c r="HT118" i="24"/>
  <c r="HT119" i="24"/>
  <c r="HT120" i="24"/>
  <c r="HT121" i="24"/>
  <c r="HT122" i="24"/>
  <c r="HT123" i="24"/>
  <c r="HT124" i="24"/>
  <c r="HT125" i="24"/>
  <c r="HT126" i="24"/>
  <c r="HT127" i="24"/>
  <c r="HT128" i="24"/>
  <c r="HT129" i="24"/>
  <c r="HT130" i="24"/>
  <c r="HT131" i="24"/>
  <c r="HT132" i="24"/>
  <c r="HT133" i="24"/>
  <c r="HT134" i="24"/>
  <c r="HT135" i="24"/>
  <c r="HT136" i="24"/>
  <c r="HT137" i="24"/>
  <c r="HT138" i="24"/>
  <c r="HT139" i="24"/>
  <c r="HT140" i="24"/>
  <c r="HT141" i="24"/>
  <c r="HT142" i="24"/>
  <c r="HT143" i="24"/>
  <c r="HT144" i="24"/>
  <c r="HT145" i="24"/>
  <c r="HT146" i="24"/>
  <c r="HT147" i="24"/>
  <c r="HT148" i="24"/>
  <c r="HT149" i="24"/>
  <c r="HT150" i="24"/>
  <c r="HT151" i="24"/>
  <c r="HT152" i="24"/>
  <c r="HT153" i="24"/>
  <c r="HT154" i="24"/>
  <c r="HT155" i="24"/>
  <c r="HT156" i="24"/>
  <c r="HT157" i="24"/>
  <c r="HT158" i="24"/>
  <c r="HT159" i="24"/>
  <c r="HT160" i="24"/>
  <c r="HT161" i="24"/>
  <c r="HT162" i="24"/>
  <c r="HT163" i="24"/>
  <c r="HT164" i="24"/>
  <c r="HT165" i="24"/>
  <c r="HT166" i="24"/>
  <c r="HT167" i="24"/>
  <c r="HT168" i="24"/>
  <c r="HT169" i="24"/>
  <c r="HT170" i="24"/>
  <c r="HT171" i="24"/>
  <c r="HT172" i="24"/>
  <c r="HT173" i="24"/>
  <c r="HT174" i="24"/>
  <c r="HT175" i="24"/>
  <c r="HT176" i="24"/>
  <c r="HT177" i="24"/>
  <c r="HT178" i="24"/>
  <c r="HT179" i="24"/>
  <c r="HT180" i="24"/>
  <c r="HT181" i="24"/>
  <c r="HT182" i="24"/>
  <c r="HT183" i="24"/>
  <c r="HT184" i="24"/>
  <c r="HT185" i="24"/>
  <c r="HT186" i="24"/>
  <c r="HT187" i="24"/>
  <c r="HT188" i="24"/>
  <c r="HT189" i="24"/>
  <c r="HT190" i="24"/>
  <c r="HT191" i="24"/>
  <c r="HT192" i="24"/>
  <c r="HT193" i="24"/>
  <c r="HT194" i="24"/>
  <c r="HT195" i="24"/>
  <c r="HT196" i="24"/>
  <c r="HT197" i="24"/>
  <c r="HT198" i="24"/>
  <c r="HT199" i="24"/>
  <c r="HT200" i="24"/>
  <c r="HT201" i="24"/>
  <c r="HT202" i="24"/>
  <c r="HT203" i="24"/>
  <c r="HT204" i="24"/>
  <c r="HT205" i="24"/>
  <c r="HT206" i="24"/>
  <c r="HT207" i="24"/>
  <c r="HT208" i="24"/>
  <c r="HT209" i="24"/>
  <c r="HT210" i="24"/>
  <c r="HT211" i="24"/>
  <c r="HT212" i="24"/>
  <c r="HT213" i="24"/>
  <c r="HT214" i="24"/>
  <c r="HT215" i="24"/>
  <c r="HT216" i="24"/>
  <c r="HT217" i="24"/>
  <c r="HT218" i="24"/>
  <c r="HT219" i="24"/>
  <c r="HT220" i="24"/>
  <c r="HT12" i="24"/>
  <c r="HT13" i="24"/>
  <c r="HT14" i="24"/>
  <c r="HT15" i="24"/>
  <c r="HT16" i="24"/>
  <c r="HT17" i="24"/>
  <c r="HT18" i="24"/>
  <c r="HT19" i="24"/>
  <c r="HT20" i="24"/>
  <c r="HT21" i="24"/>
  <c r="HT22" i="24"/>
  <c r="HT23" i="24"/>
  <c r="HT24" i="24"/>
  <c r="HT25" i="24"/>
  <c r="HO88" i="24"/>
  <c r="HP88" i="24"/>
  <c r="HO89" i="24"/>
  <c r="HP89" i="24"/>
  <c r="HO90" i="24"/>
  <c r="HP90" i="24"/>
  <c r="HO91" i="24"/>
  <c r="HP91" i="24"/>
  <c r="HO92" i="24"/>
  <c r="HP92" i="24"/>
  <c r="HO93" i="24"/>
  <c r="HP93" i="24"/>
  <c r="HO94" i="24"/>
  <c r="HP94" i="24"/>
  <c r="HO95" i="24"/>
  <c r="HP95" i="24"/>
  <c r="HO96" i="24"/>
  <c r="HP96" i="24"/>
  <c r="HO97" i="24"/>
  <c r="HP97" i="24"/>
  <c r="HO98" i="24"/>
  <c r="HP98" i="24"/>
  <c r="HO99" i="24"/>
  <c r="HP99" i="24"/>
  <c r="HO100" i="24"/>
  <c r="HP100" i="24"/>
  <c r="HO101" i="24"/>
  <c r="HP101" i="24"/>
  <c r="HO102" i="24"/>
  <c r="HP102" i="24"/>
  <c r="HO103" i="24"/>
  <c r="HP103" i="24"/>
  <c r="HO104" i="24"/>
  <c r="HP104" i="24"/>
  <c r="HO105" i="24"/>
  <c r="HP105" i="24"/>
  <c r="HO106" i="24"/>
  <c r="HP106" i="24"/>
  <c r="HO107" i="24"/>
  <c r="HP107" i="24"/>
  <c r="HO108" i="24"/>
  <c r="HP108" i="24"/>
  <c r="HO109" i="24"/>
  <c r="HP109" i="24"/>
  <c r="HO110" i="24"/>
  <c r="HP110" i="24"/>
  <c r="HO111" i="24"/>
  <c r="HP111" i="24"/>
  <c r="HO112" i="24"/>
  <c r="HP112" i="24"/>
  <c r="HO113" i="24"/>
  <c r="HP113" i="24"/>
  <c r="HO114" i="24"/>
  <c r="HP114" i="24"/>
  <c r="HO115" i="24"/>
  <c r="HP115" i="24"/>
  <c r="HO116" i="24"/>
  <c r="HP116" i="24"/>
  <c r="HO117" i="24"/>
  <c r="HP117" i="24"/>
  <c r="HO118" i="24"/>
  <c r="HP118" i="24"/>
  <c r="HO119" i="24"/>
  <c r="HP119" i="24"/>
  <c r="HO120" i="24"/>
  <c r="HP120" i="24"/>
  <c r="HO121" i="24"/>
  <c r="HP121" i="24"/>
  <c r="HO122" i="24"/>
  <c r="HP122" i="24"/>
  <c r="HO123" i="24"/>
  <c r="HP123" i="24"/>
  <c r="HO124" i="24"/>
  <c r="HP124" i="24"/>
  <c r="HO125" i="24"/>
  <c r="HP125" i="24"/>
  <c r="HO126" i="24"/>
  <c r="HP126" i="24"/>
  <c r="HO127" i="24"/>
  <c r="HP127" i="24"/>
  <c r="HO128" i="24"/>
  <c r="HP128" i="24"/>
  <c r="HO129" i="24"/>
  <c r="HP129" i="24"/>
  <c r="HO130" i="24"/>
  <c r="HP130" i="24"/>
  <c r="HO131" i="24"/>
  <c r="HP131" i="24"/>
  <c r="HO132" i="24"/>
  <c r="HP132" i="24"/>
  <c r="HO133" i="24"/>
  <c r="HP133" i="24"/>
  <c r="HO134" i="24"/>
  <c r="HP134" i="24"/>
  <c r="HO135" i="24"/>
  <c r="HP135" i="24"/>
  <c r="HO136" i="24"/>
  <c r="HP136" i="24"/>
  <c r="HO137" i="24"/>
  <c r="HP137" i="24"/>
  <c r="HO138" i="24"/>
  <c r="HP138" i="24"/>
  <c r="HO139" i="24"/>
  <c r="HP139" i="24"/>
  <c r="HO140" i="24"/>
  <c r="HP140" i="24"/>
  <c r="HO141" i="24"/>
  <c r="HP141" i="24"/>
  <c r="HO142" i="24"/>
  <c r="HP142" i="24"/>
  <c r="HO143" i="24"/>
  <c r="HP143" i="24"/>
  <c r="HO144" i="24"/>
  <c r="HP144" i="24"/>
  <c r="HO145" i="24"/>
  <c r="HP145" i="24"/>
  <c r="HO146" i="24"/>
  <c r="HP146" i="24"/>
  <c r="HO147" i="24"/>
  <c r="HP147" i="24"/>
  <c r="HO148" i="24"/>
  <c r="HP148" i="24"/>
  <c r="HO149" i="24"/>
  <c r="HP149" i="24"/>
  <c r="HO150" i="24"/>
  <c r="HP150" i="24"/>
  <c r="HO151" i="24"/>
  <c r="HP151" i="24"/>
  <c r="HO152" i="24"/>
  <c r="HP152" i="24"/>
  <c r="HO153" i="24"/>
  <c r="HP153" i="24"/>
  <c r="HO154" i="24"/>
  <c r="HP154" i="24"/>
  <c r="HO155" i="24"/>
  <c r="HP155" i="24"/>
  <c r="HO156" i="24"/>
  <c r="HP156" i="24"/>
  <c r="HO157" i="24"/>
  <c r="HP157" i="24"/>
  <c r="HO158" i="24"/>
  <c r="HP158" i="24"/>
  <c r="HO159" i="24"/>
  <c r="HP159" i="24"/>
  <c r="HO160" i="24"/>
  <c r="HP160" i="24"/>
  <c r="HO161" i="24"/>
  <c r="HP161" i="24"/>
  <c r="HO162" i="24"/>
  <c r="HP162" i="24"/>
  <c r="HO163" i="24"/>
  <c r="HP163" i="24"/>
  <c r="HO164" i="24"/>
  <c r="HP164" i="24"/>
  <c r="HO165" i="24"/>
  <c r="HP165" i="24"/>
  <c r="HO166" i="24"/>
  <c r="HP166" i="24"/>
  <c r="HO167" i="24"/>
  <c r="HP167" i="24"/>
  <c r="HO168" i="24"/>
  <c r="HP168" i="24"/>
  <c r="HO169" i="24"/>
  <c r="HP169" i="24"/>
  <c r="HO170" i="24"/>
  <c r="HP170" i="24"/>
  <c r="HO171" i="24"/>
  <c r="HP171" i="24"/>
  <c r="HO172" i="24"/>
  <c r="HP172" i="24"/>
  <c r="HO173" i="24"/>
  <c r="HP173" i="24"/>
  <c r="HO174" i="24"/>
  <c r="HP174" i="24"/>
  <c r="HO175" i="24"/>
  <c r="HP175" i="24"/>
  <c r="HO176" i="24"/>
  <c r="HP176" i="24"/>
  <c r="HO177" i="24"/>
  <c r="HP177" i="24"/>
  <c r="HO178" i="24"/>
  <c r="HP178" i="24"/>
  <c r="HO179" i="24"/>
  <c r="HP179" i="24"/>
  <c r="HO180" i="24"/>
  <c r="HP180" i="24"/>
  <c r="HO181" i="24"/>
  <c r="HP181" i="24"/>
  <c r="HO182" i="24"/>
  <c r="HP182" i="24"/>
  <c r="HO183" i="24"/>
  <c r="HP183" i="24"/>
  <c r="HO184" i="24"/>
  <c r="HP184" i="24"/>
  <c r="HO185" i="24"/>
  <c r="HP185" i="24"/>
  <c r="HO186" i="24"/>
  <c r="HP186" i="24"/>
  <c r="HO187" i="24"/>
  <c r="HP187" i="24"/>
  <c r="HO188" i="24"/>
  <c r="HP188" i="24"/>
  <c r="HO189" i="24"/>
  <c r="HP189" i="24"/>
  <c r="HO190" i="24"/>
  <c r="HP190" i="24"/>
  <c r="HO191" i="24"/>
  <c r="HP191" i="24"/>
  <c r="HO192" i="24"/>
  <c r="HP192" i="24"/>
  <c r="HO193" i="24"/>
  <c r="HP193" i="24"/>
  <c r="HO194" i="24"/>
  <c r="HP194" i="24"/>
  <c r="HO195" i="24"/>
  <c r="HP195" i="24"/>
  <c r="HO196" i="24"/>
  <c r="HP196" i="24"/>
  <c r="HO197" i="24"/>
  <c r="HP197" i="24"/>
  <c r="HO198" i="24"/>
  <c r="HP198" i="24"/>
  <c r="HO199" i="24"/>
  <c r="HP199" i="24"/>
  <c r="HO200" i="24"/>
  <c r="HP200" i="24"/>
  <c r="HO201" i="24"/>
  <c r="HP201" i="24"/>
  <c r="HO202" i="24"/>
  <c r="HP202" i="24"/>
  <c r="HO203" i="24"/>
  <c r="HP203" i="24"/>
  <c r="HO204" i="24"/>
  <c r="HP204" i="24"/>
  <c r="HO205" i="24"/>
  <c r="HP205" i="24"/>
  <c r="HO206" i="24"/>
  <c r="HP206" i="24"/>
  <c r="HO207" i="24"/>
  <c r="HP207" i="24"/>
  <c r="HO208" i="24"/>
  <c r="HP208" i="24"/>
  <c r="HO209" i="24"/>
  <c r="HP209" i="24"/>
  <c r="HO210" i="24"/>
  <c r="HP210" i="24"/>
  <c r="HO211" i="24"/>
  <c r="HP211" i="24"/>
  <c r="HO212" i="24"/>
  <c r="HP212" i="24"/>
  <c r="HO213" i="24"/>
  <c r="HP213" i="24"/>
  <c r="HO214" i="24"/>
  <c r="HP214" i="24"/>
  <c r="HO215" i="24"/>
  <c r="HP215" i="24"/>
  <c r="HO216" i="24"/>
  <c r="HP216" i="24"/>
  <c r="HO217" i="24"/>
  <c r="HP217" i="24"/>
  <c r="HO218" i="24"/>
  <c r="HP218" i="24"/>
  <c r="HO219" i="24"/>
  <c r="HP219" i="24"/>
  <c r="HO220" i="24"/>
  <c r="HP220" i="24"/>
  <c r="HO85" i="24"/>
  <c r="HP85" i="24"/>
  <c r="HO86" i="24"/>
  <c r="HP86" i="24"/>
  <c r="HO87" i="24"/>
  <c r="HP87" i="24"/>
  <c r="HP84" i="24"/>
  <c r="HO84" i="24"/>
  <c r="HP83" i="24"/>
  <c r="HO82" i="24"/>
  <c r="HO77" i="24"/>
  <c r="HP77" i="24"/>
  <c r="HO78" i="24"/>
  <c r="HP78" i="24"/>
  <c r="HO79" i="24"/>
  <c r="HP79" i="24"/>
  <c r="HO80" i="24"/>
  <c r="HP80" i="24"/>
  <c r="HO81" i="24"/>
  <c r="HP81" i="24"/>
  <c r="HP76" i="24"/>
  <c r="HO76" i="24"/>
  <c r="HP75" i="24"/>
  <c r="HO74" i="24"/>
  <c r="HO12" i="24"/>
  <c r="HP12" i="24"/>
  <c r="HO13" i="24"/>
  <c r="HP13" i="24"/>
  <c r="HO14" i="24"/>
  <c r="HP14" i="24"/>
  <c r="HO15" i="24"/>
  <c r="HP15" i="24"/>
  <c r="HO16" i="24"/>
  <c r="HP16" i="24"/>
  <c r="HO17" i="24"/>
  <c r="HP17" i="24"/>
  <c r="HO18" i="24"/>
  <c r="HP18" i="24"/>
  <c r="HO19" i="24"/>
  <c r="HP19" i="24"/>
  <c r="HO20" i="24"/>
  <c r="HP20" i="24"/>
  <c r="HO21" i="24"/>
  <c r="HP21" i="24"/>
  <c r="HO22" i="24"/>
  <c r="HP22" i="24"/>
  <c r="HO23" i="24"/>
  <c r="HP23" i="24"/>
  <c r="HO24" i="24"/>
  <c r="HP24" i="24"/>
  <c r="HO25" i="24"/>
  <c r="HP25" i="24"/>
  <c r="HO26" i="24"/>
  <c r="HP26" i="24"/>
  <c r="HO27" i="24"/>
  <c r="HP27" i="24"/>
  <c r="HO28" i="24"/>
  <c r="HP28" i="24"/>
  <c r="HO29" i="24"/>
  <c r="HP29" i="24"/>
  <c r="HO30" i="24"/>
  <c r="HP30" i="24"/>
  <c r="HO31" i="24"/>
  <c r="HP31" i="24"/>
  <c r="HO32" i="24"/>
  <c r="HP32" i="24"/>
  <c r="HO33" i="24"/>
  <c r="HP33" i="24"/>
  <c r="HO34" i="24"/>
  <c r="HP34" i="24"/>
  <c r="HO35" i="24"/>
  <c r="HP35" i="24"/>
  <c r="HO36" i="24"/>
  <c r="HP36" i="24"/>
  <c r="HO37" i="24"/>
  <c r="HP37" i="24"/>
  <c r="HO38" i="24"/>
  <c r="HP38" i="24"/>
  <c r="HO39" i="24"/>
  <c r="HP39" i="24"/>
  <c r="HO40" i="24"/>
  <c r="HP40" i="24"/>
  <c r="HO41" i="24"/>
  <c r="HP41" i="24"/>
  <c r="HO42" i="24"/>
  <c r="HP42" i="24"/>
  <c r="HO43" i="24"/>
  <c r="HP43" i="24"/>
  <c r="HO44" i="24"/>
  <c r="HP44" i="24"/>
  <c r="HO45" i="24"/>
  <c r="HP45" i="24"/>
  <c r="HO46" i="24"/>
  <c r="HP46" i="24"/>
  <c r="HO47" i="24"/>
  <c r="HP47" i="24"/>
  <c r="HO48" i="24"/>
  <c r="HP48" i="24"/>
  <c r="HO49" i="24"/>
  <c r="HP49" i="24"/>
  <c r="HO50" i="24"/>
  <c r="HP50" i="24"/>
  <c r="HO51" i="24"/>
  <c r="HP51" i="24"/>
  <c r="HO52" i="24"/>
  <c r="HP52" i="24"/>
  <c r="HO53" i="24"/>
  <c r="HP53" i="24"/>
  <c r="HO54" i="24"/>
  <c r="HP54" i="24"/>
  <c r="HO55" i="24"/>
  <c r="HP55" i="24"/>
  <c r="HO56" i="24"/>
  <c r="HP56" i="24"/>
  <c r="HO57" i="24"/>
  <c r="HP57" i="24"/>
  <c r="HO58" i="24"/>
  <c r="HP58" i="24"/>
  <c r="HO59" i="24"/>
  <c r="HP59" i="24"/>
  <c r="HO60" i="24"/>
  <c r="HP60" i="24"/>
  <c r="HO61" i="24"/>
  <c r="HP61" i="24"/>
  <c r="HO62" i="24"/>
  <c r="HP62" i="24"/>
  <c r="HO63" i="24"/>
  <c r="HP63" i="24"/>
  <c r="HO64" i="24"/>
  <c r="HP64" i="24"/>
  <c r="HO65" i="24"/>
  <c r="HP65" i="24"/>
  <c r="HO66" i="24"/>
  <c r="HP66" i="24"/>
  <c r="HO67" i="24"/>
  <c r="HP67" i="24"/>
  <c r="HO68" i="24"/>
  <c r="HP68" i="24"/>
  <c r="HO69" i="24"/>
  <c r="HP69" i="24"/>
  <c r="HO70" i="24"/>
  <c r="HP70" i="24"/>
  <c r="HO71" i="24"/>
  <c r="HP71" i="24"/>
  <c r="HO72" i="24"/>
  <c r="HP72" i="24"/>
  <c r="HP11" i="24"/>
  <c r="HO11" i="24"/>
  <c r="IY190" i="24"/>
  <c r="IZ190" i="24"/>
  <c r="IY191" i="24"/>
  <c r="IZ191" i="24"/>
  <c r="IY192" i="24"/>
  <c r="IZ192" i="24"/>
  <c r="IY193" i="24"/>
  <c r="IZ193" i="24"/>
  <c r="IY194" i="24"/>
  <c r="IZ194" i="24"/>
  <c r="IY195" i="24"/>
  <c r="IZ195" i="24"/>
  <c r="IY196" i="24"/>
  <c r="IZ196" i="24"/>
  <c r="IY197" i="24"/>
  <c r="IZ197" i="24"/>
  <c r="IY198" i="24"/>
  <c r="IZ198" i="24"/>
  <c r="IY199" i="24"/>
  <c r="IZ199" i="24"/>
  <c r="IY200" i="24"/>
  <c r="IZ200" i="24"/>
  <c r="IY201" i="24"/>
  <c r="IZ201" i="24"/>
  <c r="IY202" i="24"/>
  <c r="IZ202" i="24"/>
  <c r="IY203" i="24"/>
  <c r="IZ203" i="24"/>
  <c r="IY204" i="24"/>
  <c r="IZ204" i="24"/>
  <c r="IY205" i="24"/>
  <c r="IZ205" i="24"/>
  <c r="IY206" i="24"/>
  <c r="IZ206" i="24"/>
  <c r="IY207" i="24"/>
  <c r="IZ207" i="24"/>
  <c r="IY208" i="24"/>
  <c r="IZ208" i="24"/>
  <c r="IY209" i="24"/>
  <c r="IZ209" i="24"/>
  <c r="IY210" i="24"/>
  <c r="IZ210" i="24"/>
  <c r="IY211" i="24"/>
  <c r="IZ211" i="24"/>
  <c r="IY212" i="24"/>
  <c r="IZ212" i="24"/>
  <c r="IY213" i="24"/>
  <c r="IZ213" i="24"/>
  <c r="IY214" i="24"/>
  <c r="IZ214" i="24"/>
  <c r="IY215" i="24"/>
  <c r="IZ215" i="24"/>
  <c r="IY216" i="24"/>
  <c r="IZ216" i="24"/>
  <c r="IY217" i="24"/>
  <c r="IZ217" i="24"/>
  <c r="IY218" i="24"/>
  <c r="IZ218" i="24"/>
  <c r="IY219" i="24"/>
  <c r="IZ219" i="24"/>
  <c r="IY220" i="24"/>
  <c r="IZ220" i="24"/>
  <c r="IY12" i="24"/>
  <c r="IZ12" i="24"/>
  <c r="IY13" i="24"/>
  <c r="IZ13" i="24"/>
  <c r="IY14" i="24"/>
  <c r="IZ14" i="24"/>
  <c r="IY15" i="24"/>
  <c r="IZ15" i="24"/>
  <c r="IY16" i="24"/>
  <c r="IZ16" i="24"/>
  <c r="IY17" i="24"/>
  <c r="IZ17" i="24"/>
  <c r="IY18" i="24"/>
  <c r="IZ18" i="24"/>
  <c r="IY19" i="24"/>
  <c r="IZ19" i="24"/>
  <c r="IY20" i="24"/>
  <c r="IZ20" i="24"/>
  <c r="IY21" i="24"/>
  <c r="IZ21" i="24"/>
  <c r="IY22" i="24"/>
  <c r="IZ22" i="24"/>
  <c r="IY23" i="24"/>
  <c r="IZ23" i="24"/>
  <c r="IY24" i="24"/>
  <c r="IZ24" i="24"/>
  <c r="IY25" i="24"/>
  <c r="IZ25" i="24"/>
  <c r="IY26" i="24"/>
  <c r="IZ26" i="24"/>
  <c r="IY27" i="24"/>
  <c r="IZ27" i="24"/>
  <c r="IY28" i="24"/>
  <c r="IZ28" i="24"/>
  <c r="IY29" i="24"/>
  <c r="IZ29" i="24"/>
  <c r="IY30" i="24"/>
  <c r="IZ30" i="24"/>
  <c r="IY31" i="24"/>
  <c r="IZ31" i="24"/>
  <c r="IY32" i="24"/>
  <c r="IZ32" i="24"/>
  <c r="IY33" i="24"/>
  <c r="IZ33" i="24"/>
  <c r="IY34" i="24"/>
  <c r="IZ34" i="24"/>
  <c r="IY35" i="24"/>
  <c r="IZ35" i="24"/>
  <c r="IY36" i="24"/>
  <c r="IZ36" i="24"/>
  <c r="IY37" i="24"/>
  <c r="IZ37" i="24"/>
  <c r="IY38" i="24"/>
  <c r="IZ38" i="24"/>
  <c r="IY39" i="24"/>
  <c r="IZ39" i="24"/>
  <c r="IY40" i="24"/>
  <c r="IZ40" i="24"/>
  <c r="IY41" i="24"/>
  <c r="IZ41" i="24"/>
  <c r="IY42" i="24"/>
  <c r="IZ42" i="24"/>
  <c r="IY43" i="24"/>
  <c r="IZ43" i="24"/>
  <c r="IY44" i="24"/>
  <c r="IZ44" i="24"/>
  <c r="IY45" i="24"/>
  <c r="IZ45" i="24"/>
  <c r="IY46" i="24"/>
  <c r="IZ46" i="24"/>
  <c r="IY47" i="24"/>
  <c r="IZ47" i="24"/>
  <c r="IY48" i="24"/>
  <c r="IZ48" i="24"/>
  <c r="IY49" i="24"/>
  <c r="IZ49" i="24"/>
  <c r="IY50" i="24"/>
  <c r="IZ50" i="24"/>
  <c r="IY51" i="24"/>
  <c r="IZ51" i="24"/>
  <c r="IY52" i="24"/>
  <c r="IZ52" i="24"/>
  <c r="IY53" i="24"/>
  <c r="IZ53" i="24"/>
  <c r="IY54" i="24"/>
  <c r="IZ54" i="24"/>
  <c r="IY55" i="24"/>
  <c r="IZ55" i="24"/>
  <c r="IY56" i="24"/>
  <c r="IZ56" i="24"/>
  <c r="IY57" i="24"/>
  <c r="IZ57" i="24"/>
  <c r="IY58" i="24"/>
  <c r="IZ58" i="24"/>
  <c r="IY59" i="24"/>
  <c r="IZ59" i="24"/>
  <c r="IY60" i="24"/>
  <c r="IZ60" i="24"/>
  <c r="IY61" i="24"/>
  <c r="IZ61" i="24"/>
  <c r="IY62" i="24"/>
  <c r="IZ62" i="24"/>
  <c r="IY63" i="24"/>
  <c r="IZ63" i="24"/>
  <c r="IY64" i="24"/>
  <c r="IZ64" i="24"/>
  <c r="IY65" i="24"/>
  <c r="IZ65" i="24"/>
  <c r="IY66" i="24"/>
  <c r="IZ66" i="24"/>
  <c r="IY67" i="24"/>
  <c r="IZ67" i="24"/>
  <c r="IY68" i="24"/>
  <c r="IZ68" i="24"/>
  <c r="IY69" i="24"/>
  <c r="IZ69" i="24"/>
  <c r="IY70" i="24"/>
  <c r="IZ70" i="24"/>
  <c r="IY71" i="24"/>
  <c r="IZ71" i="24"/>
  <c r="IY72" i="24"/>
  <c r="IZ72" i="24"/>
  <c r="IY73" i="24"/>
  <c r="IZ73" i="24"/>
  <c r="IY74" i="24"/>
  <c r="IZ74" i="24"/>
  <c r="IY75" i="24"/>
  <c r="IZ75" i="24"/>
  <c r="IY76" i="24"/>
  <c r="IZ76" i="24"/>
  <c r="IY77" i="24"/>
  <c r="IZ77" i="24"/>
  <c r="IY78" i="24"/>
  <c r="IZ78" i="24"/>
  <c r="IY79" i="24"/>
  <c r="IZ79" i="24"/>
  <c r="IY80" i="24"/>
  <c r="IZ80" i="24"/>
  <c r="IY81" i="24"/>
  <c r="IZ81" i="24"/>
  <c r="IY82" i="24"/>
  <c r="IZ82" i="24"/>
  <c r="IY83" i="24"/>
  <c r="IZ83" i="24"/>
  <c r="IY84" i="24"/>
  <c r="IZ84" i="24"/>
  <c r="IY85" i="24"/>
  <c r="IZ85" i="24"/>
  <c r="IY86" i="24"/>
  <c r="IZ86" i="24"/>
  <c r="IY87" i="24"/>
  <c r="IZ87" i="24"/>
  <c r="IY88" i="24"/>
  <c r="IZ88" i="24"/>
  <c r="IY89" i="24"/>
  <c r="IZ89" i="24"/>
  <c r="IY90" i="24"/>
  <c r="IZ90" i="24"/>
  <c r="IY91" i="24"/>
  <c r="IZ91" i="24"/>
  <c r="IY92" i="24"/>
  <c r="IZ92" i="24"/>
  <c r="IY93" i="24"/>
  <c r="IZ93" i="24"/>
  <c r="IY94" i="24"/>
  <c r="IZ94" i="24"/>
  <c r="IY95" i="24"/>
  <c r="IZ95" i="24"/>
  <c r="IY96" i="24"/>
  <c r="IZ96" i="24"/>
  <c r="IY97" i="24"/>
  <c r="IZ97" i="24"/>
  <c r="IY98" i="24"/>
  <c r="IZ98" i="24"/>
  <c r="IY99" i="24"/>
  <c r="IZ99" i="24"/>
  <c r="IY100" i="24"/>
  <c r="IZ100" i="24"/>
  <c r="IY101" i="24"/>
  <c r="IZ101" i="24"/>
  <c r="IY102" i="24"/>
  <c r="IZ102" i="24"/>
  <c r="IY103" i="24"/>
  <c r="IZ103" i="24"/>
  <c r="IY104" i="24"/>
  <c r="IZ104" i="24"/>
  <c r="IY105" i="24"/>
  <c r="IZ105" i="24"/>
  <c r="IY106" i="24"/>
  <c r="IZ106" i="24"/>
  <c r="IY107" i="24"/>
  <c r="IZ107" i="24"/>
  <c r="IY108" i="24"/>
  <c r="IZ108" i="24"/>
  <c r="IY109" i="24"/>
  <c r="IZ109" i="24"/>
  <c r="IY110" i="24"/>
  <c r="IZ110" i="24"/>
  <c r="IY111" i="24"/>
  <c r="IZ111" i="24"/>
  <c r="IY112" i="24"/>
  <c r="IZ112" i="24"/>
  <c r="IY113" i="24"/>
  <c r="IZ113" i="24"/>
  <c r="IY114" i="24"/>
  <c r="IZ114" i="24"/>
  <c r="IY115" i="24"/>
  <c r="IZ115" i="24"/>
  <c r="IY116" i="24"/>
  <c r="IZ116" i="24"/>
  <c r="IY117" i="24"/>
  <c r="IZ117" i="24"/>
  <c r="IY118" i="24"/>
  <c r="IZ118" i="24"/>
  <c r="IY119" i="24"/>
  <c r="IZ119" i="24"/>
  <c r="IY120" i="24"/>
  <c r="IZ120" i="24"/>
  <c r="IY121" i="24"/>
  <c r="IZ121" i="24"/>
  <c r="IY122" i="24"/>
  <c r="IZ122" i="24"/>
  <c r="IY123" i="24"/>
  <c r="IZ123" i="24"/>
  <c r="IY124" i="24"/>
  <c r="IZ124" i="24"/>
  <c r="IY125" i="24"/>
  <c r="IZ125" i="24"/>
  <c r="IY126" i="24"/>
  <c r="IZ126" i="24"/>
  <c r="IY127" i="24"/>
  <c r="IZ127" i="24"/>
  <c r="IY128" i="24"/>
  <c r="IZ128" i="24"/>
  <c r="IY129" i="24"/>
  <c r="IZ129" i="24"/>
  <c r="IY130" i="24"/>
  <c r="IZ130" i="24"/>
  <c r="IY131" i="24"/>
  <c r="IZ131" i="24"/>
  <c r="IY132" i="24"/>
  <c r="IZ132" i="24"/>
  <c r="IY133" i="24"/>
  <c r="IZ133" i="24"/>
  <c r="IY134" i="24"/>
  <c r="IZ134" i="24"/>
  <c r="IY135" i="24"/>
  <c r="IZ135" i="24"/>
  <c r="IY136" i="24"/>
  <c r="IZ136" i="24"/>
  <c r="IY137" i="24"/>
  <c r="IZ137" i="24"/>
  <c r="IY138" i="24"/>
  <c r="IZ138" i="24"/>
  <c r="IY139" i="24"/>
  <c r="IZ139" i="24"/>
  <c r="IY140" i="24"/>
  <c r="IZ140" i="24"/>
  <c r="IY141" i="24"/>
  <c r="IZ141" i="24"/>
  <c r="IY142" i="24"/>
  <c r="IZ142" i="24"/>
  <c r="IY143" i="24"/>
  <c r="IZ143" i="24"/>
  <c r="IY144" i="24"/>
  <c r="IZ144" i="24"/>
  <c r="IY145" i="24"/>
  <c r="IZ145" i="24"/>
  <c r="IY146" i="24"/>
  <c r="IZ146" i="24"/>
  <c r="IY147" i="24"/>
  <c r="IZ147" i="24"/>
  <c r="IY148" i="24"/>
  <c r="IZ148" i="24"/>
  <c r="IY149" i="24"/>
  <c r="IZ149" i="24"/>
  <c r="IY150" i="24"/>
  <c r="IZ150" i="24"/>
  <c r="IY151" i="24"/>
  <c r="IZ151" i="24"/>
  <c r="IY152" i="24"/>
  <c r="IZ152" i="24"/>
  <c r="IY153" i="24"/>
  <c r="IZ153" i="24"/>
  <c r="IY154" i="24"/>
  <c r="IZ154" i="24"/>
  <c r="IY155" i="24"/>
  <c r="IZ155" i="24"/>
  <c r="IY156" i="24"/>
  <c r="IZ156" i="24"/>
  <c r="IY157" i="24"/>
  <c r="IZ157" i="24"/>
  <c r="IY158" i="24"/>
  <c r="IZ158" i="24"/>
  <c r="IY159" i="24"/>
  <c r="IZ159" i="24"/>
  <c r="IY160" i="24"/>
  <c r="IZ160" i="24"/>
  <c r="IY161" i="24"/>
  <c r="IZ161" i="24"/>
  <c r="IY162" i="24"/>
  <c r="IZ162" i="24"/>
  <c r="IY163" i="24"/>
  <c r="IZ163" i="24"/>
  <c r="IY164" i="24"/>
  <c r="IZ164" i="24"/>
  <c r="IY165" i="24"/>
  <c r="IZ165" i="24"/>
  <c r="IY166" i="24"/>
  <c r="IZ166" i="24"/>
  <c r="IY167" i="24"/>
  <c r="IZ167" i="24"/>
  <c r="IY168" i="24"/>
  <c r="IZ168" i="24"/>
  <c r="IY169" i="24"/>
  <c r="IZ169" i="24"/>
  <c r="IY170" i="24"/>
  <c r="IZ170" i="24"/>
  <c r="IY171" i="24"/>
  <c r="IZ171" i="24"/>
  <c r="IY172" i="24"/>
  <c r="IZ172" i="24"/>
  <c r="IY173" i="24"/>
  <c r="IZ173" i="24"/>
  <c r="IY174" i="24"/>
  <c r="IZ174" i="24"/>
  <c r="IY175" i="24"/>
  <c r="IZ175" i="24"/>
  <c r="IY176" i="24"/>
  <c r="IZ176" i="24"/>
  <c r="IY177" i="24"/>
  <c r="IZ177" i="24"/>
  <c r="IY178" i="24"/>
  <c r="IZ178" i="24"/>
  <c r="IY179" i="24"/>
  <c r="IZ179" i="24"/>
  <c r="IY180" i="24"/>
  <c r="IZ180" i="24"/>
  <c r="IY181" i="24"/>
  <c r="IZ181" i="24"/>
  <c r="IY182" i="24"/>
  <c r="IZ182" i="24"/>
  <c r="IY183" i="24"/>
  <c r="IZ183" i="24"/>
  <c r="IY184" i="24"/>
  <c r="IZ184" i="24"/>
  <c r="IY185" i="24"/>
  <c r="IZ185" i="24"/>
  <c r="IY186" i="24"/>
  <c r="IZ186" i="24"/>
  <c r="IY187" i="24"/>
  <c r="IZ187" i="24"/>
  <c r="IY188" i="24"/>
  <c r="IZ188" i="24"/>
  <c r="IY189" i="24"/>
  <c r="IZ189" i="24"/>
  <c r="IZ11" i="24"/>
  <c r="IY11" i="24"/>
  <c r="JA63" i="24"/>
  <c r="IX63" i="24" s="1"/>
  <c r="JB63" i="24"/>
  <c r="JC63" i="24"/>
  <c r="JD63" i="24"/>
  <c r="JA69" i="24"/>
  <c r="IW69" i="24" s="1"/>
  <c r="JB69" i="24"/>
  <c r="JE69" i="24" s="1"/>
  <c r="JC69" i="24"/>
  <c r="JD69" i="24"/>
  <c r="JA25" i="24"/>
  <c r="IW25" i="24" s="1"/>
  <c r="JB25" i="24"/>
  <c r="JC25" i="24"/>
  <c r="JD25" i="24"/>
  <c r="JE25" i="24"/>
  <c r="JA64" i="24"/>
  <c r="IW64" i="24" s="1"/>
  <c r="JB64" i="24"/>
  <c r="JC64" i="24"/>
  <c r="JD64" i="24"/>
  <c r="JE64" i="24"/>
  <c r="JA93" i="24"/>
  <c r="IX93" i="24" s="1"/>
  <c r="JB93" i="24"/>
  <c r="JC93" i="24"/>
  <c r="JD93" i="24"/>
  <c r="JA117" i="24"/>
  <c r="IW117" i="24" s="1"/>
  <c r="JB117" i="24"/>
  <c r="JC117" i="24"/>
  <c r="JD117" i="24"/>
  <c r="JA84" i="24"/>
  <c r="JB84" i="24"/>
  <c r="JC84" i="24"/>
  <c r="JD84" i="24"/>
  <c r="JA169" i="24"/>
  <c r="IW169" i="24" s="1"/>
  <c r="JB169" i="24"/>
  <c r="JC169" i="24"/>
  <c r="JD169" i="24"/>
  <c r="JA76" i="24"/>
  <c r="IX76" i="24" s="1"/>
  <c r="JB76" i="24"/>
  <c r="JE76" i="24" s="1"/>
  <c r="JC76" i="24"/>
  <c r="JD76" i="24"/>
  <c r="JA121" i="24"/>
  <c r="IW121" i="24" s="1"/>
  <c r="JB121" i="24"/>
  <c r="JC121" i="24"/>
  <c r="JD121" i="24"/>
  <c r="JA31" i="24"/>
  <c r="IW31" i="24" s="1"/>
  <c r="JB31" i="24"/>
  <c r="JC31" i="24"/>
  <c r="JD31" i="24"/>
  <c r="JA109" i="24"/>
  <c r="IX109" i="24" s="1"/>
  <c r="JB109" i="24"/>
  <c r="JC109" i="24"/>
  <c r="JD109" i="24"/>
  <c r="JA24" i="24"/>
  <c r="JE24" i="24" s="1"/>
  <c r="JB24" i="24"/>
  <c r="JC24" i="24"/>
  <c r="JD24" i="24"/>
  <c r="JA26" i="24"/>
  <c r="IX26" i="24" s="1"/>
  <c r="JB26" i="24"/>
  <c r="JC26" i="24"/>
  <c r="JD26" i="24"/>
  <c r="JA27" i="24"/>
  <c r="IW27" i="24" s="1"/>
  <c r="JB27" i="24"/>
  <c r="JC27" i="24"/>
  <c r="JD27" i="24"/>
  <c r="JA28" i="24"/>
  <c r="IW28" i="24" s="1"/>
  <c r="JB28" i="24"/>
  <c r="JC28" i="24"/>
  <c r="JD28" i="24"/>
  <c r="JA29" i="24"/>
  <c r="JB29" i="24"/>
  <c r="JC29" i="24"/>
  <c r="JD29" i="24"/>
  <c r="JA30" i="24"/>
  <c r="JE30" i="24" s="1"/>
  <c r="JB30" i="24"/>
  <c r="JC30" i="24"/>
  <c r="JD30" i="24"/>
  <c r="JA181" i="24"/>
  <c r="IW181" i="24" s="1"/>
  <c r="JB181" i="24"/>
  <c r="JC181" i="24"/>
  <c r="JD181" i="24"/>
  <c r="JA182" i="24"/>
  <c r="JB182" i="24"/>
  <c r="JC182" i="24"/>
  <c r="JD182" i="24"/>
  <c r="JA183" i="24"/>
  <c r="JB183" i="24"/>
  <c r="JC183" i="24"/>
  <c r="JD183" i="24"/>
  <c r="JA184" i="24"/>
  <c r="IX184" i="24" s="1"/>
  <c r="JB184" i="24"/>
  <c r="JC184" i="24"/>
  <c r="JD184" i="24"/>
  <c r="JA85" i="24"/>
  <c r="JE85" i="24" s="1"/>
  <c r="JB85" i="24"/>
  <c r="JC85" i="24"/>
  <c r="JD85" i="24"/>
  <c r="JA86" i="24"/>
  <c r="JE86" i="24" s="1"/>
  <c r="JB86" i="24"/>
  <c r="JC86" i="24"/>
  <c r="JD86" i="24"/>
  <c r="JA55" i="24"/>
  <c r="IW55" i="24" s="1"/>
  <c r="JB55" i="24"/>
  <c r="JC55" i="24"/>
  <c r="JD55" i="24"/>
  <c r="JA56" i="24"/>
  <c r="IX56" i="24" s="1"/>
  <c r="JB56" i="24"/>
  <c r="JC56" i="24"/>
  <c r="JD56" i="24"/>
  <c r="JA57" i="24"/>
  <c r="JE57" i="24" s="1"/>
  <c r="JB57" i="24"/>
  <c r="JC57" i="24"/>
  <c r="JD57" i="24"/>
  <c r="JA51" i="24"/>
  <c r="IX51" i="24" s="1"/>
  <c r="JB51" i="24"/>
  <c r="JC51" i="24"/>
  <c r="JD51" i="24"/>
  <c r="JA52" i="24"/>
  <c r="IX52" i="24" s="1"/>
  <c r="JB52" i="24"/>
  <c r="JC52" i="24"/>
  <c r="JD52" i="24"/>
  <c r="JA53" i="24"/>
  <c r="JE53" i="24" s="1"/>
  <c r="JB53" i="24"/>
  <c r="JC53" i="24"/>
  <c r="JD53" i="24"/>
  <c r="JA94" i="24"/>
  <c r="IW94" i="24" s="1"/>
  <c r="JB94" i="24"/>
  <c r="JC94" i="24"/>
  <c r="JD94" i="24"/>
  <c r="JA95" i="24"/>
  <c r="IW95" i="24" s="1"/>
  <c r="JB95" i="24"/>
  <c r="JC95" i="24"/>
  <c r="JD95" i="24"/>
  <c r="JA119" i="24"/>
  <c r="IW119" i="24" s="1"/>
  <c r="JB119" i="24"/>
  <c r="JC119" i="24"/>
  <c r="JD119" i="24"/>
  <c r="JA120" i="24"/>
  <c r="IX120" i="24" s="1"/>
  <c r="JB120" i="24"/>
  <c r="JC120" i="24"/>
  <c r="JD120" i="24"/>
  <c r="JA32" i="24"/>
  <c r="IX32" i="24" s="1"/>
  <c r="JB32" i="24"/>
  <c r="JC32" i="24"/>
  <c r="JD32" i="24"/>
  <c r="JA36" i="24"/>
  <c r="JB36" i="24"/>
  <c r="JC36" i="24"/>
  <c r="JD36" i="24"/>
  <c r="JA37" i="24"/>
  <c r="JB37" i="24"/>
  <c r="JC37" i="24"/>
  <c r="JD37" i="24"/>
  <c r="JA38" i="24"/>
  <c r="IW38" i="24" s="1"/>
  <c r="JB38" i="24"/>
  <c r="JC38" i="24"/>
  <c r="JD38" i="24"/>
  <c r="JA39" i="24"/>
  <c r="JB39" i="24"/>
  <c r="JC39" i="24"/>
  <c r="JD39" i="24"/>
  <c r="JA40" i="24"/>
  <c r="JB40" i="24"/>
  <c r="JC40" i="24"/>
  <c r="JD40" i="24"/>
  <c r="JA77" i="24"/>
  <c r="IW77" i="24" s="1"/>
  <c r="JB77" i="24"/>
  <c r="JC77" i="24"/>
  <c r="JD77" i="24"/>
  <c r="JA78" i="24"/>
  <c r="JE78" i="24" s="1"/>
  <c r="JB78" i="24"/>
  <c r="JC78" i="24"/>
  <c r="JD78" i="24"/>
  <c r="JA79" i="24"/>
  <c r="JE79" i="24" s="1"/>
  <c r="JB79" i="24"/>
  <c r="JC79" i="24"/>
  <c r="JD79" i="24"/>
  <c r="JA80" i="24"/>
  <c r="IW80" i="24" s="1"/>
  <c r="JB80" i="24"/>
  <c r="JC80" i="24"/>
  <c r="JD80" i="24"/>
  <c r="JA74" i="24"/>
  <c r="JE74" i="24" s="1"/>
  <c r="JB74" i="24"/>
  <c r="JC74" i="24"/>
  <c r="JD74" i="24"/>
  <c r="JA75" i="24"/>
  <c r="JE75" i="24" s="1"/>
  <c r="JB75" i="24"/>
  <c r="JC75" i="24"/>
  <c r="JD75" i="24"/>
  <c r="JA122" i="24"/>
  <c r="IX122" i="24" s="1"/>
  <c r="JB122" i="24"/>
  <c r="JC122" i="24"/>
  <c r="JD122" i="24"/>
  <c r="JA42" i="24"/>
  <c r="IX42" i="24" s="1"/>
  <c r="JB42" i="24"/>
  <c r="JC42" i="24"/>
  <c r="JD42" i="24"/>
  <c r="JA41" i="24"/>
  <c r="JE41" i="24" s="1"/>
  <c r="JB41" i="24"/>
  <c r="JC41" i="24"/>
  <c r="JD41" i="24"/>
  <c r="JA45" i="24"/>
  <c r="IW45" i="24" s="1"/>
  <c r="JB45" i="24"/>
  <c r="JC45" i="24"/>
  <c r="JD45" i="24"/>
  <c r="JA43" i="24"/>
  <c r="IW43" i="24" s="1"/>
  <c r="JB43" i="24"/>
  <c r="JC43" i="24"/>
  <c r="JD43" i="24"/>
  <c r="JA44" i="24"/>
  <c r="JE44" i="24" s="1"/>
  <c r="JB44" i="24"/>
  <c r="JC44" i="24"/>
  <c r="JD44" i="24"/>
  <c r="JA46" i="24"/>
  <c r="IW46" i="24" s="1"/>
  <c r="JB46" i="24"/>
  <c r="JC46" i="24"/>
  <c r="JD46" i="24"/>
  <c r="JA47" i="24"/>
  <c r="IW47" i="24" s="1"/>
  <c r="JB47" i="24"/>
  <c r="JC47" i="24"/>
  <c r="JD47" i="24"/>
  <c r="JA49" i="24"/>
  <c r="IX49" i="24" s="1"/>
  <c r="JB49" i="24"/>
  <c r="JC49" i="24"/>
  <c r="JD49" i="24"/>
  <c r="JA58" i="24"/>
  <c r="JB58" i="24"/>
  <c r="JC58" i="24"/>
  <c r="JD58" i="24"/>
  <c r="JA59" i="24"/>
  <c r="JE59" i="24" s="1"/>
  <c r="JB59" i="24"/>
  <c r="JC59" i="24"/>
  <c r="JD59" i="24"/>
  <c r="JA186" i="24"/>
  <c r="IW186" i="24" s="1"/>
  <c r="JB186" i="24"/>
  <c r="JC186" i="24"/>
  <c r="JD186" i="24"/>
  <c r="JA187" i="24"/>
  <c r="IX187" i="24" s="1"/>
  <c r="JB187" i="24"/>
  <c r="JC187" i="24"/>
  <c r="JD187" i="24"/>
  <c r="JA60" i="24"/>
  <c r="IX60" i="24" s="1"/>
  <c r="JB60" i="24"/>
  <c r="JC60" i="24"/>
  <c r="JD60" i="24"/>
  <c r="JA61" i="24"/>
  <c r="IW61" i="24" s="1"/>
  <c r="JB61" i="24"/>
  <c r="JC61" i="24"/>
  <c r="JD61" i="24"/>
  <c r="JA62" i="24"/>
  <c r="JE62" i="24" s="1"/>
  <c r="JB62" i="24"/>
  <c r="JC62" i="24"/>
  <c r="JD62" i="24"/>
  <c r="JA146" i="24"/>
  <c r="JE146" i="24" s="1"/>
  <c r="JB146" i="24"/>
  <c r="JC146" i="24"/>
  <c r="JD146" i="24"/>
  <c r="JA185" i="24"/>
  <c r="IW185" i="24" s="1"/>
  <c r="JB185" i="24"/>
  <c r="JC185" i="24"/>
  <c r="JD185" i="24"/>
  <c r="JA110" i="24"/>
  <c r="IW110" i="24" s="1"/>
  <c r="JB110" i="24"/>
  <c r="JC110" i="24"/>
  <c r="JD110" i="24"/>
  <c r="JA65" i="24"/>
  <c r="JE65" i="24" s="1"/>
  <c r="JB65" i="24"/>
  <c r="JC65" i="24"/>
  <c r="JD65" i="24"/>
  <c r="JA66" i="24"/>
  <c r="IX66" i="24" s="1"/>
  <c r="JB66" i="24"/>
  <c r="JC66" i="24"/>
  <c r="JD66" i="24"/>
  <c r="JA68" i="24"/>
  <c r="IX68" i="24" s="1"/>
  <c r="JB68" i="24"/>
  <c r="JC68" i="24"/>
  <c r="JD68" i="24"/>
  <c r="JA67" i="24"/>
  <c r="JE67" i="24" s="1"/>
  <c r="JB67" i="24"/>
  <c r="JC67" i="24"/>
  <c r="JD67" i="24"/>
  <c r="JA125" i="24"/>
  <c r="IW125" i="24" s="1"/>
  <c r="JB125" i="24"/>
  <c r="JC125" i="24"/>
  <c r="JD125" i="24"/>
  <c r="JA126" i="24"/>
  <c r="IW126" i="24" s="1"/>
  <c r="JB126" i="24"/>
  <c r="JC126" i="24"/>
  <c r="JD126" i="24"/>
  <c r="JA127" i="24"/>
  <c r="JE127" i="24" s="1"/>
  <c r="JB127" i="24"/>
  <c r="JC127" i="24"/>
  <c r="JD127" i="24"/>
  <c r="JA98" i="24"/>
  <c r="IX98" i="24" s="1"/>
  <c r="JB98" i="24"/>
  <c r="JC98" i="24"/>
  <c r="JD98" i="24"/>
  <c r="JA99" i="24"/>
  <c r="IW99" i="24" s="1"/>
  <c r="JB99" i="24"/>
  <c r="JC99" i="24"/>
  <c r="JD99" i="24"/>
  <c r="JA129" i="24"/>
  <c r="IX129" i="24" s="1"/>
  <c r="JB129" i="24"/>
  <c r="JC129" i="24"/>
  <c r="JD129" i="24"/>
  <c r="JA130" i="24"/>
  <c r="JB130" i="24"/>
  <c r="JC130" i="24"/>
  <c r="JD130" i="24"/>
  <c r="JA128" i="24"/>
  <c r="JB128" i="24"/>
  <c r="JC128" i="24"/>
  <c r="JD128" i="24"/>
  <c r="JE128" i="24"/>
  <c r="JA131" i="24"/>
  <c r="IW131" i="24" s="1"/>
  <c r="JB131" i="24"/>
  <c r="JC131" i="24"/>
  <c r="JD131" i="24"/>
  <c r="JA132" i="24"/>
  <c r="JB132" i="24"/>
  <c r="JC132" i="24"/>
  <c r="JD132" i="24"/>
  <c r="JA164" i="24"/>
  <c r="JB164" i="24"/>
  <c r="JC164" i="24"/>
  <c r="JD164" i="24"/>
  <c r="JA82" i="24"/>
  <c r="IX82" i="24" s="1"/>
  <c r="JB82" i="24"/>
  <c r="JC82" i="24"/>
  <c r="JD82" i="24"/>
  <c r="JA83" i="24"/>
  <c r="JE83" i="24" s="1"/>
  <c r="JB83" i="24"/>
  <c r="JC83" i="24"/>
  <c r="JD83" i="24"/>
  <c r="JA70" i="24"/>
  <c r="JE70" i="24" s="1"/>
  <c r="JB70" i="24"/>
  <c r="JC70" i="24"/>
  <c r="JD70" i="24"/>
  <c r="JA165" i="24"/>
  <c r="JE165" i="24" s="1"/>
  <c r="JB165" i="24"/>
  <c r="JC165" i="24"/>
  <c r="JD165" i="24"/>
  <c r="JA136" i="24"/>
  <c r="JE136" i="24" s="1"/>
  <c r="JB136" i="24"/>
  <c r="JC136" i="24"/>
  <c r="JD136" i="24"/>
  <c r="JA101" i="24"/>
  <c r="JE101" i="24" s="1"/>
  <c r="JB101" i="24"/>
  <c r="JC101" i="24"/>
  <c r="JD101" i="24"/>
  <c r="JA102" i="24"/>
  <c r="IX102" i="24" s="1"/>
  <c r="JB102" i="24"/>
  <c r="JC102" i="24"/>
  <c r="JD102" i="24"/>
  <c r="JA104" i="24"/>
  <c r="IX104" i="24" s="1"/>
  <c r="JB104" i="24"/>
  <c r="JC104" i="24"/>
  <c r="JD104" i="24"/>
  <c r="JE104" i="24"/>
  <c r="JA103" i="24"/>
  <c r="JE103" i="24" s="1"/>
  <c r="JB103" i="24"/>
  <c r="JC103" i="24"/>
  <c r="JD103" i="24"/>
  <c r="JA138" i="24"/>
  <c r="IW138" i="24" s="1"/>
  <c r="JB138" i="24"/>
  <c r="JC138" i="24"/>
  <c r="JD138" i="24"/>
  <c r="JA139" i="24"/>
  <c r="IW139" i="24" s="1"/>
  <c r="JB139" i="24"/>
  <c r="JC139" i="24"/>
  <c r="JD139" i="24"/>
  <c r="JA147" i="24"/>
  <c r="JE147" i="24" s="1"/>
  <c r="JB147" i="24"/>
  <c r="JC147" i="24"/>
  <c r="JD147" i="24"/>
  <c r="JA148" i="24"/>
  <c r="IW148" i="24" s="1"/>
  <c r="JB148" i="24"/>
  <c r="JC148" i="24"/>
  <c r="JD148" i="24"/>
  <c r="JA149" i="24"/>
  <c r="IW149" i="24" s="1"/>
  <c r="JB149" i="24"/>
  <c r="JC149" i="24"/>
  <c r="JD149" i="24"/>
  <c r="JA150" i="24"/>
  <c r="IX150" i="24" s="1"/>
  <c r="JB150" i="24"/>
  <c r="JC150" i="24"/>
  <c r="JD150" i="24"/>
  <c r="JA134" i="24"/>
  <c r="JB134" i="24"/>
  <c r="JC134" i="24"/>
  <c r="JD134" i="24"/>
  <c r="JA179" i="24"/>
  <c r="JE179" i="24" s="1"/>
  <c r="JB179" i="24"/>
  <c r="JC179" i="24"/>
  <c r="JD179" i="24"/>
  <c r="JA180" i="24"/>
  <c r="IW180" i="24" s="1"/>
  <c r="JB180" i="24"/>
  <c r="JC180" i="24"/>
  <c r="JD180" i="24"/>
  <c r="JA106" i="24"/>
  <c r="JB106" i="24"/>
  <c r="JC106" i="24"/>
  <c r="JD106" i="24"/>
  <c r="JA107" i="24"/>
  <c r="JB107" i="24"/>
  <c r="JC107" i="24"/>
  <c r="JD107" i="24"/>
  <c r="JA108" i="24"/>
  <c r="IW108" i="24" s="1"/>
  <c r="JB108" i="24"/>
  <c r="JC108" i="24"/>
  <c r="JD108" i="24"/>
  <c r="JA105" i="24"/>
  <c r="JE105" i="24" s="1"/>
  <c r="JB105" i="24"/>
  <c r="JC105" i="24"/>
  <c r="JD105" i="24"/>
  <c r="JA137" i="24"/>
  <c r="JE137" i="24" s="1"/>
  <c r="JB137" i="24"/>
  <c r="JC137" i="24"/>
  <c r="JD137" i="24"/>
  <c r="JA33" i="24"/>
  <c r="JE33" i="24" s="1"/>
  <c r="JB33" i="24"/>
  <c r="JC33" i="24"/>
  <c r="JD33" i="24"/>
  <c r="JA111" i="24"/>
  <c r="IW111" i="24" s="1"/>
  <c r="JB111" i="24"/>
  <c r="JC111" i="24"/>
  <c r="JD111" i="24"/>
  <c r="JA112" i="24"/>
  <c r="JE112" i="24" s="1"/>
  <c r="JB112" i="24"/>
  <c r="JC112" i="24"/>
  <c r="JD112" i="24"/>
  <c r="JA113" i="24"/>
  <c r="IX113" i="24" s="1"/>
  <c r="JB113" i="24"/>
  <c r="JC113" i="24"/>
  <c r="JD113" i="24"/>
  <c r="JA114" i="24"/>
  <c r="IX114" i="24" s="1"/>
  <c r="JB114" i="24"/>
  <c r="JC114" i="24"/>
  <c r="JD114" i="24"/>
  <c r="JA115" i="24"/>
  <c r="JE115" i="24" s="1"/>
  <c r="JB115" i="24"/>
  <c r="JC115" i="24"/>
  <c r="JD115" i="24"/>
  <c r="JA116" i="24"/>
  <c r="IW116" i="24" s="1"/>
  <c r="JB116" i="24"/>
  <c r="JC116" i="24"/>
  <c r="JD116" i="24"/>
  <c r="JA35" i="24"/>
  <c r="IW35" i="24" s="1"/>
  <c r="JB35" i="24"/>
  <c r="JC35" i="24"/>
  <c r="JD35" i="24"/>
  <c r="JA140" i="24"/>
  <c r="JB140" i="24"/>
  <c r="JC140" i="24"/>
  <c r="JD140" i="24"/>
  <c r="JA141" i="24"/>
  <c r="IX141" i="24" s="1"/>
  <c r="JB141" i="24"/>
  <c r="JC141" i="24"/>
  <c r="JD141" i="24"/>
  <c r="JA142" i="24"/>
  <c r="IW142" i="24" s="1"/>
  <c r="JB142" i="24"/>
  <c r="JC142" i="24"/>
  <c r="JD142" i="24"/>
  <c r="JA144" i="24"/>
  <c r="IX144" i="24" s="1"/>
  <c r="JB144" i="24"/>
  <c r="JC144" i="24"/>
  <c r="JD144" i="24"/>
  <c r="JA145" i="24"/>
  <c r="JB145" i="24"/>
  <c r="JC145" i="24"/>
  <c r="JD145" i="24"/>
  <c r="JA151" i="24"/>
  <c r="JE151" i="24" s="1"/>
  <c r="JB151" i="24"/>
  <c r="JC151" i="24"/>
  <c r="JD151" i="24"/>
  <c r="JA34" i="24"/>
  <c r="IW34" i="24" s="1"/>
  <c r="JB34" i="24"/>
  <c r="JC34" i="24"/>
  <c r="JD34" i="24"/>
  <c r="JA143" i="24"/>
  <c r="IX143" i="24" s="1"/>
  <c r="JB143" i="24"/>
  <c r="JC143" i="24"/>
  <c r="JD143" i="24"/>
  <c r="JA133" i="24"/>
  <c r="JE133" i="24" s="1"/>
  <c r="JB133" i="24"/>
  <c r="JC133" i="24"/>
  <c r="JD133" i="24"/>
  <c r="JA135" i="24"/>
  <c r="IW135" i="24" s="1"/>
  <c r="JB135" i="24"/>
  <c r="JC135" i="24"/>
  <c r="JD135" i="24"/>
  <c r="JA188" i="24"/>
  <c r="IW188" i="24" s="1"/>
  <c r="JB188" i="24"/>
  <c r="JC188" i="24"/>
  <c r="JD188" i="24"/>
  <c r="JA166" i="24"/>
  <c r="JE166" i="24" s="1"/>
  <c r="JB166" i="24"/>
  <c r="JC166" i="24"/>
  <c r="JD166" i="24"/>
  <c r="JA167" i="24"/>
  <c r="JE167" i="24" s="1"/>
  <c r="JB167" i="24"/>
  <c r="JC167" i="24"/>
  <c r="JD167" i="24"/>
  <c r="JA156" i="24"/>
  <c r="IW156" i="24" s="1"/>
  <c r="JB156" i="24"/>
  <c r="JC156" i="24"/>
  <c r="JD156" i="24"/>
  <c r="JA153" i="24"/>
  <c r="JE153" i="24" s="1"/>
  <c r="JB153" i="24"/>
  <c r="JC153" i="24"/>
  <c r="JD153" i="24"/>
  <c r="JA48" i="24"/>
  <c r="IX48" i="24" s="1"/>
  <c r="JB48" i="24"/>
  <c r="JC48" i="24"/>
  <c r="JD48" i="24"/>
  <c r="JA154" i="24"/>
  <c r="IX154" i="24" s="1"/>
  <c r="JB154" i="24"/>
  <c r="JC154" i="24"/>
  <c r="JD154" i="24"/>
  <c r="JA155" i="24"/>
  <c r="JE155" i="24" s="1"/>
  <c r="JB155" i="24"/>
  <c r="JC155" i="24"/>
  <c r="JD155" i="24"/>
  <c r="JA162" i="24"/>
  <c r="IW162" i="24" s="1"/>
  <c r="JB162" i="24"/>
  <c r="JC162" i="24"/>
  <c r="JD162" i="24"/>
  <c r="JA152" i="24"/>
  <c r="IW152" i="24" s="1"/>
  <c r="JB152" i="24"/>
  <c r="JC152" i="24"/>
  <c r="JD152" i="24"/>
  <c r="JA173" i="24"/>
  <c r="JE173" i="24" s="1"/>
  <c r="JB173" i="24"/>
  <c r="JC173" i="24"/>
  <c r="JD173" i="24"/>
  <c r="JA157" i="24"/>
  <c r="IW157" i="24" s="1"/>
  <c r="JB157" i="24"/>
  <c r="JC157" i="24"/>
  <c r="JD157" i="24"/>
  <c r="JA175" i="24"/>
  <c r="JB175" i="24"/>
  <c r="JC175" i="24"/>
  <c r="JD175" i="24"/>
  <c r="JA160" i="24"/>
  <c r="IX160" i="24" s="1"/>
  <c r="JB160" i="24"/>
  <c r="JC160" i="24"/>
  <c r="JD160" i="24"/>
  <c r="JA161" i="24"/>
  <c r="JB161" i="24"/>
  <c r="JC161" i="24"/>
  <c r="JD161" i="24"/>
  <c r="JA158" i="24"/>
  <c r="IW158" i="24" s="1"/>
  <c r="JB158" i="24"/>
  <c r="JC158" i="24"/>
  <c r="JD158" i="24"/>
  <c r="JA159" i="24"/>
  <c r="IW159" i="24" s="1"/>
  <c r="JB159" i="24"/>
  <c r="JC159" i="24"/>
  <c r="JD159" i="24"/>
  <c r="JA170" i="24"/>
  <c r="JB170" i="24"/>
  <c r="JC170" i="24"/>
  <c r="JD170" i="24"/>
  <c r="JA171" i="24"/>
  <c r="JE171" i="24" s="1"/>
  <c r="JB171" i="24"/>
  <c r="JC171" i="24"/>
  <c r="JD171" i="24"/>
  <c r="JA172" i="24"/>
  <c r="IW172" i="24" s="1"/>
  <c r="JB172" i="24"/>
  <c r="JC172" i="24"/>
  <c r="JD172" i="24"/>
  <c r="JA177" i="24"/>
  <c r="IW177" i="24" s="1"/>
  <c r="JB177" i="24"/>
  <c r="JC177" i="24"/>
  <c r="JD177" i="24"/>
  <c r="JA178" i="24"/>
  <c r="JE178" i="24" s="1"/>
  <c r="JB178" i="24"/>
  <c r="JC178" i="24"/>
  <c r="JD178" i="24"/>
  <c r="JA176" i="24"/>
  <c r="IX176" i="24" s="1"/>
  <c r="JB176" i="24"/>
  <c r="JC176" i="24"/>
  <c r="JD176" i="24"/>
  <c r="JA100" i="24"/>
  <c r="IW100" i="24" s="1"/>
  <c r="JB100" i="24"/>
  <c r="JC100" i="24"/>
  <c r="JD100" i="24"/>
  <c r="JA71" i="24"/>
  <c r="JE71" i="24" s="1"/>
  <c r="JB71" i="24"/>
  <c r="JC71" i="24"/>
  <c r="JD71" i="24"/>
  <c r="JA163" i="24"/>
  <c r="IX163" i="24" s="1"/>
  <c r="JB163" i="24"/>
  <c r="JC163" i="24"/>
  <c r="JD163" i="24"/>
  <c r="JA118" i="24"/>
  <c r="IX118" i="24" s="1"/>
  <c r="JB118" i="24"/>
  <c r="JC118" i="24"/>
  <c r="JD118" i="24"/>
  <c r="JA72" i="24"/>
  <c r="JE72" i="24" s="1"/>
  <c r="JB72" i="24"/>
  <c r="JC72" i="24"/>
  <c r="JD72" i="24"/>
  <c r="JA73" i="24"/>
  <c r="IW73" i="24" s="1"/>
  <c r="JB73" i="24"/>
  <c r="JC73" i="24"/>
  <c r="JD73" i="24"/>
  <c r="JA189" i="24"/>
  <c r="IW189" i="24" s="1"/>
  <c r="JB189" i="24"/>
  <c r="JC189" i="24"/>
  <c r="JD189" i="24"/>
  <c r="JA190" i="24"/>
  <c r="JE190" i="24" s="1"/>
  <c r="JB190" i="24"/>
  <c r="JC190" i="24"/>
  <c r="JD190" i="24"/>
  <c r="JA96" i="24"/>
  <c r="IW96" i="24" s="1"/>
  <c r="JB96" i="24"/>
  <c r="JC96" i="24"/>
  <c r="JD96" i="24"/>
  <c r="JA97" i="24"/>
  <c r="JE97" i="24" s="1"/>
  <c r="JB97" i="24"/>
  <c r="JC97" i="24"/>
  <c r="JD97" i="24"/>
  <c r="JA54" i="24"/>
  <c r="IW54" i="24" s="1"/>
  <c r="JB54" i="24"/>
  <c r="JC54" i="24"/>
  <c r="JD54" i="24"/>
  <c r="JA168" i="24"/>
  <c r="JB168" i="24"/>
  <c r="JC168" i="24"/>
  <c r="JD168" i="24"/>
  <c r="JA174" i="24"/>
  <c r="IW174" i="24" s="1"/>
  <c r="JB174" i="24"/>
  <c r="JC174" i="24"/>
  <c r="JD174" i="24"/>
  <c r="JA81" i="24"/>
  <c r="IW81" i="24" s="1"/>
  <c r="JB81" i="24"/>
  <c r="JC81" i="24"/>
  <c r="JD81" i="24"/>
  <c r="JA50" i="24"/>
  <c r="IX50" i="24" s="1"/>
  <c r="JB50" i="24"/>
  <c r="JC50" i="24"/>
  <c r="JD50" i="24"/>
  <c r="GE112" i="5"/>
  <c r="GD112" i="5"/>
  <c r="GD111" i="5"/>
  <c r="GE111" i="5" s="1"/>
  <c r="GD110" i="5"/>
  <c r="GE110" i="5" s="1"/>
  <c r="GD109" i="5"/>
  <c r="GE109" i="5" s="1"/>
  <c r="GD108" i="5"/>
  <c r="GE108" i="5" s="1"/>
  <c r="GD107" i="5"/>
  <c r="GE107" i="5" s="1"/>
  <c r="GD106" i="5"/>
  <c r="GE106" i="5" s="1"/>
  <c r="GD105" i="5"/>
  <c r="GE105" i="5" s="1"/>
  <c r="GD104" i="5"/>
  <c r="GE104" i="5" s="1"/>
  <c r="GE100" i="5"/>
  <c r="GD100" i="5"/>
  <c r="GD97" i="5"/>
  <c r="GE97" i="5" s="1"/>
  <c r="GD96" i="5"/>
  <c r="GE96" i="5" s="1"/>
  <c r="GD89" i="5"/>
  <c r="GE89" i="5" s="1"/>
  <c r="GD25" i="5"/>
  <c r="GE25" i="5" s="1"/>
  <c r="GD19" i="5"/>
  <c r="GE19" i="5" s="1"/>
  <c r="GE17" i="5"/>
  <c r="GH112" i="5"/>
  <c r="GG112" i="5"/>
  <c r="GG111" i="5"/>
  <c r="GH111" i="5" s="1"/>
  <c r="GG110" i="5"/>
  <c r="GH110" i="5" s="1"/>
  <c r="GG109" i="5"/>
  <c r="GH109" i="5" s="1"/>
  <c r="GG108" i="5"/>
  <c r="GH108" i="5" s="1"/>
  <c r="GG107" i="5"/>
  <c r="GH107" i="5" s="1"/>
  <c r="GG106" i="5"/>
  <c r="GH106" i="5" s="1"/>
  <c r="GH105" i="5"/>
  <c r="GG105" i="5"/>
  <c r="GG104" i="5"/>
  <c r="GH104" i="5" s="1"/>
  <c r="GG100" i="5"/>
  <c r="GH100" i="5" s="1"/>
  <c r="GG97" i="5"/>
  <c r="GH97" i="5" s="1"/>
  <c r="GG96" i="5"/>
  <c r="GH96" i="5" s="1"/>
  <c r="GG89" i="5"/>
  <c r="GH89" i="5" s="1"/>
  <c r="GG25" i="5"/>
  <c r="GH25" i="5" s="1"/>
  <c r="GG19" i="5"/>
  <c r="GH19" i="5" s="1"/>
  <c r="GH17" i="5"/>
  <c r="GG17" i="5"/>
  <c r="GD17" i="5"/>
  <c r="F131" i="2"/>
  <c r="E131" i="2" s="1"/>
  <c r="F132" i="2"/>
  <c r="E132" i="2" s="1"/>
  <c r="F133" i="2"/>
  <c r="E133" i="2" s="1"/>
  <c r="F134" i="2"/>
  <c r="E134" i="2" s="1"/>
  <c r="F135" i="2"/>
  <c r="E135" i="2" s="1"/>
  <c r="F136" i="2"/>
  <c r="E136" i="2" s="1"/>
  <c r="F137" i="2"/>
  <c r="E137" i="2" s="1"/>
  <c r="F138" i="2"/>
  <c r="E138" i="2" s="1"/>
  <c r="F139" i="2"/>
  <c r="E139" i="2" s="1"/>
  <c r="F140" i="2"/>
  <c r="E140" i="2" s="1"/>
  <c r="F141" i="2"/>
  <c r="E141" i="2" s="1"/>
  <c r="F142" i="2"/>
  <c r="E142" i="2" s="1"/>
  <c r="F143" i="2"/>
  <c r="E143" i="2" s="1"/>
  <c r="F144" i="2"/>
  <c r="E144" i="2" s="1"/>
  <c r="F145" i="2"/>
  <c r="E145" i="2" s="1"/>
  <c r="F146" i="2"/>
  <c r="E146" i="2" s="1"/>
  <c r="F147" i="2"/>
  <c r="E147" i="2" s="1"/>
  <c r="F148" i="2"/>
  <c r="E148" i="2" s="1"/>
  <c r="F149" i="2"/>
  <c r="E149" i="2" s="1"/>
  <c r="F150" i="2"/>
  <c r="E150" i="2" s="1"/>
  <c r="F151" i="2"/>
  <c r="E151" i="2" s="1"/>
  <c r="GA6" i="5"/>
  <c r="GA8" i="5"/>
  <c r="IO49" i="24"/>
  <c r="IK49" i="24" s="1"/>
  <c r="IP49" i="24"/>
  <c r="IQ49" i="24"/>
  <c r="IR49" i="24"/>
  <c r="IT49" i="24"/>
  <c r="IO58" i="24"/>
  <c r="IK58" i="24" s="1"/>
  <c r="IP58" i="24"/>
  <c r="IQ58" i="24"/>
  <c r="IR58" i="24"/>
  <c r="IT58" i="24"/>
  <c r="IO70" i="24"/>
  <c r="IK70" i="24" s="1"/>
  <c r="IP70" i="24"/>
  <c r="IQ70" i="24"/>
  <c r="IR70" i="24"/>
  <c r="IT70" i="24"/>
  <c r="IO12" i="24"/>
  <c r="IK12" i="24" s="1"/>
  <c r="IP12" i="24"/>
  <c r="IQ12" i="24"/>
  <c r="IR12" i="24"/>
  <c r="IT12" i="24"/>
  <c r="IO13" i="24"/>
  <c r="IL13" i="24" s="1"/>
  <c r="IP13" i="24"/>
  <c r="IQ13" i="24"/>
  <c r="IR13" i="24"/>
  <c r="IT13" i="24"/>
  <c r="IO14" i="24"/>
  <c r="IK14" i="24" s="1"/>
  <c r="IP14" i="24"/>
  <c r="IQ14" i="24"/>
  <c r="IR14" i="24"/>
  <c r="IT14" i="24"/>
  <c r="IO87" i="24"/>
  <c r="IM87" i="24" s="1"/>
  <c r="IP87" i="24"/>
  <c r="IQ87" i="24"/>
  <c r="IR87" i="24"/>
  <c r="IT87" i="24"/>
  <c r="IO88" i="24"/>
  <c r="IL88" i="24" s="1"/>
  <c r="IP88" i="24"/>
  <c r="IQ88" i="24"/>
  <c r="IR88" i="24"/>
  <c r="IT88" i="24"/>
  <c r="IO89" i="24"/>
  <c r="IL89" i="24" s="1"/>
  <c r="IP89" i="24"/>
  <c r="IQ89" i="24"/>
  <c r="IR89" i="24"/>
  <c r="IT89" i="24"/>
  <c r="IO90" i="24"/>
  <c r="IK90" i="24" s="1"/>
  <c r="IP90" i="24"/>
  <c r="IQ90" i="24"/>
  <c r="IR90" i="24"/>
  <c r="IT90" i="24"/>
  <c r="IO91" i="24"/>
  <c r="IM91" i="24" s="1"/>
  <c r="IP91" i="24"/>
  <c r="IQ91" i="24"/>
  <c r="IR91" i="24"/>
  <c r="IT91" i="24"/>
  <c r="IO92" i="24"/>
  <c r="IL92" i="24" s="1"/>
  <c r="IP92" i="24"/>
  <c r="IQ92" i="24"/>
  <c r="IR92" i="24"/>
  <c r="IT92" i="24"/>
  <c r="IO124" i="24"/>
  <c r="IL124" i="24" s="1"/>
  <c r="IP124" i="24"/>
  <c r="IQ124" i="24"/>
  <c r="IR124" i="24"/>
  <c r="IT124" i="24"/>
  <c r="IO123" i="24"/>
  <c r="IK123" i="24" s="1"/>
  <c r="IP123" i="24"/>
  <c r="IQ123" i="24"/>
  <c r="IR123" i="24"/>
  <c r="IT123" i="24"/>
  <c r="IO22" i="24"/>
  <c r="IM22" i="24" s="1"/>
  <c r="IP22" i="24"/>
  <c r="IQ22" i="24"/>
  <c r="IR22" i="24"/>
  <c r="IT22" i="24"/>
  <c r="IO23" i="24"/>
  <c r="IL23" i="24" s="1"/>
  <c r="IP23" i="24"/>
  <c r="IQ23" i="24"/>
  <c r="IR23" i="24"/>
  <c r="IT23" i="24"/>
  <c r="IO21" i="24"/>
  <c r="IL21" i="24" s="1"/>
  <c r="IP21" i="24"/>
  <c r="IQ21" i="24"/>
  <c r="IR21" i="24"/>
  <c r="IT21" i="24"/>
  <c r="IO17" i="24"/>
  <c r="IK17" i="24" s="1"/>
  <c r="IP17" i="24"/>
  <c r="IQ17" i="24"/>
  <c r="IR17" i="24"/>
  <c r="IT17" i="24"/>
  <c r="IO15" i="24"/>
  <c r="IM15" i="24" s="1"/>
  <c r="IP15" i="24"/>
  <c r="IQ15" i="24"/>
  <c r="IR15" i="24"/>
  <c r="IT15" i="24"/>
  <c r="IO16" i="24"/>
  <c r="IL16" i="24" s="1"/>
  <c r="IP16" i="24"/>
  <c r="IQ16" i="24"/>
  <c r="IR16" i="24"/>
  <c r="IT16" i="24"/>
  <c r="IO18" i="24"/>
  <c r="IL18" i="24" s="1"/>
  <c r="IP18" i="24"/>
  <c r="IQ18" i="24"/>
  <c r="IR18" i="24"/>
  <c r="IT18" i="24"/>
  <c r="IO19" i="24"/>
  <c r="IK19" i="24" s="1"/>
  <c r="IP19" i="24"/>
  <c r="IQ19" i="24"/>
  <c r="IR19" i="24"/>
  <c r="IT19" i="24"/>
  <c r="IO20" i="24"/>
  <c r="IM20" i="24" s="1"/>
  <c r="IP20" i="24"/>
  <c r="IQ20" i="24"/>
  <c r="IR20" i="24"/>
  <c r="IT20" i="24"/>
  <c r="IO24" i="24"/>
  <c r="IL24" i="24" s="1"/>
  <c r="IP24" i="24"/>
  <c r="IQ24" i="24"/>
  <c r="IR24" i="24"/>
  <c r="IT24" i="24"/>
  <c r="IO26" i="24"/>
  <c r="IL26" i="24" s="1"/>
  <c r="IP26" i="24"/>
  <c r="IQ26" i="24"/>
  <c r="IR26" i="24"/>
  <c r="IT26" i="24"/>
  <c r="IO27" i="24"/>
  <c r="IK27" i="24" s="1"/>
  <c r="IP27" i="24"/>
  <c r="IQ27" i="24"/>
  <c r="IR27" i="24"/>
  <c r="IT27" i="24"/>
  <c r="IO28" i="24"/>
  <c r="IM28" i="24" s="1"/>
  <c r="IP28" i="24"/>
  <c r="IQ28" i="24"/>
  <c r="IR28" i="24"/>
  <c r="IT28" i="24"/>
  <c r="IO29" i="24"/>
  <c r="IL29" i="24" s="1"/>
  <c r="IP29" i="24"/>
  <c r="IQ29" i="24"/>
  <c r="IR29" i="24"/>
  <c r="IT29" i="24"/>
  <c r="IO30" i="24"/>
  <c r="IL30" i="24" s="1"/>
  <c r="IP30" i="24"/>
  <c r="IQ30" i="24"/>
  <c r="IR30" i="24"/>
  <c r="IT30" i="24"/>
  <c r="IO181" i="24"/>
  <c r="IK181" i="24" s="1"/>
  <c r="IP181" i="24"/>
  <c r="IQ181" i="24"/>
  <c r="IR181" i="24"/>
  <c r="IT181" i="24"/>
  <c r="IO182" i="24"/>
  <c r="IM182" i="24" s="1"/>
  <c r="IP182" i="24"/>
  <c r="IQ182" i="24"/>
  <c r="IR182" i="24"/>
  <c r="IT182" i="24"/>
  <c r="IO183" i="24"/>
  <c r="IL183" i="24" s="1"/>
  <c r="IP183" i="24"/>
  <c r="IQ183" i="24"/>
  <c r="IR183" i="24"/>
  <c r="IT183" i="24"/>
  <c r="IO184" i="24"/>
  <c r="IL184" i="24" s="1"/>
  <c r="IP184" i="24"/>
  <c r="IQ184" i="24"/>
  <c r="IR184" i="24"/>
  <c r="IT184" i="24"/>
  <c r="IO85" i="24"/>
  <c r="IK85" i="24" s="1"/>
  <c r="IP85" i="24"/>
  <c r="IQ85" i="24"/>
  <c r="IR85" i="24"/>
  <c r="IT85" i="24"/>
  <c r="IO86" i="24"/>
  <c r="IM86" i="24" s="1"/>
  <c r="IP86" i="24"/>
  <c r="IQ86" i="24"/>
  <c r="IR86" i="24"/>
  <c r="IT86" i="24"/>
  <c r="IO55" i="24"/>
  <c r="IL55" i="24" s="1"/>
  <c r="IP55" i="24"/>
  <c r="IQ55" i="24"/>
  <c r="IR55" i="24"/>
  <c r="IT55" i="24"/>
  <c r="IO56" i="24"/>
  <c r="IL56" i="24" s="1"/>
  <c r="IP56" i="24"/>
  <c r="IQ56" i="24"/>
  <c r="IR56" i="24"/>
  <c r="IT56" i="24"/>
  <c r="IO57" i="24"/>
  <c r="IK57" i="24" s="1"/>
  <c r="IP57" i="24"/>
  <c r="IQ57" i="24"/>
  <c r="IR57" i="24"/>
  <c r="IT57" i="24"/>
  <c r="IO51" i="24"/>
  <c r="IM51" i="24" s="1"/>
  <c r="IP51" i="24"/>
  <c r="IQ51" i="24"/>
  <c r="IR51" i="24"/>
  <c r="IT51" i="24"/>
  <c r="IO52" i="24"/>
  <c r="IL52" i="24" s="1"/>
  <c r="IP52" i="24"/>
  <c r="IQ52" i="24"/>
  <c r="IR52" i="24"/>
  <c r="IT52" i="24"/>
  <c r="IO53" i="24"/>
  <c r="IL53" i="24" s="1"/>
  <c r="IP53" i="24"/>
  <c r="IQ53" i="24"/>
  <c r="IR53" i="24"/>
  <c r="IT53" i="24"/>
  <c r="IO94" i="24"/>
  <c r="IK94" i="24" s="1"/>
  <c r="IP94" i="24"/>
  <c r="IQ94" i="24"/>
  <c r="IR94" i="24"/>
  <c r="IT94" i="24"/>
  <c r="IO95" i="24"/>
  <c r="IM95" i="24" s="1"/>
  <c r="IP95" i="24"/>
  <c r="IQ95" i="24"/>
  <c r="IR95" i="24"/>
  <c r="IT95" i="24"/>
  <c r="IO119" i="24"/>
  <c r="IL119" i="24" s="1"/>
  <c r="IP119" i="24"/>
  <c r="IQ119" i="24"/>
  <c r="IR119" i="24"/>
  <c r="IT119" i="24"/>
  <c r="IO120" i="24"/>
  <c r="IL120" i="24" s="1"/>
  <c r="IP120" i="24"/>
  <c r="IQ120" i="24"/>
  <c r="IR120" i="24"/>
  <c r="IT120" i="24"/>
  <c r="IO121" i="24"/>
  <c r="IK121" i="24" s="1"/>
  <c r="IP121" i="24"/>
  <c r="IQ121" i="24"/>
  <c r="IR121" i="24"/>
  <c r="IT121" i="24"/>
  <c r="IO32" i="24"/>
  <c r="IM32" i="24" s="1"/>
  <c r="IP32" i="24"/>
  <c r="IQ32" i="24"/>
  <c r="IR32" i="24"/>
  <c r="IT32" i="24"/>
  <c r="IO36" i="24"/>
  <c r="IL36" i="24" s="1"/>
  <c r="IP36" i="24"/>
  <c r="IQ36" i="24"/>
  <c r="IR36" i="24"/>
  <c r="IT36" i="24"/>
  <c r="IO37" i="24"/>
  <c r="IL37" i="24" s="1"/>
  <c r="IP37" i="24"/>
  <c r="IQ37" i="24"/>
  <c r="IR37" i="24"/>
  <c r="IT37" i="24"/>
  <c r="IO38" i="24"/>
  <c r="IK38" i="24" s="1"/>
  <c r="IP38" i="24"/>
  <c r="IQ38" i="24"/>
  <c r="IR38" i="24"/>
  <c r="IT38" i="24"/>
  <c r="IO39" i="24"/>
  <c r="IM39" i="24" s="1"/>
  <c r="IP39" i="24"/>
  <c r="IQ39" i="24"/>
  <c r="IR39" i="24"/>
  <c r="IT39" i="24"/>
  <c r="IO40" i="24"/>
  <c r="IL40" i="24" s="1"/>
  <c r="IP40" i="24"/>
  <c r="IQ40" i="24"/>
  <c r="IR40" i="24"/>
  <c r="IT40" i="24"/>
  <c r="IO77" i="24"/>
  <c r="IL77" i="24" s="1"/>
  <c r="IP77" i="24"/>
  <c r="IQ77" i="24"/>
  <c r="IR77" i="24"/>
  <c r="IT77" i="24"/>
  <c r="IO78" i="24"/>
  <c r="IK78" i="24" s="1"/>
  <c r="IP78" i="24"/>
  <c r="IQ78" i="24"/>
  <c r="IR78" i="24"/>
  <c r="IT78" i="24"/>
  <c r="IO79" i="24"/>
  <c r="IM79" i="24" s="1"/>
  <c r="IP79" i="24"/>
  <c r="IQ79" i="24"/>
  <c r="IR79" i="24"/>
  <c r="IT79" i="24"/>
  <c r="IO80" i="24"/>
  <c r="IL80" i="24" s="1"/>
  <c r="IP80" i="24"/>
  <c r="IQ80" i="24"/>
  <c r="IR80" i="24"/>
  <c r="IT80" i="24"/>
  <c r="IO74" i="24"/>
  <c r="IL74" i="24" s="1"/>
  <c r="IP74" i="24"/>
  <c r="IQ74" i="24"/>
  <c r="IR74" i="24"/>
  <c r="IT74" i="24"/>
  <c r="IO75" i="24"/>
  <c r="IK75" i="24" s="1"/>
  <c r="IP75" i="24"/>
  <c r="IQ75" i="24"/>
  <c r="IR75" i="24"/>
  <c r="IT75" i="24"/>
  <c r="IO122" i="24"/>
  <c r="IM122" i="24" s="1"/>
  <c r="IP122" i="24"/>
  <c r="IQ122" i="24"/>
  <c r="IR122" i="24"/>
  <c r="IT122" i="24"/>
  <c r="IO42" i="24"/>
  <c r="IL42" i="24" s="1"/>
  <c r="IP42" i="24"/>
  <c r="IQ42" i="24"/>
  <c r="IR42" i="24"/>
  <c r="IT42" i="24"/>
  <c r="IO41" i="24"/>
  <c r="IL41" i="24" s="1"/>
  <c r="IP41" i="24"/>
  <c r="IQ41" i="24"/>
  <c r="IR41" i="24"/>
  <c r="IT41" i="24"/>
  <c r="IO45" i="24"/>
  <c r="IK45" i="24" s="1"/>
  <c r="IP45" i="24"/>
  <c r="IQ45" i="24"/>
  <c r="IR45" i="24"/>
  <c r="IT45" i="24"/>
  <c r="IO43" i="24"/>
  <c r="IM43" i="24" s="1"/>
  <c r="IP43" i="24"/>
  <c r="IQ43" i="24"/>
  <c r="IR43" i="24"/>
  <c r="IT43" i="24"/>
  <c r="IO44" i="24"/>
  <c r="IL44" i="24" s="1"/>
  <c r="IP44" i="24"/>
  <c r="IQ44" i="24"/>
  <c r="IR44" i="24"/>
  <c r="IT44" i="24"/>
  <c r="IO46" i="24"/>
  <c r="IL46" i="24" s="1"/>
  <c r="IP46" i="24"/>
  <c r="IQ46" i="24"/>
  <c r="IR46" i="24"/>
  <c r="IT46" i="24"/>
  <c r="IO47" i="24"/>
  <c r="IK47" i="24" s="1"/>
  <c r="IP47" i="24"/>
  <c r="IQ47" i="24"/>
  <c r="IR47" i="24"/>
  <c r="IT47" i="24"/>
  <c r="IO59" i="24"/>
  <c r="IL59" i="24" s="1"/>
  <c r="IP59" i="24"/>
  <c r="IQ59" i="24"/>
  <c r="IR59" i="24"/>
  <c r="IT59" i="24"/>
  <c r="IO186" i="24"/>
  <c r="IL186" i="24" s="1"/>
  <c r="IP186" i="24"/>
  <c r="IQ186" i="24"/>
  <c r="IR186" i="24"/>
  <c r="IT186" i="24"/>
  <c r="IO187" i="24"/>
  <c r="IK187" i="24" s="1"/>
  <c r="IP187" i="24"/>
  <c r="IQ187" i="24"/>
  <c r="IR187" i="24"/>
  <c r="IT187" i="24"/>
  <c r="IO60" i="24"/>
  <c r="IM60" i="24" s="1"/>
  <c r="IP60" i="24"/>
  <c r="IQ60" i="24"/>
  <c r="IR60" i="24"/>
  <c r="IT60" i="24"/>
  <c r="IO61" i="24"/>
  <c r="IL61" i="24" s="1"/>
  <c r="IP61" i="24"/>
  <c r="IQ61" i="24"/>
  <c r="IR61" i="24"/>
  <c r="IT61" i="24"/>
  <c r="IO62" i="24"/>
  <c r="IL62" i="24" s="1"/>
  <c r="IP62" i="24"/>
  <c r="IQ62" i="24"/>
  <c r="IR62" i="24"/>
  <c r="IT62" i="24"/>
  <c r="IO146" i="24"/>
  <c r="IK146" i="24" s="1"/>
  <c r="IP146" i="24"/>
  <c r="IQ146" i="24"/>
  <c r="IR146" i="24"/>
  <c r="IT146" i="24"/>
  <c r="IO185" i="24"/>
  <c r="IM185" i="24" s="1"/>
  <c r="IP185" i="24"/>
  <c r="IQ185" i="24"/>
  <c r="IR185" i="24"/>
  <c r="IT185" i="24"/>
  <c r="IO110" i="24"/>
  <c r="IL110" i="24" s="1"/>
  <c r="IP110" i="24"/>
  <c r="IQ110" i="24"/>
  <c r="IR110" i="24"/>
  <c r="IT110" i="24"/>
  <c r="IO65" i="24"/>
  <c r="IL65" i="24" s="1"/>
  <c r="IP65" i="24"/>
  <c r="IQ65" i="24"/>
  <c r="IR65" i="24"/>
  <c r="IT65" i="24"/>
  <c r="IO66" i="24"/>
  <c r="IP66" i="24"/>
  <c r="IQ66" i="24"/>
  <c r="IR66" i="24"/>
  <c r="IT66" i="24"/>
  <c r="IO68" i="24"/>
  <c r="IM68" i="24" s="1"/>
  <c r="IP68" i="24"/>
  <c r="IQ68" i="24"/>
  <c r="IR68" i="24"/>
  <c r="IT68" i="24"/>
  <c r="IO67" i="24"/>
  <c r="IL67" i="24" s="1"/>
  <c r="IP67" i="24"/>
  <c r="IQ67" i="24"/>
  <c r="IR67" i="24"/>
  <c r="IT67" i="24"/>
  <c r="IO125" i="24"/>
  <c r="IL125" i="24" s="1"/>
  <c r="IP125" i="24"/>
  <c r="IQ125" i="24"/>
  <c r="IR125" i="24"/>
  <c r="IT125" i="24"/>
  <c r="IO126" i="24"/>
  <c r="IN126" i="24" s="1"/>
  <c r="IP126" i="24"/>
  <c r="IQ126" i="24"/>
  <c r="IR126" i="24"/>
  <c r="IT126" i="24"/>
  <c r="IO127" i="24"/>
  <c r="IL127" i="24" s="1"/>
  <c r="IP127" i="24"/>
  <c r="IQ127" i="24"/>
  <c r="IR127" i="24"/>
  <c r="IT127" i="24"/>
  <c r="IO98" i="24"/>
  <c r="IL98" i="24" s="1"/>
  <c r="IP98" i="24"/>
  <c r="IQ98" i="24"/>
  <c r="IR98" i="24"/>
  <c r="IT98" i="24"/>
  <c r="IO99" i="24"/>
  <c r="IL99" i="24" s="1"/>
  <c r="IP99" i="24"/>
  <c r="IQ99" i="24"/>
  <c r="IR99" i="24"/>
  <c r="IT99" i="24"/>
  <c r="IO129" i="24"/>
  <c r="IL129" i="24" s="1"/>
  <c r="IP129" i="24"/>
  <c r="IQ129" i="24"/>
  <c r="IR129" i="24"/>
  <c r="IT129" i="24"/>
  <c r="IO130" i="24"/>
  <c r="IL130" i="24" s="1"/>
  <c r="IP130" i="24"/>
  <c r="IQ130" i="24"/>
  <c r="IR130" i="24"/>
  <c r="IT130" i="24"/>
  <c r="IO128" i="24"/>
  <c r="IL128" i="24" s="1"/>
  <c r="IP128" i="24"/>
  <c r="IQ128" i="24"/>
  <c r="IR128" i="24"/>
  <c r="IT128" i="24"/>
  <c r="IO131" i="24"/>
  <c r="IL131" i="24" s="1"/>
  <c r="IP131" i="24"/>
  <c r="IQ131" i="24"/>
  <c r="IR131" i="24"/>
  <c r="IT131" i="24"/>
  <c r="IO132" i="24"/>
  <c r="IL132" i="24" s="1"/>
  <c r="IP132" i="24"/>
  <c r="IQ132" i="24"/>
  <c r="IR132" i="24"/>
  <c r="IT132" i="24"/>
  <c r="IO164" i="24"/>
  <c r="IP164" i="24"/>
  <c r="IQ164" i="24"/>
  <c r="IR164" i="24"/>
  <c r="IT164" i="24"/>
  <c r="IO82" i="24"/>
  <c r="IL82" i="24" s="1"/>
  <c r="IP82" i="24"/>
  <c r="IQ82" i="24"/>
  <c r="IR82" i="24"/>
  <c r="IT82" i="24"/>
  <c r="IO83" i="24"/>
  <c r="IL83" i="24" s="1"/>
  <c r="IP83" i="24"/>
  <c r="IQ83" i="24"/>
  <c r="IR83" i="24"/>
  <c r="IT83" i="24"/>
  <c r="IO165" i="24"/>
  <c r="IP165" i="24"/>
  <c r="IQ165" i="24"/>
  <c r="IR165" i="24"/>
  <c r="IT165" i="24"/>
  <c r="IO136" i="24"/>
  <c r="IM136" i="24" s="1"/>
  <c r="IP136" i="24"/>
  <c r="IQ136" i="24"/>
  <c r="IR136" i="24"/>
  <c r="IT136" i="24"/>
  <c r="IO101" i="24"/>
  <c r="IL101" i="24" s="1"/>
  <c r="IP101" i="24"/>
  <c r="IQ101" i="24"/>
  <c r="IR101" i="24"/>
  <c r="IT101" i="24"/>
  <c r="IO102" i="24"/>
  <c r="IL102" i="24" s="1"/>
  <c r="IP102" i="24"/>
  <c r="IQ102" i="24"/>
  <c r="IR102" i="24"/>
  <c r="IT102" i="24"/>
  <c r="IO104" i="24"/>
  <c r="IN104" i="24" s="1"/>
  <c r="IP104" i="24"/>
  <c r="IQ104" i="24"/>
  <c r="IR104" i="24"/>
  <c r="IT104" i="24"/>
  <c r="IO103" i="24"/>
  <c r="IL103" i="24" s="1"/>
  <c r="IP103" i="24"/>
  <c r="IQ103" i="24"/>
  <c r="IR103" i="24"/>
  <c r="IT103" i="24"/>
  <c r="IO138" i="24"/>
  <c r="IL138" i="24" s="1"/>
  <c r="IP138" i="24"/>
  <c r="IQ138" i="24"/>
  <c r="IR138" i="24"/>
  <c r="IT138" i="24"/>
  <c r="IO139" i="24"/>
  <c r="IL139" i="24" s="1"/>
  <c r="IP139" i="24"/>
  <c r="IQ139" i="24"/>
  <c r="IR139" i="24"/>
  <c r="IT139" i="24"/>
  <c r="IO147" i="24"/>
  <c r="IL147" i="24" s="1"/>
  <c r="IP147" i="24"/>
  <c r="IQ147" i="24"/>
  <c r="IR147" i="24"/>
  <c r="IT147" i="24"/>
  <c r="IO148" i="24"/>
  <c r="IP148" i="24"/>
  <c r="IQ148" i="24"/>
  <c r="IR148" i="24"/>
  <c r="IT148" i="24"/>
  <c r="IO149" i="24"/>
  <c r="IL149" i="24" s="1"/>
  <c r="IP149" i="24"/>
  <c r="IQ149" i="24"/>
  <c r="IR149" i="24"/>
  <c r="IT149" i="24"/>
  <c r="IO150" i="24"/>
  <c r="IL150" i="24" s="1"/>
  <c r="IP150" i="24"/>
  <c r="IQ150" i="24"/>
  <c r="IR150" i="24"/>
  <c r="IT150" i="24"/>
  <c r="IO134" i="24"/>
  <c r="IP134" i="24"/>
  <c r="IQ134" i="24"/>
  <c r="IR134" i="24"/>
  <c r="IT134" i="24"/>
  <c r="IO179" i="24"/>
  <c r="IL179" i="24" s="1"/>
  <c r="IP179" i="24"/>
  <c r="IQ179" i="24"/>
  <c r="IR179" i="24"/>
  <c r="IT179" i="24"/>
  <c r="IO180" i="24"/>
  <c r="IL180" i="24" s="1"/>
  <c r="IP180" i="24"/>
  <c r="IQ180" i="24"/>
  <c r="IR180" i="24"/>
  <c r="IT180" i="24"/>
  <c r="IO106" i="24"/>
  <c r="IL106" i="24" s="1"/>
  <c r="IP106" i="24"/>
  <c r="IQ106" i="24"/>
  <c r="IR106" i="24"/>
  <c r="IT106" i="24"/>
  <c r="IO107" i="24"/>
  <c r="IL107" i="24" s="1"/>
  <c r="IP107" i="24"/>
  <c r="IQ107" i="24"/>
  <c r="IR107" i="24"/>
  <c r="IT107" i="24"/>
  <c r="IO108" i="24"/>
  <c r="IL108" i="24" s="1"/>
  <c r="IP108" i="24"/>
  <c r="IQ108" i="24"/>
  <c r="IR108" i="24"/>
  <c r="IT108" i="24"/>
  <c r="IO105" i="24"/>
  <c r="IS105" i="24" s="1"/>
  <c r="IP105" i="24"/>
  <c r="IQ105" i="24"/>
  <c r="IR105" i="24"/>
  <c r="IT105" i="24"/>
  <c r="IO137" i="24"/>
  <c r="IL137" i="24" s="1"/>
  <c r="IP137" i="24"/>
  <c r="IQ137" i="24"/>
  <c r="IR137" i="24"/>
  <c r="IT137" i="24"/>
  <c r="IO33" i="24"/>
  <c r="IM33" i="24" s="1"/>
  <c r="IP33" i="24"/>
  <c r="IQ33" i="24"/>
  <c r="IR33" i="24"/>
  <c r="IT33" i="24"/>
  <c r="IO111" i="24"/>
  <c r="IL111" i="24" s="1"/>
  <c r="IP111" i="24"/>
  <c r="IQ111" i="24"/>
  <c r="IR111" i="24"/>
  <c r="IT111" i="24"/>
  <c r="IO112" i="24"/>
  <c r="IK112" i="24" s="1"/>
  <c r="IP112" i="24"/>
  <c r="IQ112" i="24"/>
  <c r="IR112" i="24"/>
  <c r="IT112" i="24"/>
  <c r="IO113" i="24"/>
  <c r="IL113" i="24" s="1"/>
  <c r="IP113" i="24"/>
  <c r="IQ113" i="24"/>
  <c r="IR113" i="24"/>
  <c r="IT113" i="24"/>
  <c r="IO114" i="24"/>
  <c r="IM114" i="24" s="1"/>
  <c r="IP114" i="24"/>
  <c r="IQ114" i="24"/>
  <c r="IR114" i="24"/>
  <c r="IT114" i="24"/>
  <c r="IO115" i="24"/>
  <c r="IN115" i="24" s="1"/>
  <c r="IP115" i="24"/>
  <c r="IQ115" i="24"/>
  <c r="IR115" i="24"/>
  <c r="IT115" i="24"/>
  <c r="IO116" i="24"/>
  <c r="IL116" i="24" s="1"/>
  <c r="IP116" i="24"/>
  <c r="IQ116" i="24"/>
  <c r="IR116" i="24"/>
  <c r="IT116" i="24"/>
  <c r="IO35" i="24"/>
  <c r="IK35" i="24" s="1"/>
  <c r="IP35" i="24"/>
  <c r="IQ35" i="24"/>
  <c r="IR35" i="24"/>
  <c r="IT35" i="24"/>
  <c r="IO140" i="24"/>
  <c r="IK140" i="24" s="1"/>
  <c r="IP140" i="24"/>
  <c r="IQ140" i="24"/>
  <c r="IR140" i="24"/>
  <c r="IT140" i="24"/>
  <c r="IO141" i="24"/>
  <c r="IK141" i="24" s="1"/>
  <c r="IP141" i="24"/>
  <c r="IQ141" i="24"/>
  <c r="IR141" i="24"/>
  <c r="IT141" i="24"/>
  <c r="IO142" i="24"/>
  <c r="IK142" i="24" s="1"/>
  <c r="IP142" i="24"/>
  <c r="IQ142" i="24"/>
  <c r="IR142" i="24"/>
  <c r="IT142" i="24"/>
  <c r="IO144" i="24"/>
  <c r="IL144" i="24" s="1"/>
  <c r="IP144" i="24"/>
  <c r="IQ144" i="24"/>
  <c r="IR144" i="24"/>
  <c r="IT144" i="24"/>
  <c r="IO145" i="24"/>
  <c r="IK145" i="24" s="1"/>
  <c r="IP145" i="24"/>
  <c r="IQ145" i="24"/>
  <c r="IR145" i="24"/>
  <c r="IT145" i="24"/>
  <c r="IO151" i="24"/>
  <c r="IK151" i="24" s="1"/>
  <c r="IP151" i="24"/>
  <c r="IQ151" i="24"/>
  <c r="IR151" i="24"/>
  <c r="IT151" i="24"/>
  <c r="IO34" i="24"/>
  <c r="IK34" i="24" s="1"/>
  <c r="IP34" i="24"/>
  <c r="IQ34" i="24"/>
  <c r="IR34" i="24"/>
  <c r="IT34" i="24"/>
  <c r="IO143" i="24"/>
  <c r="IL143" i="24" s="1"/>
  <c r="IP143" i="24"/>
  <c r="IQ143" i="24"/>
  <c r="IR143" i="24"/>
  <c r="IT143" i="24"/>
  <c r="IO133" i="24"/>
  <c r="IK133" i="24" s="1"/>
  <c r="IP133" i="24"/>
  <c r="IQ133" i="24"/>
  <c r="IR133" i="24"/>
  <c r="IT133" i="24"/>
  <c r="IO135" i="24"/>
  <c r="IK135" i="24" s="1"/>
  <c r="IP135" i="24"/>
  <c r="IQ135" i="24"/>
  <c r="IR135" i="24"/>
  <c r="IT135" i="24"/>
  <c r="IO188" i="24"/>
  <c r="IK188" i="24" s="1"/>
  <c r="IP188" i="24"/>
  <c r="IQ188" i="24"/>
  <c r="IR188" i="24"/>
  <c r="IT188" i="24"/>
  <c r="IO166" i="24"/>
  <c r="IL166" i="24" s="1"/>
  <c r="IP166" i="24"/>
  <c r="IQ166" i="24"/>
  <c r="IR166" i="24"/>
  <c r="IT166" i="24"/>
  <c r="IO167" i="24"/>
  <c r="IK167" i="24" s="1"/>
  <c r="IP167" i="24"/>
  <c r="IQ167" i="24"/>
  <c r="IR167" i="24"/>
  <c r="IT167" i="24"/>
  <c r="IO156" i="24"/>
  <c r="IK156" i="24" s="1"/>
  <c r="IP156" i="24"/>
  <c r="IQ156" i="24"/>
  <c r="IR156" i="24"/>
  <c r="IT156" i="24"/>
  <c r="IO153" i="24"/>
  <c r="IK153" i="24" s="1"/>
  <c r="IP153" i="24"/>
  <c r="IQ153" i="24"/>
  <c r="IR153" i="24"/>
  <c r="IT153" i="24"/>
  <c r="IO48" i="24"/>
  <c r="IK48" i="24" s="1"/>
  <c r="IP48" i="24"/>
  <c r="IQ48" i="24"/>
  <c r="IR48" i="24"/>
  <c r="IT48" i="24"/>
  <c r="IO154" i="24"/>
  <c r="IK154" i="24" s="1"/>
  <c r="IP154" i="24"/>
  <c r="IQ154" i="24"/>
  <c r="IR154" i="24"/>
  <c r="IT154" i="24"/>
  <c r="IO155" i="24"/>
  <c r="IK155" i="24" s="1"/>
  <c r="IP155" i="24"/>
  <c r="IQ155" i="24"/>
  <c r="IR155" i="24"/>
  <c r="IT155" i="24"/>
  <c r="IO162" i="24"/>
  <c r="IK162" i="24" s="1"/>
  <c r="IP162" i="24"/>
  <c r="IQ162" i="24"/>
  <c r="IR162" i="24"/>
  <c r="IT162" i="24"/>
  <c r="IO152" i="24"/>
  <c r="IK152" i="24" s="1"/>
  <c r="IP152" i="24"/>
  <c r="IQ152" i="24"/>
  <c r="IR152" i="24"/>
  <c r="IT152" i="24"/>
  <c r="IO173" i="24"/>
  <c r="IK173" i="24" s="1"/>
  <c r="IP173" i="24"/>
  <c r="IQ173" i="24"/>
  <c r="IR173" i="24"/>
  <c r="IT173" i="24"/>
  <c r="IO157" i="24"/>
  <c r="IK157" i="24" s="1"/>
  <c r="IP157" i="24"/>
  <c r="IQ157" i="24"/>
  <c r="IR157" i="24"/>
  <c r="IT157" i="24"/>
  <c r="IO175" i="24"/>
  <c r="IK175" i="24" s="1"/>
  <c r="IP175" i="24"/>
  <c r="IQ175" i="24"/>
  <c r="IR175" i="24"/>
  <c r="IT175" i="24"/>
  <c r="IO160" i="24"/>
  <c r="IK160" i="24" s="1"/>
  <c r="IP160" i="24"/>
  <c r="IQ160" i="24"/>
  <c r="IR160" i="24"/>
  <c r="IT160" i="24"/>
  <c r="IO161" i="24"/>
  <c r="IN161" i="24" s="1"/>
  <c r="IP161" i="24"/>
  <c r="IQ161" i="24"/>
  <c r="IR161" i="24"/>
  <c r="IT161" i="24"/>
  <c r="IO158" i="24"/>
  <c r="IK158" i="24" s="1"/>
  <c r="IP158" i="24"/>
  <c r="IQ158" i="24"/>
  <c r="IR158" i="24"/>
  <c r="IT158" i="24"/>
  <c r="IO159" i="24"/>
  <c r="IK159" i="24" s="1"/>
  <c r="IP159" i="24"/>
  <c r="IQ159" i="24"/>
  <c r="IR159" i="24"/>
  <c r="IT159" i="24"/>
  <c r="IO170" i="24"/>
  <c r="IM170" i="24" s="1"/>
  <c r="IP170" i="24"/>
  <c r="IQ170" i="24"/>
  <c r="IR170" i="24"/>
  <c r="IT170" i="24"/>
  <c r="IO171" i="24"/>
  <c r="IK171" i="24" s="1"/>
  <c r="IP171" i="24"/>
  <c r="IQ171" i="24"/>
  <c r="IR171" i="24"/>
  <c r="IT171" i="24"/>
  <c r="IO172" i="24"/>
  <c r="IK172" i="24" s="1"/>
  <c r="IP172" i="24"/>
  <c r="IQ172" i="24"/>
  <c r="IR172" i="24"/>
  <c r="IT172" i="24"/>
  <c r="IO177" i="24"/>
  <c r="IK177" i="24" s="1"/>
  <c r="IP177" i="24"/>
  <c r="IQ177" i="24"/>
  <c r="IR177" i="24"/>
  <c r="IT177" i="24"/>
  <c r="IO178" i="24"/>
  <c r="IM178" i="24" s="1"/>
  <c r="IP178" i="24"/>
  <c r="IQ178" i="24"/>
  <c r="IR178" i="24"/>
  <c r="IT178" i="24"/>
  <c r="IO176" i="24"/>
  <c r="IK176" i="24" s="1"/>
  <c r="IP176" i="24"/>
  <c r="IQ176" i="24"/>
  <c r="IR176" i="24"/>
  <c r="IT176" i="24"/>
  <c r="IO100" i="24"/>
  <c r="IK100" i="24" s="1"/>
  <c r="IP100" i="24"/>
  <c r="IQ100" i="24"/>
  <c r="IR100" i="24"/>
  <c r="IT100" i="24"/>
  <c r="IO71" i="24"/>
  <c r="IK71" i="24" s="1"/>
  <c r="IP71" i="24"/>
  <c r="IQ71" i="24"/>
  <c r="IR71" i="24"/>
  <c r="IT71" i="24"/>
  <c r="IO163" i="24"/>
  <c r="IM163" i="24" s="1"/>
  <c r="IP163" i="24"/>
  <c r="IQ163" i="24"/>
  <c r="IR163" i="24"/>
  <c r="IT163" i="24"/>
  <c r="IO118" i="24"/>
  <c r="IL118" i="24" s="1"/>
  <c r="IP118" i="24"/>
  <c r="IQ118" i="24"/>
  <c r="IR118" i="24"/>
  <c r="IT118" i="24"/>
  <c r="IO72" i="24"/>
  <c r="IK72" i="24" s="1"/>
  <c r="IP72" i="24"/>
  <c r="IQ72" i="24"/>
  <c r="IR72" i="24"/>
  <c r="IT72" i="24"/>
  <c r="IO73" i="24"/>
  <c r="IK73" i="24" s="1"/>
  <c r="IP73" i="24"/>
  <c r="IQ73" i="24"/>
  <c r="IR73" i="24"/>
  <c r="IT73" i="24"/>
  <c r="IO189" i="24"/>
  <c r="IK189" i="24" s="1"/>
  <c r="IP189" i="24"/>
  <c r="IQ189" i="24"/>
  <c r="IR189" i="24"/>
  <c r="IT189" i="24"/>
  <c r="IO190" i="24"/>
  <c r="IL190" i="24" s="1"/>
  <c r="IP190" i="24"/>
  <c r="IQ190" i="24"/>
  <c r="IR190" i="24"/>
  <c r="IT190" i="24"/>
  <c r="IO96" i="24"/>
  <c r="IK96" i="24" s="1"/>
  <c r="IP96" i="24"/>
  <c r="IQ96" i="24"/>
  <c r="IR96" i="24"/>
  <c r="IT96" i="24"/>
  <c r="IO97" i="24"/>
  <c r="IK97" i="24" s="1"/>
  <c r="IP97" i="24"/>
  <c r="IQ97" i="24"/>
  <c r="IR97" i="24"/>
  <c r="IT97" i="24"/>
  <c r="IO54" i="24"/>
  <c r="IM54" i="24" s="1"/>
  <c r="IP54" i="24"/>
  <c r="IQ54" i="24"/>
  <c r="IR54" i="24"/>
  <c r="IT54" i="24"/>
  <c r="IO168" i="24"/>
  <c r="IL168" i="24" s="1"/>
  <c r="IP168" i="24"/>
  <c r="IQ168" i="24"/>
  <c r="IR168" i="24"/>
  <c r="IT168" i="24"/>
  <c r="IO174" i="24"/>
  <c r="IK174" i="24" s="1"/>
  <c r="IP174" i="24"/>
  <c r="IQ174" i="24"/>
  <c r="IR174" i="24"/>
  <c r="IT174" i="24"/>
  <c r="IO81" i="24"/>
  <c r="IK81" i="24" s="1"/>
  <c r="IP81" i="24"/>
  <c r="IQ81" i="24"/>
  <c r="IR81" i="24"/>
  <c r="IT81" i="24"/>
  <c r="IO50" i="24"/>
  <c r="IM50" i="24" s="1"/>
  <c r="IP50" i="24"/>
  <c r="IQ50" i="24"/>
  <c r="IR50" i="24"/>
  <c r="IT50" i="24"/>
  <c r="IO109" i="24"/>
  <c r="IK109" i="24" s="1"/>
  <c r="IP109" i="24"/>
  <c r="IQ109" i="24"/>
  <c r="IR109" i="24"/>
  <c r="IT109" i="24"/>
  <c r="IO191" i="24"/>
  <c r="IK191" i="24" s="1"/>
  <c r="IP191" i="24"/>
  <c r="IQ191" i="24"/>
  <c r="IR191" i="24"/>
  <c r="IT191" i="24"/>
  <c r="IO192" i="24"/>
  <c r="IK192" i="24" s="1"/>
  <c r="IP192" i="24"/>
  <c r="IQ192" i="24"/>
  <c r="IR192" i="24"/>
  <c r="IT192" i="24"/>
  <c r="IO193" i="24"/>
  <c r="IM193" i="24" s="1"/>
  <c r="IP193" i="24"/>
  <c r="IQ193" i="24"/>
  <c r="IR193" i="24"/>
  <c r="IT193" i="24"/>
  <c r="IO194" i="24"/>
  <c r="IK194" i="24" s="1"/>
  <c r="IP194" i="24"/>
  <c r="IQ194" i="24"/>
  <c r="IR194" i="24"/>
  <c r="IT194" i="24"/>
  <c r="IO195" i="24"/>
  <c r="IK195" i="24" s="1"/>
  <c r="IP195" i="24"/>
  <c r="IQ195" i="24"/>
  <c r="IR195" i="24"/>
  <c r="IT195" i="24"/>
  <c r="IO196" i="24"/>
  <c r="IK196" i="24" s="1"/>
  <c r="IP196" i="24"/>
  <c r="IQ196" i="24"/>
  <c r="IR196" i="24"/>
  <c r="IT196" i="24"/>
  <c r="IO197" i="24"/>
  <c r="IM197" i="24" s="1"/>
  <c r="IP197" i="24"/>
  <c r="IQ197" i="24"/>
  <c r="IR197" i="24"/>
  <c r="IT197" i="24"/>
  <c r="IO198" i="24"/>
  <c r="IK198" i="24" s="1"/>
  <c r="IP198" i="24"/>
  <c r="IQ198" i="24"/>
  <c r="IR198" i="24"/>
  <c r="IT198" i="24"/>
  <c r="IO199" i="24"/>
  <c r="IK199" i="24" s="1"/>
  <c r="IP199" i="24"/>
  <c r="IQ199" i="24"/>
  <c r="IR199" i="24"/>
  <c r="IT199" i="24"/>
  <c r="IO200" i="24"/>
  <c r="IK200" i="24" s="1"/>
  <c r="IP200" i="24"/>
  <c r="IQ200" i="24"/>
  <c r="IR200" i="24"/>
  <c r="IT200" i="24"/>
  <c r="IO201" i="24"/>
  <c r="IM201" i="24" s="1"/>
  <c r="IP201" i="24"/>
  <c r="IQ201" i="24"/>
  <c r="IR201" i="24"/>
  <c r="IT201" i="24"/>
  <c r="IO202" i="24"/>
  <c r="IK202" i="24" s="1"/>
  <c r="IP202" i="24"/>
  <c r="IQ202" i="24"/>
  <c r="IR202" i="24"/>
  <c r="IT202" i="24"/>
  <c r="IO203" i="24"/>
  <c r="IK203" i="24" s="1"/>
  <c r="IP203" i="24"/>
  <c r="IQ203" i="24"/>
  <c r="IR203" i="24"/>
  <c r="IT203" i="24"/>
  <c r="IO204" i="24"/>
  <c r="IK204" i="24" s="1"/>
  <c r="IP204" i="24"/>
  <c r="IQ204" i="24"/>
  <c r="IR204" i="24"/>
  <c r="IT204" i="24"/>
  <c r="IO205" i="24"/>
  <c r="IM205" i="24" s="1"/>
  <c r="IP205" i="24"/>
  <c r="IQ205" i="24"/>
  <c r="IR205" i="24"/>
  <c r="IT205" i="24"/>
  <c r="IO206" i="24"/>
  <c r="IK206" i="24" s="1"/>
  <c r="IP206" i="24"/>
  <c r="IQ206" i="24"/>
  <c r="IR206" i="24"/>
  <c r="IT206" i="24"/>
  <c r="IO207" i="24"/>
  <c r="IK207" i="24" s="1"/>
  <c r="IP207" i="24"/>
  <c r="IQ207" i="24"/>
  <c r="IR207" i="24"/>
  <c r="IT207" i="24"/>
  <c r="IO208" i="24"/>
  <c r="IK208" i="24" s="1"/>
  <c r="IP208" i="24"/>
  <c r="IQ208" i="24"/>
  <c r="IR208" i="24"/>
  <c r="IT208" i="24"/>
  <c r="IO209" i="24"/>
  <c r="IM209" i="24" s="1"/>
  <c r="IP209" i="24"/>
  <c r="IQ209" i="24"/>
  <c r="IR209" i="24"/>
  <c r="IT209" i="24"/>
  <c r="IO210" i="24"/>
  <c r="IK210" i="24" s="1"/>
  <c r="IP210" i="24"/>
  <c r="IQ210" i="24"/>
  <c r="IR210" i="24"/>
  <c r="IT210" i="24"/>
  <c r="IO211" i="24"/>
  <c r="IK211" i="24" s="1"/>
  <c r="IP211" i="24"/>
  <c r="IQ211" i="24"/>
  <c r="IR211" i="24"/>
  <c r="IT211" i="24"/>
  <c r="IO212" i="24"/>
  <c r="IK212" i="24" s="1"/>
  <c r="IP212" i="24"/>
  <c r="IQ212" i="24"/>
  <c r="IR212" i="24"/>
  <c r="IT212" i="24"/>
  <c r="IO213" i="24"/>
  <c r="IM213" i="24" s="1"/>
  <c r="IP213" i="24"/>
  <c r="IQ213" i="24"/>
  <c r="IR213" i="24"/>
  <c r="IT213" i="24"/>
  <c r="IO214" i="24"/>
  <c r="IK214" i="24" s="1"/>
  <c r="IP214" i="24"/>
  <c r="IQ214" i="24"/>
  <c r="IR214" i="24"/>
  <c r="IT214" i="24"/>
  <c r="IT11" i="24"/>
  <c r="IR11" i="24"/>
  <c r="IQ11" i="24"/>
  <c r="IP11" i="24"/>
  <c r="IO11" i="24"/>
  <c r="IL11" i="24" s="1"/>
  <c r="IH11" i="24"/>
  <c r="IF11" i="24"/>
  <c r="IE11" i="24"/>
  <c r="ID11" i="24"/>
  <c r="IC11" i="24"/>
  <c r="HZ11" i="24" s="1"/>
  <c r="EG8" i="9"/>
  <c r="EA8" i="9"/>
  <c r="EG6" i="9"/>
  <c r="EA6" i="9"/>
  <c r="IH100" i="24"/>
  <c r="IF100" i="24"/>
  <c r="IE100" i="24"/>
  <c r="ID100" i="24"/>
  <c r="IC100" i="24"/>
  <c r="HY100" i="24" s="1"/>
  <c r="IB185" i="24"/>
  <c r="IB58" i="24"/>
  <c r="IB15" i="24"/>
  <c r="HV75" i="24"/>
  <c r="HS75" i="24"/>
  <c r="HR75" i="24"/>
  <c r="HQ75" i="24"/>
  <c r="HM75" i="24" s="1"/>
  <c r="HV100" i="24"/>
  <c r="HS100" i="24"/>
  <c r="HR100" i="24"/>
  <c r="HQ100" i="24"/>
  <c r="HQ24" i="24"/>
  <c r="HM24" i="24" s="1"/>
  <c r="HR24" i="24"/>
  <c r="HS24" i="24"/>
  <c r="HV24" i="24"/>
  <c r="FU8" i="5"/>
  <c r="FO8" i="5"/>
  <c r="FX6" i="5"/>
  <c r="FU6" i="5"/>
  <c r="FO6" i="5"/>
  <c r="FZ5" i="5"/>
  <c r="FZ4" i="5"/>
  <c r="FZ3" i="5"/>
  <c r="HD155" i="24"/>
  <c r="HD19" i="24"/>
  <c r="HJ155" i="24"/>
  <c r="HH155" i="24"/>
  <c r="HG155" i="24"/>
  <c r="HF155" i="24"/>
  <c r="HE155" i="24"/>
  <c r="HB155" i="24" s="1"/>
  <c r="GV155" i="24"/>
  <c r="GV108" i="24"/>
  <c r="GV61" i="24"/>
  <c r="AF24" i="12" l="1"/>
  <c r="AE24" i="12"/>
  <c r="AF30" i="12"/>
  <c r="AE30" i="12"/>
  <c r="AF2" i="12"/>
  <c r="AE22" i="12"/>
  <c r="IW63" i="24"/>
  <c r="JE63" i="24"/>
  <c r="IX25" i="24"/>
  <c r="IS168" i="24"/>
  <c r="IX69" i="24"/>
  <c r="IW93" i="24"/>
  <c r="JE163" i="24"/>
  <c r="JE131" i="24"/>
  <c r="IX64" i="24"/>
  <c r="JE180" i="24"/>
  <c r="JE93" i="24"/>
  <c r="JE56" i="24"/>
  <c r="IS113" i="24"/>
  <c r="JE160" i="24"/>
  <c r="JE117" i="24"/>
  <c r="IX117" i="24"/>
  <c r="IS118" i="24"/>
  <c r="JE113" i="24"/>
  <c r="IS205" i="24"/>
  <c r="IS197" i="24"/>
  <c r="JE54" i="24"/>
  <c r="JE35" i="24"/>
  <c r="JE66" i="24"/>
  <c r="JE31" i="24"/>
  <c r="JE84" i="24"/>
  <c r="JE34" i="24"/>
  <c r="JE32" i="24"/>
  <c r="IX84" i="24"/>
  <c r="JE159" i="24"/>
  <c r="IW84" i="24"/>
  <c r="JE49" i="24"/>
  <c r="JE111" i="24"/>
  <c r="JE138" i="24"/>
  <c r="JE169" i="24"/>
  <c r="IX169" i="24"/>
  <c r="JE156" i="24"/>
  <c r="JE81" i="24"/>
  <c r="JE176" i="24"/>
  <c r="JE144" i="24"/>
  <c r="JE102" i="24"/>
  <c r="JE80" i="24"/>
  <c r="JE27" i="24"/>
  <c r="JE139" i="24"/>
  <c r="JE186" i="24"/>
  <c r="IS33" i="24"/>
  <c r="IS124" i="24"/>
  <c r="JE189" i="24"/>
  <c r="JE158" i="24"/>
  <c r="IS193" i="24"/>
  <c r="IS144" i="24"/>
  <c r="JE129" i="24"/>
  <c r="JE43" i="24"/>
  <c r="JE184" i="24"/>
  <c r="IW76" i="24"/>
  <c r="IK118" i="24"/>
  <c r="IX173" i="24"/>
  <c r="IN192" i="24"/>
  <c r="IW173" i="24"/>
  <c r="JE114" i="24"/>
  <c r="JE126" i="24"/>
  <c r="JE119" i="24"/>
  <c r="IW109" i="24"/>
  <c r="JE152" i="24"/>
  <c r="JE122" i="24"/>
  <c r="JE51" i="24"/>
  <c r="IW114" i="24"/>
  <c r="IL205" i="24"/>
  <c r="IW154" i="24"/>
  <c r="JE48" i="24"/>
  <c r="IX136" i="24"/>
  <c r="IN89" i="24"/>
  <c r="IW136" i="24"/>
  <c r="IS67" i="24"/>
  <c r="JE116" i="24"/>
  <c r="JE42" i="24"/>
  <c r="IN118" i="24"/>
  <c r="IS176" i="24"/>
  <c r="JE73" i="24"/>
  <c r="JE172" i="24"/>
  <c r="JE108" i="24"/>
  <c r="JE125" i="24"/>
  <c r="IM118" i="24"/>
  <c r="IK119" i="24"/>
  <c r="JE142" i="24"/>
  <c r="JE28" i="24"/>
  <c r="JE100" i="24"/>
  <c r="IW104" i="24"/>
  <c r="JE99" i="24"/>
  <c r="JE52" i="24"/>
  <c r="JE55" i="24"/>
  <c r="IM139" i="24"/>
  <c r="IK139" i="24"/>
  <c r="IX67" i="24"/>
  <c r="JE185" i="24"/>
  <c r="JE95" i="24"/>
  <c r="JE135" i="24"/>
  <c r="JE149" i="24"/>
  <c r="IS120" i="24"/>
  <c r="JE68" i="24"/>
  <c r="IN177" i="24"/>
  <c r="IL47" i="24"/>
  <c r="IS150" i="24"/>
  <c r="JE162" i="24"/>
  <c r="IW67" i="24"/>
  <c r="JE45" i="24"/>
  <c r="JE77" i="24"/>
  <c r="JE47" i="24"/>
  <c r="IW51" i="24"/>
  <c r="IX31" i="24"/>
  <c r="JE121" i="24"/>
  <c r="IX121" i="24"/>
  <c r="IX190" i="24"/>
  <c r="IX78" i="24"/>
  <c r="IW190" i="24"/>
  <c r="IX110" i="24"/>
  <c r="IW78" i="24"/>
  <c r="IX167" i="24"/>
  <c r="IW33" i="24"/>
  <c r="IX127" i="24"/>
  <c r="IX85" i="24"/>
  <c r="IL201" i="24"/>
  <c r="IM198" i="24"/>
  <c r="IK138" i="24"/>
  <c r="IM99" i="24"/>
  <c r="IW102" i="24"/>
  <c r="IW165" i="24"/>
  <c r="IW74" i="24"/>
  <c r="IW85" i="24"/>
  <c r="IK201" i="24"/>
  <c r="IK144" i="24"/>
  <c r="IW176" i="24"/>
  <c r="IW48" i="24"/>
  <c r="IW144" i="24"/>
  <c r="IM204" i="24"/>
  <c r="IM97" i="24"/>
  <c r="IW160" i="24"/>
  <c r="IX44" i="24"/>
  <c r="IM188" i="24"/>
  <c r="IW163" i="24"/>
  <c r="IN214" i="24"/>
  <c r="IW129" i="24"/>
  <c r="IN171" i="24"/>
  <c r="IK120" i="24"/>
  <c r="IW70" i="24"/>
  <c r="IX80" i="24"/>
  <c r="IW52" i="24"/>
  <c r="IN200" i="24"/>
  <c r="IL197" i="24"/>
  <c r="IM106" i="24"/>
  <c r="IN206" i="24"/>
  <c r="IM200" i="24"/>
  <c r="IW49" i="24"/>
  <c r="IX24" i="24"/>
  <c r="IK168" i="24"/>
  <c r="IN150" i="24"/>
  <c r="IX55" i="24"/>
  <c r="IK150" i="24"/>
  <c r="IX111" i="24"/>
  <c r="IW32" i="24"/>
  <c r="IL213" i="24"/>
  <c r="IS54" i="24"/>
  <c r="IN167" i="24"/>
  <c r="IL104" i="24"/>
  <c r="IL122" i="24"/>
  <c r="IS52" i="24"/>
  <c r="IX156" i="24"/>
  <c r="JE82" i="24"/>
  <c r="JE38" i="24"/>
  <c r="IN38" i="24"/>
  <c r="IK13" i="24"/>
  <c r="IW118" i="24"/>
  <c r="IX33" i="24"/>
  <c r="IN159" i="24"/>
  <c r="IM140" i="24"/>
  <c r="IN198" i="24"/>
  <c r="IN162" i="24"/>
  <c r="IW167" i="24"/>
  <c r="IW150" i="24"/>
  <c r="IX165" i="24"/>
  <c r="IW127" i="24"/>
  <c r="IX74" i="24"/>
  <c r="IN176" i="24"/>
  <c r="IM162" i="24"/>
  <c r="IW113" i="24"/>
  <c r="IN97" i="24"/>
  <c r="IW56" i="24"/>
  <c r="IM214" i="24"/>
  <c r="IN168" i="24"/>
  <c r="IS13" i="24"/>
  <c r="IW44" i="24"/>
  <c r="IX70" i="24"/>
  <c r="IM171" i="24"/>
  <c r="IM98" i="24"/>
  <c r="IK197" i="24"/>
  <c r="IK110" i="24"/>
  <c r="IN53" i="24"/>
  <c r="IW122" i="24"/>
  <c r="IW24" i="24"/>
  <c r="IK213" i="24"/>
  <c r="IL167" i="24"/>
  <c r="IS149" i="24"/>
  <c r="JE118" i="24"/>
  <c r="JE110" i="24"/>
  <c r="JE94" i="24"/>
  <c r="IN202" i="24"/>
  <c r="IS24" i="24"/>
  <c r="IX100" i="24"/>
  <c r="JE150" i="24"/>
  <c r="IX147" i="24"/>
  <c r="IX28" i="24"/>
  <c r="IM108" i="24"/>
  <c r="IK143" i="24"/>
  <c r="IM138" i="24"/>
  <c r="IN99" i="24"/>
  <c r="IL121" i="24"/>
  <c r="IN204" i="24"/>
  <c r="IM176" i="24"/>
  <c r="IL86" i="24"/>
  <c r="IW68" i="24"/>
  <c r="IL176" i="24"/>
  <c r="IX54" i="24"/>
  <c r="IN73" i="24"/>
  <c r="IK65" i="24"/>
  <c r="IN37" i="24"/>
  <c r="IN94" i="24"/>
  <c r="IW42" i="24"/>
  <c r="IL91" i="24"/>
  <c r="IX185" i="24"/>
  <c r="IX101" i="24"/>
  <c r="IX119" i="24"/>
  <c r="IW101" i="24"/>
  <c r="IL171" i="24"/>
  <c r="IM142" i="24"/>
  <c r="IW66" i="24"/>
  <c r="IM168" i="24"/>
  <c r="IM202" i="24"/>
  <c r="IS99" i="24"/>
  <c r="IW147" i="24"/>
  <c r="JE61" i="24"/>
  <c r="JE181" i="24"/>
  <c r="JE154" i="24"/>
  <c r="JE140" i="24"/>
  <c r="IX140" i="24"/>
  <c r="IW140" i="24"/>
  <c r="JE109" i="24"/>
  <c r="IW175" i="24"/>
  <c r="IX175" i="24"/>
  <c r="IX133" i="24"/>
  <c r="IX145" i="24"/>
  <c r="IW145" i="24"/>
  <c r="JE145" i="24"/>
  <c r="IW37" i="24"/>
  <c r="IX37" i="24"/>
  <c r="IX57" i="24"/>
  <c r="IX86" i="24"/>
  <c r="IW133" i="24"/>
  <c r="IX105" i="24"/>
  <c r="IW57" i="24"/>
  <c r="IW86" i="24"/>
  <c r="IW182" i="24"/>
  <c r="JE182" i="24"/>
  <c r="IX153" i="24"/>
  <c r="IX166" i="24"/>
  <c r="IW105" i="24"/>
  <c r="JE164" i="24"/>
  <c r="IW164" i="24"/>
  <c r="IW130" i="24"/>
  <c r="IX130" i="24"/>
  <c r="JE130" i="24"/>
  <c r="IX53" i="24"/>
  <c r="IX182" i="24"/>
  <c r="IW153" i="24"/>
  <c r="IW166" i="24"/>
  <c r="IX164" i="24"/>
  <c r="IX62" i="24"/>
  <c r="IW53" i="24"/>
  <c r="IX158" i="24"/>
  <c r="IX155" i="24"/>
  <c r="JE188" i="24"/>
  <c r="IW62" i="24"/>
  <c r="JE40" i="24"/>
  <c r="IW40" i="24"/>
  <c r="IW36" i="24"/>
  <c r="IX36" i="24"/>
  <c r="JE36" i="24"/>
  <c r="JE174" i="24"/>
  <c r="IW155" i="24"/>
  <c r="IW143" i="24"/>
  <c r="JE143" i="24"/>
  <c r="IX40" i="24"/>
  <c r="IW97" i="24"/>
  <c r="IX97" i="24"/>
  <c r="IW132" i="24"/>
  <c r="JE132" i="24"/>
  <c r="IW161" i="24"/>
  <c r="IX161" i="24"/>
  <c r="JE161" i="24"/>
  <c r="IX103" i="24"/>
  <c r="IX75" i="24"/>
  <c r="IX71" i="24"/>
  <c r="IX178" i="24"/>
  <c r="IX188" i="24"/>
  <c r="IW103" i="24"/>
  <c r="IW59" i="24"/>
  <c r="IX59" i="24"/>
  <c r="IW75" i="24"/>
  <c r="IW79" i="24"/>
  <c r="IW39" i="24"/>
  <c r="JE39" i="24"/>
  <c r="IW72" i="24"/>
  <c r="IX171" i="24"/>
  <c r="IW179" i="24"/>
  <c r="IX179" i="24"/>
  <c r="IW171" i="24"/>
  <c r="IX132" i="24"/>
  <c r="IX79" i="24"/>
  <c r="IX174" i="24"/>
  <c r="IW71" i="24"/>
  <c r="IW178" i="24"/>
  <c r="IX41" i="24"/>
  <c r="IX39" i="24"/>
  <c r="IX72" i="24"/>
  <c r="JE177" i="24"/>
  <c r="JE107" i="24"/>
  <c r="IW107" i="24"/>
  <c r="IX134" i="24"/>
  <c r="IW134" i="24"/>
  <c r="JE134" i="24"/>
  <c r="IW41" i="24"/>
  <c r="IW170" i="24"/>
  <c r="JE170" i="24"/>
  <c r="IX107" i="24"/>
  <c r="IX83" i="24"/>
  <c r="IW30" i="24"/>
  <c r="IX30" i="24"/>
  <c r="IX170" i="24"/>
  <c r="IW83" i="24"/>
  <c r="JE60" i="24"/>
  <c r="IW60" i="24"/>
  <c r="IW58" i="24"/>
  <c r="IX58" i="24"/>
  <c r="JE58" i="24"/>
  <c r="IW168" i="24"/>
  <c r="IX168" i="24"/>
  <c r="JE168" i="24"/>
  <c r="JE175" i="24"/>
  <c r="IX112" i="24"/>
  <c r="IX137" i="24"/>
  <c r="IX177" i="24"/>
  <c r="IW151" i="24"/>
  <c r="IX151" i="24"/>
  <c r="IW112" i="24"/>
  <c r="IW137" i="24"/>
  <c r="IW106" i="24"/>
  <c r="JE106" i="24"/>
  <c r="JE37" i="24"/>
  <c r="JE183" i="24"/>
  <c r="IW183" i="24"/>
  <c r="IW29" i="24"/>
  <c r="IX29" i="24"/>
  <c r="JE29" i="24"/>
  <c r="IX115" i="24"/>
  <c r="IX106" i="24"/>
  <c r="IX65" i="24"/>
  <c r="IX146" i="24"/>
  <c r="IX183" i="24"/>
  <c r="IW50" i="24"/>
  <c r="JE50" i="24"/>
  <c r="IW115" i="24"/>
  <c r="IW128" i="24"/>
  <c r="IX128" i="24"/>
  <c r="IW65" i="24"/>
  <c r="IW146" i="24"/>
  <c r="IW187" i="24"/>
  <c r="JE187" i="24"/>
  <c r="IX142" i="24"/>
  <c r="IX149" i="24"/>
  <c r="IX99" i="24"/>
  <c r="IX47" i="24"/>
  <c r="IX27" i="24"/>
  <c r="IX189" i="24"/>
  <c r="IX152" i="24"/>
  <c r="IX35" i="24"/>
  <c r="IX139" i="24"/>
  <c r="IX126" i="24"/>
  <c r="IX43" i="24"/>
  <c r="IX95" i="24"/>
  <c r="JE96" i="24"/>
  <c r="JE157" i="24"/>
  <c r="JE141" i="24"/>
  <c r="JE148" i="24"/>
  <c r="JE98" i="24"/>
  <c r="JE46" i="24"/>
  <c r="JE120" i="24"/>
  <c r="JE26" i="24"/>
  <c r="IX96" i="24"/>
  <c r="IX157" i="24"/>
  <c r="IX148" i="24"/>
  <c r="IX46" i="24"/>
  <c r="IX162" i="24"/>
  <c r="IW141" i="24"/>
  <c r="IX116" i="24"/>
  <c r="IX138" i="24"/>
  <c r="IW98" i="24"/>
  <c r="IX125" i="24"/>
  <c r="IX45" i="24"/>
  <c r="IW120" i="24"/>
  <c r="IX94" i="24"/>
  <c r="IW26" i="24"/>
  <c r="IX73" i="24"/>
  <c r="IX172" i="24"/>
  <c r="IX135" i="24"/>
  <c r="IX108" i="24"/>
  <c r="IX61" i="24"/>
  <c r="IX77" i="24"/>
  <c r="IX81" i="24"/>
  <c r="IX159" i="24"/>
  <c r="IX34" i="24"/>
  <c r="IX180" i="24"/>
  <c r="IW82" i="24"/>
  <c r="IX131" i="24"/>
  <c r="IX186" i="24"/>
  <c r="IX38" i="24"/>
  <c r="IW184" i="24"/>
  <c r="IX181" i="24"/>
  <c r="IS98" i="24"/>
  <c r="IN58" i="24"/>
  <c r="IM58" i="24"/>
  <c r="IS55" i="24"/>
  <c r="IK55" i="24"/>
  <c r="IS119" i="24"/>
  <c r="IN81" i="24"/>
  <c r="IM81" i="24"/>
  <c r="IL58" i="24"/>
  <c r="IN49" i="24"/>
  <c r="IS58" i="24"/>
  <c r="IM49" i="24"/>
  <c r="IL49" i="24"/>
  <c r="IS49" i="24"/>
  <c r="IK56" i="24"/>
  <c r="IS213" i="24"/>
  <c r="IN210" i="24"/>
  <c r="IL209" i="24"/>
  <c r="IM208" i="24"/>
  <c r="IN196" i="24"/>
  <c r="IM109" i="24"/>
  <c r="IK50" i="24"/>
  <c r="IN190" i="24"/>
  <c r="IS171" i="24"/>
  <c r="IM161" i="24"/>
  <c r="IK105" i="24"/>
  <c r="IM102" i="24"/>
  <c r="IM101" i="24"/>
  <c r="IK131" i="24"/>
  <c r="IK128" i="24"/>
  <c r="IS65" i="24"/>
  <c r="IS110" i="24"/>
  <c r="IN62" i="24"/>
  <c r="IK59" i="24"/>
  <c r="IL79" i="24"/>
  <c r="IS53" i="24"/>
  <c r="IL57" i="24"/>
  <c r="IK184" i="24"/>
  <c r="IK183" i="24"/>
  <c r="IM23" i="24"/>
  <c r="IK92" i="24"/>
  <c r="IM88" i="24"/>
  <c r="IM210" i="24"/>
  <c r="IK209" i="24"/>
  <c r="IS201" i="24"/>
  <c r="IM196" i="24"/>
  <c r="IM190" i="24"/>
  <c r="IL161" i="24"/>
  <c r="IS143" i="24"/>
  <c r="IS139" i="24"/>
  <c r="IK102" i="24"/>
  <c r="IK101" i="24"/>
  <c r="IN146" i="24"/>
  <c r="IK186" i="24"/>
  <c r="IK44" i="24"/>
  <c r="IN21" i="24"/>
  <c r="IK23" i="24"/>
  <c r="IS50" i="24"/>
  <c r="IK190" i="24"/>
  <c r="IS161" i="24"/>
  <c r="IK161" i="24"/>
  <c r="IN106" i="24"/>
  <c r="IS128" i="24"/>
  <c r="IS61" i="24"/>
  <c r="IL187" i="24"/>
  <c r="IK46" i="24"/>
  <c r="IN121" i="24"/>
  <c r="IN120" i="24"/>
  <c r="IM119" i="24"/>
  <c r="IS56" i="24"/>
  <c r="IL85" i="24"/>
  <c r="IS183" i="24"/>
  <c r="IL28" i="24"/>
  <c r="IN17" i="24"/>
  <c r="IK21" i="24"/>
  <c r="IS209" i="24"/>
  <c r="IS190" i="24"/>
  <c r="IS102" i="24"/>
  <c r="IS101" i="24"/>
  <c r="IS131" i="24"/>
  <c r="IS62" i="24"/>
  <c r="IS59" i="24"/>
  <c r="IL17" i="24"/>
  <c r="IS92" i="24"/>
  <c r="IL14" i="24"/>
  <c r="IN109" i="24"/>
  <c r="IL50" i="24"/>
  <c r="IL136" i="24"/>
  <c r="IM36" i="24"/>
  <c r="IM183" i="24"/>
  <c r="IN212" i="24"/>
  <c r="IM206" i="24"/>
  <c r="IK205" i="24"/>
  <c r="IN194" i="24"/>
  <c r="IL193" i="24"/>
  <c r="IM192" i="24"/>
  <c r="IL54" i="24"/>
  <c r="IM34" i="24"/>
  <c r="IN35" i="24"/>
  <c r="IS112" i="24"/>
  <c r="IL33" i="24"/>
  <c r="IK106" i="24"/>
  <c r="IM150" i="24"/>
  <c r="IM149" i="24"/>
  <c r="IK99" i="24"/>
  <c r="IK98" i="24"/>
  <c r="IM67" i="24"/>
  <c r="IS186" i="24"/>
  <c r="IS44" i="24"/>
  <c r="IM52" i="24"/>
  <c r="IL15" i="24"/>
  <c r="IN90" i="24"/>
  <c r="IS12" i="24"/>
  <c r="IN208" i="24"/>
  <c r="IN71" i="24"/>
  <c r="IM82" i="24"/>
  <c r="IM128" i="24"/>
  <c r="IM61" i="24"/>
  <c r="IM212" i="24"/>
  <c r="IM194" i="24"/>
  <c r="IK193" i="24"/>
  <c r="IK54" i="24"/>
  <c r="IL35" i="24"/>
  <c r="IS106" i="24"/>
  <c r="IK149" i="24"/>
  <c r="IN65" i="24"/>
  <c r="IM110" i="24"/>
  <c r="IS46" i="24"/>
  <c r="IL39" i="24"/>
  <c r="IK52" i="24"/>
  <c r="IN70" i="24"/>
  <c r="IM70" i="24"/>
  <c r="IL70" i="24"/>
  <c r="IS70" i="24"/>
  <c r="IN163" i="24"/>
  <c r="IN178" i="24"/>
  <c r="IN170" i="24"/>
  <c r="IN173" i="24"/>
  <c r="IN154" i="24"/>
  <c r="IL156" i="24"/>
  <c r="IM167" i="24"/>
  <c r="IM180" i="24"/>
  <c r="IN83" i="24"/>
  <c r="IN125" i="24"/>
  <c r="IL60" i="24"/>
  <c r="IN45" i="24"/>
  <c r="IN41" i="24"/>
  <c r="IM42" i="24"/>
  <c r="IS74" i="24"/>
  <c r="IS80" i="24"/>
  <c r="IL38" i="24"/>
  <c r="IK37" i="24"/>
  <c r="IK36" i="24"/>
  <c r="IL51" i="24"/>
  <c r="IN181" i="24"/>
  <c r="IN30" i="24"/>
  <c r="IM29" i="24"/>
  <c r="IS26" i="24"/>
  <c r="IL87" i="24"/>
  <c r="IM73" i="24"/>
  <c r="IL163" i="24"/>
  <c r="IM71" i="24"/>
  <c r="IL178" i="24"/>
  <c r="IM177" i="24"/>
  <c r="IL170" i="24"/>
  <c r="IM159" i="24"/>
  <c r="IL173" i="24"/>
  <c r="IN152" i="24"/>
  <c r="IL154" i="24"/>
  <c r="IN48" i="24"/>
  <c r="IS167" i="24"/>
  <c r="IN133" i="24"/>
  <c r="IN145" i="24"/>
  <c r="IL140" i="24"/>
  <c r="IM35" i="24"/>
  <c r="IN116" i="24"/>
  <c r="IN137" i="24"/>
  <c r="IS138" i="24"/>
  <c r="IK83" i="24"/>
  <c r="IK82" i="24"/>
  <c r="IK125" i="24"/>
  <c r="IK67" i="24"/>
  <c r="IL146" i="24"/>
  <c r="IK62" i="24"/>
  <c r="IK61" i="24"/>
  <c r="IL43" i="24"/>
  <c r="IN78" i="24"/>
  <c r="IN77" i="24"/>
  <c r="IM40" i="24"/>
  <c r="IS37" i="24"/>
  <c r="IS36" i="24"/>
  <c r="IL94" i="24"/>
  <c r="IK53" i="24"/>
  <c r="IL182" i="24"/>
  <c r="IN19" i="24"/>
  <c r="IN18" i="24"/>
  <c r="IM16" i="24"/>
  <c r="IS21" i="24"/>
  <c r="IS23" i="24"/>
  <c r="IL90" i="24"/>
  <c r="IK89" i="24"/>
  <c r="IK88" i="24"/>
  <c r="IM173" i="24"/>
  <c r="IM154" i="24"/>
  <c r="IK180" i="24"/>
  <c r="IM125" i="24"/>
  <c r="IL45" i="24"/>
  <c r="IK30" i="24"/>
  <c r="IS163" i="24"/>
  <c r="IK163" i="24"/>
  <c r="IS178" i="24"/>
  <c r="IK178" i="24"/>
  <c r="IS170" i="24"/>
  <c r="IK170" i="24"/>
  <c r="IS173" i="24"/>
  <c r="IM152" i="24"/>
  <c r="IS154" i="24"/>
  <c r="IM48" i="24"/>
  <c r="IM133" i="24"/>
  <c r="IM145" i="24"/>
  <c r="IM116" i="24"/>
  <c r="IM137" i="24"/>
  <c r="IS180" i="24"/>
  <c r="IN102" i="24"/>
  <c r="IS83" i="24"/>
  <c r="IS125" i="24"/>
  <c r="IL185" i="24"/>
  <c r="IN47" i="24"/>
  <c r="IN46" i="24"/>
  <c r="IM44" i="24"/>
  <c r="IS41" i="24"/>
  <c r="IS42" i="24"/>
  <c r="IL78" i="24"/>
  <c r="IK77" i="24"/>
  <c r="IK40" i="24"/>
  <c r="IL95" i="24"/>
  <c r="IN85" i="24"/>
  <c r="IN184" i="24"/>
  <c r="IS30" i="24"/>
  <c r="IS29" i="24"/>
  <c r="IL19" i="24"/>
  <c r="IK18" i="24"/>
  <c r="IK16" i="24"/>
  <c r="IM83" i="24"/>
  <c r="IK41" i="24"/>
  <c r="IL181" i="24"/>
  <c r="IK29" i="24"/>
  <c r="IN175" i="24"/>
  <c r="IL152" i="24"/>
  <c r="IL48" i="24"/>
  <c r="IL133" i="24"/>
  <c r="IN143" i="24"/>
  <c r="IL145" i="24"/>
  <c r="IN144" i="24"/>
  <c r="IS35" i="24"/>
  <c r="IN113" i="24"/>
  <c r="IK137" i="24"/>
  <c r="IS82" i="24"/>
  <c r="IL20" i="24"/>
  <c r="IN123" i="24"/>
  <c r="IN124" i="24"/>
  <c r="IM92" i="24"/>
  <c r="IS89" i="24"/>
  <c r="IS88" i="24"/>
  <c r="IK42" i="24"/>
  <c r="IL214" i="24"/>
  <c r="IN213" i="24"/>
  <c r="IL210" i="24"/>
  <c r="IN209" i="24"/>
  <c r="IL206" i="24"/>
  <c r="IN205" i="24"/>
  <c r="IL202" i="24"/>
  <c r="IN201" i="24"/>
  <c r="IL198" i="24"/>
  <c r="IN197" i="24"/>
  <c r="IL194" i="24"/>
  <c r="IN193" i="24"/>
  <c r="IL109" i="24"/>
  <c r="IN50" i="24"/>
  <c r="IN54" i="24"/>
  <c r="IS152" i="24"/>
  <c r="IS48" i="24"/>
  <c r="IN188" i="24"/>
  <c r="IS133" i="24"/>
  <c r="IM143" i="24"/>
  <c r="IN34" i="24"/>
  <c r="IS145" i="24"/>
  <c r="IM144" i="24"/>
  <c r="IN142" i="24"/>
  <c r="IM113" i="24"/>
  <c r="IM112" i="24"/>
  <c r="IS137" i="24"/>
  <c r="IN132" i="24"/>
  <c r="IN131" i="24"/>
  <c r="IM130" i="24"/>
  <c r="IN75" i="24"/>
  <c r="IN74" i="24"/>
  <c r="IM80" i="24"/>
  <c r="IS77" i="24"/>
  <c r="IS40" i="24"/>
  <c r="IN27" i="24"/>
  <c r="IN26" i="24"/>
  <c r="IM24" i="24"/>
  <c r="IS18" i="24"/>
  <c r="IS16" i="24"/>
  <c r="IL123" i="24"/>
  <c r="IK124" i="24"/>
  <c r="IG100" i="24"/>
  <c r="IS214" i="24"/>
  <c r="IS210" i="24"/>
  <c r="IS206" i="24"/>
  <c r="IS202" i="24"/>
  <c r="IS198" i="24"/>
  <c r="IS194" i="24"/>
  <c r="IS109" i="24"/>
  <c r="IK113" i="24"/>
  <c r="IN139" i="24"/>
  <c r="IM131" i="24"/>
  <c r="IN187" i="24"/>
  <c r="IN186" i="24"/>
  <c r="IM59" i="24"/>
  <c r="IL75" i="24"/>
  <c r="IK74" i="24"/>
  <c r="IK80" i="24"/>
  <c r="IL32" i="24"/>
  <c r="IN57" i="24"/>
  <c r="IN56" i="24"/>
  <c r="IM55" i="24"/>
  <c r="IS184" i="24"/>
  <c r="IL27" i="24"/>
  <c r="IK26" i="24"/>
  <c r="IK24" i="24"/>
  <c r="IL22" i="24"/>
  <c r="IN14" i="24"/>
  <c r="IN13" i="24"/>
  <c r="IM12" i="24"/>
  <c r="IN189" i="24"/>
  <c r="IM189" i="24"/>
  <c r="IL189" i="24"/>
  <c r="IS189" i="24"/>
  <c r="IM175" i="24"/>
  <c r="IK166" i="24"/>
  <c r="IS166" i="24"/>
  <c r="IN166" i="24"/>
  <c r="IM166" i="24"/>
  <c r="IN153" i="24"/>
  <c r="IM153" i="24"/>
  <c r="IN140" i="24"/>
  <c r="IS140" i="24"/>
  <c r="IN160" i="24"/>
  <c r="IM160" i="24"/>
  <c r="IL160" i="24"/>
  <c r="IS160" i="24"/>
  <c r="IM11" i="24"/>
  <c r="IK165" i="24"/>
  <c r="IS165" i="24"/>
  <c r="IM165" i="24"/>
  <c r="IN164" i="24"/>
  <c r="IK164" i="24"/>
  <c r="IS164" i="24"/>
  <c r="IK104" i="24"/>
  <c r="IS104" i="24"/>
  <c r="IM104" i="24"/>
  <c r="IN136" i="24"/>
  <c r="IK136" i="24"/>
  <c r="IS136" i="24"/>
  <c r="IN165" i="24"/>
  <c r="IM164" i="24"/>
  <c r="IL164" i="24"/>
  <c r="IM115" i="24"/>
  <c r="IK134" i="24"/>
  <c r="IS134" i="24"/>
  <c r="IM134" i="24"/>
  <c r="IN148" i="24"/>
  <c r="IK148" i="24"/>
  <c r="IS148" i="24"/>
  <c r="IN147" i="24"/>
  <c r="IM103" i="24"/>
  <c r="IL212" i="24"/>
  <c r="IN211" i="24"/>
  <c r="IL208" i="24"/>
  <c r="IN207" i="24"/>
  <c r="IL204" i="24"/>
  <c r="IN203" i="24"/>
  <c r="IL200" i="24"/>
  <c r="IN199" i="24"/>
  <c r="IL196" i="24"/>
  <c r="IN195" i="24"/>
  <c r="IL192" i="24"/>
  <c r="IN191" i="24"/>
  <c r="IL81" i="24"/>
  <c r="IN174" i="24"/>
  <c r="IL97" i="24"/>
  <c r="IN96" i="24"/>
  <c r="IL73" i="24"/>
  <c r="IN72" i="24"/>
  <c r="IL71" i="24"/>
  <c r="IN100" i="24"/>
  <c r="IL177" i="24"/>
  <c r="IN172" i="24"/>
  <c r="IL159" i="24"/>
  <c r="IN158" i="24"/>
  <c r="IL175" i="24"/>
  <c r="IN157" i="24"/>
  <c r="IL162" i="24"/>
  <c r="IN155" i="24"/>
  <c r="IL153" i="24"/>
  <c r="IN156" i="24"/>
  <c r="IL188" i="24"/>
  <c r="IN135" i="24"/>
  <c r="IL34" i="24"/>
  <c r="IN151" i="24"/>
  <c r="IL142" i="24"/>
  <c r="IN141" i="24"/>
  <c r="IK116" i="24"/>
  <c r="IL115" i="24"/>
  <c r="IN114" i="24"/>
  <c r="IN111" i="24"/>
  <c r="IK111" i="24"/>
  <c r="IS111" i="24"/>
  <c r="IK107" i="24"/>
  <c r="IS107" i="24"/>
  <c r="IM107" i="24"/>
  <c r="IN179" i="24"/>
  <c r="IK179" i="24"/>
  <c r="IS179" i="24"/>
  <c r="IN134" i="24"/>
  <c r="IM148" i="24"/>
  <c r="IK66" i="24"/>
  <c r="IS66" i="24"/>
  <c r="IM66" i="24"/>
  <c r="IK147" i="24"/>
  <c r="IS147" i="24"/>
  <c r="IM147" i="24"/>
  <c r="IN103" i="24"/>
  <c r="IK103" i="24"/>
  <c r="IS103" i="24"/>
  <c r="IL165" i="24"/>
  <c r="IS212" i="24"/>
  <c r="IM211" i="24"/>
  <c r="IS208" i="24"/>
  <c r="IM207" i="24"/>
  <c r="IS204" i="24"/>
  <c r="IM203" i="24"/>
  <c r="IS200" i="24"/>
  <c r="IM199" i="24"/>
  <c r="IS196" i="24"/>
  <c r="IM195" i="24"/>
  <c r="IS192" i="24"/>
  <c r="IM191" i="24"/>
  <c r="IS81" i="24"/>
  <c r="IM174" i="24"/>
  <c r="IS97" i="24"/>
  <c r="IM96" i="24"/>
  <c r="IS73" i="24"/>
  <c r="IM72" i="24"/>
  <c r="IS71" i="24"/>
  <c r="IM100" i="24"/>
  <c r="IS177" i="24"/>
  <c r="IM172" i="24"/>
  <c r="IS159" i="24"/>
  <c r="IM158" i="24"/>
  <c r="IS175" i="24"/>
  <c r="IM157" i="24"/>
  <c r="IS162" i="24"/>
  <c r="IM155" i="24"/>
  <c r="IS153" i="24"/>
  <c r="IM156" i="24"/>
  <c r="IS188" i="24"/>
  <c r="IM135" i="24"/>
  <c r="IS34" i="24"/>
  <c r="IM151" i="24"/>
  <c r="IS142" i="24"/>
  <c r="IM141" i="24"/>
  <c r="IS116" i="24"/>
  <c r="IK115" i="24"/>
  <c r="IL114" i="24"/>
  <c r="IL112" i="24"/>
  <c r="IN112" i="24"/>
  <c r="IM111" i="24"/>
  <c r="IN33" i="24"/>
  <c r="IN108" i="24"/>
  <c r="IK108" i="24"/>
  <c r="IS108" i="24"/>
  <c r="IN107" i="24"/>
  <c r="IM179" i="24"/>
  <c r="IL134" i="24"/>
  <c r="IL148" i="24"/>
  <c r="IK126" i="24"/>
  <c r="IS126" i="24"/>
  <c r="IM126" i="24"/>
  <c r="IN68" i="24"/>
  <c r="IK68" i="24"/>
  <c r="IS68" i="24"/>
  <c r="IN66" i="24"/>
  <c r="IL211" i="24"/>
  <c r="IL207" i="24"/>
  <c r="IL203" i="24"/>
  <c r="IL199" i="24"/>
  <c r="IL195" i="24"/>
  <c r="IL191" i="24"/>
  <c r="IL174" i="24"/>
  <c r="IL96" i="24"/>
  <c r="IL72" i="24"/>
  <c r="IL100" i="24"/>
  <c r="IL172" i="24"/>
  <c r="IL158" i="24"/>
  <c r="IL157" i="24"/>
  <c r="IL155" i="24"/>
  <c r="IL135" i="24"/>
  <c r="IL151" i="24"/>
  <c r="IL141" i="24"/>
  <c r="IS115" i="24"/>
  <c r="IK114" i="24"/>
  <c r="IL105" i="24"/>
  <c r="IN105" i="24"/>
  <c r="IK129" i="24"/>
  <c r="IS129" i="24"/>
  <c r="IM129" i="24"/>
  <c r="IN127" i="24"/>
  <c r="IK127" i="24"/>
  <c r="IS127" i="24"/>
  <c r="IL66" i="24"/>
  <c r="IS211" i="24"/>
  <c r="IS207" i="24"/>
  <c r="IS203" i="24"/>
  <c r="IS199" i="24"/>
  <c r="IS195" i="24"/>
  <c r="IS191" i="24"/>
  <c r="IS174" i="24"/>
  <c r="IS96" i="24"/>
  <c r="IS72" i="24"/>
  <c r="IS100" i="24"/>
  <c r="IS172" i="24"/>
  <c r="IS158" i="24"/>
  <c r="IS157" i="24"/>
  <c r="IS155" i="24"/>
  <c r="IS156" i="24"/>
  <c r="IS135" i="24"/>
  <c r="IS151" i="24"/>
  <c r="IS141" i="24"/>
  <c r="IS114" i="24"/>
  <c r="IK33" i="24"/>
  <c r="IM105" i="24"/>
  <c r="IK132" i="24"/>
  <c r="IS132" i="24"/>
  <c r="IM132" i="24"/>
  <c r="IN130" i="24"/>
  <c r="IK130" i="24"/>
  <c r="IS130" i="24"/>
  <c r="IN129" i="24"/>
  <c r="IM127" i="24"/>
  <c r="IL126" i="24"/>
  <c r="IL68" i="24"/>
  <c r="IS185" i="24"/>
  <c r="IK185" i="24"/>
  <c r="IM146" i="24"/>
  <c r="IS60" i="24"/>
  <c r="IK60" i="24"/>
  <c r="IM187" i="24"/>
  <c r="IM47" i="24"/>
  <c r="IS43" i="24"/>
  <c r="IK43" i="24"/>
  <c r="IM45" i="24"/>
  <c r="IS122" i="24"/>
  <c r="IK122" i="24"/>
  <c r="IM75" i="24"/>
  <c r="IS79" i="24"/>
  <c r="IK79" i="24"/>
  <c r="IM78" i="24"/>
  <c r="IS39" i="24"/>
  <c r="IK39" i="24"/>
  <c r="IM38" i="24"/>
  <c r="IS32" i="24"/>
  <c r="IK32" i="24"/>
  <c r="IM121" i="24"/>
  <c r="IS95" i="24"/>
  <c r="IK95" i="24"/>
  <c r="IM94" i="24"/>
  <c r="IS51" i="24"/>
  <c r="IK51" i="24"/>
  <c r="IM57" i="24"/>
  <c r="IS86" i="24"/>
  <c r="IK86" i="24"/>
  <c r="IM85" i="24"/>
  <c r="IS182" i="24"/>
  <c r="IK182" i="24"/>
  <c r="IM181" i="24"/>
  <c r="IS28" i="24"/>
  <c r="IK28" i="24"/>
  <c r="IM27" i="24"/>
  <c r="IS20" i="24"/>
  <c r="IK20" i="24"/>
  <c r="IM19" i="24"/>
  <c r="IS15" i="24"/>
  <c r="IK15" i="24"/>
  <c r="IM17" i="24"/>
  <c r="IS22" i="24"/>
  <c r="IK22" i="24"/>
  <c r="IM123" i="24"/>
  <c r="IS91" i="24"/>
  <c r="IK91" i="24"/>
  <c r="IM90" i="24"/>
  <c r="IS87" i="24"/>
  <c r="IK87" i="24"/>
  <c r="IM14" i="24"/>
  <c r="IM65" i="24"/>
  <c r="IS146" i="24"/>
  <c r="IM62" i="24"/>
  <c r="IS187" i="24"/>
  <c r="IM186" i="24"/>
  <c r="IS47" i="24"/>
  <c r="IM46" i="24"/>
  <c r="IS45" i="24"/>
  <c r="IM41" i="24"/>
  <c r="IS75" i="24"/>
  <c r="IM74" i="24"/>
  <c r="IS78" i="24"/>
  <c r="IM77" i="24"/>
  <c r="IS38" i="24"/>
  <c r="IM37" i="24"/>
  <c r="IS121" i="24"/>
  <c r="IM120" i="24"/>
  <c r="IS94" i="24"/>
  <c r="IM53" i="24"/>
  <c r="IS57" i="24"/>
  <c r="IM56" i="24"/>
  <c r="IS85" i="24"/>
  <c r="IM184" i="24"/>
  <c r="IS181" i="24"/>
  <c r="IM30" i="24"/>
  <c r="IS27" i="24"/>
  <c r="IM26" i="24"/>
  <c r="IS19" i="24"/>
  <c r="IM18" i="24"/>
  <c r="IS17" i="24"/>
  <c r="IM21" i="24"/>
  <c r="IS123" i="24"/>
  <c r="IM124" i="24"/>
  <c r="IS90" i="24"/>
  <c r="IM89" i="24"/>
  <c r="IS14" i="24"/>
  <c r="IM13" i="24"/>
  <c r="IN180" i="24"/>
  <c r="IN149" i="24"/>
  <c r="IN138" i="24"/>
  <c r="IN101" i="24"/>
  <c r="IN82" i="24"/>
  <c r="IN128" i="24"/>
  <c r="IN98" i="24"/>
  <c r="IN67" i="24"/>
  <c r="IN110" i="24"/>
  <c r="IN61" i="24"/>
  <c r="IN59" i="24"/>
  <c r="IN44" i="24"/>
  <c r="IN42" i="24"/>
  <c r="IN80" i="24"/>
  <c r="IN40" i="24"/>
  <c r="IN36" i="24"/>
  <c r="IN119" i="24"/>
  <c r="IN52" i="24"/>
  <c r="IN55" i="24"/>
  <c r="IN183" i="24"/>
  <c r="IN29" i="24"/>
  <c r="IN24" i="24"/>
  <c r="IN16" i="24"/>
  <c r="IN23" i="24"/>
  <c r="IN92" i="24"/>
  <c r="IN88" i="24"/>
  <c r="IN12" i="24"/>
  <c r="IN185" i="24"/>
  <c r="IN60" i="24"/>
  <c r="IN43" i="24"/>
  <c r="IN122" i="24"/>
  <c r="IN79" i="24"/>
  <c r="IN39" i="24"/>
  <c r="IN32" i="24"/>
  <c r="IN95" i="24"/>
  <c r="IN51" i="24"/>
  <c r="IN86" i="24"/>
  <c r="IN182" i="24"/>
  <c r="IN28" i="24"/>
  <c r="IN20" i="24"/>
  <c r="IN15" i="24"/>
  <c r="IN22" i="24"/>
  <c r="IN91" i="24"/>
  <c r="IN87" i="24"/>
  <c r="IL12" i="24"/>
  <c r="IN11" i="24"/>
  <c r="IK11" i="24"/>
  <c r="IS11" i="24"/>
  <c r="HY11" i="24"/>
  <c r="IG11" i="24"/>
  <c r="HZ100" i="24"/>
  <c r="HN75" i="24"/>
  <c r="HU75" i="24"/>
  <c r="HU100" i="24"/>
  <c r="HM100" i="24"/>
  <c r="HN100" i="24"/>
  <c r="HU24" i="24"/>
  <c r="HN24" i="24"/>
  <c r="HA155" i="24"/>
  <c r="HI155" i="24"/>
  <c r="X23" i="12"/>
  <c r="X29" i="12"/>
  <c r="X30" i="12" l="1"/>
  <c r="X24" i="12"/>
  <c r="X22" i="12"/>
  <c r="GX53" i="24"/>
  <c r="GV53" i="24"/>
  <c r="GU53" i="24"/>
  <c r="GT53" i="24"/>
  <c r="GS53" i="24"/>
  <c r="GW53" i="24" s="1"/>
  <c r="GX52" i="24"/>
  <c r="GV52" i="24"/>
  <c r="GU52" i="24"/>
  <c r="GT52" i="24"/>
  <c r="GS52" i="24"/>
  <c r="GX155" i="24"/>
  <c r="GU155" i="24"/>
  <c r="GT155" i="24"/>
  <c r="GS155" i="24"/>
  <c r="GW52" i="24" l="1"/>
  <c r="GW155" i="24"/>
  <c r="GO53" i="24"/>
  <c r="GP53" i="24"/>
  <c r="GR53" i="24"/>
  <c r="GP52" i="24"/>
  <c r="GO52" i="24"/>
  <c r="GO155" i="24"/>
  <c r="GP155" i="24"/>
  <c r="GR155" i="24"/>
  <c r="GX61" i="24"/>
  <c r="GU61" i="24"/>
  <c r="GT61" i="24"/>
  <c r="GS61" i="24"/>
  <c r="GW61" i="24" s="1"/>
  <c r="GV107" i="24"/>
  <c r="GU107" i="24"/>
  <c r="GT107" i="24"/>
  <c r="GS107" i="24"/>
  <c r="GW107" i="24" l="1"/>
  <c r="GO61" i="24"/>
  <c r="GP61" i="24"/>
  <c r="GR61" i="24"/>
  <c r="GO107" i="24"/>
  <c r="GP107" i="24"/>
  <c r="F130" i="2"/>
  <c r="E130" i="2" s="1"/>
  <c r="GX108" i="24" l="1"/>
  <c r="GP108" i="24"/>
  <c r="GR108" i="24"/>
  <c r="GO108" i="24"/>
  <c r="GR220" i="24"/>
  <c r="GQ220" i="24"/>
  <c r="GR219" i="24"/>
  <c r="GQ219" i="24"/>
  <c r="GR218" i="24"/>
  <c r="GQ218" i="24"/>
  <c r="GR217" i="24"/>
  <c r="GQ217" i="24"/>
  <c r="GR216" i="24"/>
  <c r="GQ216" i="24"/>
  <c r="GR215" i="24"/>
  <c r="GQ215" i="24"/>
  <c r="GR214" i="24"/>
  <c r="GQ214" i="24"/>
  <c r="GR213" i="24"/>
  <c r="GQ213" i="24"/>
  <c r="GR212" i="24"/>
  <c r="GQ212" i="24"/>
  <c r="GR211" i="24"/>
  <c r="GQ211" i="24"/>
  <c r="GR210" i="24"/>
  <c r="GQ210" i="24"/>
  <c r="GR209" i="24"/>
  <c r="GQ209" i="24"/>
  <c r="GR208" i="24"/>
  <c r="GQ208" i="24"/>
  <c r="GR207" i="24"/>
  <c r="GQ207" i="24"/>
  <c r="GR206" i="24"/>
  <c r="GQ206" i="24"/>
  <c r="GR205" i="24"/>
  <c r="GQ205" i="24"/>
  <c r="GR204" i="24"/>
  <c r="GQ204" i="24"/>
  <c r="GR203" i="24"/>
  <c r="GQ203" i="24"/>
  <c r="GR202" i="24"/>
  <c r="GQ202" i="24"/>
  <c r="GR201" i="24"/>
  <c r="GQ201" i="24"/>
  <c r="GR200" i="24"/>
  <c r="GQ200" i="24"/>
  <c r="GR199" i="24"/>
  <c r="GQ199" i="24"/>
  <c r="GR198" i="24"/>
  <c r="GQ198" i="24"/>
  <c r="GR197" i="24"/>
  <c r="GQ197" i="24"/>
  <c r="GR196" i="24"/>
  <c r="GQ196" i="24"/>
  <c r="GR195" i="24"/>
  <c r="GQ195" i="24"/>
  <c r="GR194" i="24"/>
  <c r="GQ194" i="24"/>
  <c r="GR193" i="24"/>
  <c r="GQ193" i="24"/>
  <c r="GR192" i="24"/>
  <c r="GQ192" i="24"/>
  <c r="GR191" i="24"/>
  <c r="GQ191" i="24"/>
  <c r="GR73" i="24"/>
  <c r="GQ73" i="24"/>
  <c r="GR34" i="24"/>
  <c r="GQ34" i="24"/>
  <c r="GX140" i="24"/>
  <c r="GV140" i="24"/>
  <c r="GU140" i="24"/>
  <c r="GT140" i="24"/>
  <c r="GS140" i="24"/>
  <c r="GQ140" i="24" s="1"/>
  <c r="GX35" i="24"/>
  <c r="GV35" i="24"/>
  <c r="GU35" i="24"/>
  <c r="GT35" i="24"/>
  <c r="GS35" i="24"/>
  <c r="GX100" i="24"/>
  <c r="GV100" i="24"/>
  <c r="GU100" i="24"/>
  <c r="GT100" i="24"/>
  <c r="GS100" i="24"/>
  <c r="GR100" i="24" s="1"/>
  <c r="GR140" i="24" l="1"/>
  <c r="GP35" i="24"/>
  <c r="GR35" i="24"/>
  <c r="GQ35" i="24"/>
  <c r="GQ100" i="24"/>
  <c r="GW100" i="24"/>
  <c r="GW140" i="24"/>
  <c r="GW35" i="24"/>
  <c r="GO140" i="24"/>
  <c r="GP140" i="24"/>
  <c r="GO35" i="24"/>
  <c r="GO100" i="24"/>
  <c r="GP100" i="24"/>
  <c r="AC206" i="26"/>
  <c r="AB206" i="26"/>
  <c r="AC205" i="26"/>
  <c r="AB205" i="26"/>
  <c r="AA205" i="26"/>
  <c r="Z205" i="26"/>
  <c r="Y205" i="26"/>
  <c r="X205" i="26"/>
  <c r="W205" i="26"/>
  <c r="V205" i="26"/>
  <c r="U205" i="26"/>
  <c r="T205" i="26"/>
  <c r="S205" i="26"/>
  <c r="R205" i="26"/>
  <c r="Q205" i="26"/>
  <c r="P205" i="26"/>
  <c r="O205" i="26"/>
  <c r="N205" i="26"/>
  <c r="M205" i="26"/>
  <c r="L205" i="26"/>
  <c r="K205" i="26"/>
  <c r="J205" i="26"/>
  <c r="E205" i="26"/>
  <c r="D205" i="26"/>
  <c r="C205" i="26"/>
  <c r="B205" i="26"/>
  <c r="AC204" i="26"/>
  <c r="AB204" i="26"/>
  <c r="AA204" i="26"/>
  <c r="Z204" i="26"/>
  <c r="Y204" i="26"/>
  <c r="X204" i="26"/>
  <c r="W204" i="26"/>
  <c r="V204" i="26"/>
  <c r="U204" i="26"/>
  <c r="T204" i="26"/>
  <c r="S204" i="26"/>
  <c r="R204" i="26"/>
  <c r="Q204" i="26"/>
  <c r="P204" i="26"/>
  <c r="O204" i="26"/>
  <c r="N204" i="26"/>
  <c r="M204" i="26"/>
  <c r="L204" i="26"/>
  <c r="K204" i="26"/>
  <c r="J204" i="26"/>
  <c r="E204" i="26"/>
  <c r="D204" i="26"/>
  <c r="C204" i="26"/>
  <c r="B204" i="26"/>
  <c r="AC203" i="26"/>
  <c r="AB203" i="26"/>
  <c r="AA203" i="26"/>
  <c r="Z203" i="26"/>
  <c r="Y203" i="26"/>
  <c r="X203" i="26"/>
  <c r="W203" i="26"/>
  <c r="V203" i="26"/>
  <c r="U203" i="26"/>
  <c r="T203" i="26"/>
  <c r="S203" i="26"/>
  <c r="R203" i="26"/>
  <c r="Q203" i="26"/>
  <c r="P203" i="26"/>
  <c r="O203" i="26"/>
  <c r="N203" i="26"/>
  <c r="M203" i="26"/>
  <c r="L203" i="26"/>
  <c r="K203" i="26"/>
  <c r="J203" i="26"/>
  <c r="E203" i="26"/>
  <c r="D203" i="26"/>
  <c r="C203" i="26"/>
  <c r="B203" i="26"/>
  <c r="AC202" i="26"/>
  <c r="AB202" i="26"/>
  <c r="AA202" i="26"/>
  <c r="Z202" i="26"/>
  <c r="Y202" i="26"/>
  <c r="X202" i="26"/>
  <c r="W202" i="26"/>
  <c r="V202" i="26"/>
  <c r="U202" i="26"/>
  <c r="T202" i="26"/>
  <c r="S202" i="26"/>
  <c r="R202" i="26"/>
  <c r="Q202" i="26"/>
  <c r="P202" i="26"/>
  <c r="O202" i="26"/>
  <c r="N202" i="26"/>
  <c r="M202" i="26"/>
  <c r="L202" i="26"/>
  <c r="K202" i="26"/>
  <c r="J202" i="26"/>
  <c r="E202" i="26"/>
  <c r="D202" i="26"/>
  <c r="C202" i="26"/>
  <c r="B202" i="26"/>
  <c r="AC201" i="26"/>
  <c r="AB201" i="26"/>
  <c r="AA201" i="26"/>
  <c r="Z201" i="26"/>
  <c r="Y201" i="26"/>
  <c r="X201" i="26"/>
  <c r="W201" i="26"/>
  <c r="V201" i="26"/>
  <c r="U201" i="26"/>
  <c r="T201" i="26"/>
  <c r="S201" i="26"/>
  <c r="R201" i="26"/>
  <c r="Q201" i="26"/>
  <c r="P201" i="26"/>
  <c r="O201" i="26"/>
  <c r="N201" i="26"/>
  <c r="M201" i="26"/>
  <c r="L201" i="26"/>
  <c r="K201" i="26"/>
  <c r="J201" i="26"/>
  <c r="E201" i="26"/>
  <c r="D201" i="26"/>
  <c r="C201" i="26"/>
  <c r="B201" i="26"/>
  <c r="AC200" i="26"/>
  <c r="AB200" i="26"/>
  <c r="AA200" i="26"/>
  <c r="Z200" i="26"/>
  <c r="Y200" i="26"/>
  <c r="X200" i="26"/>
  <c r="W200" i="26"/>
  <c r="V200" i="26"/>
  <c r="U200" i="26"/>
  <c r="T200" i="26"/>
  <c r="S200" i="26"/>
  <c r="R200" i="26"/>
  <c r="Q200" i="26"/>
  <c r="P200" i="26"/>
  <c r="O200" i="26"/>
  <c r="N200" i="26"/>
  <c r="M200" i="26"/>
  <c r="L200" i="26"/>
  <c r="K200" i="26"/>
  <c r="J200" i="26"/>
  <c r="E200" i="26"/>
  <c r="D200" i="26"/>
  <c r="C200" i="26"/>
  <c r="B200" i="26"/>
  <c r="AC199" i="26"/>
  <c r="AB199" i="26"/>
  <c r="AA199" i="26"/>
  <c r="Z199" i="26"/>
  <c r="Y199" i="26"/>
  <c r="X199" i="26"/>
  <c r="W199" i="26"/>
  <c r="V199" i="26"/>
  <c r="U199" i="26"/>
  <c r="T199" i="26"/>
  <c r="S199" i="26"/>
  <c r="R199" i="26"/>
  <c r="Q199" i="26"/>
  <c r="P199" i="26"/>
  <c r="O199" i="26"/>
  <c r="N199" i="26"/>
  <c r="M199" i="26"/>
  <c r="L199" i="26"/>
  <c r="K199" i="26"/>
  <c r="J199" i="26"/>
  <c r="E199" i="26"/>
  <c r="D199" i="26"/>
  <c r="C199" i="26"/>
  <c r="B199" i="26"/>
  <c r="AC198" i="26"/>
  <c r="AB198" i="26"/>
  <c r="AA198" i="26"/>
  <c r="Z198" i="26"/>
  <c r="Y198" i="26"/>
  <c r="X198" i="26"/>
  <c r="W198" i="26"/>
  <c r="V198" i="26"/>
  <c r="U198" i="26"/>
  <c r="T198" i="26"/>
  <c r="S198" i="26"/>
  <c r="R198" i="26"/>
  <c r="Q198" i="26"/>
  <c r="P198" i="26"/>
  <c r="O198" i="26"/>
  <c r="N198" i="26"/>
  <c r="M198" i="26"/>
  <c r="L198" i="26"/>
  <c r="K198" i="26"/>
  <c r="J198" i="26"/>
  <c r="E198" i="26"/>
  <c r="D198" i="26"/>
  <c r="C198" i="26"/>
  <c r="B198" i="26"/>
  <c r="AC197" i="26"/>
  <c r="AB197" i="26"/>
  <c r="AA197" i="26"/>
  <c r="Z197" i="26"/>
  <c r="Y197" i="26"/>
  <c r="X197" i="26"/>
  <c r="W197" i="26"/>
  <c r="V197" i="26"/>
  <c r="U197" i="26"/>
  <c r="T197" i="26"/>
  <c r="S197" i="26"/>
  <c r="R197" i="26"/>
  <c r="Q197" i="26"/>
  <c r="P197" i="26"/>
  <c r="O197" i="26"/>
  <c r="N197" i="26"/>
  <c r="M197" i="26"/>
  <c r="L197" i="26"/>
  <c r="K197" i="26"/>
  <c r="J197" i="26"/>
  <c r="E197" i="26"/>
  <c r="D197" i="26"/>
  <c r="C197" i="26"/>
  <c r="B197" i="26"/>
  <c r="AC196" i="26"/>
  <c r="AB196" i="26"/>
  <c r="AA196" i="26"/>
  <c r="Z196" i="26"/>
  <c r="Y196" i="26"/>
  <c r="X196" i="26"/>
  <c r="W196" i="26"/>
  <c r="V196" i="26"/>
  <c r="U196" i="26"/>
  <c r="T196" i="26"/>
  <c r="S196" i="26"/>
  <c r="R196" i="26"/>
  <c r="Q196" i="26"/>
  <c r="P196" i="26"/>
  <c r="O196" i="26"/>
  <c r="N196" i="26"/>
  <c r="M196" i="26"/>
  <c r="L196" i="26"/>
  <c r="K196" i="26"/>
  <c r="J196" i="26"/>
  <c r="E196" i="26"/>
  <c r="D196" i="26"/>
  <c r="C196" i="26"/>
  <c r="B196" i="26"/>
  <c r="AC195" i="26"/>
  <c r="AB195" i="26"/>
  <c r="AA195" i="26"/>
  <c r="Z195" i="26"/>
  <c r="Y195" i="26"/>
  <c r="X195" i="26"/>
  <c r="W195" i="26"/>
  <c r="V195" i="26"/>
  <c r="U195" i="26"/>
  <c r="T195" i="26"/>
  <c r="S195" i="26"/>
  <c r="R195" i="26"/>
  <c r="Q195" i="26"/>
  <c r="P195" i="26"/>
  <c r="O195" i="26"/>
  <c r="N195" i="26"/>
  <c r="M195" i="26"/>
  <c r="L195" i="26"/>
  <c r="K195" i="26"/>
  <c r="J195" i="26"/>
  <c r="E195" i="26"/>
  <c r="D195" i="26"/>
  <c r="C195" i="26"/>
  <c r="B195" i="26"/>
  <c r="AC194" i="26"/>
  <c r="AB194" i="26"/>
  <c r="AA194" i="26"/>
  <c r="Z194" i="26"/>
  <c r="Y194" i="26"/>
  <c r="X194" i="26"/>
  <c r="W194" i="26"/>
  <c r="V194" i="26"/>
  <c r="U194" i="26"/>
  <c r="T194" i="26"/>
  <c r="S194" i="26"/>
  <c r="R194" i="26"/>
  <c r="Q194" i="26"/>
  <c r="P194" i="26"/>
  <c r="O194" i="26"/>
  <c r="N194" i="26"/>
  <c r="M194" i="26"/>
  <c r="L194" i="26"/>
  <c r="K194" i="26"/>
  <c r="J194" i="26"/>
  <c r="E194" i="26"/>
  <c r="D194" i="26"/>
  <c r="C194" i="26"/>
  <c r="B194" i="26"/>
  <c r="AC193" i="26"/>
  <c r="AB193" i="26"/>
  <c r="AA193" i="26"/>
  <c r="Z193" i="26"/>
  <c r="Y193" i="26"/>
  <c r="X193" i="26"/>
  <c r="W193" i="26"/>
  <c r="V193" i="26"/>
  <c r="U193" i="26"/>
  <c r="T193" i="26"/>
  <c r="S193" i="26"/>
  <c r="R193" i="26"/>
  <c r="Q193" i="26"/>
  <c r="P193" i="26"/>
  <c r="O193" i="26"/>
  <c r="N193" i="26"/>
  <c r="M193" i="26"/>
  <c r="L193" i="26"/>
  <c r="K193" i="26"/>
  <c r="J193" i="26"/>
  <c r="E193" i="26"/>
  <c r="D193" i="26"/>
  <c r="C193" i="26"/>
  <c r="B193" i="26"/>
  <c r="AC192" i="26"/>
  <c r="AB192" i="26"/>
  <c r="AA192" i="26"/>
  <c r="Z192" i="26"/>
  <c r="Y192" i="26"/>
  <c r="X192" i="26"/>
  <c r="W192" i="26"/>
  <c r="V192" i="26"/>
  <c r="U192" i="26"/>
  <c r="T192" i="26"/>
  <c r="S192" i="26"/>
  <c r="R192" i="26"/>
  <c r="Q192" i="26"/>
  <c r="P192" i="26"/>
  <c r="O192" i="26"/>
  <c r="N192" i="26"/>
  <c r="M192" i="26"/>
  <c r="L192" i="26"/>
  <c r="K192" i="26"/>
  <c r="J192" i="26"/>
  <c r="E192" i="26"/>
  <c r="D192" i="26"/>
  <c r="C192" i="26"/>
  <c r="B192" i="26"/>
  <c r="AC191" i="26"/>
  <c r="AB191" i="26"/>
  <c r="AA191" i="26"/>
  <c r="Z191" i="26"/>
  <c r="Y191" i="26"/>
  <c r="X191" i="26"/>
  <c r="W191" i="26"/>
  <c r="V191" i="26"/>
  <c r="U191" i="26"/>
  <c r="T191" i="26"/>
  <c r="S191" i="26"/>
  <c r="R191" i="26"/>
  <c r="Q191" i="26"/>
  <c r="P191" i="26"/>
  <c r="O191" i="26"/>
  <c r="N191" i="26"/>
  <c r="M191" i="26"/>
  <c r="L191" i="26"/>
  <c r="K191" i="26"/>
  <c r="J191" i="26"/>
  <c r="E191" i="26"/>
  <c r="D191" i="26"/>
  <c r="C191" i="26"/>
  <c r="B191" i="26"/>
  <c r="AC190" i="26"/>
  <c r="AB190" i="26"/>
  <c r="AA190" i="26"/>
  <c r="Z190" i="26"/>
  <c r="Y190" i="26"/>
  <c r="X190" i="26"/>
  <c r="W190" i="26"/>
  <c r="V190" i="26"/>
  <c r="U190" i="26"/>
  <c r="T190" i="26"/>
  <c r="S190" i="26"/>
  <c r="R190" i="26"/>
  <c r="Q190" i="26"/>
  <c r="P190" i="26"/>
  <c r="O190" i="26"/>
  <c r="N190" i="26"/>
  <c r="M190" i="26"/>
  <c r="L190" i="26"/>
  <c r="K190" i="26"/>
  <c r="J190" i="26"/>
  <c r="E190" i="26"/>
  <c r="D190" i="26"/>
  <c r="C190" i="26"/>
  <c r="B190" i="26"/>
  <c r="AC189" i="26"/>
  <c r="AB189" i="26"/>
  <c r="AA189" i="26"/>
  <c r="Z189" i="26"/>
  <c r="Y189" i="26"/>
  <c r="X189" i="26"/>
  <c r="W189" i="26"/>
  <c r="V189" i="26"/>
  <c r="U189" i="26"/>
  <c r="T189" i="26"/>
  <c r="S189" i="26"/>
  <c r="R189" i="26"/>
  <c r="Q189" i="26"/>
  <c r="P189" i="26"/>
  <c r="O189" i="26"/>
  <c r="N189" i="26"/>
  <c r="M189" i="26"/>
  <c r="L189" i="26"/>
  <c r="K189" i="26"/>
  <c r="J189" i="26"/>
  <c r="E189" i="26"/>
  <c r="D189" i="26"/>
  <c r="C189" i="26"/>
  <c r="B189" i="26"/>
  <c r="AC188" i="26"/>
  <c r="AB188" i="26"/>
  <c r="AA188" i="26"/>
  <c r="Z188" i="26"/>
  <c r="Y188" i="26"/>
  <c r="X188" i="26"/>
  <c r="W188" i="26"/>
  <c r="V188" i="26"/>
  <c r="U188" i="26"/>
  <c r="T188" i="26"/>
  <c r="S188" i="26"/>
  <c r="R188" i="26"/>
  <c r="Q188" i="26"/>
  <c r="P188" i="26"/>
  <c r="O188" i="26"/>
  <c r="N188" i="26"/>
  <c r="M188" i="26"/>
  <c r="L188" i="26"/>
  <c r="K188" i="26"/>
  <c r="J188" i="26"/>
  <c r="E188" i="26"/>
  <c r="D188" i="26"/>
  <c r="C188" i="26"/>
  <c r="B188" i="26"/>
  <c r="AC187" i="26"/>
  <c r="AB187" i="26"/>
  <c r="AA187" i="26"/>
  <c r="Z187" i="26"/>
  <c r="Y187" i="26"/>
  <c r="X187" i="26"/>
  <c r="W187" i="26"/>
  <c r="V187" i="26"/>
  <c r="U187" i="26"/>
  <c r="T187" i="26"/>
  <c r="S187" i="26"/>
  <c r="R187" i="26"/>
  <c r="Q187" i="26"/>
  <c r="P187" i="26"/>
  <c r="O187" i="26"/>
  <c r="N187" i="26"/>
  <c r="M187" i="26"/>
  <c r="L187" i="26"/>
  <c r="K187" i="26"/>
  <c r="J187" i="26"/>
  <c r="E187" i="26"/>
  <c r="D187" i="26"/>
  <c r="C187" i="26"/>
  <c r="B187" i="26"/>
  <c r="AC186" i="26"/>
  <c r="AB186" i="26"/>
  <c r="AA186" i="26"/>
  <c r="Z186" i="26"/>
  <c r="Y186" i="26"/>
  <c r="X186" i="26"/>
  <c r="W186" i="26"/>
  <c r="V186" i="26"/>
  <c r="U186" i="26"/>
  <c r="T186" i="26"/>
  <c r="S186" i="26"/>
  <c r="R186" i="26"/>
  <c r="Q186" i="26"/>
  <c r="P186" i="26"/>
  <c r="O186" i="26"/>
  <c r="N186" i="26"/>
  <c r="M186" i="26"/>
  <c r="L186" i="26"/>
  <c r="K186" i="26"/>
  <c r="J186" i="26"/>
  <c r="E186" i="26"/>
  <c r="D186" i="26"/>
  <c r="C186" i="26"/>
  <c r="B186" i="26"/>
  <c r="AC185" i="26"/>
  <c r="AB185" i="26"/>
  <c r="AA185" i="26"/>
  <c r="Z185" i="26"/>
  <c r="Y185" i="26"/>
  <c r="X185" i="26"/>
  <c r="W185" i="26"/>
  <c r="V185" i="26"/>
  <c r="U185" i="26"/>
  <c r="T185" i="26"/>
  <c r="S185" i="26"/>
  <c r="R185" i="26"/>
  <c r="Q185" i="26"/>
  <c r="P185" i="26"/>
  <c r="O185" i="26"/>
  <c r="N185" i="26"/>
  <c r="M185" i="26"/>
  <c r="L185" i="26"/>
  <c r="K185" i="26"/>
  <c r="J185" i="26"/>
  <c r="E185" i="26"/>
  <c r="D185" i="26"/>
  <c r="C185" i="26"/>
  <c r="B185" i="26"/>
  <c r="AC184" i="26"/>
  <c r="AB184" i="26"/>
  <c r="AA184" i="26"/>
  <c r="Z184" i="26"/>
  <c r="Y184" i="26"/>
  <c r="X184" i="26"/>
  <c r="W184" i="26"/>
  <c r="V184" i="26"/>
  <c r="U184" i="26"/>
  <c r="T184" i="26"/>
  <c r="S184" i="26"/>
  <c r="R184" i="26"/>
  <c r="Q184" i="26"/>
  <c r="P184" i="26"/>
  <c r="O184" i="26"/>
  <c r="N184" i="26"/>
  <c r="M184" i="26"/>
  <c r="L184" i="26"/>
  <c r="K184" i="26"/>
  <c r="J184" i="26"/>
  <c r="E184" i="26"/>
  <c r="D184" i="26"/>
  <c r="C184" i="26"/>
  <c r="B184" i="26"/>
  <c r="AC183" i="26"/>
  <c r="AB183" i="26"/>
  <c r="AA183" i="26"/>
  <c r="Z183" i="26"/>
  <c r="Y183" i="26"/>
  <c r="X183" i="26"/>
  <c r="W183" i="26"/>
  <c r="V183" i="26"/>
  <c r="U183" i="26"/>
  <c r="T183" i="26"/>
  <c r="S183" i="26"/>
  <c r="R183" i="26"/>
  <c r="Q183" i="26"/>
  <c r="P183" i="26"/>
  <c r="O183" i="26"/>
  <c r="N183" i="26"/>
  <c r="M183" i="26"/>
  <c r="L183" i="26"/>
  <c r="K183" i="26"/>
  <c r="J183" i="26"/>
  <c r="E183" i="26"/>
  <c r="D183" i="26"/>
  <c r="C183" i="26"/>
  <c r="B183" i="26"/>
  <c r="AC182" i="26"/>
  <c r="AB182" i="26"/>
  <c r="AA182" i="26"/>
  <c r="Z182" i="26"/>
  <c r="Y182" i="26"/>
  <c r="X182" i="26"/>
  <c r="W182" i="26"/>
  <c r="V182" i="26"/>
  <c r="U182" i="26"/>
  <c r="T182" i="26"/>
  <c r="S182" i="26"/>
  <c r="R182" i="26"/>
  <c r="Q182" i="26"/>
  <c r="P182" i="26"/>
  <c r="O182" i="26"/>
  <c r="N182" i="26"/>
  <c r="M182" i="26"/>
  <c r="L182" i="26"/>
  <c r="K182" i="26"/>
  <c r="J182" i="26"/>
  <c r="E182" i="26"/>
  <c r="D182" i="26"/>
  <c r="C182" i="26"/>
  <c r="B182" i="26"/>
  <c r="AC181" i="26"/>
  <c r="AB181" i="26"/>
  <c r="AA181" i="26"/>
  <c r="Z181" i="26"/>
  <c r="Y181" i="26"/>
  <c r="X181" i="26"/>
  <c r="W181" i="26"/>
  <c r="V181" i="26"/>
  <c r="U181" i="26"/>
  <c r="T181" i="26"/>
  <c r="S181" i="26"/>
  <c r="R181" i="26"/>
  <c r="Q181" i="26"/>
  <c r="P181" i="26"/>
  <c r="O181" i="26"/>
  <c r="N181" i="26"/>
  <c r="M181" i="26"/>
  <c r="L181" i="26"/>
  <c r="K181" i="26"/>
  <c r="J181" i="26"/>
  <c r="E181" i="26"/>
  <c r="D181" i="26"/>
  <c r="C181" i="26"/>
  <c r="B181" i="26"/>
  <c r="AC180" i="26"/>
  <c r="AB180" i="26"/>
  <c r="AA180" i="26"/>
  <c r="Z180" i="26"/>
  <c r="Y180" i="26"/>
  <c r="X180" i="26"/>
  <c r="W180" i="26"/>
  <c r="V180" i="26"/>
  <c r="U180" i="26"/>
  <c r="T180" i="26"/>
  <c r="S180" i="26"/>
  <c r="R180" i="26"/>
  <c r="Q180" i="26"/>
  <c r="P180" i="26"/>
  <c r="O180" i="26"/>
  <c r="N180" i="26"/>
  <c r="M180" i="26"/>
  <c r="L180" i="26"/>
  <c r="K180" i="26"/>
  <c r="J180" i="26"/>
  <c r="E180" i="26"/>
  <c r="D180" i="26"/>
  <c r="C180" i="26"/>
  <c r="B180" i="26"/>
  <c r="AC179" i="26"/>
  <c r="AB179" i="26"/>
  <c r="AA179" i="26"/>
  <c r="Z179" i="26"/>
  <c r="Y179" i="26"/>
  <c r="X179" i="26"/>
  <c r="W179" i="26"/>
  <c r="V179" i="26"/>
  <c r="U179" i="26"/>
  <c r="T179" i="26"/>
  <c r="S179" i="26"/>
  <c r="R179" i="26"/>
  <c r="Q179" i="26"/>
  <c r="P179" i="26"/>
  <c r="O179" i="26"/>
  <c r="N179" i="26"/>
  <c r="M179" i="26"/>
  <c r="L179" i="26"/>
  <c r="K179" i="26"/>
  <c r="J179" i="26"/>
  <c r="E179" i="26"/>
  <c r="D179" i="26"/>
  <c r="C179" i="26"/>
  <c r="B179" i="26"/>
  <c r="AC178" i="26"/>
  <c r="AB178" i="26"/>
  <c r="AA178" i="26"/>
  <c r="Z178" i="26"/>
  <c r="Y178" i="26"/>
  <c r="X178" i="26"/>
  <c r="W178" i="26"/>
  <c r="V178" i="26"/>
  <c r="U178" i="26"/>
  <c r="T178" i="26"/>
  <c r="S178" i="26"/>
  <c r="R178" i="26"/>
  <c r="Q178" i="26"/>
  <c r="P178" i="26"/>
  <c r="O178" i="26"/>
  <c r="N178" i="26"/>
  <c r="M178" i="26"/>
  <c r="L178" i="26"/>
  <c r="K178" i="26"/>
  <c r="J178" i="26"/>
  <c r="E178" i="26"/>
  <c r="D178" i="26"/>
  <c r="C178" i="26"/>
  <c r="B178" i="26"/>
  <c r="AC177" i="26"/>
  <c r="AB177" i="26"/>
  <c r="AA177" i="26"/>
  <c r="Z177" i="26"/>
  <c r="Y177" i="26"/>
  <c r="X177" i="26"/>
  <c r="W177" i="26"/>
  <c r="V177" i="26"/>
  <c r="U177" i="26"/>
  <c r="T177" i="26"/>
  <c r="S177" i="26"/>
  <c r="R177" i="26"/>
  <c r="Q177" i="26"/>
  <c r="P177" i="26"/>
  <c r="O177" i="26"/>
  <c r="N177" i="26"/>
  <c r="M177" i="26"/>
  <c r="L177" i="26"/>
  <c r="K177" i="26"/>
  <c r="J177" i="26"/>
  <c r="E177" i="26"/>
  <c r="D177" i="26"/>
  <c r="C177" i="26"/>
  <c r="B177" i="26"/>
  <c r="AC176" i="26"/>
  <c r="AB176" i="26"/>
  <c r="AA176" i="26"/>
  <c r="Z176" i="26"/>
  <c r="Y176" i="26"/>
  <c r="X176" i="26"/>
  <c r="W176" i="26"/>
  <c r="V176" i="26"/>
  <c r="U176" i="26"/>
  <c r="T176" i="26"/>
  <c r="S176" i="26"/>
  <c r="R176" i="26"/>
  <c r="Q176" i="26"/>
  <c r="P176" i="26"/>
  <c r="O176" i="26"/>
  <c r="N176" i="26"/>
  <c r="M176" i="26"/>
  <c r="L176" i="26"/>
  <c r="K176" i="26"/>
  <c r="J176" i="26"/>
  <c r="E176" i="26"/>
  <c r="D176" i="26"/>
  <c r="C176" i="26"/>
  <c r="B176" i="26"/>
  <c r="AC175" i="26"/>
  <c r="AB175" i="26"/>
  <c r="AA175" i="26"/>
  <c r="Z175" i="26"/>
  <c r="Y175" i="26"/>
  <c r="X175" i="26"/>
  <c r="W175" i="26"/>
  <c r="V175" i="26"/>
  <c r="U175" i="26"/>
  <c r="T175" i="26"/>
  <c r="S175" i="26"/>
  <c r="R175" i="26"/>
  <c r="Q175" i="26"/>
  <c r="P175" i="26"/>
  <c r="O175" i="26"/>
  <c r="N175" i="26"/>
  <c r="M175" i="26"/>
  <c r="L175" i="26"/>
  <c r="K175" i="26"/>
  <c r="J175" i="26"/>
  <c r="E175" i="26"/>
  <c r="D175" i="26"/>
  <c r="C175" i="26"/>
  <c r="B175" i="26"/>
  <c r="AC174" i="26"/>
  <c r="AB174" i="26"/>
  <c r="AA174" i="26"/>
  <c r="Z174" i="26"/>
  <c r="Y174" i="26"/>
  <c r="X174" i="26"/>
  <c r="W174" i="26"/>
  <c r="V174" i="26"/>
  <c r="U174" i="26"/>
  <c r="T174" i="26"/>
  <c r="S174" i="26"/>
  <c r="R174" i="26"/>
  <c r="Q174" i="26"/>
  <c r="P174" i="26"/>
  <c r="O174" i="26"/>
  <c r="N174" i="26"/>
  <c r="M174" i="26"/>
  <c r="L174" i="26"/>
  <c r="K174" i="26"/>
  <c r="J174" i="26"/>
  <c r="E174" i="26"/>
  <c r="D174" i="26"/>
  <c r="C174" i="26"/>
  <c r="B174" i="26"/>
  <c r="AC173" i="26"/>
  <c r="AB173" i="26"/>
  <c r="AA173" i="26"/>
  <c r="Z173" i="26"/>
  <c r="Y173" i="26"/>
  <c r="X173" i="26"/>
  <c r="W173" i="26"/>
  <c r="V173" i="26"/>
  <c r="U173" i="26"/>
  <c r="T173" i="26"/>
  <c r="S173" i="26"/>
  <c r="R173" i="26"/>
  <c r="Q173" i="26"/>
  <c r="P173" i="26"/>
  <c r="O173" i="26"/>
  <c r="N173" i="26"/>
  <c r="M173" i="26"/>
  <c r="L173" i="26"/>
  <c r="K173" i="26"/>
  <c r="J173" i="26"/>
  <c r="E173" i="26"/>
  <c r="D173" i="26"/>
  <c r="C173" i="26"/>
  <c r="B173" i="26"/>
  <c r="AC172" i="26"/>
  <c r="AB172" i="26"/>
  <c r="AA172" i="26"/>
  <c r="Z172" i="26"/>
  <c r="Y172" i="26"/>
  <c r="X172" i="26"/>
  <c r="W172" i="26"/>
  <c r="V172" i="26"/>
  <c r="U172" i="26"/>
  <c r="T172" i="26"/>
  <c r="S172" i="26"/>
  <c r="R172" i="26"/>
  <c r="Q172" i="26"/>
  <c r="P172" i="26"/>
  <c r="O172" i="26"/>
  <c r="N172" i="26"/>
  <c r="M172" i="26"/>
  <c r="L172" i="26"/>
  <c r="K172" i="26"/>
  <c r="J172" i="26"/>
  <c r="E172" i="26"/>
  <c r="D172" i="26"/>
  <c r="C172" i="26"/>
  <c r="B172" i="26"/>
  <c r="AC171" i="26"/>
  <c r="AB171" i="26"/>
  <c r="AA171" i="26"/>
  <c r="Z171" i="26"/>
  <c r="Y171" i="26"/>
  <c r="X171" i="26"/>
  <c r="W171" i="26"/>
  <c r="V171" i="26"/>
  <c r="U171" i="26"/>
  <c r="T171" i="26"/>
  <c r="S171" i="26"/>
  <c r="R171" i="26"/>
  <c r="Q171" i="26"/>
  <c r="P171" i="26"/>
  <c r="O171" i="26"/>
  <c r="N171" i="26"/>
  <c r="M171" i="26"/>
  <c r="L171" i="26"/>
  <c r="K171" i="26"/>
  <c r="J171" i="26"/>
  <c r="E171" i="26"/>
  <c r="D171" i="26"/>
  <c r="C171" i="26"/>
  <c r="B171" i="26"/>
  <c r="AC170" i="26"/>
  <c r="AB170" i="26"/>
  <c r="AA170" i="26"/>
  <c r="Z170" i="26"/>
  <c r="Y170" i="26"/>
  <c r="X170" i="26"/>
  <c r="W170" i="26"/>
  <c r="V170" i="26"/>
  <c r="U170" i="26"/>
  <c r="T170" i="26"/>
  <c r="S170" i="26"/>
  <c r="R170" i="26"/>
  <c r="Q170" i="26"/>
  <c r="P170" i="26"/>
  <c r="O170" i="26"/>
  <c r="N170" i="26"/>
  <c r="M170" i="26"/>
  <c r="L170" i="26"/>
  <c r="K170" i="26"/>
  <c r="J170" i="26"/>
  <c r="E170" i="26"/>
  <c r="D170" i="26"/>
  <c r="C170" i="26"/>
  <c r="B170" i="26"/>
  <c r="AC169" i="26"/>
  <c r="AB169" i="26"/>
  <c r="AA169" i="26"/>
  <c r="Z169" i="26"/>
  <c r="Y169" i="26"/>
  <c r="X169" i="26"/>
  <c r="W169" i="26"/>
  <c r="V169" i="26"/>
  <c r="U169" i="26"/>
  <c r="T169" i="26"/>
  <c r="S169" i="26"/>
  <c r="R169" i="26"/>
  <c r="Q169" i="26"/>
  <c r="P169" i="26"/>
  <c r="O169" i="26"/>
  <c r="N169" i="26"/>
  <c r="M169" i="26"/>
  <c r="L169" i="26"/>
  <c r="K169" i="26"/>
  <c r="J169" i="26"/>
  <c r="E169" i="26"/>
  <c r="D169" i="26"/>
  <c r="C169" i="26"/>
  <c r="B169" i="26"/>
  <c r="AC168" i="26"/>
  <c r="AB168" i="26"/>
  <c r="AA168" i="26"/>
  <c r="Z168" i="26"/>
  <c r="Y168" i="26"/>
  <c r="X168" i="26"/>
  <c r="W168" i="26"/>
  <c r="V168" i="26"/>
  <c r="U168" i="26"/>
  <c r="T168" i="26"/>
  <c r="S168" i="26"/>
  <c r="R168" i="26"/>
  <c r="Q168" i="26"/>
  <c r="P168" i="26"/>
  <c r="O168" i="26"/>
  <c r="N168" i="26"/>
  <c r="M168" i="26"/>
  <c r="L168" i="26"/>
  <c r="K168" i="26"/>
  <c r="J168" i="26"/>
  <c r="E168" i="26"/>
  <c r="D168" i="26"/>
  <c r="C168" i="26"/>
  <c r="B168" i="26"/>
  <c r="AC167" i="26"/>
  <c r="AB167" i="26"/>
  <c r="AA167" i="26"/>
  <c r="Z167" i="26"/>
  <c r="Y167" i="26"/>
  <c r="X167" i="26"/>
  <c r="W167" i="26"/>
  <c r="V167" i="26"/>
  <c r="U167" i="26"/>
  <c r="T167" i="26"/>
  <c r="S167" i="26"/>
  <c r="R167" i="26"/>
  <c r="Q167" i="26"/>
  <c r="P167" i="26"/>
  <c r="O167" i="26"/>
  <c r="N167" i="26"/>
  <c r="M167" i="26"/>
  <c r="L167" i="26"/>
  <c r="K167" i="26"/>
  <c r="J167" i="26"/>
  <c r="E167" i="26"/>
  <c r="D167" i="26"/>
  <c r="C167" i="26"/>
  <c r="B167" i="26"/>
  <c r="AC166" i="26"/>
  <c r="AB166" i="26"/>
  <c r="AA166" i="26"/>
  <c r="Z166" i="26"/>
  <c r="Y166" i="26"/>
  <c r="X166" i="26"/>
  <c r="W166" i="26"/>
  <c r="V166" i="26"/>
  <c r="U166" i="26"/>
  <c r="T166" i="26"/>
  <c r="S166" i="26"/>
  <c r="R166" i="26"/>
  <c r="Q166" i="26"/>
  <c r="P166" i="26"/>
  <c r="O166" i="26"/>
  <c r="N166" i="26"/>
  <c r="M166" i="26"/>
  <c r="L166" i="26"/>
  <c r="K166" i="26"/>
  <c r="J166" i="26"/>
  <c r="E166" i="26"/>
  <c r="D166" i="26"/>
  <c r="C166" i="26"/>
  <c r="B166" i="26"/>
  <c r="AC165" i="26"/>
  <c r="AB165" i="26"/>
  <c r="AA165" i="26"/>
  <c r="Z165" i="26"/>
  <c r="Y165" i="26"/>
  <c r="X165" i="26"/>
  <c r="W165" i="26"/>
  <c r="V165" i="26"/>
  <c r="U165" i="26"/>
  <c r="T165" i="26"/>
  <c r="S165" i="26"/>
  <c r="R165" i="26"/>
  <c r="Q165" i="26"/>
  <c r="P165" i="26"/>
  <c r="O165" i="26"/>
  <c r="N165" i="26"/>
  <c r="M165" i="26"/>
  <c r="L165" i="26"/>
  <c r="K165" i="26"/>
  <c r="J165" i="26"/>
  <c r="E165" i="26"/>
  <c r="D165" i="26"/>
  <c r="C165" i="26"/>
  <c r="B165" i="26"/>
  <c r="AC164" i="26"/>
  <c r="AB164" i="26"/>
  <c r="AA164" i="26"/>
  <c r="Z164" i="26"/>
  <c r="Y164" i="26"/>
  <c r="X164" i="26"/>
  <c r="W164" i="26"/>
  <c r="V164" i="26"/>
  <c r="U164" i="26"/>
  <c r="T164" i="26"/>
  <c r="S164" i="26"/>
  <c r="R164" i="26"/>
  <c r="Q164" i="26"/>
  <c r="P164" i="26"/>
  <c r="O164" i="26"/>
  <c r="N164" i="26"/>
  <c r="M164" i="26"/>
  <c r="L164" i="26"/>
  <c r="K164" i="26"/>
  <c r="J164" i="26"/>
  <c r="E164" i="26"/>
  <c r="D164" i="26"/>
  <c r="C164" i="26"/>
  <c r="B164" i="26"/>
  <c r="AC163" i="26"/>
  <c r="AB163" i="26"/>
  <c r="AA163" i="26"/>
  <c r="Z163" i="26"/>
  <c r="Y163" i="26"/>
  <c r="X163" i="26"/>
  <c r="W163" i="26"/>
  <c r="V163" i="26"/>
  <c r="U163" i="26"/>
  <c r="T163" i="26"/>
  <c r="S163" i="26"/>
  <c r="R163" i="26"/>
  <c r="Q163" i="26"/>
  <c r="P163" i="26"/>
  <c r="O163" i="26"/>
  <c r="N163" i="26"/>
  <c r="M163" i="26"/>
  <c r="L163" i="26"/>
  <c r="K163" i="26"/>
  <c r="J163" i="26"/>
  <c r="E163" i="26"/>
  <c r="D163" i="26"/>
  <c r="C163" i="26"/>
  <c r="B163" i="26"/>
  <c r="AC162" i="26"/>
  <c r="AB162" i="26"/>
  <c r="AA162" i="26"/>
  <c r="Z162" i="26"/>
  <c r="Y162" i="26"/>
  <c r="X162" i="26"/>
  <c r="W162" i="26"/>
  <c r="V162" i="26"/>
  <c r="U162" i="26"/>
  <c r="T162" i="26"/>
  <c r="S162" i="26"/>
  <c r="R162" i="26"/>
  <c r="Q162" i="26"/>
  <c r="P162" i="26"/>
  <c r="O162" i="26"/>
  <c r="N162" i="26"/>
  <c r="M162" i="26"/>
  <c r="L162" i="26"/>
  <c r="K162" i="26"/>
  <c r="J162" i="26"/>
  <c r="E162" i="26"/>
  <c r="D162" i="26"/>
  <c r="C162" i="26"/>
  <c r="B162" i="26"/>
  <c r="AC161" i="26"/>
  <c r="AB161" i="26"/>
  <c r="AA161" i="26"/>
  <c r="Z161" i="26"/>
  <c r="Y161" i="26"/>
  <c r="X161" i="26"/>
  <c r="W161" i="26"/>
  <c r="V161" i="26"/>
  <c r="U161" i="26"/>
  <c r="T161" i="26"/>
  <c r="S161" i="26"/>
  <c r="R161" i="26"/>
  <c r="Q161" i="26"/>
  <c r="P161" i="26"/>
  <c r="O161" i="26"/>
  <c r="N161" i="26"/>
  <c r="M161" i="26"/>
  <c r="L161" i="26"/>
  <c r="K161" i="26"/>
  <c r="J161" i="26"/>
  <c r="E161" i="26"/>
  <c r="D161" i="26"/>
  <c r="C161" i="26"/>
  <c r="B161" i="26"/>
  <c r="AC160" i="26"/>
  <c r="AB160" i="26"/>
  <c r="AA160" i="26"/>
  <c r="Z160" i="26"/>
  <c r="Y160" i="26"/>
  <c r="X160" i="26"/>
  <c r="W160" i="26"/>
  <c r="V160" i="26"/>
  <c r="U160" i="26"/>
  <c r="T160" i="26"/>
  <c r="S160" i="26"/>
  <c r="R160" i="26"/>
  <c r="Q160" i="26"/>
  <c r="P160" i="26"/>
  <c r="O160" i="26"/>
  <c r="N160" i="26"/>
  <c r="M160" i="26"/>
  <c r="L160" i="26"/>
  <c r="K160" i="26"/>
  <c r="J160" i="26"/>
  <c r="E160" i="26"/>
  <c r="D160" i="26"/>
  <c r="C160" i="26"/>
  <c r="B160" i="26"/>
  <c r="AC159" i="26"/>
  <c r="AB159" i="26"/>
  <c r="AA159" i="26"/>
  <c r="Z159" i="26"/>
  <c r="Y159" i="26"/>
  <c r="X159" i="26"/>
  <c r="W159" i="26"/>
  <c r="V159" i="26"/>
  <c r="U159" i="26"/>
  <c r="T159" i="26"/>
  <c r="S159" i="26"/>
  <c r="R159" i="26"/>
  <c r="Q159" i="26"/>
  <c r="P159" i="26"/>
  <c r="O159" i="26"/>
  <c r="N159" i="26"/>
  <c r="M159" i="26"/>
  <c r="L159" i="26"/>
  <c r="K159" i="26"/>
  <c r="J159" i="26"/>
  <c r="E159" i="26"/>
  <c r="D159" i="26"/>
  <c r="C159" i="26"/>
  <c r="B159" i="26"/>
  <c r="AC158" i="26"/>
  <c r="AB158" i="26"/>
  <c r="AA158" i="26"/>
  <c r="Z158" i="26"/>
  <c r="Y158" i="26"/>
  <c r="X158" i="26"/>
  <c r="W158" i="26"/>
  <c r="V158" i="26"/>
  <c r="U158" i="26"/>
  <c r="T158" i="26"/>
  <c r="S158" i="26"/>
  <c r="R158" i="26"/>
  <c r="Q158" i="26"/>
  <c r="P158" i="26"/>
  <c r="O158" i="26"/>
  <c r="N158" i="26"/>
  <c r="M158" i="26"/>
  <c r="L158" i="26"/>
  <c r="K158" i="26"/>
  <c r="J158" i="26"/>
  <c r="E158" i="26"/>
  <c r="D158" i="26"/>
  <c r="C158" i="26"/>
  <c r="B158" i="26"/>
  <c r="AC157" i="26"/>
  <c r="AB157" i="26"/>
  <c r="AA157" i="26"/>
  <c r="Z157" i="26"/>
  <c r="Y157" i="26"/>
  <c r="X157" i="26"/>
  <c r="W157" i="26"/>
  <c r="V157" i="26"/>
  <c r="U157" i="26"/>
  <c r="T157" i="26"/>
  <c r="S157" i="26"/>
  <c r="R157" i="26"/>
  <c r="Q157" i="26"/>
  <c r="P157" i="26"/>
  <c r="O157" i="26"/>
  <c r="N157" i="26"/>
  <c r="M157" i="26"/>
  <c r="L157" i="26"/>
  <c r="K157" i="26"/>
  <c r="J157" i="26"/>
  <c r="E157" i="26"/>
  <c r="D157" i="26"/>
  <c r="C157" i="26"/>
  <c r="B157" i="26"/>
  <c r="AC156" i="26"/>
  <c r="AB156" i="26"/>
  <c r="AA156" i="26"/>
  <c r="Z156" i="26"/>
  <c r="Y156" i="26"/>
  <c r="X156" i="26"/>
  <c r="W156" i="26"/>
  <c r="V156" i="26"/>
  <c r="U156" i="26"/>
  <c r="T156" i="26"/>
  <c r="S156" i="26"/>
  <c r="R156" i="26"/>
  <c r="Q156" i="26"/>
  <c r="P156" i="26"/>
  <c r="O156" i="26"/>
  <c r="N156" i="26"/>
  <c r="M156" i="26"/>
  <c r="L156" i="26"/>
  <c r="K156" i="26"/>
  <c r="J156" i="26"/>
  <c r="E156" i="26"/>
  <c r="D156" i="26"/>
  <c r="C156" i="26"/>
  <c r="B156" i="26"/>
  <c r="AC155" i="26"/>
  <c r="AB155" i="26"/>
  <c r="AA155" i="26"/>
  <c r="Z155" i="26"/>
  <c r="Y155" i="26"/>
  <c r="X155" i="26"/>
  <c r="W155" i="26"/>
  <c r="V155" i="26"/>
  <c r="U155" i="26"/>
  <c r="T155" i="26"/>
  <c r="S155" i="26"/>
  <c r="R155" i="26"/>
  <c r="Q155" i="26"/>
  <c r="P155" i="26"/>
  <c r="O155" i="26"/>
  <c r="N155" i="26"/>
  <c r="M155" i="26"/>
  <c r="L155" i="26"/>
  <c r="K155" i="26"/>
  <c r="J155" i="26"/>
  <c r="E155" i="26"/>
  <c r="D155" i="26"/>
  <c r="C155" i="26"/>
  <c r="B155" i="26"/>
  <c r="AC154" i="26"/>
  <c r="AB154" i="26"/>
  <c r="AA154" i="26"/>
  <c r="Z154" i="26"/>
  <c r="Y154" i="26"/>
  <c r="X154" i="26"/>
  <c r="W154" i="26"/>
  <c r="V154" i="26"/>
  <c r="U154" i="26"/>
  <c r="T154" i="26"/>
  <c r="S154" i="26"/>
  <c r="R154" i="26"/>
  <c r="Q154" i="26"/>
  <c r="P154" i="26"/>
  <c r="O154" i="26"/>
  <c r="N154" i="26"/>
  <c r="M154" i="26"/>
  <c r="L154" i="26"/>
  <c r="K154" i="26"/>
  <c r="J154" i="26"/>
  <c r="E154" i="26"/>
  <c r="D154" i="26"/>
  <c r="C154" i="26"/>
  <c r="B154" i="26"/>
  <c r="AC153" i="26"/>
  <c r="AB153" i="26"/>
  <c r="AA153" i="26"/>
  <c r="Z153" i="26"/>
  <c r="Y153" i="26"/>
  <c r="X153" i="26"/>
  <c r="W153" i="26"/>
  <c r="V153" i="26"/>
  <c r="U153" i="26"/>
  <c r="T153" i="26"/>
  <c r="S153" i="26"/>
  <c r="R153" i="26"/>
  <c r="Q153" i="26"/>
  <c r="P153" i="26"/>
  <c r="O153" i="26"/>
  <c r="N153" i="26"/>
  <c r="M153" i="26"/>
  <c r="L153" i="26"/>
  <c r="K153" i="26"/>
  <c r="J153" i="26"/>
  <c r="E153" i="26"/>
  <c r="D153" i="26"/>
  <c r="C153" i="26"/>
  <c r="B153" i="26"/>
  <c r="AC152" i="26"/>
  <c r="AB152" i="26"/>
  <c r="AA152" i="26"/>
  <c r="Z152" i="26"/>
  <c r="Y152" i="26"/>
  <c r="X152" i="26"/>
  <c r="W152" i="26"/>
  <c r="V152" i="26"/>
  <c r="U152" i="26"/>
  <c r="T152" i="26"/>
  <c r="S152" i="26"/>
  <c r="R152" i="26"/>
  <c r="Q152" i="26"/>
  <c r="P152" i="26"/>
  <c r="O152" i="26"/>
  <c r="N152" i="26"/>
  <c r="M152" i="26"/>
  <c r="L152" i="26"/>
  <c r="K152" i="26"/>
  <c r="J152" i="26"/>
  <c r="E152" i="26"/>
  <c r="D152" i="26"/>
  <c r="C152" i="26"/>
  <c r="B152" i="26"/>
  <c r="AC151" i="26"/>
  <c r="AB151" i="26"/>
  <c r="AA151" i="26"/>
  <c r="Z151" i="26"/>
  <c r="Y151" i="26"/>
  <c r="X151" i="26"/>
  <c r="W151" i="26"/>
  <c r="V151" i="26"/>
  <c r="U151" i="26"/>
  <c r="T151" i="26"/>
  <c r="S151" i="26"/>
  <c r="R151" i="26"/>
  <c r="Q151" i="26"/>
  <c r="P151" i="26"/>
  <c r="O151" i="26"/>
  <c r="N151" i="26"/>
  <c r="M151" i="26"/>
  <c r="L151" i="26"/>
  <c r="K151" i="26"/>
  <c r="J151" i="26"/>
  <c r="E151" i="26"/>
  <c r="D151" i="26"/>
  <c r="C151" i="26"/>
  <c r="B151" i="26"/>
  <c r="AC150" i="26"/>
  <c r="AB150" i="26"/>
  <c r="AA150" i="26"/>
  <c r="Z150" i="26"/>
  <c r="Y150" i="26"/>
  <c r="X150" i="26"/>
  <c r="W150" i="26"/>
  <c r="V150" i="26"/>
  <c r="U150" i="26"/>
  <c r="T150" i="26"/>
  <c r="S150" i="26"/>
  <c r="R150" i="26"/>
  <c r="Q150" i="26"/>
  <c r="P150" i="26"/>
  <c r="O150" i="26"/>
  <c r="N150" i="26"/>
  <c r="M150" i="26"/>
  <c r="L150" i="26"/>
  <c r="K150" i="26"/>
  <c r="J150" i="26"/>
  <c r="E150" i="26"/>
  <c r="D150" i="26"/>
  <c r="C150" i="26"/>
  <c r="B150" i="26"/>
  <c r="AC149" i="26"/>
  <c r="AB149" i="26"/>
  <c r="AA149" i="26"/>
  <c r="Z149" i="26"/>
  <c r="Y149" i="26"/>
  <c r="X149" i="26"/>
  <c r="W149" i="26"/>
  <c r="V149" i="26"/>
  <c r="U149" i="26"/>
  <c r="T149" i="26"/>
  <c r="S149" i="26"/>
  <c r="R149" i="26"/>
  <c r="Q149" i="26"/>
  <c r="P149" i="26"/>
  <c r="O149" i="26"/>
  <c r="N149" i="26"/>
  <c r="M149" i="26"/>
  <c r="L149" i="26"/>
  <c r="K149" i="26"/>
  <c r="J149" i="26"/>
  <c r="E149" i="26"/>
  <c r="D149" i="26"/>
  <c r="C149" i="26"/>
  <c r="B149" i="26"/>
  <c r="AC148" i="26"/>
  <c r="AB148" i="26"/>
  <c r="AA148" i="26"/>
  <c r="Z148" i="26"/>
  <c r="Y148" i="26"/>
  <c r="X148" i="26"/>
  <c r="W148" i="26"/>
  <c r="V148" i="26"/>
  <c r="U148" i="26"/>
  <c r="T148" i="26"/>
  <c r="S148" i="26"/>
  <c r="R148" i="26"/>
  <c r="Q148" i="26"/>
  <c r="P148" i="26"/>
  <c r="O148" i="26"/>
  <c r="N148" i="26"/>
  <c r="M148" i="26"/>
  <c r="L148" i="26"/>
  <c r="K148" i="26"/>
  <c r="J148" i="26"/>
  <c r="E148" i="26"/>
  <c r="D148" i="26"/>
  <c r="C148" i="26"/>
  <c r="B148" i="26"/>
  <c r="AC147" i="26"/>
  <c r="AB147" i="26"/>
  <c r="AA147" i="26"/>
  <c r="Z147" i="26"/>
  <c r="Y147" i="26"/>
  <c r="X147" i="26"/>
  <c r="W147" i="26"/>
  <c r="V147" i="26"/>
  <c r="U147" i="26"/>
  <c r="T147" i="26"/>
  <c r="S147" i="26"/>
  <c r="R147" i="26"/>
  <c r="Q147" i="26"/>
  <c r="P147" i="26"/>
  <c r="O147" i="26"/>
  <c r="N147" i="26"/>
  <c r="M147" i="26"/>
  <c r="L147" i="26"/>
  <c r="K147" i="26"/>
  <c r="J147" i="26"/>
  <c r="E147" i="26"/>
  <c r="D147" i="26"/>
  <c r="C147" i="26"/>
  <c r="B147" i="26"/>
  <c r="AC146" i="26"/>
  <c r="AB146" i="26"/>
  <c r="AA146" i="26"/>
  <c r="Z146" i="26"/>
  <c r="Y146" i="26"/>
  <c r="X146" i="26"/>
  <c r="W146" i="26"/>
  <c r="V146" i="26"/>
  <c r="U146" i="26"/>
  <c r="T146" i="26"/>
  <c r="S146" i="26"/>
  <c r="R146" i="26"/>
  <c r="Q146" i="26"/>
  <c r="P146" i="26"/>
  <c r="O146" i="26"/>
  <c r="N146" i="26"/>
  <c r="M146" i="26"/>
  <c r="L146" i="26"/>
  <c r="K146" i="26"/>
  <c r="J146" i="26"/>
  <c r="E146" i="26"/>
  <c r="D146" i="26"/>
  <c r="C146" i="26"/>
  <c r="B146" i="26"/>
  <c r="AC145" i="26"/>
  <c r="AB145" i="26"/>
  <c r="AA145" i="26"/>
  <c r="Z145" i="26"/>
  <c r="Y145" i="26"/>
  <c r="X145" i="26"/>
  <c r="W145" i="26"/>
  <c r="V145" i="26"/>
  <c r="U145" i="26"/>
  <c r="T145" i="26"/>
  <c r="S145" i="26"/>
  <c r="R145" i="26"/>
  <c r="Q145" i="26"/>
  <c r="P145" i="26"/>
  <c r="O145" i="26"/>
  <c r="N145" i="26"/>
  <c r="M145" i="26"/>
  <c r="L145" i="26"/>
  <c r="K145" i="26"/>
  <c r="J145" i="26"/>
  <c r="E145" i="26"/>
  <c r="D145" i="26"/>
  <c r="C145" i="26"/>
  <c r="B145" i="26"/>
  <c r="AC144" i="26"/>
  <c r="AB144" i="26"/>
  <c r="AA144" i="26"/>
  <c r="Z144" i="26"/>
  <c r="Y144" i="26"/>
  <c r="X144" i="26"/>
  <c r="W144" i="26"/>
  <c r="V144" i="26"/>
  <c r="U144" i="26"/>
  <c r="T144" i="26"/>
  <c r="S144" i="26"/>
  <c r="R144" i="26"/>
  <c r="Q144" i="26"/>
  <c r="P144" i="26"/>
  <c r="O144" i="26"/>
  <c r="N144" i="26"/>
  <c r="M144" i="26"/>
  <c r="L144" i="26"/>
  <c r="K144" i="26"/>
  <c r="J144" i="26"/>
  <c r="E144" i="26"/>
  <c r="D144" i="26"/>
  <c r="C144" i="26"/>
  <c r="B144" i="26"/>
  <c r="AC143" i="26"/>
  <c r="AB143" i="26"/>
  <c r="AA143" i="26"/>
  <c r="Z143" i="26"/>
  <c r="Y143" i="26"/>
  <c r="X143" i="26"/>
  <c r="W143" i="26"/>
  <c r="V143" i="26"/>
  <c r="U143" i="26"/>
  <c r="T143" i="26"/>
  <c r="S143" i="26"/>
  <c r="R143" i="26"/>
  <c r="Q143" i="26"/>
  <c r="P143" i="26"/>
  <c r="O143" i="26"/>
  <c r="N143" i="26"/>
  <c r="M143" i="26"/>
  <c r="L143" i="26"/>
  <c r="K143" i="26"/>
  <c r="J143" i="26"/>
  <c r="E143" i="26"/>
  <c r="D143" i="26"/>
  <c r="C143" i="26"/>
  <c r="B143" i="26"/>
  <c r="AC142" i="26"/>
  <c r="AB142" i="26"/>
  <c r="AA142" i="26"/>
  <c r="Z142" i="26"/>
  <c r="Y142" i="26"/>
  <c r="X142" i="26"/>
  <c r="W142" i="26"/>
  <c r="V142" i="26"/>
  <c r="U142" i="26"/>
  <c r="T142" i="26"/>
  <c r="S142" i="26"/>
  <c r="R142" i="26"/>
  <c r="Q142" i="26"/>
  <c r="P142" i="26"/>
  <c r="O142" i="26"/>
  <c r="N142" i="26"/>
  <c r="M142" i="26"/>
  <c r="L142" i="26"/>
  <c r="K142" i="26"/>
  <c r="J142" i="26"/>
  <c r="E142" i="26"/>
  <c r="D142" i="26"/>
  <c r="C142" i="26"/>
  <c r="B142" i="26"/>
  <c r="AC141" i="26"/>
  <c r="AB141" i="26"/>
  <c r="AA141" i="26"/>
  <c r="Z141" i="26"/>
  <c r="Y141" i="26"/>
  <c r="X141" i="26"/>
  <c r="W141" i="26"/>
  <c r="V141" i="26"/>
  <c r="U141" i="26"/>
  <c r="T141" i="26"/>
  <c r="S141" i="26"/>
  <c r="R141" i="26"/>
  <c r="Q141" i="26"/>
  <c r="P141" i="26"/>
  <c r="O141" i="26"/>
  <c r="N141" i="26"/>
  <c r="M141" i="26"/>
  <c r="L141" i="26"/>
  <c r="K141" i="26"/>
  <c r="J141" i="26"/>
  <c r="E141" i="26"/>
  <c r="D141" i="26"/>
  <c r="C141" i="26"/>
  <c r="B141" i="26"/>
  <c r="AC140" i="26"/>
  <c r="AB140" i="26"/>
  <c r="AA140" i="26"/>
  <c r="Z140" i="26"/>
  <c r="Y140" i="26"/>
  <c r="X140" i="26"/>
  <c r="W140" i="26"/>
  <c r="V140" i="26"/>
  <c r="U140" i="26"/>
  <c r="T140" i="26"/>
  <c r="S140" i="26"/>
  <c r="R140" i="26"/>
  <c r="Q140" i="26"/>
  <c r="P140" i="26"/>
  <c r="O140" i="26"/>
  <c r="N140" i="26"/>
  <c r="M140" i="26"/>
  <c r="L140" i="26"/>
  <c r="K140" i="26"/>
  <c r="J140" i="26"/>
  <c r="E140" i="26"/>
  <c r="D140" i="26"/>
  <c r="C140" i="26"/>
  <c r="B140" i="26"/>
  <c r="AC139" i="26"/>
  <c r="AB139" i="26"/>
  <c r="AA139" i="26"/>
  <c r="Z139" i="26"/>
  <c r="Y139" i="26"/>
  <c r="X139" i="26"/>
  <c r="W139" i="26"/>
  <c r="V139" i="26"/>
  <c r="U139" i="26"/>
  <c r="T139" i="26"/>
  <c r="S139" i="26"/>
  <c r="R139" i="26"/>
  <c r="Q139" i="26"/>
  <c r="P139" i="26"/>
  <c r="O139" i="26"/>
  <c r="N139" i="26"/>
  <c r="M139" i="26"/>
  <c r="L139" i="26"/>
  <c r="K139" i="26"/>
  <c r="J139" i="26"/>
  <c r="E139" i="26"/>
  <c r="D139" i="26"/>
  <c r="C139" i="26"/>
  <c r="B139" i="26"/>
  <c r="AC138" i="26"/>
  <c r="AB138" i="26"/>
  <c r="AA138" i="26"/>
  <c r="Z138" i="26"/>
  <c r="Y138" i="26"/>
  <c r="X138" i="26"/>
  <c r="W138" i="26"/>
  <c r="V138" i="26"/>
  <c r="U138" i="26"/>
  <c r="T138" i="26"/>
  <c r="S138" i="26"/>
  <c r="R138" i="26"/>
  <c r="Q138" i="26"/>
  <c r="P138" i="26"/>
  <c r="O138" i="26"/>
  <c r="N138" i="26"/>
  <c r="M138" i="26"/>
  <c r="L138" i="26"/>
  <c r="K138" i="26"/>
  <c r="J138" i="26"/>
  <c r="E138" i="26"/>
  <c r="D138" i="26"/>
  <c r="C138" i="26"/>
  <c r="B138" i="26"/>
  <c r="AC137" i="26"/>
  <c r="AB137" i="26"/>
  <c r="AA137" i="26"/>
  <c r="Z137" i="26"/>
  <c r="Y137" i="26"/>
  <c r="X137" i="26"/>
  <c r="W137" i="26"/>
  <c r="V137" i="26"/>
  <c r="U137" i="26"/>
  <c r="T137" i="26"/>
  <c r="S137" i="26"/>
  <c r="R137" i="26"/>
  <c r="Q137" i="26"/>
  <c r="P137" i="26"/>
  <c r="O137" i="26"/>
  <c r="N137" i="26"/>
  <c r="M137" i="26"/>
  <c r="L137" i="26"/>
  <c r="K137" i="26"/>
  <c r="J137" i="26"/>
  <c r="E137" i="26"/>
  <c r="D137" i="26"/>
  <c r="C137" i="26"/>
  <c r="B137" i="26"/>
  <c r="AC136" i="26"/>
  <c r="AB136" i="26"/>
  <c r="AA136" i="26"/>
  <c r="Z136" i="26"/>
  <c r="Y136" i="26"/>
  <c r="X136" i="26"/>
  <c r="W136" i="26"/>
  <c r="V136" i="26"/>
  <c r="U136" i="26"/>
  <c r="T136" i="26"/>
  <c r="S136" i="26"/>
  <c r="R136" i="26"/>
  <c r="Q136" i="26"/>
  <c r="P136" i="26"/>
  <c r="O136" i="26"/>
  <c r="N136" i="26"/>
  <c r="M136" i="26"/>
  <c r="L136" i="26"/>
  <c r="K136" i="26"/>
  <c r="J136" i="26"/>
  <c r="E136" i="26"/>
  <c r="D136" i="26"/>
  <c r="C136" i="26"/>
  <c r="B136" i="26"/>
  <c r="AC135" i="26"/>
  <c r="AB135" i="26"/>
  <c r="AA135" i="26"/>
  <c r="Z135" i="26"/>
  <c r="Y135" i="26"/>
  <c r="X135" i="26"/>
  <c r="W135" i="26"/>
  <c r="V135" i="26"/>
  <c r="U135" i="26"/>
  <c r="T135" i="26"/>
  <c r="S135" i="26"/>
  <c r="R135" i="26"/>
  <c r="Q135" i="26"/>
  <c r="P135" i="26"/>
  <c r="O135" i="26"/>
  <c r="N135" i="26"/>
  <c r="M135" i="26"/>
  <c r="L135" i="26"/>
  <c r="K135" i="26"/>
  <c r="J135" i="26"/>
  <c r="E135" i="26"/>
  <c r="D135" i="26"/>
  <c r="C135" i="26"/>
  <c r="B135" i="26"/>
  <c r="AC134" i="26"/>
  <c r="AB134" i="26"/>
  <c r="AA134" i="26"/>
  <c r="Z134" i="26"/>
  <c r="Y134" i="26"/>
  <c r="X134" i="26"/>
  <c r="W134" i="26"/>
  <c r="V134" i="26"/>
  <c r="U134" i="26"/>
  <c r="T134" i="26"/>
  <c r="S134" i="26"/>
  <c r="R134" i="26"/>
  <c r="Q134" i="26"/>
  <c r="P134" i="26"/>
  <c r="O134" i="26"/>
  <c r="N134" i="26"/>
  <c r="M134" i="26"/>
  <c r="L134" i="26"/>
  <c r="K134" i="26"/>
  <c r="J134" i="26"/>
  <c r="E134" i="26"/>
  <c r="D134" i="26"/>
  <c r="C134" i="26"/>
  <c r="B134" i="26"/>
  <c r="AC133" i="26"/>
  <c r="AB133" i="26"/>
  <c r="AA133" i="26"/>
  <c r="Z133" i="26"/>
  <c r="Y133" i="26"/>
  <c r="X133" i="26"/>
  <c r="W133" i="26"/>
  <c r="V133" i="26"/>
  <c r="U133" i="26"/>
  <c r="T133" i="26"/>
  <c r="S133" i="26"/>
  <c r="R133" i="26"/>
  <c r="Q133" i="26"/>
  <c r="P133" i="26"/>
  <c r="O133" i="26"/>
  <c r="N133" i="26"/>
  <c r="M133" i="26"/>
  <c r="L133" i="26"/>
  <c r="K133" i="26"/>
  <c r="J133" i="26"/>
  <c r="E133" i="26"/>
  <c r="D133" i="26"/>
  <c r="C133" i="26"/>
  <c r="B133" i="26"/>
  <c r="AC132" i="26"/>
  <c r="AB132" i="26"/>
  <c r="AA132" i="26"/>
  <c r="Z132" i="26"/>
  <c r="Y132" i="26"/>
  <c r="X132" i="26"/>
  <c r="W132" i="26"/>
  <c r="V132" i="26"/>
  <c r="U132" i="26"/>
  <c r="T132" i="26"/>
  <c r="S132" i="26"/>
  <c r="R132" i="26"/>
  <c r="Q132" i="26"/>
  <c r="P132" i="26"/>
  <c r="O132" i="26"/>
  <c r="N132" i="26"/>
  <c r="M132" i="26"/>
  <c r="L132" i="26"/>
  <c r="K132" i="26"/>
  <c r="J132" i="26"/>
  <c r="E132" i="26"/>
  <c r="D132" i="26"/>
  <c r="C132" i="26"/>
  <c r="B132" i="26"/>
  <c r="AC131" i="26"/>
  <c r="AB131" i="26"/>
  <c r="AA131" i="26"/>
  <c r="Z131" i="26"/>
  <c r="Y131" i="26"/>
  <c r="X131" i="26"/>
  <c r="W131" i="26"/>
  <c r="V131" i="26"/>
  <c r="U131" i="26"/>
  <c r="T131" i="26"/>
  <c r="S131" i="26"/>
  <c r="R131" i="26"/>
  <c r="Q131" i="26"/>
  <c r="P131" i="26"/>
  <c r="O131" i="26"/>
  <c r="N131" i="26"/>
  <c r="M131" i="26"/>
  <c r="L131" i="26"/>
  <c r="K131" i="26"/>
  <c r="J131" i="26"/>
  <c r="E131" i="26"/>
  <c r="D131" i="26"/>
  <c r="C131" i="26"/>
  <c r="B131" i="26"/>
  <c r="AC130" i="26"/>
  <c r="AB130" i="26"/>
  <c r="AA130" i="26"/>
  <c r="Z130" i="26"/>
  <c r="Y130" i="26"/>
  <c r="X130" i="26"/>
  <c r="W130" i="26"/>
  <c r="V130" i="26"/>
  <c r="U130" i="26"/>
  <c r="T130" i="26"/>
  <c r="S130" i="26"/>
  <c r="R130" i="26"/>
  <c r="Q130" i="26"/>
  <c r="P130" i="26"/>
  <c r="O130" i="26"/>
  <c r="N130" i="26"/>
  <c r="M130" i="26"/>
  <c r="L130" i="26"/>
  <c r="K130" i="26"/>
  <c r="J130" i="26"/>
  <c r="E130" i="26"/>
  <c r="D130" i="26"/>
  <c r="C130" i="26"/>
  <c r="B130" i="26"/>
  <c r="AC129" i="26"/>
  <c r="AB129" i="26"/>
  <c r="AA129" i="26"/>
  <c r="Z129" i="26"/>
  <c r="Y129" i="26"/>
  <c r="X129" i="26"/>
  <c r="W129" i="26"/>
  <c r="V129" i="26"/>
  <c r="U129" i="26"/>
  <c r="T129" i="26"/>
  <c r="S129" i="26"/>
  <c r="R129" i="26"/>
  <c r="Q129" i="26"/>
  <c r="P129" i="26"/>
  <c r="O129" i="26"/>
  <c r="N129" i="26"/>
  <c r="M129" i="26"/>
  <c r="L129" i="26"/>
  <c r="K129" i="26"/>
  <c r="J129" i="26"/>
  <c r="E129" i="26"/>
  <c r="D129" i="26"/>
  <c r="C129" i="26"/>
  <c r="B129" i="26"/>
  <c r="AC128" i="26"/>
  <c r="AB128" i="26"/>
  <c r="AA128" i="26"/>
  <c r="Z128" i="26"/>
  <c r="Y128" i="26"/>
  <c r="X128" i="26"/>
  <c r="W128" i="26"/>
  <c r="V128" i="26"/>
  <c r="U128" i="26"/>
  <c r="T128" i="26"/>
  <c r="S128" i="26"/>
  <c r="R128" i="26"/>
  <c r="Q128" i="26"/>
  <c r="P128" i="26"/>
  <c r="O128" i="26"/>
  <c r="N128" i="26"/>
  <c r="M128" i="26"/>
  <c r="L128" i="26"/>
  <c r="K128" i="26"/>
  <c r="J128" i="26"/>
  <c r="E128" i="26"/>
  <c r="D128" i="26"/>
  <c r="C128" i="26"/>
  <c r="B128" i="26"/>
  <c r="AC127" i="26"/>
  <c r="AB127" i="26"/>
  <c r="AA127" i="26"/>
  <c r="Z127" i="26"/>
  <c r="Y127" i="26"/>
  <c r="X127" i="26"/>
  <c r="W127" i="26"/>
  <c r="V127" i="26"/>
  <c r="U127" i="26"/>
  <c r="T127" i="26"/>
  <c r="S127" i="26"/>
  <c r="R127" i="26"/>
  <c r="Q127" i="26"/>
  <c r="P127" i="26"/>
  <c r="O127" i="26"/>
  <c r="N127" i="26"/>
  <c r="M127" i="26"/>
  <c r="L127" i="26"/>
  <c r="K127" i="26"/>
  <c r="J127" i="26"/>
  <c r="E127" i="26"/>
  <c r="D127" i="26"/>
  <c r="C127" i="26"/>
  <c r="B127" i="26"/>
  <c r="AC126" i="26"/>
  <c r="AB126" i="26"/>
  <c r="AA126" i="26"/>
  <c r="Z126" i="26"/>
  <c r="Y126" i="26"/>
  <c r="X126" i="26"/>
  <c r="W126" i="26"/>
  <c r="V126" i="26"/>
  <c r="U126" i="26"/>
  <c r="T126" i="26"/>
  <c r="S126" i="26"/>
  <c r="R126" i="26"/>
  <c r="Q126" i="26"/>
  <c r="P126" i="26"/>
  <c r="O126" i="26"/>
  <c r="N126" i="26"/>
  <c r="M126" i="26"/>
  <c r="L126" i="26"/>
  <c r="K126" i="26"/>
  <c r="J126" i="26"/>
  <c r="E126" i="26"/>
  <c r="D126" i="26"/>
  <c r="C126" i="26"/>
  <c r="B126" i="26"/>
  <c r="AC125" i="26"/>
  <c r="AB125" i="26"/>
  <c r="AA125" i="26"/>
  <c r="Z125" i="26"/>
  <c r="Y125" i="26"/>
  <c r="X125" i="26"/>
  <c r="W125" i="26"/>
  <c r="V125" i="26"/>
  <c r="U125" i="26"/>
  <c r="T125" i="26"/>
  <c r="S125" i="26"/>
  <c r="R125" i="26"/>
  <c r="Q125" i="26"/>
  <c r="P125" i="26"/>
  <c r="O125" i="26"/>
  <c r="N125" i="26"/>
  <c r="M125" i="26"/>
  <c r="L125" i="26"/>
  <c r="K125" i="26"/>
  <c r="J125" i="26"/>
  <c r="E125" i="26"/>
  <c r="D125" i="26"/>
  <c r="C125" i="26"/>
  <c r="B125" i="26"/>
  <c r="AC124" i="26"/>
  <c r="AB124" i="26"/>
  <c r="AA124" i="26"/>
  <c r="Z124" i="26"/>
  <c r="Y124" i="26"/>
  <c r="X124" i="26"/>
  <c r="W124" i="26"/>
  <c r="V124" i="26"/>
  <c r="U124" i="26"/>
  <c r="T124" i="26"/>
  <c r="S124" i="26"/>
  <c r="R124" i="26"/>
  <c r="Q124" i="26"/>
  <c r="P124" i="26"/>
  <c r="O124" i="26"/>
  <c r="N124" i="26"/>
  <c r="M124" i="26"/>
  <c r="L124" i="26"/>
  <c r="K124" i="26"/>
  <c r="J124" i="26"/>
  <c r="E124" i="26"/>
  <c r="D124" i="26"/>
  <c r="C124" i="26"/>
  <c r="B124" i="26"/>
  <c r="AC123" i="26"/>
  <c r="AB123" i="26"/>
  <c r="AA123" i="26"/>
  <c r="Z123" i="26"/>
  <c r="Y123" i="26"/>
  <c r="X123" i="26"/>
  <c r="W123" i="26"/>
  <c r="V123" i="26"/>
  <c r="U123" i="26"/>
  <c r="T123" i="26"/>
  <c r="S123" i="26"/>
  <c r="R123" i="26"/>
  <c r="Q123" i="26"/>
  <c r="P123" i="26"/>
  <c r="O123" i="26"/>
  <c r="N123" i="26"/>
  <c r="M123" i="26"/>
  <c r="L123" i="26"/>
  <c r="K123" i="26"/>
  <c r="J123" i="26"/>
  <c r="E123" i="26"/>
  <c r="D123" i="26"/>
  <c r="C123" i="26"/>
  <c r="B123" i="26"/>
  <c r="AC122" i="26"/>
  <c r="AB122" i="26"/>
  <c r="AA122" i="26"/>
  <c r="Z122" i="26"/>
  <c r="Y122" i="26"/>
  <c r="X122" i="26"/>
  <c r="W122" i="26"/>
  <c r="V122" i="26"/>
  <c r="U122" i="26"/>
  <c r="T122" i="26"/>
  <c r="S122" i="26"/>
  <c r="R122" i="26"/>
  <c r="Q122" i="26"/>
  <c r="P122" i="26"/>
  <c r="O122" i="26"/>
  <c r="N122" i="26"/>
  <c r="M122" i="26"/>
  <c r="L122" i="26"/>
  <c r="K122" i="26"/>
  <c r="J122" i="26"/>
  <c r="E122" i="26"/>
  <c r="D122" i="26"/>
  <c r="C122" i="26"/>
  <c r="B122" i="26"/>
  <c r="AC121" i="26"/>
  <c r="AB121" i="26"/>
  <c r="AA121" i="26"/>
  <c r="Z121" i="26"/>
  <c r="Y121" i="26"/>
  <c r="X121" i="26"/>
  <c r="W121" i="26"/>
  <c r="V121" i="26"/>
  <c r="U121" i="26"/>
  <c r="T121" i="26"/>
  <c r="S121" i="26"/>
  <c r="R121" i="26"/>
  <c r="Q121" i="26"/>
  <c r="P121" i="26"/>
  <c r="O121" i="26"/>
  <c r="N121" i="26"/>
  <c r="M121" i="26"/>
  <c r="L121" i="26"/>
  <c r="K121" i="26"/>
  <c r="J121" i="26"/>
  <c r="E121" i="26"/>
  <c r="D121" i="26"/>
  <c r="C121" i="26"/>
  <c r="B121" i="26"/>
  <c r="AC120" i="26"/>
  <c r="AB120" i="26"/>
  <c r="AA120" i="26"/>
  <c r="Z120" i="26"/>
  <c r="Y120" i="26"/>
  <c r="X120" i="26"/>
  <c r="W120" i="26"/>
  <c r="V120" i="26"/>
  <c r="U120" i="26"/>
  <c r="T120" i="26"/>
  <c r="S120" i="26"/>
  <c r="R120" i="26"/>
  <c r="Q120" i="26"/>
  <c r="P120" i="26"/>
  <c r="O120" i="26"/>
  <c r="N120" i="26"/>
  <c r="M120" i="26"/>
  <c r="L120" i="26"/>
  <c r="K120" i="26"/>
  <c r="J120" i="26"/>
  <c r="E120" i="26"/>
  <c r="D120" i="26"/>
  <c r="C120" i="26"/>
  <c r="B120" i="26"/>
  <c r="AC119" i="26"/>
  <c r="AB119" i="26"/>
  <c r="AA119" i="26"/>
  <c r="Z119" i="26"/>
  <c r="Y119" i="26"/>
  <c r="X119" i="26"/>
  <c r="W119" i="26"/>
  <c r="V119" i="26"/>
  <c r="U119" i="26"/>
  <c r="T119" i="26"/>
  <c r="S119" i="26"/>
  <c r="R119" i="26"/>
  <c r="Q119" i="26"/>
  <c r="P119" i="26"/>
  <c r="O119" i="26"/>
  <c r="N119" i="26"/>
  <c r="M119" i="26"/>
  <c r="L119" i="26"/>
  <c r="K119" i="26"/>
  <c r="J119" i="26"/>
  <c r="E119" i="26"/>
  <c r="D119" i="26"/>
  <c r="C119" i="26"/>
  <c r="B119" i="26"/>
  <c r="AC118" i="26"/>
  <c r="AB118" i="26"/>
  <c r="AA118" i="26"/>
  <c r="Z118" i="26"/>
  <c r="Y118" i="26"/>
  <c r="X118" i="26"/>
  <c r="W118" i="26"/>
  <c r="V118" i="26"/>
  <c r="U118" i="26"/>
  <c r="T118" i="26"/>
  <c r="S118" i="26"/>
  <c r="R118" i="26"/>
  <c r="Q118" i="26"/>
  <c r="P118" i="26"/>
  <c r="O118" i="26"/>
  <c r="N118" i="26"/>
  <c r="M118" i="26"/>
  <c r="L118" i="26"/>
  <c r="K118" i="26"/>
  <c r="J118" i="26"/>
  <c r="E118" i="26"/>
  <c r="D118" i="26"/>
  <c r="C118" i="26"/>
  <c r="B118" i="26"/>
  <c r="AC117" i="26"/>
  <c r="AB117" i="26"/>
  <c r="AA117" i="26"/>
  <c r="Z117" i="26"/>
  <c r="Y117" i="26"/>
  <c r="X117" i="26"/>
  <c r="W117" i="26"/>
  <c r="V117" i="26"/>
  <c r="U117" i="26"/>
  <c r="T117" i="26"/>
  <c r="S117" i="26"/>
  <c r="R117" i="26"/>
  <c r="Q117" i="26"/>
  <c r="P117" i="26"/>
  <c r="O117" i="26"/>
  <c r="N117" i="26"/>
  <c r="M117" i="26"/>
  <c r="L117" i="26"/>
  <c r="K117" i="26"/>
  <c r="J117" i="26"/>
  <c r="E117" i="26"/>
  <c r="D117" i="26"/>
  <c r="C117" i="26"/>
  <c r="B117" i="26"/>
  <c r="AC116" i="26"/>
  <c r="AB116" i="26"/>
  <c r="AA116" i="26"/>
  <c r="Z116" i="26"/>
  <c r="Y116" i="26"/>
  <c r="X116" i="26"/>
  <c r="W116" i="26"/>
  <c r="V116" i="26"/>
  <c r="U116" i="26"/>
  <c r="T116" i="26"/>
  <c r="S116" i="26"/>
  <c r="R116" i="26"/>
  <c r="Q116" i="26"/>
  <c r="P116" i="26"/>
  <c r="O116" i="26"/>
  <c r="N116" i="26"/>
  <c r="M116" i="26"/>
  <c r="L116" i="26"/>
  <c r="K116" i="26"/>
  <c r="J116" i="26"/>
  <c r="E116" i="26"/>
  <c r="D116" i="26"/>
  <c r="C116" i="26"/>
  <c r="B116" i="26"/>
  <c r="AC115" i="26"/>
  <c r="AB115" i="26"/>
  <c r="AA115" i="26"/>
  <c r="Z115" i="26"/>
  <c r="Y115" i="26"/>
  <c r="X115" i="26"/>
  <c r="W115" i="26"/>
  <c r="V115" i="26"/>
  <c r="U115" i="26"/>
  <c r="T115" i="26"/>
  <c r="S115" i="26"/>
  <c r="R115" i="26"/>
  <c r="Q115" i="26"/>
  <c r="P115" i="26"/>
  <c r="O115" i="26"/>
  <c r="N115" i="26"/>
  <c r="M115" i="26"/>
  <c r="L115" i="26"/>
  <c r="K115" i="26"/>
  <c r="J115" i="26"/>
  <c r="E115" i="26"/>
  <c r="D115" i="26"/>
  <c r="C115" i="26"/>
  <c r="B115" i="26"/>
  <c r="AC114" i="26"/>
  <c r="AB114" i="26"/>
  <c r="AA114" i="26"/>
  <c r="Z114" i="26"/>
  <c r="Y114" i="26"/>
  <c r="X114" i="26"/>
  <c r="W114" i="26"/>
  <c r="V114" i="26"/>
  <c r="U114" i="26"/>
  <c r="T114" i="26"/>
  <c r="S114" i="26"/>
  <c r="R114" i="26"/>
  <c r="Q114" i="26"/>
  <c r="P114" i="26"/>
  <c r="O114" i="26"/>
  <c r="N114" i="26"/>
  <c r="M114" i="26"/>
  <c r="L114" i="26"/>
  <c r="K114" i="26"/>
  <c r="J114" i="26"/>
  <c r="E114" i="26"/>
  <c r="D114" i="26"/>
  <c r="C114" i="26"/>
  <c r="B114" i="26"/>
  <c r="AC113" i="26"/>
  <c r="AB113" i="26"/>
  <c r="AA113" i="26"/>
  <c r="Z113" i="26"/>
  <c r="Y113" i="26"/>
  <c r="X113" i="26"/>
  <c r="W113" i="26"/>
  <c r="V113" i="26"/>
  <c r="U113" i="26"/>
  <c r="T113" i="26"/>
  <c r="S113" i="26"/>
  <c r="R113" i="26"/>
  <c r="Q113" i="26"/>
  <c r="P113" i="26"/>
  <c r="O113" i="26"/>
  <c r="N113" i="26"/>
  <c r="M113" i="26"/>
  <c r="L113" i="26"/>
  <c r="K113" i="26"/>
  <c r="J113" i="26"/>
  <c r="E113" i="26"/>
  <c r="D113" i="26"/>
  <c r="C113" i="26"/>
  <c r="B113" i="26"/>
  <c r="AC112" i="26"/>
  <c r="AB112" i="26"/>
  <c r="AA112" i="26"/>
  <c r="Z112" i="26"/>
  <c r="Y112" i="26"/>
  <c r="X112" i="26"/>
  <c r="W112" i="26"/>
  <c r="V112" i="26"/>
  <c r="U112" i="26"/>
  <c r="T112" i="26"/>
  <c r="S112" i="26"/>
  <c r="R112" i="26"/>
  <c r="Q112" i="26"/>
  <c r="P112" i="26"/>
  <c r="O112" i="26"/>
  <c r="N112" i="26"/>
  <c r="M112" i="26"/>
  <c r="L112" i="26"/>
  <c r="K112" i="26"/>
  <c r="J112" i="26"/>
  <c r="E112" i="26"/>
  <c r="D112" i="26"/>
  <c r="C112" i="26"/>
  <c r="B112" i="26"/>
  <c r="AC111" i="26"/>
  <c r="AB111" i="26"/>
  <c r="AA111" i="26"/>
  <c r="Z111" i="26"/>
  <c r="Y111" i="26"/>
  <c r="X111" i="26"/>
  <c r="W111" i="26"/>
  <c r="V111" i="26"/>
  <c r="U111" i="26"/>
  <c r="T111" i="26"/>
  <c r="S111" i="26"/>
  <c r="R111" i="26"/>
  <c r="Q111" i="26"/>
  <c r="P111" i="26"/>
  <c r="O111" i="26"/>
  <c r="N111" i="26"/>
  <c r="M111" i="26"/>
  <c r="L111" i="26"/>
  <c r="K111" i="26"/>
  <c r="J111" i="26"/>
  <c r="E111" i="26"/>
  <c r="D111" i="26"/>
  <c r="C111" i="26"/>
  <c r="B111" i="26"/>
  <c r="AC110" i="26"/>
  <c r="AB110" i="26"/>
  <c r="AA110" i="26"/>
  <c r="Z110" i="26"/>
  <c r="Y110" i="26"/>
  <c r="X110" i="26"/>
  <c r="W110" i="26"/>
  <c r="V110" i="26"/>
  <c r="U110" i="26"/>
  <c r="T110" i="26"/>
  <c r="S110" i="26"/>
  <c r="R110" i="26"/>
  <c r="Q110" i="26"/>
  <c r="P110" i="26"/>
  <c r="O110" i="26"/>
  <c r="N110" i="26"/>
  <c r="M110" i="26"/>
  <c r="L110" i="26"/>
  <c r="K110" i="26"/>
  <c r="J110" i="26"/>
  <c r="E110" i="26"/>
  <c r="D110" i="26"/>
  <c r="C110" i="26"/>
  <c r="B110" i="26"/>
  <c r="AC109" i="26"/>
  <c r="AB109" i="26"/>
  <c r="AA109" i="26"/>
  <c r="Z109" i="26"/>
  <c r="Y109" i="26"/>
  <c r="X109" i="26"/>
  <c r="W109" i="26"/>
  <c r="V109" i="26"/>
  <c r="U109" i="26"/>
  <c r="T109" i="26"/>
  <c r="S109" i="26"/>
  <c r="R109" i="26"/>
  <c r="Q109" i="26"/>
  <c r="P109" i="26"/>
  <c r="O109" i="26"/>
  <c r="N109" i="26"/>
  <c r="M109" i="26"/>
  <c r="L109" i="26"/>
  <c r="K109" i="26"/>
  <c r="J109" i="26"/>
  <c r="E109" i="26"/>
  <c r="D109" i="26"/>
  <c r="C109" i="26"/>
  <c r="B109" i="26"/>
  <c r="AC108" i="26"/>
  <c r="AB108" i="26"/>
  <c r="AA108" i="26"/>
  <c r="Z108" i="26"/>
  <c r="Y108" i="26"/>
  <c r="X108" i="26"/>
  <c r="W108" i="26"/>
  <c r="V108" i="26"/>
  <c r="U108" i="26"/>
  <c r="T108" i="26"/>
  <c r="S108" i="26"/>
  <c r="R108" i="26"/>
  <c r="Q108" i="26"/>
  <c r="P108" i="26"/>
  <c r="O108" i="26"/>
  <c r="N108" i="26"/>
  <c r="M108" i="26"/>
  <c r="L108" i="26"/>
  <c r="K108" i="26"/>
  <c r="J108" i="26"/>
  <c r="E108" i="26"/>
  <c r="D108" i="26"/>
  <c r="C108" i="26"/>
  <c r="B108" i="26"/>
  <c r="AC107" i="26"/>
  <c r="AB107" i="26"/>
  <c r="AA107" i="26"/>
  <c r="Z107" i="26"/>
  <c r="Y107" i="26"/>
  <c r="X107" i="26"/>
  <c r="W107" i="26"/>
  <c r="V107" i="26"/>
  <c r="U107" i="26"/>
  <c r="T107" i="26"/>
  <c r="S107" i="26"/>
  <c r="R107" i="26"/>
  <c r="Q107" i="26"/>
  <c r="P107" i="26"/>
  <c r="O107" i="26"/>
  <c r="N107" i="26"/>
  <c r="M107" i="26"/>
  <c r="L107" i="26"/>
  <c r="K107" i="26"/>
  <c r="J107" i="26"/>
  <c r="E107" i="26"/>
  <c r="D107" i="26"/>
  <c r="C107" i="26"/>
  <c r="B107" i="26"/>
  <c r="E106" i="26"/>
  <c r="D106" i="26"/>
  <c r="C106" i="26"/>
  <c r="A106" i="26"/>
  <c r="AC106" i="26" s="1"/>
  <c r="E105" i="26"/>
  <c r="D105" i="26"/>
  <c r="C105" i="26"/>
  <c r="A105" i="26"/>
  <c r="Y105" i="26" s="1"/>
  <c r="E104" i="26"/>
  <c r="D104" i="26"/>
  <c r="C104" i="26"/>
  <c r="A104" i="26"/>
  <c r="E103" i="26"/>
  <c r="D103" i="26"/>
  <c r="C103" i="26"/>
  <c r="A103" i="26"/>
  <c r="AC103" i="26" s="1"/>
  <c r="E102" i="26"/>
  <c r="D102" i="26"/>
  <c r="C102" i="26"/>
  <c r="A102" i="26"/>
  <c r="V102" i="26" s="1"/>
  <c r="E101" i="26"/>
  <c r="D101" i="26"/>
  <c r="C101" i="26"/>
  <c r="A101" i="26"/>
  <c r="P101" i="26" s="1"/>
  <c r="E100" i="26"/>
  <c r="D100" i="26"/>
  <c r="C100" i="26"/>
  <c r="A100" i="26"/>
  <c r="Y100" i="26" s="1"/>
  <c r="E99" i="26"/>
  <c r="D99" i="26"/>
  <c r="C99" i="26"/>
  <c r="A99" i="26"/>
  <c r="Y99" i="26" s="1"/>
  <c r="E98" i="26"/>
  <c r="D98" i="26"/>
  <c r="C98" i="26"/>
  <c r="A98" i="26"/>
  <c r="E97" i="26"/>
  <c r="D97" i="26"/>
  <c r="C97" i="26"/>
  <c r="A97" i="26"/>
  <c r="E96" i="26"/>
  <c r="D96" i="26"/>
  <c r="C96" i="26"/>
  <c r="A96" i="26"/>
  <c r="X96" i="26" s="1"/>
  <c r="E95" i="26"/>
  <c r="D95" i="26"/>
  <c r="C95" i="26"/>
  <c r="A95" i="26"/>
  <c r="E94" i="26"/>
  <c r="D94" i="26"/>
  <c r="C94" i="26"/>
  <c r="A94" i="26"/>
  <c r="Z94" i="26" s="1"/>
  <c r="E93" i="26"/>
  <c r="D93" i="26"/>
  <c r="C93" i="26"/>
  <c r="A93" i="26"/>
  <c r="AC93" i="26" s="1"/>
  <c r="E92" i="26"/>
  <c r="D92" i="26"/>
  <c r="C92" i="26"/>
  <c r="A92" i="26"/>
  <c r="E91" i="26"/>
  <c r="D91" i="26"/>
  <c r="C91" i="26"/>
  <c r="A91" i="26"/>
  <c r="E90" i="26"/>
  <c r="D90" i="26"/>
  <c r="C90" i="26"/>
  <c r="A90" i="26"/>
  <c r="Y90" i="26" s="1"/>
  <c r="E89" i="26"/>
  <c r="D89" i="26"/>
  <c r="C89" i="26"/>
  <c r="A89" i="26"/>
  <c r="E88" i="26"/>
  <c r="D88" i="26"/>
  <c r="C88" i="26"/>
  <c r="A88" i="26"/>
  <c r="V88" i="26" s="1"/>
  <c r="E87" i="26"/>
  <c r="D87" i="26"/>
  <c r="C87" i="26"/>
  <c r="A87" i="26"/>
  <c r="Z87" i="26" s="1"/>
  <c r="E86" i="26"/>
  <c r="D86" i="26"/>
  <c r="C86" i="26"/>
  <c r="A86" i="26"/>
  <c r="X86" i="26" s="1"/>
  <c r="E85" i="26"/>
  <c r="D85" i="26"/>
  <c r="C85" i="26"/>
  <c r="A85" i="26"/>
  <c r="V85" i="26" s="1"/>
  <c r="E84" i="26"/>
  <c r="D84" i="26"/>
  <c r="C84" i="26"/>
  <c r="A84" i="26"/>
  <c r="V84" i="26" s="1"/>
  <c r="E82" i="26"/>
  <c r="D82" i="26"/>
  <c r="C82" i="26"/>
  <c r="A82" i="26"/>
  <c r="E81" i="26"/>
  <c r="D81" i="26"/>
  <c r="C81" i="26"/>
  <c r="A81" i="26"/>
  <c r="E80" i="26"/>
  <c r="D80" i="26"/>
  <c r="C80" i="26"/>
  <c r="A80" i="26"/>
  <c r="AC80" i="26" s="1"/>
  <c r="E79" i="26"/>
  <c r="D79" i="26"/>
  <c r="C79" i="26"/>
  <c r="A79" i="26"/>
  <c r="E78" i="26"/>
  <c r="D78" i="26"/>
  <c r="C78" i="26"/>
  <c r="A78" i="26"/>
  <c r="AC78" i="26" s="1"/>
  <c r="E77" i="26"/>
  <c r="D77" i="26"/>
  <c r="C77" i="26"/>
  <c r="A77" i="26"/>
  <c r="E76" i="26"/>
  <c r="D76" i="26"/>
  <c r="C76" i="26"/>
  <c r="A76" i="26"/>
  <c r="E75" i="26"/>
  <c r="D75" i="26"/>
  <c r="C75" i="26"/>
  <c r="A75" i="26"/>
  <c r="AA75" i="26" s="1"/>
  <c r="E74" i="26"/>
  <c r="D74" i="26"/>
  <c r="C74" i="26"/>
  <c r="A74" i="26"/>
  <c r="Z74" i="26" s="1"/>
  <c r="E73" i="26"/>
  <c r="D73" i="26"/>
  <c r="C73" i="26"/>
  <c r="A73" i="26"/>
  <c r="Y73" i="26" s="1"/>
  <c r="E72" i="26"/>
  <c r="D72" i="26"/>
  <c r="C72" i="26"/>
  <c r="A72" i="26"/>
  <c r="V72" i="26" s="1"/>
  <c r="E71" i="26"/>
  <c r="D71" i="26"/>
  <c r="C71" i="26"/>
  <c r="A71" i="26"/>
  <c r="E70" i="26"/>
  <c r="D70" i="26"/>
  <c r="C70" i="26"/>
  <c r="A70" i="26"/>
  <c r="AC70" i="26" s="1"/>
  <c r="E69" i="26"/>
  <c r="D69" i="26"/>
  <c r="C69" i="26"/>
  <c r="A69" i="26"/>
  <c r="E68" i="26"/>
  <c r="D68" i="26"/>
  <c r="C68" i="26"/>
  <c r="A68" i="26"/>
  <c r="V68" i="26" s="1"/>
  <c r="E67" i="26"/>
  <c r="D67" i="26"/>
  <c r="C67" i="26"/>
  <c r="A67" i="26"/>
  <c r="E66" i="26"/>
  <c r="D66" i="26"/>
  <c r="C66" i="26"/>
  <c r="A66" i="26"/>
  <c r="E64" i="26"/>
  <c r="D64" i="26"/>
  <c r="C64" i="26"/>
  <c r="A64" i="26"/>
  <c r="T64" i="26" s="1"/>
  <c r="E61" i="26"/>
  <c r="D61" i="26"/>
  <c r="C61" i="26"/>
  <c r="A61" i="26"/>
  <c r="AC61" i="26" s="1"/>
  <c r="E60" i="26"/>
  <c r="D60" i="26"/>
  <c r="C60" i="26"/>
  <c r="A60" i="26"/>
  <c r="E59" i="26"/>
  <c r="D59" i="26"/>
  <c r="C59" i="26"/>
  <c r="A59" i="26"/>
  <c r="X59" i="26" s="1"/>
  <c r="E58" i="26"/>
  <c r="D58" i="26"/>
  <c r="C58" i="26"/>
  <c r="A58" i="26"/>
  <c r="X58" i="26" s="1"/>
  <c r="E57" i="26"/>
  <c r="D57" i="26"/>
  <c r="C57" i="26"/>
  <c r="A57" i="26"/>
  <c r="V57" i="26" s="1"/>
  <c r="E56" i="26"/>
  <c r="D56" i="26"/>
  <c r="C56" i="26"/>
  <c r="A56" i="26"/>
  <c r="E55" i="26"/>
  <c r="D55" i="26"/>
  <c r="C55" i="26"/>
  <c r="A55" i="26"/>
  <c r="AA55" i="26" s="1"/>
  <c r="E54" i="26"/>
  <c r="D54" i="26"/>
  <c r="C54" i="26"/>
  <c r="A54" i="26"/>
  <c r="Y54" i="26" s="1"/>
  <c r="E53" i="26"/>
  <c r="D53" i="26"/>
  <c r="C53" i="26"/>
  <c r="A53" i="26"/>
  <c r="AC53" i="26" s="1"/>
  <c r="E52" i="26"/>
  <c r="D52" i="26"/>
  <c r="C52" i="26"/>
  <c r="A52" i="26"/>
  <c r="AC52" i="26" s="1"/>
  <c r="E51" i="26"/>
  <c r="D51" i="26"/>
  <c r="C51" i="26"/>
  <c r="A51" i="26"/>
  <c r="E50" i="26"/>
  <c r="D50" i="26"/>
  <c r="C50" i="26"/>
  <c r="A50" i="26"/>
  <c r="Y50" i="26" s="1"/>
  <c r="E49" i="26"/>
  <c r="D49" i="26"/>
  <c r="C49" i="26"/>
  <c r="A49" i="26"/>
  <c r="E48" i="26"/>
  <c r="D48" i="26"/>
  <c r="C48" i="26"/>
  <c r="A48" i="26"/>
  <c r="Z48" i="26" s="1"/>
  <c r="E47" i="26"/>
  <c r="D47" i="26"/>
  <c r="C47" i="26"/>
  <c r="A47" i="26"/>
  <c r="AC47" i="26" s="1"/>
  <c r="E46" i="26"/>
  <c r="D46" i="26"/>
  <c r="C46" i="26"/>
  <c r="A46" i="26"/>
  <c r="E45" i="26"/>
  <c r="D45" i="26"/>
  <c r="C45" i="26"/>
  <c r="A45" i="26"/>
  <c r="E44" i="26"/>
  <c r="D44" i="26"/>
  <c r="C44" i="26"/>
  <c r="A44" i="26"/>
  <c r="S44" i="26" s="1"/>
  <c r="E43" i="26"/>
  <c r="D43" i="26"/>
  <c r="C43" i="26"/>
  <c r="A43" i="26"/>
  <c r="AC43" i="26" s="1"/>
  <c r="E42" i="26"/>
  <c r="D42" i="26"/>
  <c r="C42" i="26"/>
  <c r="A42" i="26"/>
  <c r="AB42" i="26" s="1"/>
  <c r="E41" i="26"/>
  <c r="D41" i="26"/>
  <c r="C41" i="26"/>
  <c r="B41" i="26"/>
  <c r="A41" i="26"/>
  <c r="AC41" i="26" s="1"/>
  <c r="E40" i="26"/>
  <c r="D40" i="26"/>
  <c r="C40" i="26"/>
  <c r="A40" i="26"/>
  <c r="W40" i="26" s="1"/>
  <c r="E39" i="26"/>
  <c r="D39" i="26"/>
  <c r="C39" i="26"/>
  <c r="A39" i="26"/>
  <c r="AA39" i="26" s="1"/>
  <c r="E38" i="26"/>
  <c r="D38" i="26"/>
  <c r="C38" i="26"/>
  <c r="A38" i="26"/>
  <c r="AA38" i="26" s="1"/>
  <c r="E37" i="26"/>
  <c r="D37" i="26"/>
  <c r="C37" i="26"/>
  <c r="A37" i="26"/>
  <c r="Y37" i="26" s="1"/>
  <c r="E36" i="26"/>
  <c r="D36" i="26"/>
  <c r="C36" i="26"/>
  <c r="A36" i="26"/>
  <c r="AC36" i="26" s="1"/>
  <c r="E35" i="26"/>
  <c r="D35" i="26"/>
  <c r="C35" i="26"/>
  <c r="A35" i="26"/>
  <c r="S35" i="26" s="1"/>
  <c r="E34" i="26"/>
  <c r="D34" i="26"/>
  <c r="C34" i="26"/>
  <c r="A34" i="26"/>
  <c r="E33" i="26"/>
  <c r="D33" i="26"/>
  <c r="C33" i="26"/>
  <c r="A33" i="26"/>
  <c r="U33" i="26" s="1"/>
  <c r="E32" i="26"/>
  <c r="D32" i="26"/>
  <c r="C32" i="26"/>
  <c r="A32" i="26"/>
  <c r="S32" i="26" s="1"/>
  <c r="E31" i="26"/>
  <c r="D31" i="26"/>
  <c r="C31" i="26"/>
  <c r="A31" i="26"/>
  <c r="Z31" i="26" s="1"/>
  <c r="E30" i="26"/>
  <c r="D30" i="26"/>
  <c r="C30" i="26"/>
  <c r="A30" i="26"/>
  <c r="T30" i="26" s="1"/>
  <c r="E29" i="26"/>
  <c r="D29" i="26"/>
  <c r="C29" i="26"/>
  <c r="A29" i="26"/>
  <c r="Q29" i="26" s="1"/>
  <c r="E28" i="26"/>
  <c r="D28" i="26"/>
  <c r="C28" i="26"/>
  <c r="A28" i="26"/>
  <c r="AC28" i="26" s="1"/>
  <c r="E27" i="26"/>
  <c r="D27" i="26"/>
  <c r="C27" i="26"/>
  <c r="A27" i="26"/>
  <c r="S27" i="26" s="1"/>
  <c r="E26" i="26"/>
  <c r="D26" i="26"/>
  <c r="C26" i="26"/>
  <c r="A26" i="26"/>
  <c r="AA26" i="26" s="1"/>
  <c r="E25" i="26"/>
  <c r="D25" i="26"/>
  <c r="C25" i="26"/>
  <c r="A25" i="26"/>
  <c r="AC25" i="26" s="1"/>
  <c r="E24" i="26"/>
  <c r="D24" i="26"/>
  <c r="C24" i="26"/>
  <c r="A24" i="26"/>
  <c r="W24" i="26" s="1"/>
  <c r="E23" i="26"/>
  <c r="D23" i="26"/>
  <c r="C23" i="26"/>
  <c r="A23" i="26"/>
  <c r="S23" i="26" s="1"/>
  <c r="E22" i="26"/>
  <c r="D22" i="26"/>
  <c r="C22" i="26"/>
  <c r="A22" i="26"/>
  <c r="Z22" i="26" s="1"/>
  <c r="E21" i="26"/>
  <c r="D21" i="26"/>
  <c r="C21" i="26"/>
  <c r="A21" i="26"/>
  <c r="Y21" i="26" s="1"/>
  <c r="E20" i="26"/>
  <c r="D20" i="26"/>
  <c r="C20" i="26"/>
  <c r="A20" i="26"/>
  <c r="AC20" i="26" s="1"/>
  <c r="E19" i="26"/>
  <c r="D19" i="26"/>
  <c r="C19" i="26"/>
  <c r="A19" i="26"/>
  <c r="E18" i="26"/>
  <c r="D18" i="26"/>
  <c r="C18" i="26"/>
  <c r="A18" i="26"/>
  <c r="V18" i="26" s="1"/>
  <c r="E17" i="26"/>
  <c r="D17" i="26"/>
  <c r="C17" i="26"/>
  <c r="A17" i="26"/>
  <c r="E16" i="26"/>
  <c r="D16" i="26"/>
  <c r="C16" i="26"/>
  <c r="A16" i="26"/>
  <c r="AC16" i="26" s="1"/>
  <c r="E15" i="26"/>
  <c r="D15" i="26"/>
  <c r="C15" i="26"/>
  <c r="A15" i="26"/>
  <c r="U15" i="26" s="1"/>
  <c r="E14" i="26"/>
  <c r="D14" i="26"/>
  <c r="C14" i="26"/>
  <c r="A14" i="26"/>
  <c r="V14" i="26" s="1"/>
  <c r="E13" i="26"/>
  <c r="D13" i="26"/>
  <c r="C13" i="26"/>
  <c r="A13" i="26"/>
  <c r="Y13" i="26" s="1"/>
  <c r="E12" i="26"/>
  <c r="D12" i="26"/>
  <c r="C12" i="26"/>
  <c r="A12" i="26"/>
  <c r="Z12" i="26" s="1"/>
  <c r="E11" i="26"/>
  <c r="D11" i="26"/>
  <c r="C11" i="26"/>
  <c r="A11" i="26"/>
  <c r="Y11" i="26" s="1"/>
  <c r="E10" i="26"/>
  <c r="D10" i="26"/>
  <c r="C10" i="26"/>
  <c r="A10" i="26"/>
  <c r="X10" i="26" s="1"/>
  <c r="E9" i="26"/>
  <c r="D9" i="26"/>
  <c r="C9" i="26"/>
  <c r="A9" i="26"/>
  <c r="AC9" i="26" s="1"/>
  <c r="E8" i="26"/>
  <c r="D8" i="26"/>
  <c r="C8" i="26"/>
  <c r="A8" i="26"/>
  <c r="AB8" i="26" s="1"/>
  <c r="E7" i="26"/>
  <c r="D7" i="26"/>
  <c r="C7" i="26"/>
  <c r="A7" i="26"/>
  <c r="AB7" i="26" s="1"/>
  <c r="E6" i="26"/>
  <c r="D6" i="26"/>
  <c r="C6" i="26"/>
  <c r="A6" i="26"/>
  <c r="V6" i="26" s="1"/>
  <c r="E5" i="26"/>
  <c r="D5" i="26"/>
  <c r="C5" i="26"/>
  <c r="A5" i="26"/>
  <c r="Z5" i="26" s="1"/>
  <c r="E4" i="26"/>
  <c r="D4" i="26"/>
  <c r="C4" i="26"/>
  <c r="A4" i="26"/>
  <c r="T4" i="26" s="1"/>
  <c r="E2" i="26"/>
  <c r="D2" i="26"/>
  <c r="C2" i="26"/>
  <c r="A2" i="26"/>
  <c r="AC1" i="26"/>
  <c r="AB1" i="26"/>
  <c r="AA1" i="26"/>
  <c r="Z1" i="26"/>
  <c r="Y1" i="26"/>
  <c r="X1" i="26"/>
  <c r="W1" i="26"/>
  <c r="V1" i="26"/>
  <c r="U1" i="26"/>
  <c r="T1" i="26"/>
  <c r="S1" i="26"/>
  <c r="R1" i="26"/>
  <c r="Q1" i="26"/>
  <c r="P1" i="26"/>
  <c r="O1" i="26"/>
  <c r="N1" i="26"/>
  <c r="M1" i="26"/>
  <c r="L1" i="26"/>
  <c r="K1" i="26"/>
  <c r="J1" i="26"/>
  <c r="T106" i="26" l="1"/>
  <c r="J106" i="26"/>
  <c r="O106" i="26"/>
  <c r="R20" i="26"/>
  <c r="L20" i="26"/>
  <c r="B70" i="26"/>
  <c r="B94" i="26"/>
  <c r="B43" i="26"/>
  <c r="AB18" i="26"/>
  <c r="G191" i="26"/>
  <c r="F198" i="26"/>
  <c r="R9" i="26"/>
  <c r="W9" i="26"/>
  <c r="T20" i="26"/>
  <c r="O88" i="26"/>
  <c r="R26" i="26"/>
  <c r="L72" i="26"/>
  <c r="Z4" i="26"/>
  <c r="Z26" i="26"/>
  <c r="AA74" i="26"/>
  <c r="J94" i="26"/>
  <c r="L78" i="26"/>
  <c r="N94" i="26"/>
  <c r="AB94" i="26"/>
  <c r="X57" i="26"/>
  <c r="X80" i="26"/>
  <c r="R103" i="26"/>
  <c r="V8" i="26"/>
  <c r="T28" i="26"/>
  <c r="W103" i="26"/>
  <c r="B26" i="26"/>
  <c r="AA32" i="26"/>
  <c r="U41" i="26"/>
  <c r="L70" i="26"/>
  <c r="V75" i="26"/>
  <c r="X87" i="26"/>
  <c r="J38" i="26"/>
  <c r="L16" i="26"/>
  <c r="AB24" i="26"/>
  <c r="AA27" i="26"/>
  <c r="N38" i="26"/>
  <c r="L43" i="26"/>
  <c r="T70" i="26"/>
  <c r="AB102" i="26"/>
  <c r="G164" i="26"/>
  <c r="T16" i="26"/>
  <c r="O43" i="26"/>
  <c r="W16" i="26"/>
  <c r="W43" i="26"/>
  <c r="F130" i="26"/>
  <c r="Z43" i="26"/>
  <c r="T38" i="26"/>
  <c r="H123" i="26"/>
  <c r="I123" i="26" s="1"/>
  <c r="H125" i="26"/>
  <c r="I125" i="26" s="1"/>
  <c r="H128" i="26"/>
  <c r="I128" i="26" s="1"/>
  <c r="G132" i="26"/>
  <c r="F135" i="26"/>
  <c r="H136" i="26"/>
  <c r="I136" i="26" s="1"/>
  <c r="F139" i="26"/>
  <c r="G140" i="26"/>
  <c r="F146" i="26"/>
  <c r="F147" i="26"/>
  <c r="H156" i="26"/>
  <c r="I156" i="26" s="1"/>
  <c r="F158" i="26"/>
  <c r="H160" i="26"/>
  <c r="I160" i="26" s="1"/>
  <c r="G162" i="26"/>
  <c r="F167" i="26"/>
  <c r="H168" i="26"/>
  <c r="I168" i="26" s="1"/>
  <c r="G172" i="26"/>
  <c r="F175" i="26"/>
  <c r="F178" i="26"/>
  <c r="G182" i="26"/>
  <c r="H184" i="26"/>
  <c r="I184" i="26" s="1"/>
  <c r="F187" i="26"/>
  <c r="F191" i="26"/>
  <c r="F194" i="26"/>
  <c r="G198" i="26"/>
  <c r="G200" i="26"/>
  <c r="F203" i="26"/>
  <c r="AA12" i="26"/>
  <c r="W78" i="26"/>
  <c r="AA103" i="26"/>
  <c r="AA9" i="26"/>
  <c r="B103" i="26"/>
  <c r="X105" i="26"/>
  <c r="S12" i="26"/>
  <c r="T36" i="26"/>
  <c r="U93" i="26"/>
  <c r="B78" i="26"/>
  <c r="B87" i="26"/>
  <c r="P55" i="26"/>
  <c r="AA78" i="26"/>
  <c r="T93" i="26"/>
  <c r="B9" i="26"/>
  <c r="AA16" i="26"/>
  <c r="W20" i="26"/>
  <c r="L47" i="26"/>
  <c r="Z106" i="26"/>
  <c r="R4" i="26"/>
  <c r="X11" i="26"/>
  <c r="T12" i="26"/>
  <c r="B16" i="26"/>
  <c r="R18" i="26"/>
  <c r="B20" i="26"/>
  <c r="Z20" i="26"/>
  <c r="W31" i="26"/>
  <c r="Z36" i="26"/>
  <c r="J43" i="26"/>
  <c r="T47" i="26"/>
  <c r="T50" i="26"/>
  <c r="AB55" i="26"/>
  <c r="AC58" i="26"/>
  <c r="W70" i="26"/>
  <c r="X73" i="26"/>
  <c r="Q90" i="26"/>
  <c r="R94" i="26"/>
  <c r="B106" i="26"/>
  <c r="B28" i="26"/>
  <c r="B38" i="26"/>
  <c r="V38" i="26"/>
  <c r="G109" i="26"/>
  <c r="H110" i="26"/>
  <c r="I110" i="26" s="1"/>
  <c r="F112" i="26"/>
  <c r="F116" i="26"/>
  <c r="Z38" i="26"/>
  <c r="V55" i="26"/>
  <c r="AB11" i="26"/>
  <c r="X12" i="26"/>
  <c r="AA20" i="26"/>
  <c r="W47" i="26"/>
  <c r="X50" i="26"/>
  <c r="T57" i="26"/>
  <c r="AA70" i="26"/>
  <c r="J78" i="26"/>
  <c r="R87" i="26"/>
  <c r="AB90" i="26"/>
  <c r="X94" i="26"/>
  <c r="AA47" i="26"/>
  <c r="M9" i="26"/>
  <c r="B12" i="26"/>
  <c r="Z28" i="26"/>
  <c r="B36" i="26"/>
  <c r="L38" i="26"/>
  <c r="T43" i="26"/>
  <c r="B47" i="26"/>
  <c r="AC57" i="26"/>
  <c r="X72" i="26"/>
  <c r="P78" i="26"/>
  <c r="U103" i="26"/>
  <c r="T78" i="26"/>
  <c r="U21" i="26"/>
  <c r="AA34" i="26"/>
  <c r="R34" i="26"/>
  <c r="Z34" i="26"/>
  <c r="B34" i="26"/>
  <c r="V52" i="26"/>
  <c r="T77" i="26"/>
  <c r="AC77" i="26"/>
  <c r="X77" i="26"/>
  <c r="M79" i="26"/>
  <c r="AC79" i="26"/>
  <c r="W79" i="26"/>
  <c r="V89" i="26"/>
  <c r="R89" i="26"/>
  <c r="AB89" i="26"/>
  <c r="F113" i="26"/>
  <c r="F117" i="26"/>
  <c r="G130" i="26"/>
  <c r="F143" i="26"/>
  <c r="F150" i="26"/>
  <c r="G154" i="26"/>
  <c r="H164" i="26"/>
  <c r="I164" i="26" s="1"/>
  <c r="F171" i="26"/>
  <c r="F179" i="26"/>
  <c r="G179" i="26"/>
  <c r="G136" i="26"/>
  <c r="AA2" i="26"/>
  <c r="AB2" i="26"/>
  <c r="X30" i="26"/>
  <c r="V34" i="26"/>
  <c r="Z40" i="26"/>
  <c r="U40" i="26"/>
  <c r="L40" i="26"/>
  <c r="Y40" i="26"/>
  <c r="B40" i="26"/>
  <c r="AC40" i="26"/>
  <c r="W42" i="26"/>
  <c r="Y44" i="26"/>
  <c r="AC48" i="26"/>
  <c r="W48" i="26"/>
  <c r="M48" i="26"/>
  <c r="AA48" i="26"/>
  <c r="R48" i="26"/>
  <c r="B48" i="26"/>
  <c r="X49" i="26"/>
  <c r="R49" i="26"/>
  <c r="L49" i="26"/>
  <c r="X54" i="26"/>
  <c r="Z89" i="26"/>
  <c r="AC98" i="26"/>
  <c r="AB98" i="26"/>
  <c r="R98" i="26"/>
  <c r="AA98" i="26"/>
  <c r="W98" i="26"/>
  <c r="L98" i="26"/>
  <c r="Y7" i="26"/>
  <c r="X7" i="26"/>
  <c r="AC7" i="26"/>
  <c r="Q7" i="26"/>
  <c r="M7" i="26"/>
  <c r="O8" i="26"/>
  <c r="AC51" i="26"/>
  <c r="AA51" i="26"/>
  <c r="W66" i="26"/>
  <c r="AB66" i="26"/>
  <c r="V66" i="26"/>
  <c r="AC71" i="26"/>
  <c r="W71" i="26"/>
  <c r="M71" i="26"/>
  <c r="U71" i="26"/>
  <c r="K71" i="26"/>
  <c r="AA71" i="26"/>
  <c r="R71" i="26"/>
  <c r="J71" i="26"/>
  <c r="B71" i="26"/>
  <c r="Q71" i="26"/>
  <c r="W82" i="26"/>
  <c r="AB82" i="26"/>
  <c r="V82" i="26"/>
  <c r="V98" i="26"/>
  <c r="F120" i="26"/>
  <c r="U37" i="26"/>
  <c r="S39" i="26"/>
  <c r="R79" i="26"/>
  <c r="G151" i="26"/>
  <c r="F151" i="26"/>
  <c r="H172" i="26"/>
  <c r="I172" i="26" s="1"/>
  <c r="AC8" i="26"/>
  <c r="W8" i="26"/>
  <c r="P8" i="26"/>
  <c r="J8" i="26"/>
  <c r="B8" i="26"/>
  <c r="AA8" i="26"/>
  <c r="T8" i="26"/>
  <c r="L8" i="26"/>
  <c r="K8" i="26"/>
  <c r="Z8" i="26"/>
  <c r="G143" i="26"/>
  <c r="G184" i="26"/>
  <c r="W2" i="26"/>
  <c r="AC24" i="26"/>
  <c r="T24" i="26"/>
  <c r="J24" i="26"/>
  <c r="B24" i="26"/>
  <c r="Z24" i="26"/>
  <c r="O24" i="26"/>
  <c r="L24" i="26"/>
  <c r="Z49" i="26"/>
  <c r="G113" i="26"/>
  <c r="G158" i="26"/>
  <c r="AB4" i="26"/>
  <c r="S4" i="26"/>
  <c r="B4" i="26"/>
  <c r="X4" i="26"/>
  <c r="L4" i="26"/>
  <c r="Q5" i="26"/>
  <c r="AA5" i="26"/>
  <c r="J5" i="26"/>
  <c r="B5" i="26"/>
  <c r="O5" i="26"/>
  <c r="S7" i="26"/>
  <c r="R8" i="26"/>
  <c r="AA18" i="26"/>
  <c r="Z18" i="26"/>
  <c r="T18" i="26"/>
  <c r="B18" i="26"/>
  <c r="L18" i="26"/>
  <c r="R24" i="26"/>
  <c r="R40" i="26"/>
  <c r="U48" i="26"/>
  <c r="V51" i="26"/>
  <c r="Z71" i="26"/>
  <c r="AB76" i="26"/>
  <c r="V76" i="26"/>
  <c r="AC102" i="26"/>
  <c r="AA102" i="26"/>
  <c r="T102" i="26"/>
  <c r="L102" i="26"/>
  <c r="Z102" i="26"/>
  <c r="R102" i="26"/>
  <c r="W102" i="26"/>
  <c r="B102" i="26"/>
  <c r="G203" i="26"/>
  <c r="U9" i="26"/>
  <c r="S11" i="26"/>
  <c r="R16" i="26"/>
  <c r="Z16" i="26"/>
  <c r="V20" i="26"/>
  <c r="AB20" i="26"/>
  <c r="L28" i="26"/>
  <c r="W28" i="26"/>
  <c r="L36" i="26"/>
  <c r="W36" i="26"/>
  <c r="R38" i="26"/>
  <c r="AB38" i="26"/>
  <c r="R43" i="26"/>
  <c r="AB43" i="26"/>
  <c r="R47" i="26"/>
  <c r="Z47" i="26"/>
  <c r="AB50" i="26"/>
  <c r="K55" i="26"/>
  <c r="AB57" i="26"/>
  <c r="R70" i="26"/>
  <c r="Z70" i="26"/>
  <c r="AC72" i="26"/>
  <c r="AB73" i="26"/>
  <c r="K78" i="26"/>
  <c r="R78" i="26"/>
  <c r="Z78" i="26"/>
  <c r="AB87" i="26"/>
  <c r="U88" i="26"/>
  <c r="T90" i="26"/>
  <c r="T94" i="26"/>
  <c r="Z103" i="26"/>
  <c r="P106" i="26"/>
  <c r="AA106" i="26"/>
  <c r="U61" i="26"/>
  <c r="R72" i="26"/>
  <c r="T74" i="26"/>
  <c r="T81" i="26"/>
  <c r="W88" i="26"/>
  <c r="M90" i="26"/>
  <c r="W90" i="26"/>
  <c r="Z9" i="26"/>
  <c r="V16" i="26"/>
  <c r="AB16" i="26"/>
  <c r="V26" i="26"/>
  <c r="R28" i="26"/>
  <c r="AB28" i="26"/>
  <c r="Y33" i="26"/>
  <c r="R36" i="26"/>
  <c r="AB36" i="26"/>
  <c r="Z41" i="26"/>
  <c r="V47" i="26"/>
  <c r="AB47" i="26"/>
  <c r="V53" i="26"/>
  <c r="U58" i="26"/>
  <c r="W64" i="26"/>
  <c r="V70" i="26"/>
  <c r="AB70" i="26"/>
  <c r="B72" i="26"/>
  <c r="S73" i="26"/>
  <c r="B74" i="26"/>
  <c r="X74" i="26"/>
  <c r="O78" i="26"/>
  <c r="V78" i="26"/>
  <c r="AB78" i="26"/>
  <c r="R80" i="26"/>
  <c r="Y81" i="26"/>
  <c r="T87" i="26"/>
  <c r="B88" i="26"/>
  <c r="J88" i="26"/>
  <c r="AC88" i="26"/>
  <c r="O90" i="26"/>
  <c r="X90" i="26"/>
  <c r="K106" i="26"/>
  <c r="V106" i="26"/>
  <c r="Z19" i="26"/>
  <c r="O19" i="26"/>
  <c r="K19" i="26"/>
  <c r="AB10" i="26"/>
  <c r="U10" i="26"/>
  <c r="Z10" i="26"/>
  <c r="B14" i="26"/>
  <c r="J14" i="26"/>
  <c r="AC15" i="26"/>
  <c r="S19" i="26"/>
  <c r="Z23" i="26"/>
  <c r="O23" i="26"/>
  <c r="W23" i="26"/>
  <c r="K23" i="26"/>
  <c r="Q33" i="26"/>
  <c r="Z35" i="26"/>
  <c r="W35" i="26"/>
  <c r="U60" i="26"/>
  <c r="R60" i="26"/>
  <c r="N60" i="26"/>
  <c r="AC60" i="26"/>
  <c r="J60" i="26"/>
  <c r="B60" i="26"/>
  <c r="Y60" i="26"/>
  <c r="AA14" i="26"/>
  <c r="AB14" i="26"/>
  <c r="T14" i="26"/>
  <c r="L14" i="26"/>
  <c r="R14" i="26"/>
  <c r="AC6" i="26"/>
  <c r="U6" i="26"/>
  <c r="B6" i="26"/>
  <c r="L6" i="26"/>
  <c r="Z6" i="26"/>
  <c r="W19" i="26"/>
  <c r="AA22" i="26"/>
  <c r="X22" i="26"/>
  <c r="AB22" i="26"/>
  <c r="T22" i="26"/>
  <c r="R22" i="26"/>
  <c r="AC32" i="26"/>
  <c r="AB32" i="26"/>
  <c r="W32" i="26"/>
  <c r="R32" i="26"/>
  <c r="L32" i="26"/>
  <c r="Z32" i="26"/>
  <c r="T32" i="26"/>
  <c r="B32" i="26"/>
  <c r="V32" i="26"/>
  <c r="T42" i="26"/>
  <c r="Y42" i="26"/>
  <c r="L42" i="26"/>
  <c r="AC59" i="26"/>
  <c r="AB59" i="26"/>
  <c r="W59" i="26"/>
  <c r="R59" i="26"/>
  <c r="L59" i="26"/>
  <c r="AA59" i="26"/>
  <c r="V59" i="26"/>
  <c r="P59" i="26"/>
  <c r="K59" i="26"/>
  <c r="Z59" i="26"/>
  <c r="T59" i="26"/>
  <c r="O59" i="26"/>
  <c r="J59" i="26"/>
  <c r="B59" i="26"/>
  <c r="N59" i="26"/>
  <c r="Y15" i="26"/>
  <c r="B10" i="26"/>
  <c r="R10" i="26"/>
  <c r="AC10" i="26"/>
  <c r="X14" i="26"/>
  <c r="AC4" i="26"/>
  <c r="AA4" i="26"/>
  <c r="V4" i="26"/>
  <c r="W4" i="26"/>
  <c r="AC5" i="26"/>
  <c r="V5" i="26"/>
  <c r="K5" i="26"/>
  <c r="U5" i="26"/>
  <c r="AB6" i="26"/>
  <c r="L10" i="26"/>
  <c r="V10" i="26"/>
  <c r="AC11" i="26"/>
  <c r="W11" i="26"/>
  <c r="L11" i="26"/>
  <c r="T11" i="26"/>
  <c r="AC12" i="26"/>
  <c r="AB12" i="26"/>
  <c r="W12" i="26"/>
  <c r="R12" i="26"/>
  <c r="L12" i="26"/>
  <c r="V12" i="26"/>
  <c r="Z14" i="26"/>
  <c r="W15" i="26"/>
  <c r="AA19" i="26"/>
  <c r="B22" i="26"/>
  <c r="V22" i="26"/>
  <c r="AA23" i="26"/>
  <c r="Z27" i="26"/>
  <c r="W27" i="26"/>
  <c r="AA30" i="26"/>
  <c r="V30" i="26"/>
  <c r="Z30" i="26"/>
  <c r="R30" i="26"/>
  <c r="B30" i="26"/>
  <c r="L30" i="26"/>
  <c r="AB30" i="26"/>
  <c r="X32" i="26"/>
  <c r="AA35" i="26"/>
  <c r="Z39" i="26"/>
  <c r="W39" i="26"/>
  <c r="S59" i="26"/>
  <c r="X104" i="26"/>
  <c r="Q104" i="26"/>
  <c r="J104" i="26"/>
  <c r="B104" i="26"/>
  <c r="AB104" i="26"/>
  <c r="U104" i="26"/>
  <c r="M104" i="26"/>
  <c r="Z104" i="26"/>
  <c r="R104" i="26"/>
  <c r="L104" i="26"/>
  <c r="P104" i="26"/>
  <c r="L2" i="26"/>
  <c r="L7" i="26"/>
  <c r="W7" i="26"/>
  <c r="N8" i="26"/>
  <c r="S8" i="26"/>
  <c r="X8" i="26"/>
  <c r="V9" i="26"/>
  <c r="S16" i="26"/>
  <c r="X16" i="26"/>
  <c r="X18" i="26"/>
  <c r="S20" i="26"/>
  <c r="X20" i="26"/>
  <c r="Q21" i="26"/>
  <c r="K24" i="26"/>
  <c r="P24" i="26"/>
  <c r="V24" i="26"/>
  <c r="AA24" i="26"/>
  <c r="L26" i="26"/>
  <c r="T26" i="26"/>
  <c r="AB26" i="26"/>
  <c r="V28" i="26"/>
  <c r="AA28" i="26"/>
  <c r="S31" i="26"/>
  <c r="L34" i="26"/>
  <c r="T34" i="26"/>
  <c r="AB34" i="26"/>
  <c r="V36" i="26"/>
  <c r="AA36" i="26"/>
  <c r="P38" i="26"/>
  <c r="X38" i="26"/>
  <c r="S40" i="26"/>
  <c r="X41" i="26"/>
  <c r="K43" i="26"/>
  <c r="P43" i="26"/>
  <c r="V43" i="26"/>
  <c r="AA43" i="26"/>
  <c r="S47" i="26"/>
  <c r="X47" i="26"/>
  <c r="V48" i="26"/>
  <c r="U49" i="26"/>
  <c r="AB49" i="26"/>
  <c r="W50" i="26"/>
  <c r="AC50" i="26"/>
  <c r="L51" i="26"/>
  <c r="R51" i="26"/>
  <c r="W51" i="26"/>
  <c r="AB51" i="26"/>
  <c r="AA52" i="26"/>
  <c r="AB53" i="26"/>
  <c r="AC54" i="26"/>
  <c r="L55" i="26"/>
  <c r="R55" i="26"/>
  <c r="W55" i="26"/>
  <c r="O58" i="26"/>
  <c r="AA64" i="26"/>
  <c r="AB72" i="26"/>
  <c r="U72" i="26"/>
  <c r="M72" i="26"/>
  <c r="Q72" i="26"/>
  <c r="Z72" i="26"/>
  <c r="S74" i="26"/>
  <c r="AC76" i="26"/>
  <c r="R76" i="26"/>
  <c r="L76" i="26"/>
  <c r="X76" i="26"/>
  <c r="S77" i="26"/>
  <c r="L87" i="26"/>
  <c r="S87" i="26"/>
  <c r="M88" i="26"/>
  <c r="X89" i="26"/>
  <c r="B89" i="26"/>
  <c r="L89" i="26"/>
  <c r="U89" i="26"/>
  <c r="AC89" i="26"/>
  <c r="AA93" i="26"/>
  <c r="X93" i="26"/>
  <c r="L94" i="26"/>
  <c r="S94" i="26"/>
  <c r="V104" i="26"/>
  <c r="V49" i="26"/>
  <c r="AC49" i="26"/>
  <c r="S51" i="26"/>
  <c r="X51" i="26"/>
  <c r="K52" i="26"/>
  <c r="L53" i="26"/>
  <c r="M54" i="26"/>
  <c r="N55" i="26"/>
  <c r="S55" i="26"/>
  <c r="X55" i="26"/>
  <c r="Y61" i="26"/>
  <c r="B61" i="26"/>
  <c r="L64" i="26"/>
  <c r="AC66" i="26"/>
  <c r="Z66" i="26"/>
  <c r="T66" i="26"/>
  <c r="B66" i="26"/>
  <c r="R66" i="26"/>
  <c r="X66" i="26"/>
  <c r="AC82" i="26"/>
  <c r="Z82" i="26"/>
  <c r="T82" i="26"/>
  <c r="B82" i="26"/>
  <c r="R82" i="26"/>
  <c r="X82" i="26"/>
  <c r="AC104" i="26"/>
  <c r="N24" i="26"/>
  <c r="S24" i="26"/>
  <c r="X24" i="26"/>
  <c r="X26" i="26"/>
  <c r="S28" i="26"/>
  <c r="X28" i="26"/>
  <c r="Y29" i="26"/>
  <c r="AA31" i="26"/>
  <c r="X34" i="26"/>
  <c r="S36" i="26"/>
  <c r="X36" i="26"/>
  <c r="Q37" i="26"/>
  <c r="R41" i="26"/>
  <c r="N43" i="26"/>
  <c r="S43" i="26"/>
  <c r="X43" i="26"/>
  <c r="B49" i="26"/>
  <c r="L50" i="26"/>
  <c r="S50" i="26"/>
  <c r="B51" i="26"/>
  <c r="T51" i="26"/>
  <c r="Z51" i="26"/>
  <c r="Q52" i="26"/>
  <c r="S54" i="26"/>
  <c r="B55" i="26"/>
  <c r="J55" i="26"/>
  <c r="O55" i="26"/>
  <c r="T55" i="26"/>
  <c r="R61" i="26"/>
  <c r="P64" i="26"/>
  <c r="L66" i="26"/>
  <c r="S66" i="26"/>
  <c r="AA66" i="26"/>
  <c r="AC73" i="26"/>
  <c r="W73" i="26"/>
  <c r="L73" i="26"/>
  <c r="T73" i="26"/>
  <c r="AC74" i="26"/>
  <c r="AB74" i="26"/>
  <c r="W74" i="26"/>
  <c r="R74" i="26"/>
  <c r="L74" i="26"/>
  <c r="V74" i="26"/>
  <c r="AC75" i="26"/>
  <c r="R75" i="26"/>
  <c r="W75" i="26"/>
  <c r="Y77" i="26"/>
  <c r="L82" i="26"/>
  <c r="S82" i="26"/>
  <c r="AA82" i="26"/>
  <c r="AC87" i="26"/>
  <c r="AA87" i="26"/>
  <c r="V87" i="26"/>
  <c r="W87" i="26"/>
  <c r="Z88" i="26"/>
  <c r="R88" i="26"/>
  <c r="K88" i="26"/>
  <c r="Q88" i="26"/>
  <c r="AA88" i="26"/>
  <c r="AC94" i="26"/>
  <c r="AA94" i="26"/>
  <c r="V94" i="26"/>
  <c r="P94" i="26"/>
  <c r="K94" i="26"/>
  <c r="O94" i="26"/>
  <c r="W94" i="26"/>
  <c r="S98" i="26"/>
  <c r="X98" i="26"/>
  <c r="S99" i="26"/>
  <c r="AA101" i="26"/>
  <c r="T105" i="26"/>
  <c r="AB105" i="26"/>
  <c r="S70" i="26"/>
  <c r="X70" i="26"/>
  <c r="O71" i="26"/>
  <c r="V71" i="26"/>
  <c r="N78" i="26"/>
  <c r="S78" i="26"/>
  <c r="X78" i="26"/>
  <c r="L90" i="26"/>
  <c r="S90" i="26"/>
  <c r="B98" i="26"/>
  <c r="T98" i="26"/>
  <c r="Z98" i="26"/>
  <c r="S102" i="26"/>
  <c r="X102" i="26"/>
  <c r="V103" i="26"/>
  <c r="W105" i="26"/>
  <c r="AC105" i="26"/>
  <c r="L106" i="26"/>
  <c r="R106" i="26"/>
  <c r="W106" i="26"/>
  <c r="AB106" i="26"/>
  <c r="N106" i="26"/>
  <c r="S106" i="26"/>
  <c r="X106" i="26"/>
  <c r="S105" i="26"/>
  <c r="H152" i="26"/>
  <c r="I152" i="26" s="1"/>
  <c r="G152" i="26"/>
  <c r="F155" i="26"/>
  <c r="G155" i="26"/>
  <c r="G159" i="26"/>
  <c r="F159" i="26"/>
  <c r="F163" i="26"/>
  <c r="G163" i="26"/>
  <c r="F174" i="26"/>
  <c r="G174" i="26"/>
  <c r="H188" i="26"/>
  <c r="I188" i="26" s="1"/>
  <c r="G188" i="26"/>
  <c r="F192" i="26"/>
  <c r="G192" i="26"/>
  <c r="H192" i="26"/>
  <c r="I192" i="26" s="1"/>
  <c r="F195" i="26"/>
  <c r="G195" i="26"/>
  <c r="G199" i="26"/>
  <c r="F199" i="26"/>
  <c r="H132" i="26"/>
  <c r="I132" i="26" s="1"/>
  <c r="G146" i="26"/>
  <c r="G167" i="26"/>
  <c r="F182" i="26"/>
  <c r="H200" i="26"/>
  <c r="I200" i="26" s="1"/>
  <c r="AB13" i="26"/>
  <c r="X13" i="26"/>
  <c r="T13" i="26"/>
  <c r="Z13" i="26"/>
  <c r="V13" i="26"/>
  <c r="R13" i="26"/>
  <c r="B13" i="26"/>
  <c r="W13" i="26"/>
  <c r="AC13" i="26"/>
  <c r="U13" i="26"/>
  <c r="M13" i="26"/>
  <c r="AA13" i="26"/>
  <c r="U17" i="26"/>
  <c r="AB56" i="26"/>
  <c r="X56" i="26"/>
  <c r="T56" i="26"/>
  <c r="L56" i="26"/>
  <c r="Z56" i="26"/>
  <c r="U56" i="26"/>
  <c r="B56" i="26"/>
  <c r="W56" i="26"/>
  <c r="AC56" i="26"/>
  <c r="V56" i="26"/>
  <c r="AA56" i="26"/>
  <c r="S56" i="26"/>
  <c r="Y56" i="26"/>
  <c r="R56" i="26"/>
  <c r="Z46" i="26"/>
  <c r="V46" i="26"/>
  <c r="R46" i="26"/>
  <c r="N46" i="26"/>
  <c r="J46" i="26"/>
  <c r="B46" i="26"/>
  <c r="Y46" i="26"/>
  <c r="T46" i="26"/>
  <c r="O46" i="26"/>
  <c r="AC46" i="26"/>
  <c r="X46" i="26"/>
  <c r="S46" i="26"/>
  <c r="M46" i="26"/>
  <c r="AB46" i="26"/>
  <c r="W46" i="26"/>
  <c r="Q46" i="26"/>
  <c r="L46" i="26"/>
  <c r="AA46" i="26"/>
  <c r="U46" i="26"/>
  <c r="P46" i="26"/>
  <c r="K46" i="26"/>
  <c r="F108" i="26"/>
  <c r="G108" i="26"/>
  <c r="F114" i="26"/>
  <c r="G114" i="26"/>
  <c r="H114" i="26"/>
  <c r="I114" i="26" s="1"/>
  <c r="F134" i="26"/>
  <c r="G134" i="26"/>
  <c r="H144" i="26"/>
  <c r="I144" i="26" s="1"/>
  <c r="G144" i="26"/>
  <c r="G148" i="26"/>
  <c r="H148" i="26"/>
  <c r="I148" i="26" s="1"/>
  <c r="F166" i="26"/>
  <c r="G166" i="26"/>
  <c r="H176" i="26"/>
  <c r="I176" i="26" s="1"/>
  <c r="G176" i="26"/>
  <c r="F186" i="26"/>
  <c r="G186" i="26"/>
  <c r="G190" i="26"/>
  <c r="F190" i="26"/>
  <c r="G196" i="26"/>
  <c r="H196" i="26"/>
  <c r="I196" i="26" s="1"/>
  <c r="F202" i="26"/>
  <c r="G202" i="26"/>
  <c r="F154" i="26"/>
  <c r="G187" i="26"/>
  <c r="G117" i="26"/>
  <c r="F125" i="26"/>
  <c r="H140" i="26"/>
  <c r="I140" i="26" s="1"/>
  <c r="G147" i="26"/>
  <c r="F162" i="26"/>
  <c r="G168" i="26"/>
  <c r="G175" i="26"/>
  <c r="F188" i="26"/>
  <c r="G194" i="26"/>
  <c r="F200" i="26"/>
  <c r="Z2" i="26"/>
  <c r="V2" i="26"/>
  <c r="R2" i="26"/>
  <c r="B2" i="26"/>
  <c r="Y2" i="26"/>
  <c r="T2" i="26"/>
  <c r="AC2" i="26"/>
  <c r="X2" i="26"/>
  <c r="S2" i="26"/>
  <c r="U2" i="26"/>
  <c r="AB17" i="26"/>
  <c r="X17" i="26"/>
  <c r="T17" i="26"/>
  <c r="L17" i="26"/>
  <c r="AA17" i="26"/>
  <c r="W17" i="26"/>
  <c r="S17" i="26"/>
  <c r="Z17" i="26"/>
  <c r="V17" i="26"/>
  <c r="R17" i="26"/>
  <c r="B17" i="26"/>
  <c r="AC17" i="26"/>
  <c r="Y17" i="26"/>
  <c r="AB25" i="26"/>
  <c r="X25" i="26"/>
  <c r="T25" i="26"/>
  <c r="L25" i="26"/>
  <c r="AA25" i="26"/>
  <c r="W25" i="26"/>
  <c r="S25" i="26"/>
  <c r="Z25" i="26"/>
  <c r="V25" i="26"/>
  <c r="R25" i="26"/>
  <c r="B25" i="26"/>
  <c r="Y25" i="26"/>
  <c r="U25" i="26"/>
  <c r="M25" i="26"/>
  <c r="F110" i="26"/>
  <c r="G110" i="26"/>
  <c r="H118" i="26"/>
  <c r="I118" i="26" s="1"/>
  <c r="G118" i="26"/>
  <c r="H121" i="26"/>
  <c r="I121" i="26" s="1"/>
  <c r="G121" i="26"/>
  <c r="G127" i="26"/>
  <c r="F127" i="26"/>
  <c r="F131" i="26"/>
  <c r="G131" i="26"/>
  <c r="G138" i="26"/>
  <c r="F138" i="26"/>
  <c r="F142" i="26"/>
  <c r="G142" i="26"/>
  <c r="G170" i="26"/>
  <c r="F170" i="26"/>
  <c r="G180" i="26"/>
  <c r="F180" i="26"/>
  <c r="H180" i="26"/>
  <c r="I180" i="26" s="1"/>
  <c r="G183" i="26"/>
  <c r="F183" i="26"/>
  <c r="H204" i="26"/>
  <c r="I204" i="26" s="1"/>
  <c r="G204" i="26"/>
  <c r="F123" i="26"/>
  <c r="G139" i="26"/>
  <c r="G160" i="26"/>
  <c r="G112" i="26"/>
  <c r="F118" i="26"/>
  <c r="G128" i="26"/>
  <c r="G135" i="26"/>
  <c r="G150" i="26"/>
  <c r="G156" i="26"/>
  <c r="G171" i="26"/>
  <c r="G178" i="26"/>
  <c r="F184" i="26"/>
  <c r="F196" i="26"/>
  <c r="S13" i="26"/>
  <c r="AA45" i="26"/>
  <c r="W45" i="26"/>
  <c r="S45" i="26"/>
  <c r="AC45" i="26"/>
  <c r="X45" i="26"/>
  <c r="R45" i="26"/>
  <c r="AB45" i="26"/>
  <c r="V45" i="26"/>
  <c r="L45" i="26"/>
  <c r="Z45" i="26"/>
  <c r="U45" i="26"/>
  <c r="B45" i="26"/>
  <c r="AB67" i="26"/>
  <c r="X67" i="26"/>
  <c r="T67" i="26"/>
  <c r="P67" i="26"/>
  <c r="L67" i="26"/>
  <c r="AC67" i="26"/>
  <c r="W67" i="26"/>
  <c r="R67" i="26"/>
  <c r="M67" i="26"/>
  <c r="AA67" i="26"/>
  <c r="U67" i="26"/>
  <c r="N67" i="26"/>
  <c r="Z67" i="26"/>
  <c r="S67" i="26"/>
  <c r="K67" i="26"/>
  <c r="Y67" i="26"/>
  <c r="Q67" i="26"/>
  <c r="J67" i="26"/>
  <c r="B67" i="26"/>
  <c r="O67" i="26"/>
  <c r="Z69" i="26"/>
  <c r="V69" i="26"/>
  <c r="R69" i="26"/>
  <c r="N69" i="26"/>
  <c r="J69" i="26"/>
  <c r="B69" i="26"/>
  <c r="Y69" i="26"/>
  <c r="T69" i="26"/>
  <c r="O69" i="26"/>
  <c r="AC69" i="26"/>
  <c r="W69" i="26"/>
  <c r="P69" i="26"/>
  <c r="AB69" i="26"/>
  <c r="U69" i="26"/>
  <c r="M69" i="26"/>
  <c r="AA69" i="26"/>
  <c r="S69" i="26"/>
  <c r="L69" i="26"/>
  <c r="K69" i="26"/>
  <c r="M5" i="26"/>
  <c r="R5" i="26"/>
  <c r="W5" i="26"/>
  <c r="R6" i="26"/>
  <c r="X6" i="26"/>
  <c r="O7" i="26"/>
  <c r="T7" i="26"/>
  <c r="AB9" i="26"/>
  <c r="X9" i="26"/>
  <c r="T9" i="26"/>
  <c r="L9" i="26"/>
  <c r="S9" i="26"/>
  <c r="Y9" i="26"/>
  <c r="AA10" i="26"/>
  <c r="W10" i="26"/>
  <c r="S10" i="26"/>
  <c r="T10" i="26"/>
  <c r="Y10" i="26"/>
  <c r="Z11" i="26"/>
  <c r="V11" i="26"/>
  <c r="R11" i="26"/>
  <c r="B11" i="26"/>
  <c r="U11" i="26"/>
  <c r="AA11" i="26"/>
  <c r="Z15" i="26"/>
  <c r="V15" i="26"/>
  <c r="R15" i="26"/>
  <c r="B15" i="26"/>
  <c r="AB15" i="26"/>
  <c r="X15" i="26"/>
  <c r="T15" i="26"/>
  <c r="S15" i="26"/>
  <c r="AA15" i="26"/>
  <c r="AB33" i="26"/>
  <c r="X33" i="26"/>
  <c r="T33" i="26"/>
  <c r="P33" i="26"/>
  <c r="L33" i="26"/>
  <c r="S33" i="26"/>
  <c r="K33" i="26"/>
  <c r="AA33" i="26"/>
  <c r="W33" i="26"/>
  <c r="O33" i="26"/>
  <c r="Z33" i="26"/>
  <c r="V33" i="26"/>
  <c r="R33" i="26"/>
  <c r="N33" i="26"/>
  <c r="J33" i="26"/>
  <c r="B33" i="26"/>
  <c r="M33" i="26"/>
  <c r="AC33" i="26"/>
  <c r="AB44" i="26"/>
  <c r="X44" i="26"/>
  <c r="T44" i="26"/>
  <c r="L44" i="26"/>
  <c r="AC44" i="26"/>
  <c r="W44" i="26"/>
  <c r="R44" i="26"/>
  <c r="AA44" i="26"/>
  <c r="V44" i="26"/>
  <c r="Z44" i="26"/>
  <c r="U44" i="26"/>
  <c r="B44" i="26"/>
  <c r="T45" i="26"/>
  <c r="V67" i="26"/>
  <c r="Q69" i="26"/>
  <c r="AA92" i="26"/>
  <c r="W92" i="26"/>
  <c r="S92" i="26"/>
  <c r="Z92" i="26"/>
  <c r="U92" i="26"/>
  <c r="B92" i="26"/>
  <c r="X92" i="26"/>
  <c r="AB92" i="26"/>
  <c r="R92" i="26"/>
  <c r="Y92" i="26"/>
  <c r="V92" i="26"/>
  <c r="AC92" i="26"/>
  <c r="T92" i="26"/>
  <c r="L92" i="26"/>
  <c r="AB29" i="26"/>
  <c r="X29" i="26"/>
  <c r="T29" i="26"/>
  <c r="P29" i="26"/>
  <c r="L29" i="26"/>
  <c r="AA29" i="26"/>
  <c r="W29" i="26"/>
  <c r="S29" i="26"/>
  <c r="O29" i="26"/>
  <c r="K29" i="26"/>
  <c r="Z29" i="26"/>
  <c r="V29" i="26"/>
  <c r="R29" i="26"/>
  <c r="N29" i="26"/>
  <c r="J29" i="26"/>
  <c r="B29" i="26"/>
  <c r="M29" i="26"/>
  <c r="AC29" i="26"/>
  <c r="AB5" i="26"/>
  <c r="X5" i="26"/>
  <c r="T5" i="26"/>
  <c r="P5" i="26"/>
  <c r="L5" i="26"/>
  <c r="N5" i="26"/>
  <c r="S5" i="26"/>
  <c r="Y5" i="26"/>
  <c r="AA6" i="26"/>
  <c r="W6" i="26"/>
  <c r="S6" i="26"/>
  <c r="T6" i="26"/>
  <c r="Y6" i="26"/>
  <c r="Z7" i="26"/>
  <c r="V7" i="26"/>
  <c r="R7" i="26"/>
  <c r="N7" i="26"/>
  <c r="J7" i="26"/>
  <c r="B7" i="26"/>
  <c r="K7" i="26"/>
  <c r="P7" i="26"/>
  <c r="U7" i="26"/>
  <c r="AA7" i="26"/>
  <c r="AB21" i="26"/>
  <c r="X21" i="26"/>
  <c r="T21" i="26"/>
  <c r="P21" i="26"/>
  <c r="L21" i="26"/>
  <c r="AA21" i="26"/>
  <c r="W21" i="26"/>
  <c r="S21" i="26"/>
  <c r="O21" i="26"/>
  <c r="K21" i="26"/>
  <c r="Z21" i="26"/>
  <c r="V21" i="26"/>
  <c r="R21" i="26"/>
  <c r="N21" i="26"/>
  <c r="J21" i="26"/>
  <c r="B21" i="26"/>
  <c r="M21" i="26"/>
  <c r="AC21" i="26"/>
  <c r="U29" i="26"/>
  <c r="AB37" i="26"/>
  <c r="X37" i="26"/>
  <c r="T37" i="26"/>
  <c r="P37" i="26"/>
  <c r="L37" i="26"/>
  <c r="AA37" i="26"/>
  <c r="W37" i="26"/>
  <c r="S37" i="26"/>
  <c r="O37" i="26"/>
  <c r="K37" i="26"/>
  <c r="Z37" i="26"/>
  <c r="V37" i="26"/>
  <c r="R37" i="26"/>
  <c r="N37" i="26"/>
  <c r="J37" i="26"/>
  <c r="B37" i="26"/>
  <c r="M37" i="26"/>
  <c r="AC37" i="26"/>
  <c r="Y45" i="26"/>
  <c r="AA68" i="26"/>
  <c r="W68" i="26"/>
  <c r="S68" i="26"/>
  <c r="O68" i="26"/>
  <c r="K68" i="26"/>
  <c r="AC68" i="26"/>
  <c r="X68" i="26"/>
  <c r="R68" i="26"/>
  <c r="M68" i="26"/>
  <c r="AB68" i="26"/>
  <c r="U68" i="26"/>
  <c r="N68" i="26"/>
  <c r="Z68" i="26"/>
  <c r="T68" i="26"/>
  <c r="L68" i="26"/>
  <c r="Y68" i="26"/>
  <c r="Q68" i="26"/>
  <c r="J68" i="26"/>
  <c r="B68" i="26"/>
  <c r="P68" i="26"/>
  <c r="X69" i="26"/>
  <c r="Q14" i="26"/>
  <c r="U14" i="26"/>
  <c r="Y14" i="26"/>
  <c r="AC14" i="26"/>
  <c r="U18" i="26"/>
  <c r="Y18" i="26"/>
  <c r="AC18" i="26"/>
  <c r="L19" i="26"/>
  <c r="P19" i="26"/>
  <c r="T19" i="26"/>
  <c r="X19" i="26"/>
  <c r="AB19" i="26"/>
  <c r="M22" i="26"/>
  <c r="U22" i="26"/>
  <c r="Y22" i="26"/>
  <c r="AC22" i="26"/>
  <c r="L23" i="26"/>
  <c r="P23" i="26"/>
  <c r="T23" i="26"/>
  <c r="X23" i="26"/>
  <c r="AB23" i="26"/>
  <c r="U26" i="26"/>
  <c r="Y26" i="26"/>
  <c r="AC26" i="26"/>
  <c r="L27" i="26"/>
  <c r="T27" i="26"/>
  <c r="X27" i="26"/>
  <c r="AB27" i="26"/>
  <c r="U30" i="26"/>
  <c r="Y30" i="26"/>
  <c r="AC30" i="26"/>
  <c r="L31" i="26"/>
  <c r="T31" i="26"/>
  <c r="X31" i="26"/>
  <c r="AB31" i="26"/>
  <c r="U34" i="26"/>
  <c r="Y34" i="26"/>
  <c r="AC34" i="26"/>
  <c r="L35" i="26"/>
  <c r="T35" i="26"/>
  <c r="X35" i="26"/>
  <c r="AB35" i="26"/>
  <c r="M38" i="26"/>
  <c r="Q38" i="26"/>
  <c r="U38" i="26"/>
  <c r="Y38" i="26"/>
  <c r="AC38" i="26"/>
  <c r="L39" i="26"/>
  <c r="T39" i="26"/>
  <c r="X39" i="26"/>
  <c r="AB39" i="26"/>
  <c r="AA41" i="26"/>
  <c r="W41" i="26"/>
  <c r="S41" i="26"/>
  <c r="N41" i="26"/>
  <c r="T41" i="26"/>
  <c r="Y41" i="26"/>
  <c r="Z42" i="26"/>
  <c r="V42" i="26"/>
  <c r="R42" i="26"/>
  <c r="B42" i="26"/>
  <c r="U42" i="26"/>
  <c r="AA42" i="26"/>
  <c r="M52" i="26"/>
  <c r="R52" i="26"/>
  <c r="W52" i="26"/>
  <c r="R53" i="26"/>
  <c r="X53" i="26"/>
  <c r="O54" i="26"/>
  <c r="T54" i="26"/>
  <c r="P58" i="26"/>
  <c r="AB60" i="26"/>
  <c r="X60" i="26"/>
  <c r="T60" i="26"/>
  <c r="P60" i="26"/>
  <c r="L60" i="26"/>
  <c r="AA60" i="26"/>
  <c r="V60" i="26"/>
  <c r="Q60" i="26"/>
  <c r="K60" i="26"/>
  <c r="O60" i="26"/>
  <c r="W60" i="26"/>
  <c r="AA61" i="26"/>
  <c r="W61" i="26"/>
  <c r="S61" i="26"/>
  <c r="AB61" i="26"/>
  <c r="V61" i="26"/>
  <c r="L61" i="26"/>
  <c r="X61" i="26"/>
  <c r="Z64" i="26"/>
  <c r="V64" i="26"/>
  <c r="R64" i="26"/>
  <c r="N64" i="26"/>
  <c r="J64" i="26"/>
  <c r="B64" i="26"/>
  <c r="AC64" i="26"/>
  <c r="X64" i="26"/>
  <c r="S64" i="26"/>
  <c r="M64" i="26"/>
  <c r="K64" i="26"/>
  <c r="Q64" i="26"/>
  <c r="Y64" i="26"/>
  <c r="AA85" i="26"/>
  <c r="W85" i="26"/>
  <c r="S85" i="26"/>
  <c r="AC85" i="26"/>
  <c r="X85" i="26"/>
  <c r="R85" i="26"/>
  <c r="AB85" i="26"/>
  <c r="U85" i="26"/>
  <c r="Z85" i="26"/>
  <c r="T85" i="26"/>
  <c r="L85" i="26"/>
  <c r="Y85" i="26"/>
  <c r="B85" i="26"/>
  <c r="M23" i="26"/>
  <c r="Q23" i="26"/>
  <c r="U23" i="26"/>
  <c r="Y23" i="26"/>
  <c r="AC23" i="26"/>
  <c r="U27" i="26"/>
  <c r="Y27" i="26"/>
  <c r="AC27" i="26"/>
  <c r="U31" i="26"/>
  <c r="Y31" i="26"/>
  <c r="AC31" i="26"/>
  <c r="AB52" i="26"/>
  <c r="X52" i="26"/>
  <c r="T52" i="26"/>
  <c r="P52" i="26"/>
  <c r="L52" i="26"/>
  <c r="N52" i="26"/>
  <c r="S52" i="26"/>
  <c r="Y52" i="26"/>
  <c r="AA53" i="26"/>
  <c r="W53" i="26"/>
  <c r="S53" i="26"/>
  <c r="T53" i="26"/>
  <c r="Y53" i="26"/>
  <c r="Z54" i="26"/>
  <c r="V54" i="26"/>
  <c r="R54" i="26"/>
  <c r="N54" i="26"/>
  <c r="J54" i="26"/>
  <c r="B54" i="26"/>
  <c r="K54" i="26"/>
  <c r="P54" i="26"/>
  <c r="U54" i="26"/>
  <c r="AA54" i="26"/>
  <c r="Z58" i="26"/>
  <c r="V58" i="26"/>
  <c r="R58" i="26"/>
  <c r="N58" i="26"/>
  <c r="J58" i="26"/>
  <c r="B58" i="26"/>
  <c r="AB58" i="26"/>
  <c r="W58" i="26"/>
  <c r="Q58" i="26"/>
  <c r="L58" i="26"/>
  <c r="K58" i="26"/>
  <c r="S58" i="26"/>
  <c r="Y58" i="26"/>
  <c r="AB91" i="26"/>
  <c r="X91" i="26"/>
  <c r="T91" i="26"/>
  <c r="L91" i="26"/>
  <c r="Z91" i="26"/>
  <c r="U91" i="26"/>
  <c r="B91" i="26"/>
  <c r="AC91" i="26"/>
  <c r="V91" i="26"/>
  <c r="AA91" i="26"/>
  <c r="R91" i="26"/>
  <c r="Y91" i="26"/>
  <c r="W91" i="26"/>
  <c r="M91" i="26"/>
  <c r="M19" i="26"/>
  <c r="Q19" i="26"/>
  <c r="U19" i="26"/>
  <c r="Y19" i="26"/>
  <c r="AC19" i="26"/>
  <c r="U35" i="26"/>
  <c r="Y35" i="26"/>
  <c r="AC35" i="26"/>
  <c r="U39" i="26"/>
  <c r="Y39" i="26"/>
  <c r="AC39" i="26"/>
  <c r="U4" i="26"/>
  <c r="Y4" i="26"/>
  <c r="M8" i="26"/>
  <c r="Q8" i="26"/>
  <c r="U8" i="26"/>
  <c r="Y8" i="26"/>
  <c r="U12" i="26"/>
  <c r="Y12" i="26"/>
  <c r="K14" i="26"/>
  <c r="O14" i="26"/>
  <c r="S14" i="26"/>
  <c r="W14" i="26"/>
  <c r="U16" i="26"/>
  <c r="Y16" i="26"/>
  <c r="S18" i="26"/>
  <c r="W18" i="26"/>
  <c r="B19" i="26"/>
  <c r="J19" i="26"/>
  <c r="N19" i="26"/>
  <c r="R19" i="26"/>
  <c r="V19" i="26"/>
  <c r="U20" i="26"/>
  <c r="Y20" i="26"/>
  <c r="S22" i="26"/>
  <c r="W22" i="26"/>
  <c r="B23" i="26"/>
  <c r="J23" i="26"/>
  <c r="N23" i="26"/>
  <c r="R23" i="26"/>
  <c r="V23" i="26"/>
  <c r="M24" i="26"/>
  <c r="Q24" i="26"/>
  <c r="U24" i="26"/>
  <c r="Y24" i="26"/>
  <c r="S26" i="26"/>
  <c r="W26" i="26"/>
  <c r="B27" i="26"/>
  <c r="R27" i="26"/>
  <c r="V27" i="26"/>
  <c r="U28" i="26"/>
  <c r="Y28" i="26"/>
  <c r="S30" i="26"/>
  <c r="W30" i="26"/>
  <c r="B31" i="26"/>
  <c r="R31" i="26"/>
  <c r="V31" i="26"/>
  <c r="U32" i="26"/>
  <c r="Y32" i="26"/>
  <c r="S34" i="26"/>
  <c r="W34" i="26"/>
  <c r="B35" i="26"/>
  <c r="R35" i="26"/>
  <c r="V35" i="26"/>
  <c r="U36" i="26"/>
  <c r="Y36" i="26"/>
  <c r="K38" i="26"/>
  <c r="O38" i="26"/>
  <c r="S38" i="26"/>
  <c r="W38" i="26"/>
  <c r="B39" i="26"/>
  <c r="R39" i="26"/>
  <c r="V39" i="26"/>
  <c r="AB40" i="26"/>
  <c r="X40" i="26"/>
  <c r="T40" i="26"/>
  <c r="V40" i="26"/>
  <c r="AA40" i="26"/>
  <c r="L41" i="26"/>
  <c r="V41" i="26"/>
  <c r="AB41" i="26"/>
  <c r="S42" i="26"/>
  <c r="X42" i="26"/>
  <c r="AC42" i="26"/>
  <c r="AB48" i="26"/>
  <c r="X48" i="26"/>
  <c r="T48" i="26"/>
  <c r="L48" i="26"/>
  <c r="S48" i="26"/>
  <c r="Y48" i="26"/>
  <c r="AA49" i="26"/>
  <c r="W49" i="26"/>
  <c r="S49" i="26"/>
  <c r="T49" i="26"/>
  <c r="Y49" i="26"/>
  <c r="Z50" i="26"/>
  <c r="V50" i="26"/>
  <c r="R50" i="26"/>
  <c r="B50" i="26"/>
  <c r="U50" i="26"/>
  <c r="AA50" i="26"/>
  <c r="B52" i="26"/>
  <c r="J52" i="26"/>
  <c r="O52" i="26"/>
  <c r="U52" i="26"/>
  <c r="Z52" i="26"/>
  <c r="B53" i="26"/>
  <c r="U53" i="26"/>
  <c r="Z53" i="26"/>
  <c r="L54" i="26"/>
  <c r="Q54" i="26"/>
  <c r="W54" i="26"/>
  <c r="AB54" i="26"/>
  <c r="AA57" i="26"/>
  <c r="W57" i="26"/>
  <c r="S57" i="26"/>
  <c r="Z57" i="26"/>
  <c r="U57" i="26"/>
  <c r="B57" i="26"/>
  <c r="L57" i="26"/>
  <c r="R57" i="26"/>
  <c r="Y57" i="26"/>
  <c r="M58" i="26"/>
  <c r="T58" i="26"/>
  <c r="AA58" i="26"/>
  <c r="M60" i="26"/>
  <c r="S60" i="26"/>
  <c r="Z60" i="26"/>
  <c r="T61" i="26"/>
  <c r="Z61" i="26"/>
  <c r="O64" i="26"/>
  <c r="U64" i="26"/>
  <c r="AB64" i="26"/>
  <c r="AB84" i="26"/>
  <c r="X84" i="26"/>
  <c r="T84" i="26"/>
  <c r="L84" i="26"/>
  <c r="AC84" i="26"/>
  <c r="W84" i="26"/>
  <c r="R84" i="26"/>
  <c r="AA84" i="26"/>
  <c r="U84" i="26"/>
  <c r="Z84" i="26"/>
  <c r="S84" i="26"/>
  <c r="Y84" i="26"/>
  <c r="B84" i="26"/>
  <c r="Z86" i="26"/>
  <c r="V86" i="26"/>
  <c r="R86" i="26"/>
  <c r="B86" i="26"/>
  <c r="Y86" i="26"/>
  <c r="T86" i="26"/>
  <c r="AC86" i="26"/>
  <c r="W86" i="26"/>
  <c r="AB86" i="26"/>
  <c r="U86" i="26"/>
  <c r="M86" i="26"/>
  <c r="AA86" i="26"/>
  <c r="S86" i="26"/>
  <c r="L86" i="26"/>
  <c r="S91" i="26"/>
  <c r="AB79" i="26"/>
  <c r="X79" i="26"/>
  <c r="T79" i="26"/>
  <c r="P79" i="26"/>
  <c r="L79" i="26"/>
  <c r="N79" i="26"/>
  <c r="S79" i="26"/>
  <c r="Y79" i="26"/>
  <c r="AA80" i="26"/>
  <c r="W80" i="26"/>
  <c r="S80" i="26"/>
  <c r="T80" i="26"/>
  <c r="Y80" i="26"/>
  <c r="Z81" i="26"/>
  <c r="V81" i="26"/>
  <c r="R81" i="26"/>
  <c r="B81" i="26"/>
  <c r="U81" i="26"/>
  <c r="AA81" i="26"/>
  <c r="AB95" i="26"/>
  <c r="X95" i="26"/>
  <c r="T95" i="26"/>
  <c r="L95" i="26"/>
  <c r="AA95" i="26"/>
  <c r="V95" i="26"/>
  <c r="AC95" i="26"/>
  <c r="U95" i="26"/>
  <c r="Z95" i="26"/>
  <c r="S95" i="26"/>
  <c r="Y95" i="26"/>
  <c r="R95" i="26"/>
  <c r="B95" i="26"/>
  <c r="Z97" i="26"/>
  <c r="V97" i="26"/>
  <c r="R97" i="26"/>
  <c r="B97" i="26"/>
  <c r="AC97" i="26"/>
  <c r="X97" i="26"/>
  <c r="S97" i="26"/>
  <c r="W97" i="26"/>
  <c r="AB97" i="26"/>
  <c r="U97" i="26"/>
  <c r="AA97" i="26"/>
  <c r="T97" i="26"/>
  <c r="L97" i="26"/>
  <c r="AB75" i="26"/>
  <c r="X75" i="26"/>
  <c r="T75" i="26"/>
  <c r="L75" i="26"/>
  <c r="S75" i="26"/>
  <c r="Y75" i="26"/>
  <c r="AA76" i="26"/>
  <c r="W76" i="26"/>
  <c r="S76" i="26"/>
  <c r="O76" i="26"/>
  <c r="T76" i="26"/>
  <c r="Y76" i="26"/>
  <c r="Z77" i="26"/>
  <c r="V77" i="26"/>
  <c r="R77" i="26"/>
  <c r="B77" i="26"/>
  <c r="U77" i="26"/>
  <c r="AA77" i="26"/>
  <c r="B79" i="26"/>
  <c r="J79" i="26"/>
  <c r="O79" i="26"/>
  <c r="U79" i="26"/>
  <c r="Z79" i="26"/>
  <c r="B80" i="26"/>
  <c r="U80" i="26"/>
  <c r="Z80" i="26"/>
  <c r="L81" i="26"/>
  <c r="W81" i="26"/>
  <c r="AB81" i="26"/>
  <c r="W95" i="26"/>
  <c r="M43" i="26"/>
  <c r="Q43" i="26"/>
  <c r="U43" i="26"/>
  <c r="Y43" i="26"/>
  <c r="U47" i="26"/>
  <c r="Y47" i="26"/>
  <c r="M51" i="26"/>
  <c r="U51" i="26"/>
  <c r="Y51" i="26"/>
  <c r="AC55" i="26"/>
  <c r="Y55" i="26"/>
  <c r="M55" i="26"/>
  <c r="Q55" i="26"/>
  <c r="U55" i="26"/>
  <c r="Z55" i="26"/>
  <c r="AB71" i="26"/>
  <c r="X71" i="26"/>
  <c r="T71" i="26"/>
  <c r="P71" i="26"/>
  <c r="L71" i="26"/>
  <c r="N71" i="26"/>
  <c r="S71" i="26"/>
  <c r="Y71" i="26"/>
  <c r="AA72" i="26"/>
  <c r="W72" i="26"/>
  <c r="S72" i="26"/>
  <c r="T72" i="26"/>
  <c r="Y72" i="26"/>
  <c r="Z73" i="26"/>
  <c r="V73" i="26"/>
  <c r="R73" i="26"/>
  <c r="B73" i="26"/>
  <c r="U73" i="26"/>
  <c r="AA73" i="26"/>
  <c r="B75" i="26"/>
  <c r="U75" i="26"/>
  <c r="Z75" i="26"/>
  <c r="B76" i="26"/>
  <c r="U76" i="26"/>
  <c r="Z76" i="26"/>
  <c r="L77" i="26"/>
  <c r="Q77" i="26"/>
  <c r="W77" i="26"/>
  <c r="AB77" i="26"/>
  <c r="K79" i="26"/>
  <c r="Q79" i="26"/>
  <c r="V79" i="26"/>
  <c r="AA79" i="26"/>
  <c r="L80" i="26"/>
  <c r="V80" i="26"/>
  <c r="AB80" i="26"/>
  <c r="M81" i="26"/>
  <c r="S81" i="26"/>
  <c r="X81" i="26"/>
  <c r="AC81" i="26"/>
  <c r="AA96" i="26"/>
  <c r="W96" i="26"/>
  <c r="S96" i="26"/>
  <c r="AB96" i="26"/>
  <c r="V96" i="26"/>
  <c r="L96" i="26"/>
  <c r="AC96" i="26"/>
  <c r="U96" i="26"/>
  <c r="Z96" i="26"/>
  <c r="T96" i="26"/>
  <c r="Y96" i="26"/>
  <c r="R96" i="26"/>
  <c r="B96" i="26"/>
  <c r="Y97" i="26"/>
  <c r="M59" i="26"/>
  <c r="Q59" i="26"/>
  <c r="U59" i="26"/>
  <c r="Y59" i="26"/>
  <c r="U66" i="26"/>
  <c r="Y66" i="26"/>
  <c r="U70" i="26"/>
  <c r="Y70" i="26"/>
  <c r="U74" i="26"/>
  <c r="Y74" i="26"/>
  <c r="M78" i="26"/>
  <c r="Q78" i="26"/>
  <c r="U78" i="26"/>
  <c r="Y78" i="26"/>
  <c r="U82" i="26"/>
  <c r="Y82" i="26"/>
  <c r="AB88" i="26"/>
  <c r="X88" i="26"/>
  <c r="T88" i="26"/>
  <c r="P88" i="26"/>
  <c r="L88" i="26"/>
  <c r="N88" i="26"/>
  <c r="S88" i="26"/>
  <c r="Y88" i="26"/>
  <c r="AA89" i="26"/>
  <c r="W89" i="26"/>
  <c r="S89" i="26"/>
  <c r="T89" i="26"/>
  <c r="Y89" i="26"/>
  <c r="AC90" i="26"/>
  <c r="Z90" i="26"/>
  <c r="V90" i="26"/>
  <c r="R90" i="26"/>
  <c r="N90" i="26"/>
  <c r="J90" i="26"/>
  <c r="B90" i="26"/>
  <c r="K90" i="26"/>
  <c r="P90" i="26"/>
  <c r="U90" i="26"/>
  <c r="AA90" i="26"/>
  <c r="Z93" i="26"/>
  <c r="V93" i="26"/>
  <c r="R93" i="26"/>
  <c r="B93" i="26"/>
  <c r="AB93" i="26"/>
  <c r="W93" i="26"/>
  <c r="L93" i="26"/>
  <c r="S93" i="26"/>
  <c r="Y93" i="26"/>
  <c r="Z101" i="26"/>
  <c r="V101" i="26"/>
  <c r="R101" i="26"/>
  <c r="N101" i="26"/>
  <c r="J101" i="26"/>
  <c r="B101" i="26"/>
  <c r="Y101" i="26"/>
  <c r="T101" i="26"/>
  <c r="O101" i="26"/>
  <c r="AC101" i="26"/>
  <c r="X101" i="26"/>
  <c r="S101" i="26"/>
  <c r="M101" i="26"/>
  <c r="AB101" i="26"/>
  <c r="W101" i="26"/>
  <c r="Q101" i="26"/>
  <c r="L101" i="26"/>
  <c r="K101" i="26"/>
  <c r="AA100" i="26"/>
  <c r="W100" i="26"/>
  <c r="S100" i="26"/>
  <c r="AC100" i="26"/>
  <c r="X100" i="26"/>
  <c r="R100" i="26"/>
  <c r="AB100" i="26"/>
  <c r="V100" i="26"/>
  <c r="L100" i="26"/>
  <c r="Z100" i="26"/>
  <c r="U100" i="26"/>
  <c r="B100" i="26"/>
  <c r="AB99" i="26"/>
  <c r="X99" i="26"/>
  <c r="T99" i="26"/>
  <c r="L99" i="26"/>
  <c r="AC99" i="26"/>
  <c r="W99" i="26"/>
  <c r="R99" i="26"/>
  <c r="AA99" i="26"/>
  <c r="V99" i="26"/>
  <c r="Z99" i="26"/>
  <c r="U99" i="26"/>
  <c r="B99" i="26"/>
  <c r="T100" i="26"/>
  <c r="U101" i="26"/>
  <c r="U87" i="26"/>
  <c r="Y87" i="26"/>
  <c r="AB103" i="26"/>
  <c r="X103" i="26"/>
  <c r="T103" i="26"/>
  <c r="L103" i="26"/>
  <c r="S103" i="26"/>
  <c r="Y103" i="26"/>
  <c r="AA104" i="26"/>
  <c r="W104" i="26"/>
  <c r="S104" i="26"/>
  <c r="O104" i="26"/>
  <c r="K104" i="26"/>
  <c r="N104" i="26"/>
  <c r="T104" i="26"/>
  <c r="Y104" i="26"/>
  <c r="Z105" i="26"/>
  <c r="V105" i="26"/>
  <c r="R105" i="26"/>
  <c r="B105" i="26"/>
  <c r="U105" i="26"/>
  <c r="AA105" i="26"/>
  <c r="M94" i="26"/>
  <c r="Q94" i="26"/>
  <c r="U94" i="26"/>
  <c r="Y94" i="26"/>
  <c r="U98" i="26"/>
  <c r="Y98" i="26"/>
  <c r="U102" i="26"/>
  <c r="Y102" i="26"/>
  <c r="M106" i="26"/>
  <c r="Q106" i="26"/>
  <c r="U106" i="26"/>
  <c r="Y106" i="26"/>
  <c r="F115" i="26"/>
  <c r="H115" i="26"/>
  <c r="I115" i="26" s="1"/>
  <c r="G141" i="26"/>
  <c r="H141" i="26"/>
  <c r="I141" i="26" s="1"/>
  <c r="G157" i="26"/>
  <c r="H157" i="26"/>
  <c r="I157" i="26" s="1"/>
  <c r="G189" i="26"/>
  <c r="H189" i="26"/>
  <c r="I189" i="26" s="1"/>
  <c r="G173" i="26"/>
  <c r="H173" i="26"/>
  <c r="I173" i="26" s="1"/>
  <c r="G205" i="26"/>
  <c r="H205" i="26"/>
  <c r="I205" i="26" s="1"/>
  <c r="F119" i="26"/>
  <c r="H119" i="26"/>
  <c r="I119" i="26" s="1"/>
  <c r="G107" i="26"/>
  <c r="H107" i="26"/>
  <c r="I107" i="26" s="1"/>
  <c r="G111" i="26"/>
  <c r="H111" i="26"/>
  <c r="I111" i="26" s="1"/>
  <c r="F109" i="26"/>
  <c r="F122" i="26"/>
  <c r="H122" i="26"/>
  <c r="I122" i="26" s="1"/>
  <c r="G122" i="26"/>
  <c r="G129" i="26"/>
  <c r="H129" i="26"/>
  <c r="I129" i="26" s="1"/>
  <c r="G145" i="26"/>
  <c r="H145" i="26"/>
  <c r="I145" i="26" s="1"/>
  <c r="G161" i="26"/>
  <c r="H161" i="26"/>
  <c r="I161" i="26" s="1"/>
  <c r="G177" i="26"/>
  <c r="H177" i="26"/>
  <c r="I177" i="26" s="1"/>
  <c r="G193" i="26"/>
  <c r="H193" i="26"/>
  <c r="I193" i="26" s="1"/>
  <c r="H108" i="26"/>
  <c r="I108" i="26" s="1"/>
  <c r="H112" i="26"/>
  <c r="I112" i="26" s="1"/>
  <c r="G115" i="26"/>
  <c r="H116" i="26"/>
  <c r="I116" i="26" s="1"/>
  <c r="G119" i="26"/>
  <c r="H120" i="26"/>
  <c r="I120" i="26" s="1"/>
  <c r="F124" i="26"/>
  <c r="H124" i="26"/>
  <c r="I124" i="26" s="1"/>
  <c r="G124" i="26"/>
  <c r="G133" i="26"/>
  <c r="H133" i="26"/>
  <c r="I133" i="26" s="1"/>
  <c r="G149" i="26"/>
  <c r="H149" i="26"/>
  <c r="I149" i="26" s="1"/>
  <c r="G165" i="26"/>
  <c r="H165" i="26"/>
  <c r="I165" i="26" s="1"/>
  <c r="G181" i="26"/>
  <c r="H181" i="26"/>
  <c r="I181" i="26" s="1"/>
  <c r="G197" i="26"/>
  <c r="H197" i="26"/>
  <c r="I197" i="26" s="1"/>
  <c r="F107" i="26"/>
  <c r="H109" i="26"/>
  <c r="I109" i="26" s="1"/>
  <c r="F111" i="26"/>
  <c r="H113" i="26"/>
  <c r="I113" i="26" s="1"/>
  <c r="G116" i="26"/>
  <c r="H117" i="26"/>
  <c r="I117" i="26" s="1"/>
  <c r="G120" i="26"/>
  <c r="F126" i="26"/>
  <c r="H126" i="26"/>
  <c r="I126" i="26" s="1"/>
  <c r="G126" i="26"/>
  <c r="G137" i="26"/>
  <c r="H137" i="26"/>
  <c r="I137" i="26" s="1"/>
  <c r="G153" i="26"/>
  <c r="H153" i="26"/>
  <c r="I153" i="26" s="1"/>
  <c r="G169" i="26"/>
  <c r="H169" i="26"/>
  <c r="I169" i="26" s="1"/>
  <c r="G185" i="26"/>
  <c r="H185" i="26"/>
  <c r="I185" i="26" s="1"/>
  <c r="G201" i="26"/>
  <c r="H201" i="26"/>
  <c r="I201" i="26" s="1"/>
  <c r="F121" i="26"/>
  <c r="F128" i="26"/>
  <c r="H130" i="26"/>
  <c r="I130" i="26" s="1"/>
  <c r="F132" i="26"/>
  <c r="H134" i="26"/>
  <c r="I134" i="26" s="1"/>
  <c r="F136" i="26"/>
  <c r="H138" i="26"/>
  <c r="I138" i="26" s="1"/>
  <c r="F140" i="26"/>
  <c r="H142" i="26"/>
  <c r="I142" i="26" s="1"/>
  <c r="F144" i="26"/>
  <c r="H146" i="26"/>
  <c r="I146" i="26" s="1"/>
  <c r="F148" i="26"/>
  <c r="H150" i="26"/>
  <c r="I150" i="26" s="1"/>
  <c r="F152" i="26"/>
  <c r="H154" i="26"/>
  <c r="I154" i="26" s="1"/>
  <c r="F156" i="26"/>
  <c r="H158" i="26"/>
  <c r="I158" i="26" s="1"/>
  <c r="F160" i="26"/>
  <c r="H162" i="26"/>
  <c r="I162" i="26" s="1"/>
  <c r="F164" i="26"/>
  <c r="H166" i="26"/>
  <c r="I166" i="26" s="1"/>
  <c r="F168" i="26"/>
  <c r="H170" i="26"/>
  <c r="I170" i="26" s="1"/>
  <c r="F172" i="26"/>
  <c r="H174" i="26"/>
  <c r="I174" i="26" s="1"/>
  <c r="F176" i="26"/>
  <c r="H178" i="26"/>
  <c r="I178" i="26" s="1"/>
  <c r="H182" i="26"/>
  <c r="I182" i="26" s="1"/>
  <c r="H186" i="26"/>
  <c r="I186" i="26" s="1"/>
  <c r="H190" i="26"/>
  <c r="I190" i="26" s="1"/>
  <c r="H194" i="26"/>
  <c r="I194" i="26" s="1"/>
  <c r="H198" i="26"/>
  <c r="I198" i="26" s="1"/>
  <c r="H202" i="26"/>
  <c r="I202" i="26" s="1"/>
  <c r="F204" i="26"/>
  <c r="G123" i="26"/>
  <c r="G125" i="26"/>
  <c r="H127" i="26"/>
  <c r="I127" i="26" s="1"/>
  <c r="F129" i="26"/>
  <c r="H131" i="26"/>
  <c r="I131" i="26" s="1"/>
  <c r="F133" i="26"/>
  <c r="H135" i="26"/>
  <c r="I135" i="26" s="1"/>
  <c r="F137" i="26"/>
  <c r="H139" i="26"/>
  <c r="I139" i="26" s="1"/>
  <c r="F141" i="26"/>
  <c r="H143" i="26"/>
  <c r="I143" i="26" s="1"/>
  <c r="F145" i="26"/>
  <c r="H147" i="26"/>
  <c r="I147" i="26" s="1"/>
  <c r="F149" i="26"/>
  <c r="H151" i="26"/>
  <c r="I151" i="26" s="1"/>
  <c r="F153" i="26"/>
  <c r="H155" i="26"/>
  <c r="I155" i="26" s="1"/>
  <c r="F157" i="26"/>
  <c r="H159" i="26"/>
  <c r="I159" i="26" s="1"/>
  <c r="F161" i="26"/>
  <c r="H163" i="26"/>
  <c r="I163" i="26" s="1"/>
  <c r="F165" i="26"/>
  <c r="H167" i="26"/>
  <c r="I167" i="26" s="1"/>
  <c r="F169" i="26"/>
  <c r="H171" i="26"/>
  <c r="I171" i="26" s="1"/>
  <c r="F173" i="26"/>
  <c r="H175" i="26"/>
  <c r="I175" i="26" s="1"/>
  <c r="F177" i="26"/>
  <c r="H179" i="26"/>
  <c r="I179" i="26" s="1"/>
  <c r="F181" i="26"/>
  <c r="H183" i="26"/>
  <c r="I183" i="26" s="1"/>
  <c r="F185" i="26"/>
  <c r="H187" i="26"/>
  <c r="I187" i="26" s="1"/>
  <c r="F189" i="26"/>
  <c r="H191" i="26"/>
  <c r="I191" i="26" s="1"/>
  <c r="F193" i="26"/>
  <c r="H195" i="26"/>
  <c r="I195" i="26" s="1"/>
  <c r="F197" i="26"/>
  <c r="H199" i="26"/>
  <c r="I199" i="26" s="1"/>
  <c r="F201" i="26"/>
  <c r="H203" i="26"/>
  <c r="I203" i="26" s="1"/>
  <c r="F205" i="26"/>
  <c r="G24" i="26" l="1"/>
  <c r="H79" i="26"/>
  <c r="I79" i="26" s="1"/>
  <c r="F101" i="26"/>
  <c r="G67" i="26"/>
  <c r="H5" i="26"/>
  <c r="I5" i="26" s="1"/>
  <c r="G90" i="26"/>
  <c r="G33" i="26"/>
  <c r="G104" i="26"/>
  <c r="H101" i="26"/>
  <c r="I101" i="26" s="1"/>
  <c r="F88" i="26"/>
  <c r="F59" i="26"/>
  <c r="H55" i="26"/>
  <c r="I55" i="26" s="1"/>
  <c r="F43" i="26"/>
  <c r="F60" i="26"/>
  <c r="F24" i="26"/>
  <c r="F19" i="26"/>
  <c r="H23" i="26"/>
  <c r="I23" i="26" s="1"/>
  <c r="G37" i="26"/>
  <c r="F29" i="26"/>
  <c r="H33" i="26"/>
  <c r="I33" i="26" s="1"/>
  <c r="H67" i="26"/>
  <c r="I67" i="26" s="1"/>
  <c r="G101" i="26"/>
  <c r="H37" i="26"/>
  <c r="I37" i="26" s="1"/>
  <c r="H24" i="26"/>
  <c r="I24" i="26" s="1"/>
  <c r="H90" i="26"/>
  <c r="I90" i="26" s="1"/>
  <c r="G79" i="26"/>
  <c r="F67" i="26"/>
  <c r="F104" i="26"/>
  <c r="H104" i="26"/>
  <c r="I104" i="26" s="1"/>
  <c r="F69" i="26"/>
  <c r="G69" i="26"/>
  <c r="H69" i="26"/>
  <c r="I69" i="26" s="1"/>
  <c r="F78" i="26"/>
  <c r="H78" i="26"/>
  <c r="I78" i="26" s="1"/>
  <c r="G78" i="26"/>
  <c r="G60" i="26"/>
  <c r="G55" i="26"/>
  <c r="H52" i="26"/>
  <c r="I52" i="26" s="1"/>
  <c r="G52" i="26"/>
  <c r="F52" i="26"/>
  <c r="G59" i="26"/>
  <c r="G29" i="26"/>
  <c r="G19" i="26"/>
  <c r="G71" i="26"/>
  <c r="F8" i="26"/>
  <c r="H8" i="26"/>
  <c r="I8" i="26" s="1"/>
  <c r="G8" i="26"/>
  <c r="F33" i="26"/>
  <c r="F46" i="26"/>
  <c r="H46" i="26"/>
  <c r="I46" i="26" s="1"/>
  <c r="G46" i="26"/>
  <c r="H59" i="26"/>
  <c r="I59" i="26" s="1"/>
  <c r="G5" i="26"/>
  <c r="F37" i="26"/>
  <c r="G21" i="26"/>
  <c r="H21" i="26"/>
  <c r="I21" i="26" s="1"/>
  <c r="F21" i="26"/>
  <c r="G43" i="26"/>
  <c r="G106" i="26"/>
  <c r="F106" i="26"/>
  <c r="H106" i="26"/>
  <c r="I106" i="26" s="1"/>
  <c r="H88" i="26"/>
  <c r="I88" i="26" s="1"/>
  <c r="F79" i="26"/>
  <c r="F64" i="26"/>
  <c r="G64" i="26"/>
  <c r="H64" i="26"/>
  <c r="I64" i="26" s="1"/>
  <c r="F90" i="26"/>
  <c r="H60" i="26"/>
  <c r="I60" i="26" s="1"/>
  <c r="F58" i="26"/>
  <c r="H58" i="26"/>
  <c r="I58" i="26" s="1"/>
  <c r="G58" i="26"/>
  <c r="F71" i="26"/>
  <c r="G68" i="26"/>
  <c r="F68" i="26"/>
  <c r="H68" i="26"/>
  <c r="I68" i="26" s="1"/>
  <c r="F54" i="26"/>
  <c r="G54" i="26"/>
  <c r="H54" i="26"/>
  <c r="I54" i="26" s="1"/>
  <c r="F38" i="26"/>
  <c r="G38" i="26"/>
  <c r="H38" i="26"/>
  <c r="I38" i="26" s="1"/>
  <c r="H94" i="26"/>
  <c r="I94" i="26" s="1"/>
  <c r="G94" i="26"/>
  <c r="F94" i="26"/>
  <c r="G88" i="26"/>
  <c r="H43" i="26"/>
  <c r="I43" i="26" s="1"/>
  <c r="F23" i="26"/>
  <c r="F5" i="26"/>
  <c r="G23" i="26"/>
  <c r="F55" i="26"/>
  <c r="H29" i="26"/>
  <c r="I29" i="26" s="1"/>
  <c r="H71" i="26"/>
  <c r="I71" i="26" s="1"/>
  <c r="G7" i="26"/>
  <c r="F7" i="26"/>
  <c r="H7" i="26"/>
  <c r="I7" i="26" s="1"/>
  <c r="H19" i="26"/>
  <c r="I19" i="26" s="1"/>
  <c r="GL34" i="24" l="1"/>
  <c r="EQ92" i="5" l="1"/>
  <c r="EQ81" i="5"/>
  <c r="ET93" i="5" l="1"/>
  <c r="ET92" i="5"/>
  <c r="ET81" i="5"/>
  <c r="FE39" i="5"/>
  <c r="FB39" i="5"/>
  <c r="GC72" i="24" l="1"/>
  <c r="GF118" i="24"/>
  <c r="GC118" i="24"/>
  <c r="GF175" i="24"/>
  <c r="GC175" i="24"/>
  <c r="GF154" i="24"/>
  <c r="GC154" i="24"/>
  <c r="GF135" i="24"/>
  <c r="GC135" i="24"/>
  <c r="GF106" i="24"/>
  <c r="GC106" i="24"/>
  <c r="GF129" i="24"/>
  <c r="GC129" i="24"/>
  <c r="GF98" i="24"/>
  <c r="GC98" i="24"/>
  <c r="GF125" i="24"/>
  <c r="GC125" i="24"/>
  <c r="GF67" i="24"/>
  <c r="GC67" i="24"/>
  <c r="GF60" i="24"/>
  <c r="GC60" i="24"/>
  <c r="GF46" i="24"/>
  <c r="GC46" i="24"/>
  <c r="GF43" i="24"/>
  <c r="GC43" i="24"/>
  <c r="GF74" i="24"/>
  <c r="GC74" i="24"/>
  <c r="GF119" i="24"/>
  <c r="GC119" i="24"/>
  <c r="GF51" i="24"/>
  <c r="GC51" i="24"/>
  <c r="GF55" i="24"/>
  <c r="GC55" i="24"/>
  <c r="GC18" i="24"/>
  <c r="GF87" i="24"/>
  <c r="GC87" i="24"/>
  <c r="GF13" i="24"/>
  <c r="GC13" i="24"/>
  <c r="GF11" i="24"/>
  <c r="GC11" i="24"/>
  <c r="V29" i="12" l="1"/>
  <c r="V23" i="12"/>
  <c r="V1" i="12"/>
  <c r="V30" i="12" s="1"/>
  <c r="DG7" i="9"/>
  <c r="DH73" i="9" s="1"/>
  <c r="DM7" i="9"/>
  <c r="DM8" i="9" s="1"/>
  <c r="DG8" i="9"/>
  <c r="DM6" i="9"/>
  <c r="DG6" i="9"/>
  <c r="DM74" i="9"/>
  <c r="DM73" i="9"/>
  <c r="DM72" i="9"/>
  <c r="DH72" i="9"/>
  <c r="DM71" i="9"/>
  <c r="DM70" i="9"/>
  <c r="DM65" i="9"/>
  <c r="DM51" i="9"/>
  <c r="DM47" i="9"/>
  <c r="DM31" i="9"/>
  <c r="DM21" i="9"/>
  <c r="DH21" i="9"/>
  <c r="DM17" i="9"/>
  <c r="DH15" i="9"/>
  <c r="DM15" i="9"/>
  <c r="DN15" i="9" l="1"/>
  <c r="DN31" i="9"/>
  <c r="DH74" i="9"/>
  <c r="DN21" i="9"/>
  <c r="DN74" i="9"/>
  <c r="DN70" i="9"/>
  <c r="DN65" i="9"/>
  <c r="DN72" i="9"/>
  <c r="V24" i="12"/>
  <c r="V2" i="12"/>
  <c r="V22" i="12"/>
  <c r="DN71" i="9"/>
  <c r="DN17" i="9"/>
  <c r="DN47" i="9"/>
  <c r="DN73" i="9"/>
  <c r="DN51" i="9"/>
  <c r="DH31" i="9"/>
  <c r="DH17" i="9"/>
  <c r="DH47" i="9"/>
  <c r="DH51" i="9"/>
  <c r="DH70" i="9"/>
  <c r="DH65" i="9"/>
  <c r="DH71" i="9"/>
  <c r="F129" i="2"/>
  <c r="E129" i="2" s="1"/>
  <c r="F127" i="2"/>
  <c r="E127" i="2" s="1"/>
  <c r="F126" i="2"/>
  <c r="E126" i="2" s="1"/>
  <c r="DR5" i="5" l="1"/>
  <c r="DR4" i="5"/>
  <c r="DR3" i="5"/>
  <c r="EL5" i="5"/>
  <c r="EL4" i="5"/>
  <c r="EL3" i="5"/>
  <c r="FF5" i="5"/>
  <c r="FF3" i="5"/>
  <c r="FF4" i="5"/>
  <c r="B2" i="23"/>
  <c r="DV95" i="5"/>
  <c r="DV94" i="5"/>
  <c r="DV92" i="5"/>
  <c r="P77" i="26" s="1"/>
  <c r="DV91" i="5"/>
  <c r="P28" i="26" s="1"/>
  <c r="DV90" i="5"/>
  <c r="DV89" i="5"/>
  <c r="P76" i="26" s="1"/>
  <c r="DV88" i="5"/>
  <c r="P73" i="26" s="1"/>
  <c r="DV87" i="5"/>
  <c r="P10" i="26" s="1"/>
  <c r="DV86" i="5"/>
  <c r="DV85" i="5"/>
  <c r="P102" i="26" s="1"/>
  <c r="DV84" i="5"/>
  <c r="P2" i="26" s="1"/>
  <c r="DV83" i="5"/>
  <c r="P25" i="26" s="1"/>
  <c r="DV81" i="5"/>
  <c r="P72" i="26" s="1"/>
  <c r="DV80" i="5"/>
  <c r="DV79" i="5"/>
  <c r="P4" i="26" s="1"/>
  <c r="DV78" i="5"/>
  <c r="P12" i="26" s="1"/>
  <c r="DV77" i="5"/>
  <c r="P50" i="26" s="1"/>
  <c r="DV76" i="5"/>
  <c r="P89" i="26" s="1"/>
  <c r="DV75" i="5"/>
  <c r="P70" i="26" s="1"/>
  <c r="DV74" i="5"/>
  <c r="P66" i="26" s="1"/>
  <c r="DV73" i="5"/>
  <c r="P44" i="26" s="1"/>
  <c r="DV72" i="5"/>
  <c r="P30" i="26" s="1"/>
  <c r="DV71" i="5"/>
  <c r="P36" i="26" s="1"/>
  <c r="DV69" i="5"/>
  <c r="P49" i="26" s="1"/>
  <c r="DV68" i="5"/>
  <c r="P98" i="26" s="1"/>
  <c r="DV67" i="5"/>
  <c r="P97" i="26" s="1"/>
  <c r="DV66" i="5"/>
  <c r="P18" i="26" s="1"/>
  <c r="DV65" i="5"/>
  <c r="DV63" i="5"/>
  <c r="P57" i="26" s="1"/>
  <c r="DV62" i="5"/>
  <c r="P48" i="26" s="1"/>
  <c r="DV61" i="5"/>
  <c r="P47" i="26" s="1"/>
  <c r="DV60" i="5"/>
  <c r="P56" i="26" s="1"/>
  <c r="DV59" i="5"/>
  <c r="P27" i="26" s="1"/>
  <c r="DV58" i="5"/>
  <c r="P93" i="26" s="1"/>
  <c r="DV57" i="5"/>
  <c r="P26" i="26" s="1"/>
  <c r="DV56" i="5"/>
  <c r="P40" i="26" s="1"/>
  <c r="DV55" i="5"/>
  <c r="P31" i="26" s="1"/>
  <c r="DV54" i="5"/>
  <c r="P85" i="26" s="1"/>
  <c r="DV53" i="5"/>
  <c r="DV52" i="5"/>
  <c r="P99" i="26" s="1"/>
  <c r="DV51" i="5"/>
  <c r="DV50" i="5"/>
  <c r="DV49" i="5"/>
  <c r="P96" i="26" s="1"/>
  <c r="DV48" i="5"/>
  <c r="P6" i="26" s="1"/>
  <c r="DV47" i="5"/>
  <c r="P9" i="26" s="1"/>
  <c r="DV45" i="5"/>
  <c r="P82" i="26" s="1"/>
  <c r="DV44" i="5"/>
  <c r="P81" i="26" s="1"/>
  <c r="DV42" i="5"/>
  <c r="P51" i="26" s="1"/>
  <c r="DV41" i="5"/>
  <c r="P16" i="26" s="1"/>
  <c r="DV39" i="5"/>
  <c r="DV38" i="5"/>
  <c r="P39" i="26" s="1"/>
  <c r="DV37" i="5"/>
  <c r="P84" i="26" s="1"/>
  <c r="DV33" i="5"/>
  <c r="P17" i="26" s="1"/>
  <c r="DV32" i="5"/>
  <c r="DV31" i="5"/>
  <c r="DV30" i="5"/>
  <c r="DV29" i="5"/>
  <c r="P75" i="26" s="1"/>
  <c r="DV28" i="5"/>
  <c r="P20" i="26" s="1"/>
  <c r="DV26" i="5"/>
  <c r="P92" i="26" s="1"/>
  <c r="DV24" i="5"/>
  <c r="P74" i="26" s="1"/>
  <c r="DV23" i="5"/>
  <c r="P87" i="26" s="1"/>
  <c r="DV22" i="5"/>
  <c r="P103" i="26" s="1"/>
  <c r="DV21" i="5"/>
  <c r="P95" i="26" s="1"/>
  <c r="DV20" i="5"/>
  <c r="P35" i="26" s="1"/>
  <c r="DV19" i="5"/>
  <c r="P34" i="26" s="1"/>
  <c r="DY28" i="5"/>
  <c r="EB28" i="5"/>
  <c r="EE28" i="5"/>
  <c r="EH28" i="5"/>
  <c r="EK28" i="5"/>
  <c r="DU96" i="5"/>
  <c r="DU93" i="5"/>
  <c r="EQ93" i="5" s="1"/>
  <c r="DU82" i="5"/>
  <c r="DU70" i="5"/>
  <c r="DU64" i="5"/>
  <c r="DU46" i="5"/>
  <c r="DU43" i="5"/>
  <c r="DU40" i="5"/>
  <c r="DU36" i="5"/>
  <c r="DU35" i="5"/>
  <c r="DU34" i="5"/>
  <c r="DU27" i="5"/>
  <c r="DU25" i="5"/>
  <c r="DU18" i="5"/>
  <c r="DU17" i="5"/>
  <c r="DV17" i="5" s="1"/>
  <c r="P32" i="26" s="1"/>
  <c r="DU16" i="5"/>
  <c r="DV16" i="5" s="1"/>
  <c r="P13" i="26" s="1"/>
  <c r="DU15" i="5"/>
  <c r="DV15" i="5" s="1"/>
  <c r="P105" i="26" s="1"/>
  <c r="DU11" i="5"/>
  <c r="DU12" i="5"/>
  <c r="DV12" i="5" s="1"/>
  <c r="P15" i="26" s="1"/>
  <c r="DU13" i="5"/>
  <c r="DV13" i="5" s="1"/>
  <c r="P14" i="26" s="1"/>
  <c r="DU14" i="5"/>
  <c r="I1" i="12"/>
  <c r="I2" i="12" s="1"/>
  <c r="B23" i="12"/>
  <c r="C23" i="12"/>
  <c r="D23" i="12"/>
  <c r="E23" i="12"/>
  <c r="F23" i="12"/>
  <c r="G23" i="12"/>
  <c r="H23" i="12"/>
  <c r="I23" i="12"/>
  <c r="J23" i="12"/>
  <c r="K23" i="12"/>
  <c r="L23" i="12"/>
  <c r="M23" i="12"/>
  <c r="N23" i="12"/>
  <c r="O23" i="12"/>
  <c r="P23" i="12"/>
  <c r="Q23" i="12"/>
  <c r="R23" i="12"/>
  <c r="S23" i="12"/>
  <c r="T23" i="12"/>
  <c r="U23" i="12"/>
  <c r="W23" i="12"/>
  <c r="I24" i="12"/>
  <c r="B74" i="9"/>
  <c r="F128" i="2"/>
  <c r="E128" i="2" s="1"/>
  <c r="F125" i="2"/>
  <c r="E125" i="2" s="1"/>
  <c r="F124" i="2"/>
  <c r="E124" i="2" s="1"/>
  <c r="B45" i="9" s="1"/>
  <c r="F123" i="2"/>
  <c r="E123" i="2" s="1"/>
  <c r="F122" i="2"/>
  <c r="E122" i="2" s="1"/>
  <c r="F121" i="2"/>
  <c r="E121" i="2" s="1"/>
  <c r="B15" i="9" s="1"/>
  <c r="F120" i="2"/>
  <c r="E120" i="2" s="1"/>
  <c r="F119" i="2"/>
  <c r="E119" i="2" s="1"/>
  <c r="B59" i="9" s="1"/>
  <c r="F118" i="2"/>
  <c r="E118" i="2"/>
  <c r="F117" i="2"/>
  <c r="E117" i="2" s="1"/>
  <c r="F116" i="2"/>
  <c r="E116" i="2"/>
  <c r="F115" i="2"/>
  <c r="E115" i="2" s="1"/>
  <c r="B51" i="9" s="1"/>
  <c r="F114" i="2"/>
  <c r="E114" i="2"/>
  <c r="F113" i="2"/>
  <c r="E113" i="2" s="1"/>
  <c r="B42" i="9" s="1"/>
  <c r="F112" i="2"/>
  <c r="E112" i="2" s="1"/>
  <c r="B27" i="9" s="1"/>
  <c r="F111" i="2"/>
  <c r="E111" i="2" s="1"/>
  <c r="B25" i="9" s="1"/>
  <c r="F110" i="2"/>
  <c r="E110" i="2"/>
  <c r="F109" i="2"/>
  <c r="E109" i="2" s="1"/>
  <c r="F108" i="2"/>
  <c r="E108" i="2" s="1"/>
  <c r="F107" i="2"/>
  <c r="E107" i="2" s="1"/>
  <c r="F106" i="2"/>
  <c r="E106" i="2" s="1"/>
  <c r="B61" i="9" s="1"/>
  <c r="F105" i="2"/>
  <c r="E105" i="2" s="1"/>
  <c r="F104" i="2"/>
  <c r="E104" i="2"/>
  <c r="B23" i="9" s="1"/>
  <c r="F103" i="2"/>
  <c r="E103" i="2"/>
  <c r="B22" i="9" s="1"/>
  <c r="F102" i="2"/>
  <c r="E102" i="2" s="1"/>
  <c r="F101" i="2"/>
  <c r="E101" i="2"/>
  <c r="F100" i="2"/>
  <c r="E100" i="2" s="1"/>
  <c r="B17" i="9" s="1"/>
  <c r="F99" i="2"/>
  <c r="E99" i="2" s="1"/>
  <c r="B34" i="9" s="1"/>
  <c r="F98" i="2"/>
  <c r="E98" i="2"/>
  <c r="B32" i="9" s="1"/>
  <c r="F97" i="2"/>
  <c r="E97" i="2" s="1"/>
  <c r="F96" i="2"/>
  <c r="E96" i="2" s="1"/>
  <c r="B29" i="9" s="1"/>
  <c r="F95" i="2"/>
  <c r="E95" i="2" s="1"/>
  <c r="B28" i="9" s="1"/>
  <c r="F94" i="2"/>
  <c r="E94" i="2" s="1"/>
  <c r="B44" i="9" s="1"/>
  <c r="F93" i="2"/>
  <c r="E93" i="2" s="1"/>
  <c r="F92" i="2"/>
  <c r="E92" i="2"/>
  <c r="F91" i="2"/>
  <c r="E91" i="2" s="1"/>
  <c r="B39" i="9" s="1"/>
  <c r="F90" i="2"/>
  <c r="E90" i="2" s="1"/>
  <c r="F89" i="2"/>
  <c r="E89" i="2" s="1"/>
  <c r="B38" i="9" s="1"/>
  <c r="F88" i="2"/>
  <c r="E88" i="2" s="1"/>
  <c r="F87" i="2"/>
  <c r="E87" i="2"/>
  <c r="B19" i="9" s="1"/>
  <c r="F86" i="2"/>
  <c r="E86" i="2" s="1"/>
  <c r="B21" i="9" s="1"/>
  <c r="F85" i="2"/>
  <c r="E85" i="2" s="1"/>
  <c r="F84" i="2"/>
  <c r="E84" i="2" s="1"/>
  <c r="B52" i="9" s="1"/>
  <c r="F83" i="2"/>
  <c r="E83" i="2"/>
  <c r="F82" i="2"/>
  <c r="E82" i="2" s="1"/>
  <c r="B18" i="9" s="1"/>
  <c r="F81" i="2"/>
  <c r="E81" i="2"/>
  <c r="B24" i="9" s="1"/>
  <c r="F80" i="2"/>
  <c r="E80" i="2"/>
  <c r="F79" i="2"/>
  <c r="E79" i="2" s="1"/>
  <c r="F78" i="2"/>
  <c r="E78" i="2"/>
  <c r="B35" i="9"/>
  <c r="F77" i="2"/>
  <c r="E77" i="2" s="1"/>
  <c r="B30" i="9" s="1"/>
  <c r="F76" i="2"/>
  <c r="E76" i="2" s="1"/>
  <c r="F75" i="2"/>
  <c r="E75" i="2"/>
  <c r="B66" i="9" s="1"/>
  <c r="F74" i="2"/>
  <c r="E74" i="2" s="1"/>
  <c r="F73" i="2"/>
  <c r="E73" i="2"/>
  <c r="F72" i="2"/>
  <c r="E72" i="2" s="1"/>
  <c r="F71" i="2"/>
  <c r="E71" i="2" s="1"/>
  <c r="F70" i="2"/>
  <c r="E70" i="2" s="1"/>
  <c r="B20" i="9" s="1"/>
  <c r="F69" i="2"/>
  <c r="E69" i="2" s="1"/>
  <c r="F68" i="2"/>
  <c r="E68" i="2"/>
  <c r="F67" i="2"/>
  <c r="E67" i="2" s="1"/>
  <c r="F66" i="2"/>
  <c r="E66" i="2"/>
  <c r="F65" i="2"/>
  <c r="E65" i="2" s="1"/>
  <c r="F64" i="2"/>
  <c r="E64" i="2" s="1"/>
  <c r="B55" i="9" s="1"/>
  <c r="F63" i="2"/>
  <c r="E63" i="2" s="1"/>
  <c r="B54" i="9" s="1"/>
  <c r="F62" i="2"/>
  <c r="E62" i="2" s="1"/>
  <c r="F61" i="2"/>
  <c r="E61" i="2"/>
  <c r="B64" i="9" s="1"/>
  <c r="F60" i="2"/>
  <c r="E60" i="2" s="1"/>
  <c r="B65" i="9" s="1"/>
  <c r="F59" i="2"/>
  <c r="E59" i="2" s="1"/>
  <c r="B67" i="9" s="1"/>
  <c r="F58" i="2"/>
  <c r="E58" i="2"/>
  <c r="B41" i="9" s="1"/>
  <c r="F57" i="2"/>
  <c r="E57" i="2" s="1"/>
  <c r="B49" i="9" s="1"/>
  <c r="F56" i="2"/>
  <c r="E56" i="2" s="1"/>
  <c r="F55" i="2"/>
  <c r="E55" i="2" s="1"/>
  <c r="F54" i="2"/>
  <c r="E54" i="2" s="1"/>
  <c r="B63" i="9" s="1"/>
  <c r="F53" i="2"/>
  <c r="E53" i="2" s="1"/>
  <c r="B40" i="9" s="1"/>
  <c r="F52" i="2"/>
  <c r="E52" i="2" s="1"/>
  <c r="B47" i="9" s="1"/>
  <c r="F51" i="2"/>
  <c r="E51" i="2" s="1"/>
  <c r="B46" i="9" s="1"/>
  <c r="F50" i="2"/>
  <c r="E50" i="2" s="1"/>
  <c r="F49" i="2"/>
  <c r="E49" i="2"/>
  <c r="F48" i="2"/>
  <c r="E48" i="2" s="1"/>
  <c r="B57" i="9" s="1"/>
  <c r="F47" i="2"/>
  <c r="E47" i="2" s="1"/>
  <c r="F46" i="2"/>
  <c r="E46" i="2" s="1"/>
  <c r="F45" i="2"/>
  <c r="E45" i="2" s="1"/>
  <c r="B68" i="9" s="1"/>
  <c r="F44" i="2"/>
  <c r="E44" i="2" s="1"/>
  <c r="F43" i="2"/>
  <c r="E43" i="2" s="1"/>
  <c r="B56" i="9" s="1"/>
  <c r="F42" i="2"/>
  <c r="E42" i="2" s="1"/>
  <c r="B37" i="9" s="1"/>
  <c r="F41" i="2"/>
  <c r="E41" i="2"/>
  <c r="F40" i="2"/>
  <c r="E40" i="2" s="1"/>
  <c r="F39" i="2"/>
  <c r="E39" i="2" s="1"/>
  <c r="F38" i="2"/>
  <c r="E38" i="2" s="1"/>
  <c r="F37" i="2"/>
  <c r="E37" i="2"/>
  <c r="F36" i="2"/>
  <c r="E36" i="2" s="1"/>
  <c r="B58" i="9" s="1"/>
  <c r="F35" i="2"/>
  <c r="E35" i="2" s="1"/>
  <c r="F34" i="2"/>
  <c r="E34" i="2"/>
  <c r="F33" i="2"/>
  <c r="E33" i="2" s="1"/>
  <c r="F32" i="2"/>
  <c r="E32" i="2"/>
  <c r="B69" i="9"/>
  <c r="F31" i="2"/>
  <c r="E31" i="2" s="1"/>
  <c r="B16" i="9" s="1"/>
  <c r="F30" i="2"/>
  <c r="E30" i="2" s="1"/>
  <c r="B43" i="9" s="1"/>
  <c r="F29" i="2"/>
  <c r="E29" i="2"/>
  <c r="F28" i="2"/>
  <c r="E28" i="2" s="1"/>
  <c r="B50" i="9" s="1"/>
  <c r="F27" i="2"/>
  <c r="E27" i="2" s="1"/>
  <c r="F26" i="2"/>
  <c r="E26" i="2"/>
  <c r="B48" i="9" s="1"/>
  <c r="F25" i="2"/>
  <c r="E25" i="2" s="1"/>
  <c r="F24" i="2"/>
  <c r="E24" i="2"/>
  <c r="F23" i="2"/>
  <c r="E23" i="2" s="1"/>
  <c r="F22" i="2"/>
  <c r="E22" i="2"/>
  <c r="F21" i="2"/>
  <c r="E21" i="2" s="1"/>
  <c r="B11" i="9" s="1"/>
  <c r="F20" i="2"/>
  <c r="E20" i="2" s="1"/>
  <c r="B62" i="9" s="1"/>
  <c r="F19" i="2"/>
  <c r="E19" i="2" s="1"/>
  <c r="F18" i="2"/>
  <c r="E18" i="2" s="1"/>
  <c r="B14" i="9" s="1"/>
  <c r="F17" i="2"/>
  <c r="E17" i="2" s="1"/>
  <c r="F16" i="2"/>
  <c r="E16" i="2"/>
  <c r="B26" i="9"/>
  <c r="F15" i="2"/>
  <c r="E15" i="2" s="1"/>
  <c r="F14" i="2"/>
  <c r="E14" i="2" s="1"/>
  <c r="F13" i="2"/>
  <c r="E13" i="2" s="1"/>
  <c r="B13" i="9" s="1"/>
  <c r="F12" i="2"/>
  <c r="E12" i="2" s="1"/>
  <c r="F11" i="2"/>
  <c r="E11" i="2"/>
  <c r="F10" i="2"/>
  <c r="E10" i="2"/>
  <c r="F9" i="2"/>
  <c r="E9" i="2"/>
  <c r="F8" i="2"/>
  <c r="E8" i="2" s="1"/>
  <c r="B36" i="9" s="1"/>
  <c r="F7" i="2"/>
  <c r="E7" i="2"/>
  <c r="B60" i="9" s="1"/>
  <c r="F6" i="2"/>
  <c r="E6" i="2" s="1"/>
  <c r="B33" i="9" s="1"/>
  <c r="F5" i="2"/>
  <c r="E5" i="2" s="1"/>
  <c r="B31" i="9" s="1"/>
  <c r="F4" i="2"/>
  <c r="E4" i="2" s="1"/>
  <c r="F3" i="2"/>
  <c r="E3" i="2"/>
  <c r="AQ5" i="9"/>
  <c r="AQ6" i="9" s="1"/>
  <c r="Q6" i="9"/>
  <c r="K6" i="9"/>
  <c r="AK6" i="9"/>
  <c r="AE6" i="9"/>
  <c r="BE6" i="9"/>
  <c r="AY6" i="9"/>
  <c r="BY6" i="9"/>
  <c r="BS6" i="9"/>
  <c r="CS6" i="9"/>
  <c r="CM6" i="9"/>
  <c r="Q8" i="9"/>
  <c r="K8" i="9"/>
  <c r="AK8" i="9"/>
  <c r="AE8" i="9"/>
  <c r="BE8" i="9"/>
  <c r="AY8" i="9"/>
  <c r="BY8" i="9"/>
  <c r="BS8" i="9"/>
  <c r="CS8" i="9"/>
  <c r="CM8" i="9"/>
  <c r="C8" i="9"/>
  <c r="W8" i="9"/>
  <c r="BK8" i="9"/>
  <c r="W6" i="9"/>
  <c r="BK6" i="9"/>
  <c r="CE8" i="9"/>
  <c r="CE6" i="9"/>
  <c r="C6" i="9"/>
  <c r="CT74" i="9"/>
  <c r="CT69" i="9"/>
  <c r="CT68" i="9"/>
  <c r="CT67" i="9"/>
  <c r="CT66" i="9"/>
  <c r="CT65" i="9"/>
  <c r="CT64" i="9"/>
  <c r="CT63" i="9"/>
  <c r="CT62" i="9"/>
  <c r="CT61" i="9"/>
  <c r="CT60" i="9"/>
  <c r="CT59" i="9"/>
  <c r="CT58" i="9"/>
  <c r="CT51" i="9"/>
  <c r="CT57" i="9"/>
  <c r="CT56" i="9"/>
  <c r="CT55" i="9"/>
  <c r="CT54" i="9"/>
  <c r="CT53" i="9"/>
  <c r="CT52" i="9"/>
  <c r="CT50" i="9"/>
  <c r="CT49" i="9"/>
  <c r="CT48" i="9"/>
  <c r="CT47" i="9"/>
  <c r="CT46" i="9"/>
  <c r="CT45" i="9"/>
  <c r="CT44" i="9"/>
  <c r="CT43" i="9"/>
  <c r="CT42" i="9"/>
  <c r="CT41" i="9"/>
  <c r="CT40" i="9"/>
  <c r="CT39" i="9"/>
  <c r="CT38" i="9"/>
  <c r="CT37" i="9"/>
  <c r="CT36" i="9"/>
  <c r="CT35" i="9"/>
  <c r="CT34" i="9"/>
  <c r="CT33" i="9"/>
  <c r="CT32" i="9"/>
  <c r="CT31" i="9"/>
  <c r="CT30" i="9"/>
  <c r="CT29" i="9"/>
  <c r="CT28" i="9"/>
  <c r="CT27" i="9"/>
  <c r="CT26" i="9"/>
  <c r="CT25" i="9"/>
  <c r="CT24" i="9"/>
  <c r="CT23" i="9"/>
  <c r="CT22" i="9"/>
  <c r="CT21" i="9"/>
  <c r="CT20" i="9"/>
  <c r="CT19" i="9"/>
  <c r="CT18" i="9"/>
  <c r="CT17" i="9"/>
  <c r="CT16" i="9"/>
  <c r="CT15" i="9"/>
  <c r="CT14" i="9"/>
  <c r="CT13" i="9"/>
  <c r="CT12" i="9"/>
  <c r="CT11" i="9"/>
  <c r="CN74" i="9"/>
  <c r="CN69" i="9"/>
  <c r="CN68" i="9"/>
  <c r="CN67" i="9"/>
  <c r="CN66" i="9"/>
  <c r="CN65" i="9"/>
  <c r="CN64" i="9"/>
  <c r="CN63" i="9"/>
  <c r="CN62" i="9"/>
  <c r="CN61" i="9"/>
  <c r="CN60" i="9"/>
  <c r="CN59" i="9"/>
  <c r="CN58" i="9"/>
  <c r="CN51" i="9"/>
  <c r="CN57" i="9"/>
  <c r="CN56" i="9"/>
  <c r="CN55" i="9"/>
  <c r="CN54" i="9"/>
  <c r="CN53" i="9"/>
  <c r="CN52" i="9"/>
  <c r="CN50" i="9"/>
  <c r="CN49" i="9"/>
  <c r="CN48" i="9"/>
  <c r="CN47" i="9"/>
  <c r="CN46" i="9"/>
  <c r="CN45" i="9"/>
  <c r="CN44" i="9"/>
  <c r="CN43" i="9"/>
  <c r="CN42" i="9"/>
  <c r="CN41" i="9"/>
  <c r="CN40" i="9"/>
  <c r="CN39" i="9"/>
  <c r="CN38" i="9"/>
  <c r="CN37" i="9"/>
  <c r="CN36" i="9"/>
  <c r="CN35" i="9"/>
  <c r="CN34" i="9"/>
  <c r="CN33" i="9"/>
  <c r="CN32" i="9"/>
  <c r="CN31" i="9"/>
  <c r="CN30" i="9"/>
  <c r="CN29" i="9"/>
  <c r="CN28" i="9"/>
  <c r="CN27" i="9"/>
  <c r="CN26" i="9"/>
  <c r="CN25" i="9"/>
  <c r="CN24" i="9"/>
  <c r="CN23" i="9"/>
  <c r="CN22" i="9"/>
  <c r="CN21" i="9"/>
  <c r="CN20" i="9"/>
  <c r="CN19" i="9"/>
  <c r="CN18" i="9"/>
  <c r="CN17" i="9"/>
  <c r="CN16" i="9"/>
  <c r="CN15" i="9"/>
  <c r="CN14" i="9"/>
  <c r="CN13" i="9"/>
  <c r="CN12" i="9"/>
  <c r="CN11" i="9"/>
  <c r="CK74" i="9"/>
  <c r="CK69" i="9"/>
  <c r="CL69" i="9" s="1"/>
  <c r="CK68" i="9"/>
  <c r="CK67" i="9"/>
  <c r="CK66" i="9"/>
  <c r="CK65" i="9"/>
  <c r="CK64" i="9"/>
  <c r="CK63" i="9"/>
  <c r="CK62" i="9"/>
  <c r="CK61" i="9"/>
  <c r="CK60" i="9"/>
  <c r="CK59" i="9"/>
  <c r="CK58" i="9"/>
  <c r="CK51" i="9"/>
  <c r="CK57" i="9"/>
  <c r="CK56" i="9"/>
  <c r="CK55" i="9"/>
  <c r="CL55" i="9" s="1"/>
  <c r="CK54" i="9"/>
  <c r="CK53" i="9"/>
  <c r="CK52" i="9"/>
  <c r="CK50" i="9"/>
  <c r="CK49" i="9"/>
  <c r="CK48" i="9"/>
  <c r="CK47" i="9"/>
  <c r="CK46" i="9"/>
  <c r="CK45" i="9"/>
  <c r="CK44" i="9"/>
  <c r="CK43" i="9"/>
  <c r="CK42" i="9"/>
  <c r="CK41" i="9"/>
  <c r="CK40" i="9"/>
  <c r="CK39" i="9"/>
  <c r="CK38" i="9"/>
  <c r="CK37" i="9"/>
  <c r="CL37" i="9" s="1"/>
  <c r="CK36" i="9"/>
  <c r="CK35" i="9"/>
  <c r="CK34" i="9"/>
  <c r="CK33" i="9"/>
  <c r="CK32" i="9"/>
  <c r="CK31" i="9"/>
  <c r="CK30" i="9"/>
  <c r="CK29" i="9"/>
  <c r="CK28" i="9"/>
  <c r="CK27" i="9"/>
  <c r="CK26" i="9"/>
  <c r="CK25" i="9"/>
  <c r="CL25" i="9" s="1"/>
  <c r="CK24" i="9"/>
  <c r="CL24" i="9" s="1"/>
  <c r="CK23" i="9"/>
  <c r="CL23" i="9" s="1"/>
  <c r="CK22" i="9"/>
  <c r="CK21" i="9"/>
  <c r="CL21" i="9" s="1"/>
  <c r="CK20" i="9"/>
  <c r="CK19" i="9"/>
  <c r="CK18" i="9"/>
  <c r="CK17" i="9"/>
  <c r="CL17" i="9" s="1"/>
  <c r="CK16" i="9"/>
  <c r="CK15" i="9"/>
  <c r="CK14" i="9"/>
  <c r="CK13" i="9"/>
  <c r="CK12" i="9"/>
  <c r="CK11" i="9"/>
  <c r="CH74" i="9"/>
  <c r="CH69" i="9"/>
  <c r="CH68" i="9"/>
  <c r="CH67" i="9"/>
  <c r="CH66" i="9"/>
  <c r="CH65" i="9"/>
  <c r="CH64" i="9"/>
  <c r="CH63" i="9"/>
  <c r="CH62" i="9"/>
  <c r="CH61" i="9"/>
  <c r="CH60" i="9"/>
  <c r="CH59" i="9"/>
  <c r="CH58" i="9"/>
  <c r="CH51" i="9"/>
  <c r="CH57" i="9"/>
  <c r="CH56" i="9"/>
  <c r="CH55" i="9"/>
  <c r="CH54" i="9"/>
  <c r="CH53" i="9"/>
  <c r="CH52" i="9"/>
  <c r="CH50" i="9"/>
  <c r="CH49" i="9"/>
  <c r="CH48" i="9"/>
  <c r="CH47" i="9"/>
  <c r="CH46" i="9"/>
  <c r="CH45" i="9"/>
  <c r="CH44" i="9"/>
  <c r="CH43" i="9"/>
  <c r="CH42" i="9"/>
  <c r="CH41" i="9"/>
  <c r="CH40" i="9"/>
  <c r="CH39" i="9"/>
  <c r="CH38" i="9"/>
  <c r="CH37" i="9"/>
  <c r="CH36" i="9"/>
  <c r="CH35" i="9"/>
  <c r="CH34" i="9"/>
  <c r="CH33" i="9"/>
  <c r="CH32" i="9"/>
  <c r="CH31" i="9"/>
  <c r="CH30" i="9"/>
  <c r="CH29" i="9"/>
  <c r="CH28" i="9"/>
  <c r="CH27" i="9"/>
  <c r="CH26" i="9"/>
  <c r="CH25" i="9"/>
  <c r="CH24" i="9"/>
  <c r="CH23" i="9"/>
  <c r="CH22" i="9"/>
  <c r="CH21" i="9"/>
  <c r="CH20" i="9"/>
  <c r="CH19" i="9"/>
  <c r="CH18" i="9"/>
  <c r="CH17" i="9"/>
  <c r="CH16" i="9"/>
  <c r="CH15" i="9"/>
  <c r="CH14" i="9"/>
  <c r="CH13" i="9"/>
  <c r="CH12" i="9"/>
  <c r="CH11" i="9"/>
  <c r="BZ74" i="9"/>
  <c r="BZ68" i="9"/>
  <c r="BZ67" i="9"/>
  <c r="BZ66" i="9"/>
  <c r="BZ64" i="9"/>
  <c r="BZ63" i="9"/>
  <c r="BZ62" i="9"/>
  <c r="BZ61" i="9"/>
  <c r="BZ60" i="9"/>
  <c r="BZ59" i="9"/>
  <c r="BZ58" i="9"/>
  <c r="BZ51" i="9"/>
  <c r="BZ57" i="9"/>
  <c r="BZ56" i="9"/>
  <c r="BZ54" i="9"/>
  <c r="BZ53" i="9"/>
  <c r="BZ52" i="9"/>
  <c r="BZ50" i="9"/>
  <c r="BZ49" i="9"/>
  <c r="BZ48" i="9"/>
  <c r="BZ47" i="9"/>
  <c r="BZ46" i="9"/>
  <c r="BZ45" i="9"/>
  <c r="BZ44" i="9"/>
  <c r="BZ43" i="9"/>
  <c r="BZ42" i="9"/>
  <c r="BZ41" i="9"/>
  <c r="BZ40" i="9"/>
  <c r="BZ39" i="9"/>
  <c r="BZ38" i="9"/>
  <c r="BZ36" i="9"/>
  <c r="BZ35" i="9"/>
  <c r="BZ34" i="9"/>
  <c r="BZ33" i="9"/>
  <c r="BZ32" i="9"/>
  <c r="BZ31" i="9"/>
  <c r="BZ30" i="9"/>
  <c r="BZ29" i="9"/>
  <c r="BZ28" i="9"/>
  <c r="BZ27" i="9"/>
  <c r="BZ26" i="9"/>
  <c r="BZ22" i="9"/>
  <c r="BZ21" i="9"/>
  <c r="BZ20" i="9"/>
  <c r="BZ19" i="9"/>
  <c r="BZ18" i="9"/>
  <c r="BZ17" i="9"/>
  <c r="BZ16" i="9"/>
  <c r="BZ15" i="9"/>
  <c r="BZ14" i="9"/>
  <c r="BZ13" i="9"/>
  <c r="BZ12" i="9"/>
  <c r="BZ11" i="9"/>
  <c r="BT74" i="9"/>
  <c r="BT68" i="9"/>
  <c r="BT67" i="9"/>
  <c r="BT66" i="9"/>
  <c r="BT64" i="9"/>
  <c r="BT63" i="9"/>
  <c r="BT62" i="9"/>
  <c r="BT61" i="9"/>
  <c r="BT60" i="9"/>
  <c r="BT59" i="9"/>
  <c r="BT58" i="9"/>
  <c r="BT51" i="9"/>
  <c r="BT57" i="9"/>
  <c r="BT56" i="9"/>
  <c r="BT54" i="9"/>
  <c r="BT53" i="9"/>
  <c r="BT52" i="9"/>
  <c r="BT50" i="9"/>
  <c r="BT49" i="9"/>
  <c r="BT48" i="9"/>
  <c r="BT47" i="9"/>
  <c r="BT46" i="9"/>
  <c r="BT45" i="9"/>
  <c r="BT44" i="9"/>
  <c r="BT43" i="9"/>
  <c r="BT42" i="9"/>
  <c r="BT41" i="9"/>
  <c r="BT40" i="9"/>
  <c r="BT39" i="9"/>
  <c r="BT38" i="9"/>
  <c r="BT36" i="9"/>
  <c r="BT35" i="9"/>
  <c r="BT34" i="9"/>
  <c r="BT33" i="9"/>
  <c r="BT32" i="9"/>
  <c r="BT31" i="9"/>
  <c r="BT30" i="9"/>
  <c r="BT29" i="9"/>
  <c r="BT28" i="9"/>
  <c r="BT27" i="9"/>
  <c r="BT26" i="9"/>
  <c r="BT22" i="9"/>
  <c r="BT20" i="9"/>
  <c r="BT19" i="9"/>
  <c r="BT18" i="9"/>
  <c r="BT17" i="9"/>
  <c r="BT16" i="9"/>
  <c r="BT15" i="9"/>
  <c r="BT14" i="9"/>
  <c r="BT13" i="9"/>
  <c r="BT12" i="9"/>
  <c r="BT11" i="9"/>
  <c r="BQ74" i="9"/>
  <c r="BQ68" i="9"/>
  <c r="BQ67" i="9"/>
  <c r="BQ66" i="9"/>
  <c r="CL65" i="9"/>
  <c r="BQ64" i="9"/>
  <c r="BQ63" i="9"/>
  <c r="BQ62" i="9"/>
  <c r="BQ61" i="9"/>
  <c r="BQ60" i="9"/>
  <c r="BQ59" i="9"/>
  <c r="BQ58" i="9"/>
  <c r="BQ51" i="9"/>
  <c r="CL51" i="9" s="1"/>
  <c r="BQ57" i="9"/>
  <c r="BQ56" i="9"/>
  <c r="BQ54" i="9"/>
  <c r="BQ53" i="9"/>
  <c r="BQ52" i="9"/>
  <c r="BQ50" i="9"/>
  <c r="BQ49" i="9"/>
  <c r="BQ48" i="9"/>
  <c r="BQ47" i="9"/>
  <c r="BQ46" i="9"/>
  <c r="BQ45" i="9"/>
  <c r="BQ44" i="9"/>
  <c r="BQ43" i="9"/>
  <c r="BQ42" i="9"/>
  <c r="BQ41" i="9"/>
  <c r="BQ40" i="9"/>
  <c r="BQ39" i="9"/>
  <c r="BQ38" i="9"/>
  <c r="BQ36" i="9"/>
  <c r="BQ35" i="9"/>
  <c r="BQ34" i="9"/>
  <c r="BQ33" i="9"/>
  <c r="BQ32" i="9"/>
  <c r="BQ31" i="9"/>
  <c r="BQ30" i="9"/>
  <c r="BQ29" i="9"/>
  <c r="BQ28" i="9"/>
  <c r="BQ27" i="9"/>
  <c r="BQ26" i="9"/>
  <c r="BQ22" i="9"/>
  <c r="BQ20" i="9"/>
  <c r="BQ16" i="9"/>
  <c r="BQ15" i="9"/>
  <c r="BQ14" i="9"/>
  <c r="BQ13" i="9"/>
  <c r="BQ12" i="9"/>
  <c r="BQ11" i="9"/>
  <c r="BN74" i="9"/>
  <c r="BN68" i="9"/>
  <c r="BN67" i="9"/>
  <c r="BN66" i="9"/>
  <c r="BN64" i="9"/>
  <c r="BN63" i="9"/>
  <c r="BN62" i="9"/>
  <c r="BN61" i="9"/>
  <c r="BN60" i="9"/>
  <c r="BN59" i="9"/>
  <c r="BN58" i="9"/>
  <c r="BN51" i="9"/>
  <c r="BN57" i="9"/>
  <c r="BN56" i="9"/>
  <c r="BN55" i="9"/>
  <c r="BN54" i="9"/>
  <c r="BN53" i="9"/>
  <c r="BN52" i="9"/>
  <c r="BN50" i="9"/>
  <c r="BN49" i="9"/>
  <c r="BN48" i="9"/>
  <c r="BN47" i="9"/>
  <c r="BN46" i="9"/>
  <c r="BN45" i="9"/>
  <c r="BN44" i="9"/>
  <c r="BN43" i="9"/>
  <c r="BN42" i="9"/>
  <c r="BN41" i="9"/>
  <c r="BN40" i="9"/>
  <c r="BN39" i="9"/>
  <c r="BN38" i="9"/>
  <c r="BN36" i="9"/>
  <c r="BN35" i="9"/>
  <c r="BN34" i="9"/>
  <c r="BN33" i="9"/>
  <c r="BN32" i="9"/>
  <c r="BN31" i="9"/>
  <c r="BN30" i="9"/>
  <c r="BN29" i="9"/>
  <c r="BN28" i="9"/>
  <c r="BN27" i="9"/>
  <c r="BN26" i="9"/>
  <c r="BN25" i="9"/>
  <c r="BN24" i="9"/>
  <c r="BN23" i="9"/>
  <c r="BN22" i="9"/>
  <c r="BN20" i="9"/>
  <c r="BN19" i="9"/>
  <c r="BN18" i="9"/>
  <c r="BN17" i="9"/>
  <c r="BN16" i="9"/>
  <c r="BN15" i="9"/>
  <c r="BN14" i="9"/>
  <c r="BN13" i="9"/>
  <c r="BN12" i="9"/>
  <c r="BN11" i="9"/>
  <c r="BF74" i="9"/>
  <c r="BF69" i="9"/>
  <c r="BF68" i="9"/>
  <c r="BF67" i="9"/>
  <c r="BF66" i="9"/>
  <c r="BF65" i="9"/>
  <c r="BF64" i="9"/>
  <c r="BF63" i="9"/>
  <c r="BF62" i="9"/>
  <c r="BF61" i="9"/>
  <c r="BF60" i="9"/>
  <c r="BF59" i="9"/>
  <c r="BF58" i="9"/>
  <c r="BF51" i="9"/>
  <c r="BF57" i="9"/>
  <c r="BF56" i="9"/>
  <c r="BF55" i="9"/>
  <c r="BF54" i="9"/>
  <c r="BF53" i="9"/>
  <c r="BF52" i="9"/>
  <c r="BF50" i="9"/>
  <c r="BF49" i="9"/>
  <c r="BF48" i="9"/>
  <c r="BF47" i="9"/>
  <c r="BF46" i="9"/>
  <c r="BF45" i="9"/>
  <c r="BF44" i="9"/>
  <c r="BF43" i="9"/>
  <c r="BF42" i="9"/>
  <c r="BF41" i="9"/>
  <c r="BF40" i="9"/>
  <c r="BF39" i="9"/>
  <c r="BF38" i="9"/>
  <c r="BF36" i="9"/>
  <c r="BF35" i="9"/>
  <c r="BF34" i="9"/>
  <c r="BF33" i="9"/>
  <c r="BF32" i="9"/>
  <c r="BF31" i="9"/>
  <c r="BF30" i="9"/>
  <c r="BF29" i="9"/>
  <c r="BF28" i="9"/>
  <c r="BF27" i="9"/>
  <c r="BF26" i="9"/>
  <c r="BF25" i="9"/>
  <c r="BF24" i="9"/>
  <c r="BF23" i="9"/>
  <c r="BF22" i="9"/>
  <c r="BF21" i="9"/>
  <c r="BF20" i="9"/>
  <c r="BF19" i="9"/>
  <c r="BF18" i="9"/>
  <c r="BF17" i="9"/>
  <c r="BF16" i="9"/>
  <c r="BF15" i="9"/>
  <c r="BF14" i="9"/>
  <c r="BF13" i="9"/>
  <c r="BF12" i="9"/>
  <c r="BF11" i="9"/>
  <c r="AZ74" i="9"/>
  <c r="AZ69" i="9"/>
  <c r="AZ68" i="9"/>
  <c r="AZ67" i="9"/>
  <c r="AZ66" i="9"/>
  <c r="AZ65" i="9"/>
  <c r="AZ64" i="9"/>
  <c r="AZ63" i="9"/>
  <c r="AZ62" i="9"/>
  <c r="AZ61" i="9"/>
  <c r="AZ60" i="9"/>
  <c r="AZ59" i="9"/>
  <c r="AZ58" i="9"/>
  <c r="AZ51" i="9"/>
  <c r="AZ57" i="9"/>
  <c r="AZ56" i="9"/>
  <c r="AZ55" i="9"/>
  <c r="AZ54" i="9"/>
  <c r="AZ53" i="9"/>
  <c r="AZ52" i="9"/>
  <c r="AZ50" i="9"/>
  <c r="AZ49" i="9"/>
  <c r="AZ48" i="9"/>
  <c r="AZ47" i="9"/>
  <c r="AZ46" i="9"/>
  <c r="AZ45" i="9"/>
  <c r="AZ44" i="9"/>
  <c r="AZ43" i="9"/>
  <c r="AZ42" i="9"/>
  <c r="AZ41" i="9"/>
  <c r="AZ40" i="9"/>
  <c r="AZ39" i="9"/>
  <c r="AZ38" i="9"/>
  <c r="AZ37" i="9"/>
  <c r="AZ36" i="9"/>
  <c r="AZ35" i="9"/>
  <c r="AZ34" i="9"/>
  <c r="AZ33" i="9"/>
  <c r="AZ32" i="9"/>
  <c r="AZ31" i="9"/>
  <c r="AZ30" i="9"/>
  <c r="AZ29" i="9"/>
  <c r="AZ28" i="9"/>
  <c r="AZ27" i="9"/>
  <c r="AZ26" i="9"/>
  <c r="AZ25" i="9"/>
  <c r="AZ24" i="9"/>
  <c r="AZ23" i="9"/>
  <c r="AZ22" i="9"/>
  <c r="AZ21" i="9"/>
  <c r="AZ20" i="9"/>
  <c r="AZ19" i="9"/>
  <c r="AZ18" i="9"/>
  <c r="AZ17" i="9"/>
  <c r="AZ16" i="9"/>
  <c r="AZ15" i="9"/>
  <c r="AZ14" i="9"/>
  <c r="AZ13" i="9"/>
  <c r="AZ12" i="9"/>
  <c r="AZ11" i="9"/>
  <c r="AW74" i="9"/>
  <c r="AW69" i="9"/>
  <c r="AW68" i="9"/>
  <c r="AW67" i="9"/>
  <c r="AW66" i="9"/>
  <c r="AW65" i="9"/>
  <c r="AW64" i="9"/>
  <c r="AW63" i="9"/>
  <c r="AW62" i="9"/>
  <c r="AW61" i="9"/>
  <c r="AW60" i="9"/>
  <c r="AW59" i="9"/>
  <c r="AW58" i="9"/>
  <c r="AW51" i="9"/>
  <c r="AW57" i="9"/>
  <c r="AW56" i="9"/>
  <c r="AW55" i="9"/>
  <c r="AW54" i="9"/>
  <c r="AW53" i="9"/>
  <c r="AW52" i="9"/>
  <c r="AW50" i="9"/>
  <c r="AW49" i="9"/>
  <c r="AW48" i="9"/>
  <c r="AW47" i="9"/>
  <c r="AW46" i="9"/>
  <c r="AW45" i="9"/>
  <c r="AW44" i="9"/>
  <c r="AW43" i="9"/>
  <c r="AW42" i="9"/>
  <c r="AW41" i="9"/>
  <c r="AW40" i="9"/>
  <c r="AW39" i="9"/>
  <c r="AW38" i="9"/>
  <c r="AW37" i="9"/>
  <c r="AW36" i="9"/>
  <c r="AW35" i="9"/>
  <c r="AW34" i="9"/>
  <c r="AW33" i="9"/>
  <c r="AW32" i="9"/>
  <c r="AW31" i="9"/>
  <c r="AW30" i="9"/>
  <c r="AW29" i="9"/>
  <c r="AW28" i="9"/>
  <c r="AW27" i="9"/>
  <c r="AW26" i="9"/>
  <c r="AW25" i="9"/>
  <c r="AW24" i="9"/>
  <c r="AW23" i="9"/>
  <c r="AW22" i="9"/>
  <c r="AW21" i="9"/>
  <c r="AW20" i="9"/>
  <c r="AW19" i="9"/>
  <c r="AW18" i="9"/>
  <c r="AW17" i="9"/>
  <c r="AW16" i="9"/>
  <c r="AW15" i="9"/>
  <c r="AW14" i="9"/>
  <c r="AW13" i="9"/>
  <c r="AW12" i="9"/>
  <c r="AW11" i="9"/>
  <c r="AT74" i="9"/>
  <c r="AT69" i="9"/>
  <c r="AT68" i="9"/>
  <c r="AT67" i="9"/>
  <c r="AT66" i="9"/>
  <c r="AT65" i="9"/>
  <c r="AT64" i="9"/>
  <c r="AT63" i="9"/>
  <c r="AT62" i="9"/>
  <c r="AT61" i="9"/>
  <c r="AT60" i="9"/>
  <c r="AT59" i="9"/>
  <c r="AT58" i="9"/>
  <c r="AT51" i="9"/>
  <c r="AT57" i="9"/>
  <c r="AT56" i="9"/>
  <c r="AT55" i="9"/>
  <c r="AT54" i="9"/>
  <c r="AT53" i="9"/>
  <c r="AT52" i="9"/>
  <c r="AT50" i="9"/>
  <c r="AT49" i="9"/>
  <c r="AT48" i="9"/>
  <c r="AT47" i="9"/>
  <c r="AT46" i="9"/>
  <c r="AT45" i="9"/>
  <c r="AT44" i="9"/>
  <c r="AT43" i="9"/>
  <c r="AT42" i="9"/>
  <c r="AT41" i="9"/>
  <c r="AT40" i="9"/>
  <c r="AT39" i="9"/>
  <c r="AT38" i="9"/>
  <c r="AT37" i="9"/>
  <c r="AT36" i="9"/>
  <c r="AT35" i="9"/>
  <c r="AT34" i="9"/>
  <c r="AT33" i="9"/>
  <c r="AT32" i="9"/>
  <c r="AT31" i="9"/>
  <c r="AT30" i="9"/>
  <c r="AT29" i="9"/>
  <c r="AT28" i="9"/>
  <c r="AT27" i="9"/>
  <c r="AT26" i="9"/>
  <c r="AT25" i="9"/>
  <c r="AT24" i="9"/>
  <c r="AT23" i="9"/>
  <c r="AT22" i="9"/>
  <c r="AT21" i="9"/>
  <c r="AT20" i="9"/>
  <c r="AT19" i="9"/>
  <c r="AT18" i="9"/>
  <c r="AT17" i="9"/>
  <c r="AT16" i="9"/>
  <c r="AT15" i="9"/>
  <c r="AT14" i="9"/>
  <c r="AT13" i="9"/>
  <c r="AT12" i="9"/>
  <c r="AT11" i="9"/>
  <c r="AL74" i="9"/>
  <c r="AL69" i="9"/>
  <c r="AL68" i="9"/>
  <c r="AL67" i="9"/>
  <c r="AL66" i="9"/>
  <c r="AL65" i="9"/>
  <c r="AL64" i="9"/>
  <c r="AL63" i="9"/>
  <c r="AL62" i="9"/>
  <c r="AL61" i="9"/>
  <c r="AL60" i="9"/>
  <c r="AL59" i="9"/>
  <c r="AL58" i="9"/>
  <c r="AL51" i="9"/>
  <c r="AL57" i="9"/>
  <c r="AL56" i="9"/>
  <c r="AL55" i="9"/>
  <c r="AL54" i="9"/>
  <c r="AL53" i="9"/>
  <c r="AL52" i="9"/>
  <c r="AL50" i="9"/>
  <c r="AL49" i="9"/>
  <c r="AL48" i="9"/>
  <c r="AL47" i="9"/>
  <c r="AL46" i="9"/>
  <c r="AL45" i="9"/>
  <c r="AL44" i="9"/>
  <c r="AL43" i="9"/>
  <c r="AL42" i="9"/>
  <c r="AL41" i="9"/>
  <c r="AL40" i="9"/>
  <c r="AL39" i="9"/>
  <c r="AL38" i="9"/>
  <c r="AL37" i="9"/>
  <c r="AL36" i="9"/>
  <c r="AL35" i="9"/>
  <c r="AL34" i="9"/>
  <c r="AL33" i="9"/>
  <c r="AL32" i="9"/>
  <c r="AL31" i="9"/>
  <c r="AL30" i="9"/>
  <c r="AL29" i="9"/>
  <c r="AL28" i="9"/>
  <c r="AL27" i="9"/>
  <c r="AL26" i="9"/>
  <c r="AL25" i="9"/>
  <c r="AL24" i="9"/>
  <c r="AL23" i="9"/>
  <c r="AL22" i="9"/>
  <c r="AL21" i="9"/>
  <c r="AL20" i="9"/>
  <c r="AL19" i="9"/>
  <c r="AL18" i="9"/>
  <c r="AL17" i="9"/>
  <c r="AL16" i="9"/>
  <c r="AL15" i="9"/>
  <c r="AL14" i="9"/>
  <c r="AL13" i="9"/>
  <c r="AL12" i="9"/>
  <c r="AL11" i="9"/>
  <c r="AF74" i="9"/>
  <c r="AF69" i="9"/>
  <c r="AF68" i="9"/>
  <c r="AF67" i="9"/>
  <c r="AF66" i="9"/>
  <c r="AF65" i="9"/>
  <c r="AF64" i="9"/>
  <c r="AF63" i="9"/>
  <c r="AF62" i="9"/>
  <c r="AF61" i="9"/>
  <c r="AF60" i="9"/>
  <c r="AF59" i="9"/>
  <c r="AF58" i="9"/>
  <c r="AF51" i="9"/>
  <c r="AF57" i="9"/>
  <c r="AF56" i="9"/>
  <c r="AF55" i="9"/>
  <c r="AF54" i="9"/>
  <c r="AF53" i="9"/>
  <c r="AF52" i="9"/>
  <c r="AF50" i="9"/>
  <c r="AF49" i="9"/>
  <c r="AF48" i="9"/>
  <c r="AF47" i="9"/>
  <c r="AF46" i="9"/>
  <c r="AF45" i="9"/>
  <c r="AF44" i="9"/>
  <c r="AF43" i="9"/>
  <c r="AF42" i="9"/>
  <c r="AF41" i="9"/>
  <c r="AF40" i="9"/>
  <c r="AF39" i="9"/>
  <c r="AF38" i="9"/>
  <c r="AF37" i="9"/>
  <c r="AF36" i="9"/>
  <c r="AF35" i="9"/>
  <c r="AF34" i="9"/>
  <c r="AF33" i="9"/>
  <c r="AF32" i="9"/>
  <c r="AF31" i="9"/>
  <c r="AF30" i="9"/>
  <c r="AF29" i="9"/>
  <c r="AF28" i="9"/>
  <c r="AF27" i="9"/>
  <c r="AF26" i="9"/>
  <c r="AF25" i="9"/>
  <c r="AF24" i="9"/>
  <c r="AF23" i="9"/>
  <c r="AF22" i="9"/>
  <c r="AF21" i="9"/>
  <c r="AF20" i="9"/>
  <c r="AF19" i="9"/>
  <c r="AF18" i="9"/>
  <c r="AF17" i="9"/>
  <c r="AF16" i="9"/>
  <c r="AF15" i="9"/>
  <c r="AF14" i="9"/>
  <c r="AF13" i="9"/>
  <c r="AF12" i="9"/>
  <c r="AF11" i="9"/>
  <c r="AC74" i="9"/>
  <c r="AC69" i="9"/>
  <c r="AC68" i="9"/>
  <c r="AC67" i="9"/>
  <c r="AC66" i="9"/>
  <c r="AC65" i="9"/>
  <c r="AC64" i="9"/>
  <c r="AC63" i="9"/>
  <c r="AC62" i="9"/>
  <c r="AC61" i="9"/>
  <c r="AC60" i="9"/>
  <c r="AC59" i="9"/>
  <c r="AC58" i="9"/>
  <c r="AC51" i="9"/>
  <c r="AC57" i="9"/>
  <c r="AC56" i="9"/>
  <c r="AC55" i="9"/>
  <c r="AC54" i="9"/>
  <c r="AC53" i="9"/>
  <c r="AC52" i="9"/>
  <c r="AC50" i="9"/>
  <c r="AC49" i="9"/>
  <c r="AC48" i="9"/>
  <c r="AC47" i="9"/>
  <c r="AC46" i="9"/>
  <c r="AC45" i="9"/>
  <c r="AC44" i="9"/>
  <c r="AC43" i="9"/>
  <c r="AC42" i="9"/>
  <c r="AC41" i="9"/>
  <c r="AC40" i="9"/>
  <c r="AC39" i="9"/>
  <c r="AC38" i="9"/>
  <c r="AC37" i="9"/>
  <c r="AC36" i="9"/>
  <c r="AC35" i="9"/>
  <c r="AC34" i="9"/>
  <c r="AC33" i="9"/>
  <c r="AC32" i="9"/>
  <c r="AC31" i="9"/>
  <c r="AC30" i="9"/>
  <c r="AC29" i="9"/>
  <c r="AC28" i="9"/>
  <c r="AC27" i="9"/>
  <c r="AC26" i="9"/>
  <c r="AC25" i="9"/>
  <c r="AC24" i="9"/>
  <c r="AC23" i="9"/>
  <c r="AC22" i="9"/>
  <c r="AC21" i="9"/>
  <c r="AC20" i="9"/>
  <c r="AC19" i="9"/>
  <c r="AC18" i="9"/>
  <c r="AC17" i="9"/>
  <c r="AC16" i="9"/>
  <c r="AC15" i="9"/>
  <c r="AC14" i="9"/>
  <c r="AC13" i="9"/>
  <c r="AC12" i="9"/>
  <c r="AC11" i="9"/>
  <c r="Z74" i="9"/>
  <c r="Z69" i="9"/>
  <c r="Z68" i="9"/>
  <c r="Z67" i="9"/>
  <c r="Z66" i="9"/>
  <c r="Z65" i="9"/>
  <c r="Z64" i="9"/>
  <c r="Z63" i="9"/>
  <c r="Z62" i="9"/>
  <c r="Z61" i="9"/>
  <c r="Z60" i="9"/>
  <c r="Z59" i="9"/>
  <c r="Z58" i="9"/>
  <c r="Z51" i="9"/>
  <c r="Z57" i="9"/>
  <c r="Z56" i="9"/>
  <c r="Z55" i="9"/>
  <c r="Z54" i="9"/>
  <c r="Z53" i="9"/>
  <c r="Z52" i="9"/>
  <c r="Z50" i="9"/>
  <c r="Z49" i="9"/>
  <c r="Z48" i="9"/>
  <c r="Z47" i="9"/>
  <c r="Z46" i="9"/>
  <c r="Z45" i="9"/>
  <c r="Z44" i="9"/>
  <c r="Z43" i="9"/>
  <c r="Z42" i="9"/>
  <c r="Z41" i="9"/>
  <c r="Z40" i="9"/>
  <c r="Z39" i="9"/>
  <c r="Z38" i="9"/>
  <c r="Z37" i="9"/>
  <c r="Z36" i="9"/>
  <c r="Z35" i="9"/>
  <c r="Z34" i="9"/>
  <c r="Z33" i="9"/>
  <c r="Z32" i="9"/>
  <c r="Z31" i="9"/>
  <c r="Z30" i="9"/>
  <c r="Z29" i="9"/>
  <c r="Z28" i="9"/>
  <c r="Z27" i="9"/>
  <c r="Z26" i="9"/>
  <c r="Z25" i="9"/>
  <c r="Z24" i="9"/>
  <c r="Z23" i="9"/>
  <c r="Z22" i="9"/>
  <c r="Z21" i="9"/>
  <c r="Z20" i="9"/>
  <c r="Z19" i="9"/>
  <c r="Z18" i="9"/>
  <c r="Z17" i="9"/>
  <c r="Z16" i="9"/>
  <c r="Z15" i="9"/>
  <c r="Z14" i="9"/>
  <c r="Z13" i="9"/>
  <c r="Z12" i="9"/>
  <c r="Z11" i="9"/>
  <c r="FB76" i="5"/>
  <c r="ES93" i="5"/>
  <c r="ES92" i="5"/>
  <c r="FB81" i="5"/>
  <c r="FE76" i="5"/>
  <c r="FE71" i="5"/>
  <c r="FB71" i="5"/>
  <c r="FE64" i="5"/>
  <c r="FB64" i="5"/>
  <c r="FE46" i="5"/>
  <c r="FB46" i="5"/>
  <c r="FB40" i="5"/>
  <c r="FE40" i="5"/>
  <c r="FE96" i="5"/>
  <c r="FE94" i="5"/>
  <c r="FE93" i="5"/>
  <c r="FE92" i="5"/>
  <c r="FE91" i="5"/>
  <c r="FE90" i="5"/>
  <c r="FE89" i="5"/>
  <c r="FE88" i="5"/>
  <c r="FE87" i="5"/>
  <c r="FE86" i="5"/>
  <c r="FE85" i="5"/>
  <c r="FE84" i="5"/>
  <c r="FE83" i="5"/>
  <c r="FE82" i="5"/>
  <c r="FE81" i="5"/>
  <c r="FE80" i="5"/>
  <c r="FE79" i="5"/>
  <c r="FE78" i="5"/>
  <c r="FE77" i="5"/>
  <c r="FE75" i="5"/>
  <c r="FE74" i="5"/>
  <c r="FE73" i="5"/>
  <c r="FE72" i="5"/>
  <c r="FE70" i="5"/>
  <c r="FE69" i="5"/>
  <c r="FE68" i="5"/>
  <c r="FE67" i="5"/>
  <c r="FE66" i="5"/>
  <c r="FE65" i="5"/>
  <c r="FE63" i="5"/>
  <c r="FE62" i="5"/>
  <c r="FE61" i="5"/>
  <c r="FE60" i="5"/>
  <c r="FE59" i="5"/>
  <c r="FE58" i="5"/>
  <c r="FE57" i="5"/>
  <c r="FE56" i="5"/>
  <c r="FE55" i="5"/>
  <c r="FE54" i="5"/>
  <c r="FE53" i="5"/>
  <c r="FE52" i="5"/>
  <c r="FE51" i="5"/>
  <c r="FE50" i="5"/>
  <c r="FE49" i="5"/>
  <c r="FE48" i="5"/>
  <c r="FE47" i="5"/>
  <c r="FE45" i="5"/>
  <c r="FE44" i="5"/>
  <c r="FE43" i="5"/>
  <c r="FE42" i="5"/>
  <c r="FE41" i="5"/>
  <c r="FE38" i="5"/>
  <c r="FE37" i="5"/>
  <c r="FE36" i="5"/>
  <c r="FE35" i="5"/>
  <c r="FE34" i="5"/>
  <c r="FE33" i="5"/>
  <c r="FE32" i="5"/>
  <c r="FE31" i="5"/>
  <c r="FE29" i="5"/>
  <c r="FE28" i="5"/>
  <c r="FE27" i="5"/>
  <c r="FE26" i="5"/>
  <c r="FE24" i="5"/>
  <c r="FE23" i="5"/>
  <c r="FE22" i="5"/>
  <c r="FE21" i="5"/>
  <c r="FE19" i="5"/>
  <c r="FE17" i="5"/>
  <c r="FE16" i="5"/>
  <c r="FE15" i="5"/>
  <c r="FE13" i="5"/>
  <c r="FE12" i="5"/>
  <c r="FE11" i="5"/>
  <c r="FB96" i="5"/>
  <c r="FB94" i="5"/>
  <c r="FB93" i="5"/>
  <c r="FB92" i="5"/>
  <c r="FB91" i="5"/>
  <c r="FB90" i="5"/>
  <c r="FB89" i="5"/>
  <c r="FB88" i="5"/>
  <c r="FB87" i="5"/>
  <c r="FB86" i="5"/>
  <c r="FB85" i="5"/>
  <c r="FB84" i="5"/>
  <c r="FB83" i="5"/>
  <c r="FB82" i="5"/>
  <c r="FB80" i="5"/>
  <c r="FB79" i="5"/>
  <c r="FB78" i="5"/>
  <c r="FB77" i="5"/>
  <c r="FB75" i="5"/>
  <c r="FB74" i="5"/>
  <c r="FB73" i="5"/>
  <c r="FB72" i="5"/>
  <c r="FB70" i="5"/>
  <c r="FB69" i="5"/>
  <c r="FB68" i="5"/>
  <c r="FB67" i="5"/>
  <c r="FB66" i="5"/>
  <c r="FB65" i="5"/>
  <c r="FB63" i="5"/>
  <c r="FB62" i="5"/>
  <c r="FB61" i="5"/>
  <c r="FB60" i="5"/>
  <c r="FB59" i="5"/>
  <c r="FB58" i="5"/>
  <c r="FB57" i="5"/>
  <c r="FB56" i="5"/>
  <c r="FB55" i="5"/>
  <c r="FB54" i="5"/>
  <c r="FB53" i="5"/>
  <c r="FB52" i="5"/>
  <c r="FB51" i="5"/>
  <c r="FB50" i="5"/>
  <c r="FB49" i="5"/>
  <c r="FB48" i="5"/>
  <c r="FB47" i="5"/>
  <c r="FB45" i="5"/>
  <c r="FB44" i="5"/>
  <c r="FB43" i="5"/>
  <c r="FB42" i="5"/>
  <c r="FB41" i="5"/>
  <c r="FB38" i="5"/>
  <c r="FB37" i="5"/>
  <c r="FB36" i="5"/>
  <c r="FB35" i="5"/>
  <c r="FB34" i="5"/>
  <c r="FB33" i="5"/>
  <c r="FB32" i="5"/>
  <c r="FB31" i="5"/>
  <c r="FB30" i="5"/>
  <c r="FB29" i="5"/>
  <c r="FB28" i="5"/>
  <c r="FB27" i="5"/>
  <c r="FB26" i="5"/>
  <c r="FB25" i="5"/>
  <c r="FB24" i="5"/>
  <c r="FB23" i="5"/>
  <c r="FB22" i="5"/>
  <c r="FB21" i="5"/>
  <c r="FB18" i="5"/>
  <c r="FB17" i="5"/>
  <c r="FB16" i="5"/>
  <c r="FB15" i="5"/>
  <c r="FB13" i="5"/>
  <c r="FB12" i="5"/>
  <c r="FB11" i="5"/>
  <c r="EY96" i="5"/>
  <c r="EY95" i="5"/>
  <c r="EY94" i="5"/>
  <c r="EY93" i="5"/>
  <c r="EY92" i="5"/>
  <c r="EY91" i="5"/>
  <c r="EY90" i="5"/>
  <c r="EY89" i="5"/>
  <c r="EY88" i="5"/>
  <c r="EY87" i="5"/>
  <c r="EY86" i="5"/>
  <c r="EY85" i="5"/>
  <c r="EY84" i="5"/>
  <c r="EY83" i="5"/>
  <c r="EY82" i="5"/>
  <c r="EY81" i="5"/>
  <c r="EY80" i="5"/>
  <c r="EY79" i="5"/>
  <c r="EY78" i="5"/>
  <c r="EY77" i="5"/>
  <c r="EY76" i="5"/>
  <c r="EY75" i="5"/>
  <c r="EY74" i="5"/>
  <c r="EY73" i="5"/>
  <c r="EY72" i="5"/>
  <c r="EY71" i="5"/>
  <c r="EY70" i="5"/>
  <c r="EY69" i="5"/>
  <c r="EY68" i="5"/>
  <c r="EY67" i="5"/>
  <c r="EY66" i="5"/>
  <c r="EY65" i="5"/>
  <c r="EY64" i="5"/>
  <c r="EY63" i="5"/>
  <c r="EY62" i="5"/>
  <c r="EY61" i="5"/>
  <c r="EY60" i="5"/>
  <c r="EY59" i="5"/>
  <c r="EY58" i="5"/>
  <c r="EY57" i="5"/>
  <c r="EY56" i="5"/>
  <c r="EY55" i="5"/>
  <c r="EY54" i="5"/>
  <c r="EY53" i="5"/>
  <c r="EY52" i="5"/>
  <c r="EY51" i="5"/>
  <c r="EY50" i="5"/>
  <c r="EY49" i="5"/>
  <c r="EY48" i="5"/>
  <c r="EY47" i="5"/>
  <c r="EY46" i="5"/>
  <c r="EY45" i="5"/>
  <c r="EY44" i="5"/>
  <c r="EY43" i="5"/>
  <c r="EY42" i="5"/>
  <c r="EY41" i="5"/>
  <c r="EY40" i="5"/>
  <c r="EY39" i="5"/>
  <c r="EY38" i="5"/>
  <c r="EY37" i="5"/>
  <c r="EY36" i="5"/>
  <c r="EY35" i="5"/>
  <c r="EY34" i="5"/>
  <c r="EY33" i="5"/>
  <c r="EY32" i="5"/>
  <c r="EY31" i="5"/>
  <c r="EY30" i="5"/>
  <c r="EY29" i="5"/>
  <c r="EY28" i="5"/>
  <c r="EY27" i="5"/>
  <c r="EY26" i="5"/>
  <c r="EY25" i="5"/>
  <c r="EY24" i="5"/>
  <c r="EY23" i="5"/>
  <c r="EY22" i="5"/>
  <c r="EY21" i="5"/>
  <c r="EY20" i="5"/>
  <c r="EY19" i="5"/>
  <c r="EY18" i="5"/>
  <c r="EY17" i="5"/>
  <c r="EY16" i="5"/>
  <c r="EY15" i="5"/>
  <c r="EY14" i="5"/>
  <c r="EY13" i="5"/>
  <c r="EY12" i="5"/>
  <c r="EY11" i="5"/>
  <c r="EV96" i="5"/>
  <c r="EV95" i="5"/>
  <c r="EV94" i="5"/>
  <c r="EV93" i="5"/>
  <c r="EV92" i="5"/>
  <c r="EV91" i="5"/>
  <c r="EV90" i="5"/>
  <c r="EV89" i="5"/>
  <c r="EV88" i="5"/>
  <c r="EV87" i="5"/>
  <c r="EV86" i="5"/>
  <c r="EV85" i="5"/>
  <c r="EV84" i="5"/>
  <c r="EV83" i="5"/>
  <c r="EV82" i="5"/>
  <c r="EV81" i="5"/>
  <c r="EV80" i="5"/>
  <c r="EV79" i="5"/>
  <c r="EV78" i="5"/>
  <c r="EV77" i="5"/>
  <c r="EV76" i="5"/>
  <c r="EV75" i="5"/>
  <c r="EV74" i="5"/>
  <c r="EV73" i="5"/>
  <c r="EV72" i="5"/>
  <c r="EV71" i="5"/>
  <c r="EV70" i="5"/>
  <c r="EV69" i="5"/>
  <c r="EV68" i="5"/>
  <c r="EV67" i="5"/>
  <c r="EV66" i="5"/>
  <c r="EV65" i="5"/>
  <c r="EV64" i="5"/>
  <c r="EV63" i="5"/>
  <c r="EV62" i="5"/>
  <c r="EV61" i="5"/>
  <c r="EV60" i="5"/>
  <c r="EV59" i="5"/>
  <c r="EV58" i="5"/>
  <c r="EV57" i="5"/>
  <c r="EV56" i="5"/>
  <c r="EV55" i="5"/>
  <c r="EV54" i="5"/>
  <c r="EV53" i="5"/>
  <c r="EV52" i="5"/>
  <c r="EV51" i="5"/>
  <c r="EV50" i="5"/>
  <c r="EV49" i="5"/>
  <c r="EV48" i="5"/>
  <c r="EV47" i="5"/>
  <c r="EV46" i="5"/>
  <c r="EV45" i="5"/>
  <c r="EV44" i="5"/>
  <c r="EV43" i="5"/>
  <c r="EV42" i="5"/>
  <c r="EV41" i="5"/>
  <c r="EV40" i="5"/>
  <c r="EV39" i="5"/>
  <c r="EV38" i="5"/>
  <c r="EV37" i="5"/>
  <c r="EV36" i="5"/>
  <c r="EV35" i="5"/>
  <c r="EV34" i="5"/>
  <c r="EV33" i="5"/>
  <c r="EV32" i="5"/>
  <c r="EV31" i="5"/>
  <c r="EV30" i="5"/>
  <c r="EV29" i="5"/>
  <c r="EV28" i="5"/>
  <c r="EV27" i="5"/>
  <c r="EV26" i="5"/>
  <c r="EV25" i="5"/>
  <c r="EV24" i="5"/>
  <c r="EV23" i="5"/>
  <c r="EV22" i="5"/>
  <c r="EV21" i="5"/>
  <c r="EV20" i="5"/>
  <c r="EV19" i="5"/>
  <c r="EV18" i="5"/>
  <c r="EV17" i="5"/>
  <c r="EV16" i="5"/>
  <c r="EV15" i="5"/>
  <c r="EV14" i="5"/>
  <c r="EV13" i="5"/>
  <c r="EV12" i="5"/>
  <c r="EV11" i="5"/>
  <c r="ER96" i="5"/>
  <c r="ES96" i="5" s="1"/>
  <c r="EO96" i="5"/>
  <c r="EQ96" i="5" s="1"/>
  <c r="ER94" i="5"/>
  <c r="ET94" i="5" s="1"/>
  <c r="ES94" i="5"/>
  <c r="EO94" i="5"/>
  <c r="EQ94" i="5" s="1"/>
  <c r="ER91" i="5"/>
  <c r="ET91" i="5" s="1"/>
  <c r="EO91" i="5"/>
  <c r="ER90" i="5"/>
  <c r="ET90" i="5" s="1"/>
  <c r="EO90" i="5"/>
  <c r="EQ90" i="5" s="1"/>
  <c r="ER89" i="5"/>
  <c r="ET89" i="5" s="1"/>
  <c r="EO89" i="5"/>
  <c r="EQ89" i="5" s="1"/>
  <c r="ER76" i="5"/>
  <c r="ET76" i="5" s="1"/>
  <c r="EO76" i="5"/>
  <c r="EQ76" i="5" s="1"/>
  <c r="ER71" i="5"/>
  <c r="ET71" i="5" s="1"/>
  <c r="EO71" i="5"/>
  <c r="EQ71" i="5" s="1"/>
  <c r="ER64" i="5"/>
  <c r="ES64" i="5" s="1"/>
  <c r="EO64" i="5"/>
  <c r="EQ64" i="5" s="1"/>
  <c r="EP63" i="5"/>
  <c r="Q57" i="26" s="1"/>
  <c r="ES63" i="5"/>
  <c r="ER46" i="5"/>
  <c r="EO46" i="5"/>
  <c r="EQ46" i="5" s="1"/>
  <c r="ER43" i="5"/>
  <c r="ES43" i="5" s="1"/>
  <c r="EO43" i="5"/>
  <c r="EQ43" i="5" s="1"/>
  <c r="ER41" i="5"/>
  <c r="ET41" i="5" s="1"/>
  <c r="EO41" i="5"/>
  <c r="EQ41" i="5" s="1"/>
  <c r="ER39" i="5"/>
  <c r="ET39" i="5" s="1"/>
  <c r="EO39" i="5"/>
  <c r="ER30" i="5"/>
  <c r="ET30" i="5" s="1"/>
  <c r="EO30" i="5"/>
  <c r="EQ30" i="5" s="1"/>
  <c r="ER25" i="5"/>
  <c r="ES25" i="5" s="1"/>
  <c r="EO25" i="5"/>
  <c r="EQ25" i="5" s="1"/>
  <c r="ER20" i="5"/>
  <c r="ET20" i="5" s="1"/>
  <c r="EO20" i="5"/>
  <c r="EQ20" i="5" s="1"/>
  <c r="ER19" i="5"/>
  <c r="ET19" i="5" s="1"/>
  <c r="EO19" i="5"/>
  <c r="EQ19" i="5" s="1"/>
  <c r="ER18" i="5"/>
  <c r="ES18" i="5" s="1"/>
  <c r="EO18" i="5"/>
  <c r="ER14" i="5"/>
  <c r="ES14" i="5" s="1"/>
  <c r="EO14" i="5"/>
  <c r="EQ14" i="5" s="1"/>
  <c r="FA8" i="5"/>
  <c r="FD6" i="5"/>
  <c r="FA6" i="5"/>
  <c r="EU8" i="5"/>
  <c r="EJ8" i="5"/>
  <c r="EU6" i="5"/>
  <c r="EJ6" i="5"/>
  <c r="EG6" i="5"/>
  <c r="EA6" i="5"/>
  <c r="EG8" i="5"/>
  <c r="EA8" i="5"/>
  <c r="EB93" i="5"/>
  <c r="EE93" i="5"/>
  <c r="EE82" i="5"/>
  <c r="EE46" i="5"/>
  <c r="EE36" i="5"/>
  <c r="EE35" i="5"/>
  <c r="EE34" i="5"/>
  <c r="EK96" i="5"/>
  <c r="EK95" i="5"/>
  <c r="EK94" i="5"/>
  <c r="EK92" i="5"/>
  <c r="EK91" i="5"/>
  <c r="EK90" i="5"/>
  <c r="EK89" i="5"/>
  <c r="EK88" i="5"/>
  <c r="EK87" i="5"/>
  <c r="EK86" i="5"/>
  <c r="EK85" i="5"/>
  <c r="EK84" i="5"/>
  <c r="EK83" i="5"/>
  <c r="EK82" i="5"/>
  <c r="EK81" i="5"/>
  <c r="EK80" i="5"/>
  <c r="EK79" i="5"/>
  <c r="EK78" i="5"/>
  <c r="EK77" i="5"/>
  <c r="EK76" i="5"/>
  <c r="EK75" i="5"/>
  <c r="EK74" i="5"/>
  <c r="EK73" i="5"/>
  <c r="EK72" i="5"/>
  <c r="EK71" i="5"/>
  <c r="EK70" i="5"/>
  <c r="EK69" i="5"/>
  <c r="EK68" i="5"/>
  <c r="EK67" i="5"/>
  <c r="EK66" i="5"/>
  <c r="EK65" i="5"/>
  <c r="EK64" i="5"/>
  <c r="EK63" i="5"/>
  <c r="EK62" i="5"/>
  <c r="EK61" i="5"/>
  <c r="EK60" i="5"/>
  <c r="EK59" i="5"/>
  <c r="EK58" i="5"/>
  <c r="EK57" i="5"/>
  <c r="EK56" i="5"/>
  <c r="EK55" i="5"/>
  <c r="EK54" i="5"/>
  <c r="EK53" i="5"/>
  <c r="EK52" i="5"/>
  <c r="EK51" i="5"/>
  <c r="EK50" i="5"/>
  <c r="EK49" i="5"/>
  <c r="EK48" i="5"/>
  <c r="EK47" i="5"/>
  <c r="EK46" i="5"/>
  <c r="EK45" i="5"/>
  <c r="EK44" i="5"/>
  <c r="EK43" i="5"/>
  <c r="EK42" i="5"/>
  <c r="EK41" i="5"/>
  <c r="EK39" i="5"/>
  <c r="EK38" i="5"/>
  <c r="EK37" i="5"/>
  <c r="EK36" i="5"/>
  <c r="EK35" i="5"/>
  <c r="EK34" i="5"/>
  <c r="EK33" i="5"/>
  <c r="EK32" i="5"/>
  <c r="EK31" i="5"/>
  <c r="EK30" i="5"/>
  <c r="EK29" i="5"/>
  <c r="EK27" i="5"/>
  <c r="EK26" i="5"/>
  <c r="EK24" i="5"/>
  <c r="EK23" i="5"/>
  <c r="EK22" i="5"/>
  <c r="EK21" i="5"/>
  <c r="EK20" i="5"/>
  <c r="EK19" i="5"/>
  <c r="EK18" i="5"/>
  <c r="EK17" i="5"/>
  <c r="EK16" i="5"/>
  <c r="EK15" i="5"/>
  <c r="EK14" i="5"/>
  <c r="EK13" i="5"/>
  <c r="EK12" i="5"/>
  <c r="EK11" i="5"/>
  <c r="EH96" i="5"/>
  <c r="EH95" i="5"/>
  <c r="EH94" i="5"/>
  <c r="EH93" i="5"/>
  <c r="EH92" i="5"/>
  <c r="EH91" i="5"/>
  <c r="EH90" i="5"/>
  <c r="EH89" i="5"/>
  <c r="EH88" i="5"/>
  <c r="EH87" i="5"/>
  <c r="EH86" i="5"/>
  <c r="EH85" i="5"/>
  <c r="EH84" i="5"/>
  <c r="EH83" i="5"/>
  <c r="EH81" i="5"/>
  <c r="EH80" i="5"/>
  <c r="EH79" i="5"/>
  <c r="EH78" i="5"/>
  <c r="EH77" i="5"/>
  <c r="EH76" i="5"/>
  <c r="EH75" i="5"/>
  <c r="EH74" i="5"/>
  <c r="EH73" i="5"/>
  <c r="EH72" i="5"/>
  <c r="EH71" i="5"/>
  <c r="EH70" i="5"/>
  <c r="EH69" i="5"/>
  <c r="EH68" i="5"/>
  <c r="EH67" i="5"/>
  <c r="EH66" i="5"/>
  <c r="EH65" i="5"/>
  <c r="EH64" i="5"/>
  <c r="EH63" i="5"/>
  <c r="EH62" i="5"/>
  <c r="EH61" i="5"/>
  <c r="EH60" i="5"/>
  <c r="EH59" i="5"/>
  <c r="EH58" i="5"/>
  <c r="EH57" i="5"/>
  <c r="EH56" i="5"/>
  <c r="EH55" i="5"/>
  <c r="EH54" i="5"/>
  <c r="EH53" i="5"/>
  <c r="EH52" i="5"/>
  <c r="EH51" i="5"/>
  <c r="EH50" i="5"/>
  <c r="EH49" i="5"/>
  <c r="EH48" i="5"/>
  <c r="EH47" i="5"/>
  <c r="EH46" i="5"/>
  <c r="EH45" i="5"/>
  <c r="EH44" i="5"/>
  <c r="EH42" i="5"/>
  <c r="EH41" i="5"/>
  <c r="EH40" i="5"/>
  <c r="EH39" i="5"/>
  <c r="EH38" i="5"/>
  <c r="EH37" i="5"/>
  <c r="EH36" i="5"/>
  <c r="EH35" i="5"/>
  <c r="EH34" i="5"/>
  <c r="EH33" i="5"/>
  <c r="EH32" i="5"/>
  <c r="EH31" i="5"/>
  <c r="EH30" i="5"/>
  <c r="EH29" i="5"/>
  <c r="EH27" i="5"/>
  <c r="EH26" i="5"/>
  <c r="EH25" i="5"/>
  <c r="EH24" i="5"/>
  <c r="EH23" i="5"/>
  <c r="EH22" i="5"/>
  <c r="EH21" i="5"/>
  <c r="EH20" i="5"/>
  <c r="EH19" i="5"/>
  <c r="EH18" i="5"/>
  <c r="EH17" i="5"/>
  <c r="EH16" i="5"/>
  <c r="EH15" i="5"/>
  <c r="EH14" i="5"/>
  <c r="EH13" i="5"/>
  <c r="EH12" i="5"/>
  <c r="EH11" i="5"/>
  <c r="EE95" i="5"/>
  <c r="EE94" i="5"/>
  <c r="EE92" i="5"/>
  <c r="EE91" i="5"/>
  <c r="EE90" i="5"/>
  <c r="EE89" i="5"/>
  <c r="EE88" i="5"/>
  <c r="EE87" i="5"/>
  <c r="EE86" i="5"/>
  <c r="EE85" i="5"/>
  <c r="EE84" i="5"/>
  <c r="EE83" i="5"/>
  <c r="EE81" i="5"/>
  <c r="EE80" i="5"/>
  <c r="EE79" i="5"/>
  <c r="EE78" i="5"/>
  <c r="EE77" i="5"/>
  <c r="EE76" i="5"/>
  <c r="EE75" i="5"/>
  <c r="EE74" i="5"/>
  <c r="EE73" i="5"/>
  <c r="EE72" i="5"/>
  <c r="EE71" i="5"/>
  <c r="EE70" i="5"/>
  <c r="EE69" i="5"/>
  <c r="EE68" i="5"/>
  <c r="EE67" i="5"/>
  <c r="EE66" i="5"/>
  <c r="EE65" i="5"/>
  <c r="EE64" i="5"/>
  <c r="EE63" i="5"/>
  <c r="EE62" i="5"/>
  <c r="EE61" i="5"/>
  <c r="EE60" i="5"/>
  <c r="EE59" i="5"/>
  <c r="EE58" i="5"/>
  <c r="EE57" i="5"/>
  <c r="EE56" i="5"/>
  <c r="EE55" i="5"/>
  <c r="EE54" i="5"/>
  <c r="EE53" i="5"/>
  <c r="EE52" i="5"/>
  <c r="EE51" i="5"/>
  <c r="EE50" i="5"/>
  <c r="EE49" i="5"/>
  <c r="EE48" i="5"/>
  <c r="EE47" i="5"/>
  <c r="EE45" i="5"/>
  <c r="EE44" i="5"/>
  <c r="EE43" i="5"/>
  <c r="EE42" i="5"/>
  <c r="EE41" i="5"/>
  <c r="EE40" i="5"/>
  <c r="EE39" i="5"/>
  <c r="EE38" i="5"/>
  <c r="EE37" i="5"/>
  <c r="EE33" i="5"/>
  <c r="EE32" i="5"/>
  <c r="EE31" i="5"/>
  <c r="EE30" i="5"/>
  <c r="EE29" i="5"/>
  <c r="EE27" i="5"/>
  <c r="EE26" i="5"/>
  <c r="EE25" i="5"/>
  <c r="EE24" i="5"/>
  <c r="EE23" i="5"/>
  <c r="EE22" i="5"/>
  <c r="EE21" i="5"/>
  <c r="EE20" i="5"/>
  <c r="EE19" i="5"/>
  <c r="EE18" i="5"/>
  <c r="EE17" i="5"/>
  <c r="EE16" i="5"/>
  <c r="EE15" i="5"/>
  <c r="EE14" i="5"/>
  <c r="EE13" i="5"/>
  <c r="EE12" i="5"/>
  <c r="EE11" i="5"/>
  <c r="EB96" i="5"/>
  <c r="EB95" i="5"/>
  <c r="EB94" i="5"/>
  <c r="EB92" i="5"/>
  <c r="EB91" i="5"/>
  <c r="EB90" i="5"/>
  <c r="EB89" i="5"/>
  <c r="EB88" i="5"/>
  <c r="EB87" i="5"/>
  <c r="EB86" i="5"/>
  <c r="EB85" i="5"/>
  <c r="EB84" i="5"/>
  <c r="EB83" i="5"/>
  <c r="EB82" i="5"/>
  <c r="EB81" i="5"/>
  <c r="EB80" i="5"/>
  <c r="EB79" i="5"/>
  <c r="EB78" i="5"/>
  <c r="EB77" i="5"/>
  <c r="EB76" i="5"/>
  <c r="EB75" i="5"/>
  <c r="EB74" i="5"/>
  <c r="EB73" i="5"/>
  <c r="EB72" i="5"/>
  <c r="EB71" i="5"/>
  <c r="EB70" i="5"/>
  <c r="EB69" i="5"/>
  <c r="EB68" i="5"/>
  <c r="EB67" i="5"/>
  <c r="EB66" i="5"/>
  <c r="EB65" i="5"/>
  <c r="EB64" i="5"/>
  <c r="EB63" i="5"/>
  <c r="EB62" i="5"/>
  <c r="EB61" i="5"/>
  <c r="EB60" i="5"/>
  <c r="EB59" i="5"/>
  <c r="EB58" i="5"/>
  <c r="EB57" i="5"/>
  <c r="EB56" i="5"/>
  <c r="EB55" i="5"/>
  <c r="EB54" i="5"/>
  <c r="EB53" i="5"/>
  <c r="EB52" i="5"/>
  <c r="EB51" i="5"/>
  <c r="EB50" i="5"/>
  <c r="EB49" i="5"/>
  <c r="EB48" i="5"/>
  <c r="EB47" i="5"/>
  <c r="EB46" i="5"/>
  <c r="EB45" i="5"/>
  <c r="EB44" i="5"/>
  <c r="EB43" i="5"/>
  <c r="EB42" i="5"/>
  <c r="EB41" i="5"/>
  <c r="EB40" i="5"/>
  <c r="EB39" i="5"/>
  <c r="EB38" i="5"/>
  <c r="EB37" i="5"/>
  <c r="EB36" i="5"/>
  <c r="EB35" i="5"/>
  <c r="EB34" i="5"/>
  <c r="EB33" i="5"/>
  <c r="EB32" i="5"/>
  <c r="EB31" i="5"/>
  <c r="EB30" i="5"/>
  <c r="EB29" i="5"/>
  <c r="EB27" i="5"/>
  <c r="EB26" i="5"/>
  <c r="EB25" i="5"/>
  <c r="EB24" i="5"/>
  <c r="EB23" i="5"/>
  <c r="EB22" i="5"/>
  <c r="EB21" i="5"/>
  <c r="EB20" i="5"/>
  <c r="EB19" i="5"/>
  <c r="EB18" i="5"/>
  <c r="EB17" i="5"/>
  <c r="EB16" i="5"/>
  <c r="EB15" i="5"/>
  <c r="EB14" i="5"/>
  <c r="EB13" i="5"/>
  <c r="EB12" i="5"/>
  <c r="EB11" i="5"/>
  <c r="DX96" i="5"/>
  <c r="DY96" i="5" s="1"/>
  <c r="DX70" i="5"/>
  <c r="DY70" i="5" s="1"/>
  <c r="DX46" i="5"/>
  <c r="DY46" i="5" s="1"/>
  <c r="DX43" i="5"/>
  <c r="DY43" i="5" s="1"/>
  <c r="DX36" i="5"/>
  <c r="DY36" i="5"/>
  <c r="DX35" i="5"/>
  <c r="DY35" i="5" s="1"/>
  <c r="DX34" i="5"/>
  <c r="DY34" i="5" s="1"/>
  <c r="DX27" i="5"/>
  <c r="DY27" i="5" s="1"/>
  <c r="DX25" i="5"/>
  <c r="DY25" i="5" s="1"/>
  <c r="DX18" i="5"/>
  <c r="DY18" i="5" s="1"/>
  <c r="DY85" i="5"/>
  <c r="DY84" i="5"/>
  <c r="DY83" i="5"/>
  <c r="DX82" i="5"/>
  <c r="DY82" i="5" s="1"/>
  <c r="DY81" i="5"/>
  <c r="DY80" i="5"/>
  <c r="DY79" i="5"/>
  <c r="DY78" i="5"/>
  <c r="DY77" i="5"/>
  <c r="DY75" i="5"/>
  <c r="DY74" i="5"/>
  <c r="DY73" i="5"/>
  <c r="DY72" i="5"/>
  <c r="DY71" i="5"/>
  <c r="DY69" i="5"/>
  <c r="DY68" i="5"/>
  <c r="DY67" i="5"/>
  <c r="DY66" i="5"/>
  <c r="DY65" i="5"/>
  <c r="DX64" i="5"/>
  <c r="DY64" i="5" s="1"/>
  <c r="DY44" i="5"/>
  <c r="DY42" i="5"/>
  <c r="DY41" i="5"/>
  <c r="DX40" i="5"/>
  <c r="DY40" i="5" s="1"/>
  <c r="DY39" i="5"/>
  <c r="DY31" i="5"/>
  <c r="DY30" i="5"/>
  <c r="DY29" i="5"/>
  <c r="DY26" i="5"/>
  <c r="DY23" i="5"/>
  <c r="DY22" i="5"/>
  <c r="DY21" i="5"/>
  <c r="DY20" i="5"/>
  <c r="DY19" i="5"/>
  <c r="DY16" i="5"/>
  <c r="DY15" i="5"/>
  <c r="DX14" i="5"/>
  <c r="DY14" i="5" s="1"/>
  <c r="DY12" i="5"/>
  <c r="DY11" i="5"/>
  <c r="DK82" i="5"/>
  <c r="DQ96" i="5"/>
  <c r="DQ93" i="5"/>
  <c r="DQ92" i="5"/>
  <c r="DQ91" i="5"/>
  <c r="DQ90" i="5"/>
  <c r="DQ89" i="5"/>
  <c r="DQ86" i="5"/>
  <c r="DQ85" i="5"/>
  <c r="DQ84" i="5"/>
  <c r="DQ83" i="5"/>
  <c r="DQ82" i="5"/>
  <c r="DQ81" i="5"/>
  <c r="DQ80" i="5"/>
  <c r="DQ79" i="5"/>
  <c r="DQ78" i="5"/>
  <c r="DQ77" i="5"/>
  <c r="DQ76" i="5"/>
  <c r="DQ75" i="5"/>
  <c r="DQ74" i="5"/>
  <c r="DQ73" i="5"/>
  <c r="DQ72" i="5"/>
  <c r="DQ71" i="5"/>
  <c r="DQ70" i="5"/>
  <c r="DQ69" i="5"/>
  <c r="DQ68" i="5"/>
  <c r="DQ67" i="5"/>
  <c r="DQ66" i="5"/>
  <c r="DQ65" i="5"/>
  <c r="DQ62" i="5"/>
  <c r="DQ61" i="5"/>
  <c r="DQ60" i="5"/>
  <c r="DQ59" i="5"/>
  <c r="DQ58" i="5"/>
  <c r="DQ57" i="5"/>
  <c r="DQ56" i="5"/>
  <c r="DQ54" i="5"/>
  <c r="DQ52" i="5"/>
  <c r="DQ49" i="5"/>
  <c r="DQ47" i="5"/>
  <c r="DQ46" i="5"/>
  <c r="DQ45" i="5"/>
  <c r="DQ44" i="5"/>
  <c r="DQ43" i="5"/>
  <c r="DQ42" i="5"/>
  <c r="DQ41" i="5"/>
  <c r="DQ39" i="5"/>
  <c r="DQ36" i="5"/>
  <c r="DQ35" i="5"/>
  <c r="DQ34" i="5"/>
  <c r="DQ31" i="5"/>
  <c r="DQ30" i="5"/>
  <c r="DQ29" i="5"/>
  <c r="DQ28" i="5"/>
  <c r="DQ27" i="5"/>
  <c r="DQ26" i="5"/>
  <c r="DQ25" i="5"/>
  <c r="DQ23" i="5"/>
  <c r="DQ22" i="5"/>
  <c r="DQ21" i="5"/>
  <c r="DQ20" i="5"/>
  <c r="DQ19" i="5"/>
  <c r="DQ18" i="5"/>
  <c r="DQ16" i="5"/>
  <c r="DQ15" i="5"/>
  <c r="DQ14" i="5"/>
  <c r="DQ13" i="5"/>
  <c r="DQ12" i="5"/>
  <c r="DQ11" i="5"/>
  <c r="DN93" i="5"/>
  <c r="DN92" i="5"/>
  <c r="DN91" i="5"/>
  <c r="DN90" i="5"/>
  <c r="DN89" i="5"/>
  <c r="DN88" i="5"/>
  <c r="DN87" i="5"/>
  <c r="DN86" i="5"/>
  <c r="DN85" i="5"/>
  <c r="DN84" i="5"/>
  <c r="DN83" i="5"/>
  <c r="DN81" i="5"/>
  <c r="DN80" i="5"/>
  <c r="DN79" i="5"/>
  <c r="DN78" i="5"/>
  <c r="DN77" i="5"/>
  <c r="DN75" i="5"/>
  <c r="DN74" i="5"/>
  <c r="DN73" i="5"/>
  <c r="DN72" i="5"/>
  <c r="DN71" i="5"/>
  <c r="DN70" i="5"/>
  <c r="DN69" i="5"/>
  <c r="DN68" i="5"/>
  <c r="DN67" i="5"/>
  <c r="DN66" i="5"/>
  <c r="DN65" i="5"/>
  <c r="DN62" i="5"/>
  <c r="DN61" i="5"/>
  <c r="DN60" i="5"/>
  <c r="DN59" i="5"/>
  <c r="DN58" i="5"/>
  <c r="DN57" i="5"/>
  <c r="DN56" i="5"/>
  <c r="DN54" i="5"/>
  <c r="DN52" i="5"/>
  <c r="DN51" i="5"/>
  <c r="DN50" i="5"/>
  <c r="DN49" i="5"/>
  <c r="DN47" i="5"/>
  <c r="DN46" i="5"/>
  <c r="DN45" i="5"/>
  <c r="DN44" i="5"/>
  <c r="DN43" i="5"/>
  <c r="DN42" i="5"/>
  <c r="DN41" i="5"/>
  <c r="DN40" i="5"/>
  <c r="DN39" i="5"/>
  <c r="DN36" i="5"/>
  <c r="DN35" i="5"/>
  <c r="DN34" i="5"/>
  <c r="DN31" i="5"/>
  <c r="DN30" i="5"/>
  <c r="DN29" i="5"/>
  <c r="DN28" i="5"/>
  <c r="DN27" i="5"/>
  <c r="DN26" i="5"/>
  <c r="DN25" i="5"/>
  <c r="DN23" i="5"/>
  <c r="DN22" i="5"/>
  <c r="DN21" i="5"/>
  <c r="DN20" i="5"/>
  <c r="DN19" i="5"/>
  <c r="DN18" i="5"/>
  <c r="DN17" i="5"/>
  <c r="DN16" i="5"/>
  <c r="DN15" i="5"/>
  <c r="DN14" i="5"/>
  <c r="DN13" i="5"/>
  <c r="DN12" i="5"/>
  <c r="DN11" i="5"/>
  <c r="DK96" i="5"/>
  <c r="DK95" i="5"/>
  <c r="DK94" i="5"/>
  <c r="DK93" i="5"/>
  <c r="DK92" i="5"/>
  <c r="DK91" i="5"/>
  <c r="DK90" i="5"/>
  <c r="DK89" i="5"/>
  <c r="DK88" i="5"/>
  <c r="DK87" i="5"/>
  <c r="DK86" i="5"/>
  <c r="DK85" i="5"/>
  <c r="DK84" i="5"/>
  <c r="DK83" i="5"/>
  <c r="DK81" i="5"/>
  <c r="DK80" i="5"/>
  <c r="DK79" i="5"/>
  <c r="DK78" i="5"/>
  <c r="DK77" i="5"/>
  <c r="DK76" i="5"/>
  <c r="DK75" i="5"/>
  <c r="DK74" i="5"/>
  <c r="DK73" i="5"/>
  <c r="DK72" i="5"/>
  <c r="DK71" i="5"/>
  <c r="DK70" i="5"/>
  <c r="DK69" i="5"/>
  <c r="DK68" i="5"/>
  <c r="DK67" i="5"/>
  <c r="DK66" i="5"/>
  <c r="DK65" i="5"/>
  <c r="DK64" i="5"/>
  <c r="DK63" i="5"/>
  <c r="DK62" i="5"/>
  <c r="DK61" i="5"/>
  <c r="DK60" i="5"/>
  <c r="DK59" i="5"/>
  <c r="DK58" i="5"/>
  <c r="DK57" i="5"/>
  <c r="DK56" i="5"/>
  <c r="DK55" i="5"/>
  <c r="DK54" i="5"/>
  <c r="DK53" i="5"/>
  <c r="DK52" i="5"/>
  <c r="DK51" i="5"/>
  <c r="DK50" i="5"/>
  <c r="DK49" i="5"/>
  <c r="DK48" i="5"/>
  <c r="DK47" i="5"/>
  <c r="DK46" i="5"/>
  <c r="DK45" i="5"/>
  <c r="DK44" i="5"/>
  <c r="DK43" i="5"/>
  <c r="DK42" i="5"/>
  <c r="DK41" i="5"/>
  <c r="DK40" i="5"/>
  <c r="DK39" i="5"/>
  <c r="DK38" i="5"/>
  <c r="DK37" i="5"/>
  <c r="DK36" i="5"/>
  <c r="DK35" i="5"/>
  <c r="DK34" i="5"/>
  <c r="DK33" i="5"/>
  <c r="DK32" i="5"/>
  <c r="DK31" i="5"/>
  <c r="DK30" i="5"/>
  <c r="DK29" i="5"/>
  <c r="DK28" i="5"/>
  <c r="DK27" i="5"/>
  <c r="DK26" i="5"/>
  <c r="DK25" i="5"/>
  <c r="DK24" i="5"/>
  <c r="DK23" i="5"/>
  <c r="DK22" i="5"/>
  <c r="DK21" i="5"/>
  <c r="DK20" i="5"/>
  <c r="DK19" i="5"/>
  <c r="DK18" i="5"/>
  <c r="DK17" i="5"/>
  <c r="DK16" i="5"/>
  <c r="DK15" i="5"/>
  <c r="DK14" i="5"/>
  <c r="DK13" i="5"/>
  <c r="DK12" i="5"/>
  <c r="DK11" i="5"/>
  <c r="DH96" i="5"/>
  <c r="DH95" i="5"/>
  <c r="DH94" i="5"/>
  <c r="DH93" i="5"/>
  <c r="DH92" i="5"/>
  <c r="DH91" i="5"/>
  <c r="DH90" i="5"/>
  <c r="DH89" i="5"/>
  <c r="DH88" i="5"/>
  <c r="DH87" i="5"/>
  <c r="DH86" i="5"/>
  <c r="DH85" i="5"/>
  <c r="DH84" i="5"/>
  <c r="DH83" i="5"/>
  <c r="DH81" i="5"/>
  <c r="DH80" i="5"/>
  <c r="DH79" i="5"/>
  <c r="DH78" i="5"/>
  <c r="DH77" i="5"/>
  <c r="DH76" i="5"/>
  <c r="DH75" i="5"/>
  <c r="DH74" i="5"/>
  <c r="DH73" i="5"/>
  <c r="DH72" i="5"/>
  <c r="DH71" i="5"/>
  <c r="DH70" i="5"/>
  <c r="DH69" i="5"/>
  <c r="DH68" i="5"/>
  <c r="DH67" i="5"/>
  <c r="DH66" i="5"/>
  <c r="DH65" i="5"/>
  <c r="DH64" i="5"/>
  <c r="DH63" i="5"/>
  <c r="DH62" i="5"/>
  <c r="DH61" i="5"/>
  <c r="DH60" i="5"/>
  <c r="DH59" i="5"/>
  <c r="DH58" i="5"/>
  <c r="DH57" i="5"/>
  <c r="DH56" i="5"/>
  <c r="DH55" i="5"/>
  <c r="DH54" i="5"/>
  <c r="DH53" i="5"/>
  <c r="DH52" i="5"/>
  <c r="DH51" i="5"/>
  <c r="DH50" i="5"/>
  <c r="DH49" i="5"/>
  <c r="DH48" i="5"/>
  <c r="DH47" i="5"/>
  <c r="DH46" i="5"/>
  <c r="DH45" i="5"/>
  <c r="DH44" i="5"/>
  <c r="DH43" i="5"/>
  <c r="DH42" i="5"/>
  <c r="DH41" i="5"/>
  <c r="DH40" i="5"/>
  <c r="DH39" i="5"/>
  <c r="DH38" i="5"/>
  <c r="DH37" i="5"/>
  <c r="DH36" i="5"/>
  <c r="DH35" i="5"/>
  <c r="DH34" i="5"/>
  <c r="DH33" i="5"/>
  <c r="DH32" i="5"/>
  <c r="DH31" i="5"/>
  <c r="DH30" i="5"/>
  <c r="DH29" i="5"/>
  <c r="DH28" i="5"/>
  <c r="DH27" i="5"/>
  <c r="DH26" i="5"/>
  <c r="DH25" i="5"/>
  <c r="DH24" i="5"/>
  <c r="DH23" i="5"/>
  <c r="DH22" i="5"/>
  <c r="DH21" i="5"/>
  <c r="DH20" i="5"/>
  <c r="DH19" i="5"/>
  <c r="DH18" i="5"/>
  <c r="DH17" i="5"/>
  <c r="DH16" i="5"/>
  <c r="DH15" i="5"/>
  <c r="DH14" i="5"/>
  <c r="DH13" i="5"/>
  <c r="DH12" i="5"/>
  <c r="DH11" i="5"/>
  <c r="CY5" i="5"/>
  <c r="CY4" i="5"/>
  <c r="DD96" i="5"/>
  <c r="DE96" i="5" s="1"/>
  <c r="DA96" i="5"/>
  <c r="DB96" i="5" s="1"/>
  <c r="DD95" i="5"/>
  <c r="DE95" i="5" s="1"/>
  <c r="DA95" i="5"/>
  <c r="DB95" i="5" s="1"/>
  <c r="DD94" i="5"/>
  <c r="DE94" i="5" s="1"/>
  <c r="DA94" i="5"/>
  <c r="DB94" i="5" s="1"/>
  <c r="DD88" i="5"/>
  <c r="DE88" i="5" s="1"/>
  <c r="DA88" i="5"/>
  <c r="DB88" i="5" s="1"/>
  <c r="O73" i="26" s="1"/>
  <c r="DD87" i="5"/>
  <c r="DE87" i="5" s="1"/>
  <c r="DA87" i="5"/>
  <c r="DB87" i="5" s="1"/>
  <c r="O10" i="26" s="1"/>
  <c r="DD82" i="5"/>
  <c r="DE82" i="5" s="1"/>
  <c r="DA82" i="5"/>
  <c r="DB82" i="5" s="1"/>
  <c r="O11" i="26" s="1"/>
  <c r="DD76" i="5"/>
  <c r="DE76" i="5" s="1"/>
  <c r="DA76" i="5"/>
  <c r="DB76" i="5" s="1"/>
  <c r="O89" i="26" s="1"/>
  <c r="DD64" i="5"/>
  <c r="DE64" i="5" s="1"/>
  <c r="DA64" i="5"/>
  <c r="DB64" i="5" s="1"/>
  <c r="DD63" i="5"/>
  <c r="DE63" i="5" s="1"/>
  <c r="DA63" i="5"/>
  <c r="DB63" i="5" s="1"/>
  <c r="O57" i="26" s="1"/>
  <c r="DD55" i="5"/>
  <c r="DE55" i="5" s="1"/>
  <c r="DA55" i="5"/>
  <c r="DB55" i="5" s="1"/>
  <c r="O31" i="26" s="1"/>
  <c r="DD53" i="5"/>
  <c r="DE53" i="5"/>
  <c r="DA53" i="5"/>
  <c r="DB53" i="5" s="1"/>
  <c r="DD51" i="5"/>
  <c r="DE51" i="5" s="1"/>
  <c r="DA51" i="5"/>
  <c r="DB51" i="5" s="1"/>
  <c r="DD50" i="5"/>
  <c r="DE50" i="5" s="1"/>
  <c r="DA50" i="5"/>
  <c r="DB50" i="5" s="1"/>
  <c r="DD48" i="5"/>
  <c r="DE48" i="5" s="1"/>
  <c r="DA48" i="5"/>
  <c r="DB48" i="5" s="1"/>
  <c r="O6" i="26" s="1"/>
  <c r="DD47" i="5"/>
  <c r="DE47" i="5" s="1"/>
  <c r="DA47" i="5"/>
  <c r="DB47" i="5" s="1"/>
  <c r="O9" i="26" s="1"/>
  <c r="DD45" i="5"/>
  <c r="DE45" i="5" s="1"/>
  <c r="DA45" i="5"/>
  <c r="DB45" i="5" s="1"/>
  <c r="O82" i="26" s="1"/>
  <c r="DD43" i="5"/>
  <c r="DE43" i="5" s="1"/>
  <c r="DA43" i="5"/>
  <c r="DB43" i="5" s="1"/>
  <c r="O53" i="26" s="1"/>
  <c r="DD40" i="5"/>
  <c r="DE40" i="5" s="1"/>
  <c r="DA40" i="5"/>
  <c r="DB40" i="5" s="1"/>
  <c r="O61" i="26" s="1"/>
  <c r="DD38" i="5"/>
  <c r="DE38" i="5" s="1"/>
  <c r="DA38" i="5"/>
  <c r="DB38" i="5" s="1"/>
  <c r="O39" i="26" s="1"/>
  <c r="DD37" i="5"/>
  <c r="DE37" i="5" s="1"/>
  <c r="DA37" i="5"/>
  <c r="DB37" i="5" s="1"/>
  <c r="O84" i="26" s="1"/>
  <c r="DD33" i="5"/>
  <c r="DE33" i="5" s="1"/>
  <c r="DA33" i="5"/>
  <c r="DB33" i="5" s="1"/>
  <c r="O17" i="26" s="1"/>
  <c r="DD32" i="5"/>
  <c r="DE32" i="5" s="1"/>
  <c r="DA32" i="5"/>
  <c r="DB32" i="5" s="1"/>
  <c r="DD24" i="5"/>
  <c r="DE24" i="5" s="1"/>
  <c r="DA24" i="5"/>
  <c r="DB24" i="5" s="1"/>
  <c r="O74" i="26" s="1"/>
  <c r="DD17" i="5"/>
  <c r="DE17" i="5" s="1"/>
  <c r="DA17" i="5"/>
  <c r="DB17" i="5" s="1"/>
  <c r="O32" i="26" s="1"/>
  <c r="DD14" i="5"/>
  <c r="DA14" i="5"/>
  <c r="DP8" i="5"/>
  <c r="CH96" i="5"/>
  <c r="CH95" i="5"/>
  <c r="CH94" i="5"/>
  <c r="CH93" i="5"/>
  <c r="CH92" i="5"/>
  <c r="N77" i="26" s="1"/>
  <c r="CH91" i="5"/>
  <c r="N28" i="26" s="1"/>
  <c r="CH90" i="5"/>
  <c r="CH89" i="5"/>
  <c r="N76" i="26" s="1"/>
  <c r="CH88" i="5"/>
  <c r="N73" i="26" s="1"/>
  <c r="CH87" i="5"/>
  <c r="N10" i="26" s="1"/>
  <c r="CH86" i="5"/>
  <c r="CH85" i="5"/>
  <c r="N102" i="26" s="1"/>
  <c r="CH84" i="5"/>
  <c r="N2" i="26" s="1"/>
  <c r="CH83" i="5"/>
  <c r="N25" i="26" s="1"/>
  <c r="CH82" i="5"/>
  <c r="N11" i="26" s="1"/>
  <c r="CH81" i="5"/>
  <c r="N72" i="26" s="1"/>
  <c r="CH80" i="5"/>
  <c r="CH79" i="5"/>
  <c r="N4" i="26" s="1"/>
  <c r="CH78" i="5"/>
  <c r="N12" i="26" s="1"/>
  <c r="CH77" i="5"/>
  <c r="N50" i="26" s="1"/>
  <c r="CH76" i="5"/>
  <c r="N89" i="26" s="1"/>
  <c r="CH75" i="5"/>
  <c r="N70" i="26" s="1"/>
  <c r="CH74" i="5"/>
  <c r="N66" i="26" s="1"/>
  <c r="CH73" i="5"/>
  <c r="N44" i="26" s="1"/>
  <c r="CH72" i="5"/>
  <c r="N30" i="26" s="1"/>
  <c r="CH71" i="5"/>
  <c r="N36" i="26" s="1"/>
  <c r="CH70" i="5"/>
  <c r="N80" i="26" s="1"/>
  <c r="CH69" i="5"/>
  <c r="N49" i="26" s="1"/>
  <c r="CH68" i="5"/>
  <c r="N98" i="26" s="1"/>
  <c r="CH67" i="5"/>
  <c r="N97" i="26" s="1"/>
  <c r="CH66" i="5"/>
  <c r="N18" i="26" s="1"/>
  <c r="CH65" i="5"/>
  <c r="CH64" i="5"/>
  <c r="CH63" i="5"/>
  <c r="N57" i="26" s="1"/>
  <c r="CH62" i="5"/>
  <c r="N48" i="26" s="1"/>
  <c r="CH61" i="5"/>
  <c r="N47" i="26" s="1"/>
  <c r="CH60" i="5"/>
  <c r="N56" i="26" s="1"/>
  <c r="CH59" i="5"/>
  <c r="N27" i="26" s="1"/>
  <c r="CH58" i="5"/>
  <c r="N93" i="26" s="1"/>
  <c r="CH57" i="5"/>
  <c r="N26" i="26" s="1"/>
  <c r="CH56" i="5"/>
  <c r="N40" i="26" s="1"/>
  <c r="CH55" i="5"/>
  <c r="N31" i="26" s="1"/>
  <c r="CH54" i="5"/>
  <c r="N85" i="26" s="1"/>
  <c r="CH53" i="5"/>
  <c r="CH52" i="5"/>
  <c r="N99" i="26" s="1"/>
  <c r="CH51" i="5"/>
  <c r="CH50" i="5"/>
  <c r="CH49" i="5"/>
  <c r="N96" i="26" s="1"/>
  <c r="CH48" i="5"/>
  <c r="N6" i="26" s="1"/>
  <c r="CH47" i="5"/>
  <c r="N9" i="26" s="1"/>
  <c r="CH46" i="5"/>
  <c r="N42" i="26" s="1"/>
  <c r="CH45" i="5"/>
  <c r="N82" i="26" s="1"/>
  <c r="CH44" i="5"/>
  <c r="N81" i="26" s="1"/>
  <c r="CH43" i="5"/>
  <c r="N53" i="26" s="1"/>
  <c r="CH42" i="5"/>
  <c r="N51" i="26" s="1"/>
  <c r="CH41" i="5"/>
  <c r="N16" i="26" s="1"/>
  <c r="CH40" i="5"/>
  <c r="N61" i="26" s="1"/>
  <c r="CH39" i="5"/>
  <c r="CH38" i="5"/>
  <c r="N39" i="26" s="1"/>
  <c r="CH37" i="5"/>
  <c r="N84" i="26" s="1"/>
  <c r="CH36" i="5"/>
  <c r="N100" i="26" s="1"/>
  <c r="CH35" i="5"/>
  <c r="N86" i="26" s="1"/>
  <c r="CH34" i="5"/>
  <c r="CH33" i="5"/>
  <c r="N17" i="26" s="1"/>
  <c r="CH32" i="5"/>
  <c r="CH31" i="5"/>
  <c r="CH30" i="5"/>
  <c r="CH29" i="5"/>
  <c r="N75" i="26" s="1"/>
  <c r="CH28" i="5"/>
  <c r="N20" i="26" s="1"/>
  <c r="CH27" i="5"/>
  <c r="N45" i="26" s="1"/>
  <c r="CH26" i="5"/>
  <c r="N92" i="26" s="1"/>
  <c r="CH25" i="5"/>
  <c r="N91" i="26" s="1"/>
  <c r="CH24" i="5"/>
  <c r="N74" i="26" s="1"/>
  <c r="CH23" i="5"/>
  <c r="N87" i="26" s="1"/>
  <c r="CH22" i="5"/>
  <c r="N103" i="26" s="1"/>
  <c r="CH21" i="5"/>
  <c r="N95" i="26" s="1"/>
  <c r="CH20" i="5"/>
  <c r="N35" i="26" s="1"/>
  <c r="CH19" i="5"/>
  <c r="N34" i="26" s="1"/>
  <c r="CH17" i="5"/>
  <c r="N32" i="26" s="1"/>
  <c r="CH16" i="5"/>
  <c r="N13" i="26" s="1"/>
  <c r="CH15" i="5"/>
  <c r="N105" i="26" s="1"/>
  <c r="CH14" i="5"/>
  <c r="CH13" i="5"/>
  <c r="N14" i="26" s="1"/>
  <c r="CH12" i="5"/>
  <c r="N15" i="26" s="1"/>
  <c r="CH11" i="5"/>
  <c r="N22" i="26" s="1"/>
  <c r="CN12" i="5"/>
  <c r="CN16" i="5"/>
  <c r="CN17" i="5"/>
  <c r="CN24" i="5"/>
  <c r="CN28" i="5"/>
  <c r="CN29" i="5"/>
  <c r="CN31" i="5"/>
  <c r="CN32" i="5"/>
  <c r="CN37" i="5"/>
  <c r="CN40" i="5"/>
  <c r="CN43" i="5"/>
  <c r="CN45" i="5"/>
  <c r="CN48" i="5"/>
  <c r="CN56" i="5"/>
  <c r="CN57" i="5"/>
  <c r="CN63" i="5"/>
  <c r="CN64" i="5"/>
  <c r="CN65" i="5"/>
  <c r="CN66" i="5"/>
  <c r="CN74" i="5"/>
  <c r="CN81" i="5"/>
  <c r="CN96" i="5"/>
  <c r="DG7" i="5"/>
  <c r="DG8" i="5" s="1"/>
  <c r="DM7" i="5"/>
  <c r="DM8" i="5" s="1"/>
  <c r="CS7" i="5"/>
  <c r="CM7" i="5"/>
  <c r="CM8" i="5" s="1"/>
  <c r="CS6" i="5"/>
  <c r="CS5" i="5"/>
  <c r="CS4" i="5"/>
  <c r="BS7" i="5"/>
  <c r="BS8" i="5" s="1"/>
  <c r="CW12" i="5"/>
  <c r="CT12" i="5"/>
  <c r="CQ12" i="5"/>
  <c r="CJ12" i="5"/>
  <c r="CE8" i="5"/>
  <c r="CS8" i="5" s="1"/>
  <c r="CJ96" i="5"/>
  <c r="CJ81" i="5"/>
  <c r="CJ74" i="5"/>
  <c r="CJ66" i="5"/>
  <c r="CJ65" i="5"/>
  <c r="CJ64" i="5"/>
  <c r="CJ63" i="5"/>
  <c r="CJ57" i="5"/>
  <c r="CJ56" i="5"/>
  <c r="CJ48" i="5"/>
  <c r="CJ45" i="5"/>
  <c r="CJ43" i="5"/>
  <c r="CJ40" i="5"/>
  <c r="CJ37" i="5"/>
  <c r="CJ32" i="5"/>
  <c r="CJ31" i="5"/>
  <c r="CK17" i="5" s="1"/>
  <c r="CJ29" i="5"/>
  <c r="CJ28" i="5"/>
  <c r="CJ24" i="5"/>
  <c r="CJ16" i="5"/>
  <c r="CQ56" i="5"/>
  <c r="CT56" i="5"/>
  <c r="CW56" i="5"/>
  <c r="CW17" i="5"/>
  <c r="CT17" i="5"/>
  <c r="CQ17" i="5"/>
  <c r="CW96" i="5"/>
  <c r="CW81" i="5"/>
  <c r="CW74" i="5"/>
  <c r="CW66" i="5"/>
  <c r="CW65" i="5"/>
  <c r="CW64" i="5"/>
  <c r="CW63" i="5"/>
  <c r="CW57" i="5"/>
  <c r="CW48" i="5"/>
  <c r="CW45" i="5"/>
  <c r="CW43" i="5"/>
  <c r="CW40" i="5"/>
  <c r="CW37" i="5"/>
  <c r="CW32" i="5"/>
  <c r="CW31" i="5"/>
  <c r="CW29" i="5"/>
  <c r="CW28" i="5"/>
  <c r="CW24" i="5"/>
  <c r="CW16" i="5"/>
  <c r="CT96" i="5"/>
  <c r="CT81" i="5"/>
  <c r="CT74" i="5"/>
  <c r="CT66" i="5"/>
  <c r="CT65" i="5"/>
  <c r="CT64" i="5"/>
  <c r="CT63" i="5"/>
  <c r="CT57" i="5"/>
  <c r="CT48" i="5"/>
  <c r="CT45" i="5"/>
  <c r="CT43" i="5"/>
  <c r="CT40" i="5"/>
  <c r="CT37" i="5"/>
  <c r="CT32" i="5"/>
  <c r="CT31" i="5"/>
  <c r="CT29" i="5"/>
  <c r="CT28" i="5"/>
  <c r="CT24" i="5"/>
  <c r="CT16" i="5"/>
  <c r="CQ96" i="5"/>
  <c r="CQ81" i="5"/>
  <c r="CQ74" i="5"/>
  <c r="CQ66" i="5"/>
  <c r="CQ65" i="5"/>
  <c r="CQ64" i="5"/>
  <c r="CQ63" i="5"/>
  <c r="CQ57" i="5"/>
  <c r="CQ48" i="5"/>
  <c r="CQ45" i="5"/>
  <c r="CQ43" i="5"/>
  <c r="CQ40" i="5"/>
  <c r="CQ37" i="5"/>
  <c r="CQ32" i="5"/>
  <c r="CQ31" i="5"/>
  <c r="CQ29" i="5"/>
  <c r="CQ28" i="5"/>
  <c r="CQ24" i="5"/>
  <c r="CQ16" i="5"/>
  <c r="BT96" i="5"/>
  <c r="BT95" i="5"/>
  <c r="BT94" i="5"/>
  <c r="BT93" i="5"/>
  <c r="BT92" i="5"/>
  <c r="BT91" i="5"/>
  <c r="BT90" i="5"/>
  <c r="BT89" i="5"/>
  <c r="BT88" i="5"/>
  <c r="BT87" i="5"/>
  <c r="BT86" i="5"/>
  <c r="BT85" i="5"/>
  <c r="BT84" i="5"/>
  <c r="BT83" i="5"/>
  <c r="BT82" i="5"/>
  <c r="BT81" i="5"/>
  <c r="BT80" i="5"/>
  <c r="BT79" i="5"/>
  <c r="BT78" i="5"/>
  <c r="BT77" i="5"/>
  <c r="BT76" i="5"/>
  <c r="BT75" i="5"/>
  <c r="BT73" i="5"/>
  <c r="BT72" i="5"/>
  <c r="BT71" i="5"/>
  <c r="BT70" i="5"/>
  <c r="BT69" i="5"/>
  <c r="BT68" i="5"/>
  <c r="BT67" i="5"/>
  <c r="BT66" i="5"/>
  <c r="BT65" i="5"/>
  <c r="BT64" i="5"/>
  <c r="BT63" i="5"/>
  <c r="BT62" i="5"/>
  <c r="BT61" i="5"/>
  <c r="BT59" i="5"/>
  <c r="BT58" i="5"/>
  <c r="BT57" i="5"/>
  <c r="BT56" i="5"/>
  <c r="BT55" i="5"/>
  <c r="BT54" i="5"/>
  <c r="BT53" i="5"/>
  <c r="BT52" i="5"/>
  <c r="BT51" i="5"/>
  <c r="BT50" i="5"/>
  <c r="BT49" i="5"/>
  <c r="BT48" i="5"/>
  <c r="BT47" i="5"/>
  <c r="BT46" i="5"/>
  <c r="BT45" i="5"/>
  <c r="BT44" i="5"/>
  <c r="BT43" i="5"/>
  <c r="BT42" i="5"/>
  <c r="BT41" i="5"/>
  <c r="BT40" i="5"/>
  <c r="BT39" i="5"/>
  <c r="BT38" i="5"/>
  <c r="BT37" i="5"/>
  <c r="BT36" i="5"/>
  <c r="BT35" i="5"/>
  <c r="BT34" i="5"/>
  <c r="BT33" i="5"/>
  <c r="BT32" i="5"/>
  <c r="BT31" i="5"/>
  <c r="BT30" i="5"/>
  <c r="BT29" i="5"/>
  <c r="BT28" i="5"/>
  <c r="BT27" i="5"/>
  <c r="BT26" i="5"/>
  <c r="BT25" i="5"/>
  <c r="BT24" i="5"/>
  <c r="BT23" i="5"/>
  <c r="BT22" i="5"/>
  <c r="BT21" i="5"/>
  <c r="BT20" i="5"/>
  <c r="BT19" i="5"/>
  <c r="BT18" i="5"/>
  <c r="BT17" i="5"/>
  <c r="BT15" i="5"/>
  <c r="BT13" i="5"/>
  <c r="BT12" i="5"/>
  <c r="BT11" i="5"/>
  <c r="BP96" i="5"/>
  <c r="BP83" i="5"/>
  <c r="BQ83" i="5" s="1"/>
  <c r="BP81" i="5"/>
  <c r="BP74" i="5"/>
  <c r="BP69" i="5"/>
  <c r="BQ69" i="5" s="1"/>
  <c r="BP68" i="5"/>
  <c r="BQ68" i="5" s="1"/>
  <c r="BP64" i="5"/>
  <c r="BP62" i="5"/>
  <c r="BP55" i="5"/>
  <c r="BP50" i="5"/>
  <c r="BQ50" i="5" s="1"/>
  <c r="BP48" i="5"/>
  <c r="BP45" i="5"/>
  <c r="BQ45" i="5" s="1"/>
  <c r="BP43" i="5"/>
  <c r="BP36" i="5"/>
  <c r="BQ36" i="5" s="1"/>
  <c r="BP32" i="5"/>
  <c r="BP31" i="5"/>
  <c r="BP26" i="5"/>
  <c r="BP24" i="5"/>
  <c r="BQ24" i="5" s="1"/>
  <c r="BP17" i="5"/>
  <c r="BP15" i="5"/>
  <c r="BQ15" i="5" s="1"/>
  <c r="BP12" i="5"/>
  <c r="BQ12" i="5" s="1"/>
  <c r="BN26" i="5"/>
  <c r="M92" i="26" s="1"/>
  <c r="BW96" i="5"/>
  <c r="BW95" i="5"/>
  <c r="BW94" i="5"/>
  <c r="BW93" i="5"/>
  <c r="BW92" i="5"/>
  <c r="BW91" i="5"/>
  <c r="BW90" i="5"/>
  <c r="BW89" i="5"/>
  <c r="BW88" i="5"/>
  <c r="BW87" i="5"/>
  <c r="BW86" i="5"/>
  <c r="BW85" i="5"/>
  <c r="BW84" i="5"/>
  <c r="BW83" i="5"/>
  <c r="BW82" i="5"/>
  <c r="BW81" i="5"/>
  <c r="BW80" i="5"/>
  <c r="BW79" i="5"/>
  <c r="BW78" i="5"/>
  <c r="BW77" i="5"/>
  <c r="BW76" i="5"/>
  <c r="BW75" i="5"/>
  <c r="BW73" i="5"/>
  <c r="BW72" i="5"/>
  <c r="BW71" i="5"/>
  <c r="BW70" i="5"/>
  <c r="BW69" i="5"/>
  <c r="BW68" i="5"/>
  <c r="BW67" i="5"/>
  <c r="BW66" i="5"/>
  <c r="BW65" i="5"/>
  <c r="BW64" i="5"/>
  <c r="BW63" i="5"/>
  <c r="BW62" i="5"/>
  <c r="BW61" i="5"/>
  <c r="BW59" i="5"/>
  <c r="BW58" i="5"/>
  <c r="BW57" i="5"/>
  <c r="BW56" i="5"/>
  <c r="BW55" i="5"/>
  <c r="BW54" i="5"/>
  <c r="BW53" i="5"/>
  <c r="BW52" i="5"/>
  <c r="BW51" i="5"/>
  <c r="BW50" i="5"/>
  <c r="BW49" i="5"/>
  <c r="BW48" i="5"/>
  <c r="BW47" i="5"/>
  <c r="BW46" i="5"/>
  <c r="BW45" i="5"/>
  <c r="BW44" i="5"/>
  <c r="BW43" i="5"/>
  <c r="BW42" i="5"/>
  <c r="BW41" i="5"/>
  <c r="BW40" i="5"/>
  <c r="BW39" i="5"/>
  <c r="BW38" i="5"/>
  <c r="BW37" i="5"/>
  <c r="BW36" i="5"/>
  <c r="BW35" i="5"/>
  <c r="BW34" i="5"/>
  <c r="BW33" i="5"/>
  <c r="BW32" i="5"/>
  <c r="BW31" i="5"/>
  <c r="BW30" i="5"/>
  <c r="BW29" i="5"/>
  <c r="BW28" i="5"/>
  <c r="BW27" i="5"/>
  <c r="BW26" i="5"/>
  <c r="BW25" i="5"/>
  <c r="BW24" i="5"/>
  <c r="BW23" i="5"/>
  <c r="BW22" i="5"/>
  <c r="BW21" i="5"/>
  <c r="BW20" i="5"/>
  <c r="BW19" i="5"/>
  <c r="BW18" i="5"/>
  <c r="BW17" i="5"/>
  <c r="BW15" i="5"/>
  <c r="BW13" i="5"/>
  <c r="BW12" i="5"/>
  <c r="BW11" i="5"/>
  <c r="CC69" i="5"/>
  <c r="CC95" i="5"/>
  <c r="CC94" i="5"/>
  <c r="CC93" i="5"/>
  <c r="CC92" i="5"/>
  <c r="CC91" i="5"/>
  <c r="CC90" i="5"/>
  <c r="CC89" i="5"/>
  <c r="CC88" i="5"/>
  <c r="CC87" i="5"/>
  <c r="CC86" i="5"/>
  <c r="CC85" i="5"/>
  <c r="CC84" i="5"/>
  <c r="CC82" i="5"/>
  <c r="CC80" i="5"/>
  <c r="CC79" i="5"/>
  <c r="CC78" i="5"/>
  <c r="CC77" i="5"/>
  <c r="CC76" i="5"/>
  <c r="CC75" i="5"/>
  <c r="CC73" i="5"/>
  <c r="CC72" i="5"/>
  <c r="CC71" i="5"/>
  <c r="CC70" i="5"/>
  <c r="CC68" i="5"/>
  <c r="CC67" i="5"/>
  <c r="CC66" i="5"/>
  <c r="CC65" i="5"/>
  <c r="CC63" i="5"/>
  <c r="CC61" i="5"/>
  <c r="CC59" i="5"/>
  <c r="CC58" i="5"/>
  <c r="CC57" i="5"/>
  <c r="CC56" i="5"/>
  <c r="CC54" i="5"/>
  <c r="CC53" i="5"/>
  <c r="CC52" i="5"/>
  <c r="CC51" i="5"/>
  <c r="CC49" i="5"/>
  <c r="CC47" i="5"/>
  <c r="CC46" i="5"/>
  <c r="CC44" i="5"/>
  <c r="CC42" i="5"/>
  <c r="CC41" i="5"/>
  <c r="CC40" i="5"/>
  <c r="CC39" i="5"/>
  <c r="CC38" i="5"/>
  <c r="CC37" i="5"/>
  <c r="CC35" i="5"/>
  <c r="CC34" i="5"/>
  <c r="CC33" i="5"/>
  <c r="CC30" i="5"/>
  <c r="CC29" i="5"/>
  <c r="CC28" i="5"/>
  <c r="CC27" i="5"/>
  <c r="CC25" i="5"/>
  <c r="CC23" i="5"/>
  <c r="CC22" i="5"/>
  <c r="CC21" i="5"/>
  <c r="CC20" i="5"/>
  <c r="CC19" i="5"/>
  <c r="CC18" i="5"/>
  <c r="CC13" i="5"/>
  <c r="CC11" i="5"/>
  <c r="BC12" i="5"/>
  <c r="BC11" i="5"/>
  <c r="BI12" i="5"/>
  <c r="BI11" i="5"/>
  <c r="BN96" i="5"/>
  <c r="BN95" i="5"/>
  <c r="BN94" i="5"/>
  <c r="BN93" i="5"/>
  <c r="BN92" i="5"/>
  <c r="M77" i="26" s="1"/>
  <c r="BN91" i="5"/>
  <c r="M28" i="26" s="1"/>
  <c r="BN90" i="5"/>
  <c r="BN89" i="5"/>
  <c r="M76" i="26" s="1"/>
  <c r="BN88" i="5"/>
  <c r="M73" i="26" s="1"/>
  <c r="BN87" i="5"/>
  <c r="M10" i="26" s="1"/>
  <c r="BN86" i="5"/>
  <c r="BN85" i="5"/>
  <c r="M102" i="26" s="1"/>
  <c r="BN84" i="5"/>
  <c r="M2" i="26" s="1"/>
  <c r="BN82" i="5"/>
  <c r="M11" i="26" s="1"/>
  <c r="BN80" i="5"/>
  <c r="BN79" i="5"/>
  <c r="M4" i="26" s="1"/>
  <c r="BN78" i="5"/>
  <c r="M12" i="26" s="1"/>
  <c r="BN77" i="5"/>
  <c r="M50" i="26" s="1"/>
  <c r="BN76" i="5"/>
  <c r="M89" i="26" s="1"/>
  <c r="BN75" i="5"/>
  <c r="M70" i="26" s="1"/>
  <c r="BN74" i="5"/>
  <c r="M66" i="26" s="1"/>
  <c r="BN73" i="5"/>
  <c r="M44" i="26" s="1"/>
  <c r="BN72" i="5"/>
  <c r="M30" i="26" s="1"/>
  <c r="BN71" i="5"/>
  <c r="M36" i="26" s="1"/>
  <c r="BN70" i="5"/>
  <c r="M80" i="26" s="1"/>
  <c r="BN69" i="5"/>
  <c r="M49" i="26" s="1"/>
  <c r="BN68" i="5"/>
  <c r="M98" i="26" s="1"/>
  <c r="BN67" i="5"/>
  <c r="M97" i="26" s="1"/>
  <c r="BN66" i="5"/>
  <c r="M18" i="26" s="1"/>
  <c r="BN65" i="5"/>
  <c r="BN63" i="5"/>
  <c r="M57" i="26" s="1"/>
  <c r="BN61" i="5"/>
  <c r="M47" i="26" s="1"/>
  <c r="BN60" i="5"/>
  <c r="M56" i="26" s="1"/>
  <c r="BN59" i="5"/>
  <c r="M27" i="26" s="1"/>
  <c r="BN58" i="5"/>
  <c r="M93" i="26" s="1"/>
  <c r="BN57" i="5"/>
  <c r="M26" i="26" s="1"/>
  <c r="BN56" i="5"/>
  <c r="M40" i="26" s="1"/>
  <c r="BN55" i="5"/>
  <c r="M31" i="26" s="1"/>
  <c r="BN54" i="5"/>
  <c r="M85" i="26" s="1"/>
  <c r="BN53" i="5"/>
  <c r="BN52" i="5"/>
  <c r="M99" i="26" s="1"/>
  <c r="BN51" i="5"/>
  <c r="BN50" i="5"/>
  <c r="BN49" i="5"/>
  <c r="M96" i="26" s="1"/>
  <c r="BN48" i="5"/>
  <c r="M6" i="26" s="1"/>
  <c r="BN46" i="5"/>
  <c r="M42" i="26" s="1"/>
  <c r="BN45" i="5"/>
  <c r="M82" i="26" s="1"/>
  <c r="BN43" i="5"/>
  <c r="M53" i="26" s="1"/>
  <c r="BN41" i="5"/>
  <c r="M16" i="26" s="1"/>
  <c r="BN40" i="5"/>
  <c r="M61" i="26" s="1"/>
  <c r="BN39" i="5"/>
  <c r="BN38" i="5"/>
  <c r="M39" i="26" s="1"/>
  <c r="BN37" i="5"/>
  <c r="M84" i="26" s="1"/>
  <c r="BN36" i="5"/>
  <c r="M100" i="26" s="1"/>
  <c r="BN34" i="5"/>
  <c r="BN33" i="5"/>
  <c r="M17" i="26" s="1"/>
  <c r="BN32" i="5"/>
  <c r="BN31" i="5"/>
  <c r="BN29" i="5"/>
  <c r="M75" i="26" s="1"/>
  <c r="BN28" i="5"/>
  <c r="M20" i="26" s="1"/>
  <c r="BN27" i="5"/>
  <c r="M45" i="26" s="1"/>
  <c r="BN24" i="5"/>
  <c r="M74" i="26" s="1"/>
  <c r="BN23" i="5"/>
  <c r="M87" i="26" s="1"/>
  <c r="BN22" i="5"/>
  <c r="M103" i="26" s="1"/>
  <c r="BN21" i="5"/>
  <c r="M95" i="26" s="1"/>
  <c r="BN20" i="5"/>
  <c r="M35" i="26" s="1"/>
  <c r="BN19" i="5"/>
  <c r="M34" i="26" s="1"/>
  <c r="BN18" i="5"/>
  <c r="M41" i="26" s="1"/>
  <c r="BN17" i="5"/>
  <c r="M32" i="26" s="1"/>
  <c r="BN15" i="5"/>
  <c r="M105" i="26" s="1"/>
  <c r="BN14" i="5"/>
  <c r="BN13" i="5"/>
  <c r="M14" i="26" s="1"/>
  <c r="BN12" i="5"/>
  <c r="M15" i="26" s="1"/>
  <c r="BZ96" i="5"/>
  <c r="BZ95" i="5"/>
  <c r="BZ94" i="5"/>
  <c r="BZ93" i="5"/>
  <c r="BZ92" i="5"/>
  <c r="BZ91" i="5"/>
  <c r="BZ90" i="5"/>
  <c r="BZ89" i="5"/>
  <c r="BZ88" i="5"/>
  <c r="BZ87" i="5"/>
  <c r="BZ86" i="5"/>
  <c r="BZ85" i="5"/>
  <c r="BZ84" i="5"/>
  <c r="BZ83" i="5"/>
  <c r="BZ82" i="5"/>
  <c r="BZ81" i="5"/>
  <c r="BZ80" i="5"/>
  <c r="BZ79" i="5"/>
  <c r="BZ78" i="5"/>
  <c r="BZ77" i="5"/>
  <c r="BZ76" i="5"/>
  <c r="BZ75" i="5"/>
  <c r="BZ74" i="5"/>
  <c r="BZ73" i="5"/>
  <c r="BZ72" i="5"/>
  <c r="BZ71" i="5"/>
  <c r="BZ70" i="5"/>
  <c r="BZ69" i="5"/>
  <c r="BZ68" i="5"/>
  <c r="BZ67" i="5"/>
  <c r="BZ66" i="5"/>
  <c r="BZ65" i="5"/>
  <c r="BZ64" i="5"/>
  <c r="BZ63" i="5"/>
  <c r="BZ62" i="5"/>
  <c r="BZ61" i="5"/>
  <c r="BZ60" i="5"/>
  <c r="BZ59" i="5"/>
  <c r="BZ58" i="5"/>
  <c r="BZ57" i="5"/>
  <c r="BZ56" i="5"/>
  <c r="BZ55" i="5"/>
  <c r="BZ54" i="5"/>
  <c r="BZ53" i="5"/>
  <c r="BZ52" i="5"/>
  <c r="BZ51" i="5"/>
  <c r="BZ50" i="5"/>
  <c r="BZ49" i="5"/>
  <c r="BZ48" i="5"/>
  <c r="BZ47" i="5"/>
  <c r="BZ46" i="5"/>
  <c r="BZ45" i="5"/>
  <c r="BZ44" i="5"/>
  <c r="BZ43" i="5"/>
  <c r="BZ42" i="5"/>
  <c r="BZ41" i="5"/>
  <c r="BZ40" i="5"/>
  <c r="BZ39" i="5"/>
  <c r="BZ38" i="5"/>
  <c r="BZ37" i="5"/>
  <c r="BZ36" i="5"/>
  <c r="BZ35" i="5"/>
  <c r="BZ34" i="5"/>
  <c r="BZ33" i="5"/>
  <c r="BZ32" i="5"/>
  <c r="BZ31" i="5"/>
  <c r="BZ30" i="5"/>
  <c r="BZ29" i="5"/>
  <c r="BZ28" i="5"/>
  <c r="BZ27" i="5"/>
  <c r="BZ26" i="5"/>
  <c r="BZ25" i="5"/>
  <c r="BZ24" i="5"/>
  <c r="BZ23" i="5"/>
  <c r="BZ22" i="5"/>
  <c r="BZ21" i="5"/>
  <c r="BZ20" i="5"/>
  <c r="BZ19" i="5"/>
  <c r="BZ18" i="5"/>
  <c r="BZ17" i="5"/>
  <c r="BZ16" i="5"/>
  <c r="BZ15" i="5"/>
  <c r="BZ14" i="5"/>
  <c r="BZ12" i="5"/>
  <c r="BF86" i="5"/>
  <c r="BF69" i="5"/>
  <c r="AV96" i="5"/>
  <c r="AW96" i="5" s="1"/>
  <c r="AV86" i="5"/>
  <c r="AW86" i="5" s="1"/>
  <c r="AV85" i="5"/>
  <c r="AW85" i="5" s="1"/>
  <c r="AV84" i="5"/>
  <c r="AW84" i="5" s="1"/>
  <c r="AV81" i="5"/>
  <c r="AW81" i="5" s="1"/>
  <c r="AV79" i="5"/>
  <c r="AV74" i="5"/>
  <c r="AV73" i="5"/>
  <c r="AW73" i="5" s="1"/>
  <c r="AV69" i="5"/>
  <c r="AW69" i="5" s="1"/>
  <c r="AV64" i="5"/>
  <c r="AV55" i="5"/>
  <c r="AV52" i="5"/>
  <c r="AW52" i="5" s="1"/>
  <c r="AV48" i="5"/>
  <c r="AW48" i="5" s="1"/>
  <c r="AV43" i="5"/>
  <c r="AV36" i="5"/>
  <c r="AV32" i="5"/>
  <c r="AW32" i="5" s="1"/>
  <c r="AV26" i="5"/>
  <c r="AW26" i="5" s="1"/>
  <c r="AV22" i="5"/>
  <c r="AV21" i="5"/>
  <c r="AW21" i="5" s="1"/>
  <c r="AV17" i="5"/>
  <c r="AW17" i="5" s="1"/>
  <c r="AV13" i="5"/>
  <c r="AW13" i="5" s="1"/>
  <c r="AZ73" i="5"/>
  <c r="AZ55" i="5"/>
  <c r="AZ52" i="5"/>
  <c r="AZ36" i="5"/>
  <c r="AZ32" i="5"/>
  <c r="AZ96" i="5"/>
  <c r="AZ95" i="5"/>
  <c r="AZ94" i="5"/>
  <c r="AZ93" i="5"/>
  <c r="AZ92" i="5"/>
  <c r="AZ91" i="5"/>
  <c r="AZ90" i="5"/>
  <c r="AZ89" i="5"/>
  <c r="AZ88" i="5"/>
  <c r="AZ87" i="5"/>
  <c r="AZ83" i="5"/>
  <c r="AZ82" i="5"/>
  <c r="AZ80" i="5"/>
  <c r="AZ79" i="5"/>
  <c r="AZ78" i="5"/>
  <c r="AZ77" i="5"/>
  <c r="AZ76" i="5"/>
  <c r="AZ75" i="5"/>
  <c r="AZ72" i="5"/>
  <c r="AZ71" i="5"/>
  <c r="AZ70" i="5"/>
  <c r="AZ68" i="5"/>
  <c r="AZ67" i="5"/>
  <c r="AZ66" i="5"/>
  <c r="AZ65" i="5"/>
  <c r="AZ63" i="5"/>
  <c r="AZ62" i="5"/>
  <c r="AZ61" i="5"/>
  <c r="AZ60" i="5"/>
  <c r="AZ59" i="5"/>
  <c r="AZ58" i="5"/>
  <c r="AZ57" i="5"/>
  <c r="AZ56" i="5"/>
  <c r="AZ54" i="5"/>
  <c r="AZ53" i="5"/>
  <c r="AZ51" i="5"/>
  <c r="AZ50" i="5"/>
  <c r="AZ49" i="5"/>
  <c r="AZ48" i="5"/>
  <c r="AZ47" i="5"/>
  <c r="AZ46" i="5"/>
  <c r="AZ45" i="5"/>
  <c r="AZ44" i="5"/>
  <c r="AZ43" i="5"/>
  <c r="AZ42" i="5"/>
  <c r="AZ41" i="5"/>
  <c r="AZ40" i="5"/>
  <c r="AZ39" i="5"/>
  <c r="AZ38" i="5"/>
  <c r="AZ37" i="5"/>
  <c r="AZ35" i="5"/>
  <c r="AZ34" i="5"/>
  <c r="AZ33" i="5"/>
  <c r="AZ31" i="5"/>
  <c r="AZ30" i="5"/>
  <c r="AZ29" i="5"/>
  <c r="AZ28" i="5"/>
  <c r="AZ27" i="5"/>
  <c r="AZ26" i="5"/>
  <c r="AZ25" i="5"/>
  <c r="AZ24" i="5"/>
  <c r="AZ23" i="5"/>
  <c r="AZ20" i="5"/>
  <c r="AZ19" i="5"/>
  <c r="AZ18" i="5"/>
  <c r="AZ16" i="5"/>
  <c r="AZ15" i="5"/>
  <c r="AZ14" i="5"/>
  <c r="AZ12" i="5"/>
  <c r="AZ11" i="5"/>
  <c r="BF96" i="5"/>
  <c r="BF95" i="5"/>
  <c r="BF94" i="5"/>
  <c r="BF93" i="5"/>
  <c r="BF92" i="5"/>
  <c r="BF91" i="5"/>
  <c r="BF90" i="5"/>
  <c r="BF89" i="5"/>
  <c r="BF88" i="5"/>
  <c r="BF87" i="5"/>
  <c r="BF85" i="5"/>
  <c r="BF84" i="5"/>
  <c r="BF83" i="5"/>
  <c r="BF82" i="5"/>
  <c r="BF80" i="5"/>
  <c r="BF79" i="5"/>
  <c r="BF78" i="5"/>
  <c r="BF77" i="5"/>
  <c r="BF76" i="5"/>
  <c r="BF75" i="5"/>
  <c r="BF74" i="5"/>
  <c r="BF73" i="5"/>
  <c r="BF72" i="5"/>
  <c r="BF71" i="5"/>
  <c r="BF70" i="5"/>
  <c r="BF68" i="5"/>
  <c r="BF67" i="5"/>
  <c r="BF66" i="5"/>
  <c r="BF65" i="5"/>
  <c r="BF64" i="5"/>
  <c r="BF63" i="5"/>
  <c r="BF62" i="5"/>
  <c r="BF61" i="5"/>
  <c r="BF60" i="5"/>
  <c r="BF59" i="5"/>
  <c r="BF58" i="5"/>
  <c r="BF57" i="5"/>
  <c r="BF56" i="5"/>
  <c r="BF55" i="5"/>
  <c r="BF54" i="5"/>
  <c r="BF53" i="5"/>
  <c r="BF52" i="5"/>
  <c r="BF51" i="5"/>
  <c r="BF50" i="5"/>
  <c r="BF49" i="5"/>
  <c r="BF48" i="5"/>
  <c r="BF47" i="5"/>
  <c r="BF46" i="5"/>
  <c r="BF45" i="5"/>
  <c r="BF44" i="5"/>
  <c r="BF43" i="5"/>
  <c r="BF42" i="5"/>
  <c r="BF41" i="5"/>
  <c r="BF40" i="5"/>
  <c r="BF39" i="5"/>
  <c r="BF38" i="5"/>
  <c r="BF37" i="5"/>
  <c r="BF36" i="5"/>
  <c r="BF35" i="5"/>
  <c r="BF34" i="5"/>
  <c r="BF33" i="5"/>
  <c r="BF32" i="5"/>
  <c r="BF31" i="5"/>
  <c r="BF30" i="5"/>
  <c r="BF29" i="5"/>
  <c r="BF28" i="5"/>
  <c r="BF27" i="5"/>
  <c r="BF26" i="5"/>
  <c r="BF25" i="5"/>
  <c r="BF24" i="5"/>
  <c r="BF23" i="5"/>
  <c r="BF22" i="5"/>
  <c r="BF21" i="5"/>
  <c r="BF20" i="5"/>
  <c r="BF19" i="5"/>
  <c r="BF18" i="5"/>
  <c r="BF17" i="5"/>
  <c r="BF16" i="5"/>
  <c r="BF15" i="5"/>
  <c r="BF14" i="5"/>
  <c r="BF12" i="5"/>
  <c r="BF11" i="5"/>
  <c r="CC24" i="5"/>
  <c r="CC96" i="5"/>
  <c r="CC81" i="5"/>
  <c r="CC83" i="5"/>
  <c r="CC15" i="5"/>
  <c r="CC74" i="5"/>
  <c r="CC50" i="5"/>
  <c r="CC64" i="5"/>
  <c r="CC26" i="5"/>
  <c r="CC48" i="5"/>
  <c r="CC62" i="5"/>
  <c r="CC32" i="5"/>
  <c r="CC36" i="5"/>
  <c r="CC45" i="5"/>
  <c r="CC12" i="5"/>
  <c r="CC17" i="5"/>
  <c r="CC31" i="5"/>
  <c r="CC43" i="5"/>
  <c r="CC55" i="5"/>
  <c r="ES95" i="5"/>
  <c r="EP95" i="5"/>
  <c r="ES88" i="5"/>
  <c r="EP88" i="5"/>
  <c r="Q73" i="26" s="1"/>
  <c r="ES87" i="5"/>
  <c r="EP87" i="5"/>
  <c r="Q10" i="26" s="1"/>
  <c r="ES85" i="5"/>
  <c r="EP85" i="5"/>
  <c r="Q102" i="26" s="1"/>
  <c r="ES84" i="5"/>
  <c r="EP84" i="5"/>
  <c r="Q2" i="26" s="1"/>
  <c r="ES83" i="5"/>
  <c r="EP83" i="5"/>
  <c r="Q25" i="26" s="1"/>
  <c r="ES82" i="5"/>
  <c r="EP82" i="5"/>
  <c r="Q11" i="26" s="1"/>
  <c r="ES81" i="5"/>
  <c r="ES80" i="5"/>
  <c r="EP80" i="5"/>
  <c r="ES79" i="5"/>
  <c r="EP79" i="5"/>
  <c r="Q4" i="26" s="1"/>
  <c r="ES78" i="5"/>
  <c r="EP78" i="5"/>
  <c r="Q12" i="26" s="1"/>
  <c r="ES77" i="5"/>
  <c r="EP77" i="5"/>
  <c r="Q50" i="26" s="1"/>
  <c r="ES75" i="5"/>
  <c r="EP75" i="5"/>
  <c r="Q70" i="26" s="1"/>
  <c r="ES74" i="5"/>
  <c r="EP74" i="5"/>
  <c r="Q66" i="26" s="1"/>
  <c r="ES73" i="5"/>
  <c r="EP73" i="5"/>
  <c r="Q44" i="26" s="1"/>
  <c r="ES72" i="5"/>
  <c r="EP72" i="5"/>
  <c r="Q30" i="26" s="1"/>
  <c r="ES70" i="5"/>
  <c r="EP70" i="5"/>
  <c r="Q80" i="26" s="1"/>
  <c r="ES69" i="5"/>
  <c r="EP69" i="5"/>
  <c r="Q49" i="26" s="1"/>
  <c r="ES68" i="5"/>
  <c r="EP68" i="5"/>
  <c r="Q98" i="26" s="1"/>
  <c r="ES67" i="5"/>
  <c r="EP67" i="5"/>
  <c r="Q97" i="26" s="1"/>
  <c r="ES66" i="5"/>
  <c r="EP66" i="5"/>
  <c r="Q18" i="26" s="1"/>
  <c r="ES65" i="5"/>
  <c r="EP65" i="5"/>
  <c r="ES62" i="5"/>
  <c r="EP62" i="5"/>
  <c r="Q48" i="26" s="1"/>
  <c r="ES61" i="5"/>
  <c r="EP61" i="5"/>
  <c r="Q47" i="26" s="1"/>
  <c r="ES60" i="5"/>
  <c r="EP60" i="5"/>
  <c r="Q56" i="26" s="1"/>
  <c r="ES59" i="5"/>
  <c r="EP59" i="5"/>
  <c r="Q27" i="26" s="1"/>
  <c r="ES58" i="5"/>
  <c r="EP58" i="5"/>
  <c r="Q93" i="26" s="1"/>
  <c r="ES57" i="5"/>
  <c r="EP57" i="5"/>
  <c r="Q26" i="26" s="1"/>
  <c r="ES56" i="5"/>
  <c r="EP56" i="5"/>
  <c r="Q40" i="26" s="1"/>
  <c r="ES55" i="5"/>
  <c r="EP55" i="5"/>
  <c r="Q31" i="26" s="1"/>
  <c r="ES54" i="5"/>
  <c r="EP54" i="5"/>
  <c r="Q85" i="26" s="1"/>
  <c r="ES53" i="5"/>
  <c r="EP53" i="5"/>
  <c r="ES52" i="5"/>
  <c r="EP52" i="5"/>
  <c r="Q99" i="26" s="1"/>
  <c r="ES51" i="5"/>
  <c r="EP51" i="5"/>
  <c r="ES50" i="5"/>
  <c r="EP50" i="5"/>
  <c r="ES49" i="5"/>
  <c r="EP49" i="5"/>
  <c r="Q96" i="26" s="1"/>
  <c r="ES48" i="5"/>
  <c r="EP48" i="5"/>
  <c r="Q6" i="26" s="1"/>
  <c r="ES47" i="5"/>
  <c r="EP47" i="5"/>
  <c r="Q9" i="26" s="1"/>
  <c r="ES45" i="5"/>
  <c r="EP45" i="5"/>
  <c r="Q82" i="26" s="1"/>
  <c r="ES44" i="5"/>
  <c r="EP44" i="5"/>
  <c r="Q81" i="26" s="1"/>
  <c r="ES42" i="5"/>
  <c r="EP42" i="5"/>
  <c r="Q51" i="26" s="1"/>
  <c r="ES40" i="5"/>
  <c r="EP40" i="5"/>
  <c r="Q61" i="26" s="1"/>
  <c r="ES38" i="5"/>
  <c r="EP38" i="5"/>
  <c r="Q39" i="26" s="1"/>
  <c r="ES37" i="5"/>
  <c r="EP37" i="5"/>
  <c r="Q84" i="26" s="1"/>
  <c r="ES36" i="5"/>
  <c r="EP36" i="5"/>
  <c r="Q100" i="26" s="1"/>
  <c r="ES35" i="5"/>
  <c r="EP35" i="5"/>
  <c r="Q86" i="26" s="1"/>
  <c r="ES34" i="5"/>
  <c r="EP34" i="5"/>
  <c r="ES33" i="5"/>
  <c r="EP33" i="5"/>
  <c r="Q17" i="26" s="1"/>
  <c r="ES32" i="5"/>
  <c r="EP32" i="5"/>
  <c r="ES31" i="5"/>
  <c r="EP31" i="5"/>
  <c r="ES29" i="5"/>
  <c r="EP29" i="5"/>
  <c r="Q75" i="26" s="1"/>
  <c r="ES28" i="5"/>
  <c r="EP28" i="5"/>
  <c r="Q20" i="26" s="1"/>
  <c r="ES27" i="5"/>
  <c r="EP27" i="5"/>
  <c r="Q45" i="26" s="1"/>
  <c r="ES26" i="5"/>
  <c r="EP26" i="5"/>
  <c r="Q92" i="26" s="1"/>
  <c r="ES24" i="5"/>
  <c r="EP24" i="5"/>
  <c r="Q74" i="26" s="1"/>
  <c r="ES23" i="5"/>
  <c r="EP23" i="5"/>
  <c r="Q87" i="26" s="1"/>
  <c r="ES22" i="5"/>
  <c r="EP22" i="5"/>
  <c r="Q103" i="26" s="1"/>
  <c r="ES21" i="5"/>
  <c r="EP21" i="5"/>
  <c r="Q95" i="26" s="1"/>
  <c r="ES17" i="5"/>
  <c r="EP17" i="5"/>
  <c r="Q32" i="26" s="1"/>
  <c r="ES16" i="5"/>
  <c r="EP16" i="5"/>
  <c r="Q13" i="26" s="1"/>
  <c r="ES15" i="5"/>
  <c r="EP15" i="5"/>
  <c r="Q105" i="26" s="1"/>
  <c r="ES12" i="5"/>
  <c r="EP12" i="5"/>
  <c r="Q15" i="26" s="1"/>
  <c r="ES11" i="5"/>
  <c r="EP11" i="5"/>
  <c r="Q22" i="26" s="1"/>
  <c r="DE93" i="5"/>
  <c r="DB93" i="5"/>
  <c r="DE92" i="5"/>
  <c r="DB92" i="5"/>
  <c r="O77" i="26" s="1"/>
  <c r="DE91" i="5"/>
  <c r="DB91" i="5"/>
  <c r="O28" i="26" s="1"/>
  <c r="DE90" i="5"/>
  <c r="DB90" i="5"/>
  <c r="DE85" i="5"/>
  <c r="DB85" i="5"/>
  <c r="O102" i="26" s="1"/>
  <c r="DE84" i="5"/>
  <c r="DB84" i="5"/>
  <c r="O2" i="26" s="1"/>
  <c r="DE83" i="5"/>
  <c r="DB83" i="5"/>
  <c r="O25" i="26" s="1"/>
  <c r="DE81" i="5"/>
  <c r="DB81" i="5"/>
  <c r="O72" i="26" s="1"/>
  <c r="DE80" i="5"/>
  <c r="DB80" i="5"/>
  <c r="DE79" i="5"/>
  <c r="DB79" i="5"/>
  <c r="O4" i="26" s="1"/>
  <c r="DE78" i="5"/>
  <c r="DB78" i="5"/>
  <c r="O12" i="26" s="1"/>
  <c r="DE77" i="5"/>
  <c r="DB77" i="5"/>
  <c r="O50" i="26" s="1"/>
  <c r="DE75" i="5"/>
  <c r="DB75" i="5"/>
  <c r="O70" i="26" s="1"/>
  <c r="DE74" i="5"/>
  <c r="DB74" i="5"/>
  <c r="O66" i="26" s="1"/>
  <c r="DE73" i="5"/>
  <c r="DB73" i="5"/>
  <c r="O44" i="26" s="1"/>
  <c r="DE72" i="5"/>
  <c r="DB72" i="5"/>
  <c r="O30" i="26" s="1"/>
  <c r="DE71" i="5"/>
  <c r="DB71" i="5"/>
  <c r="O36" i="26" s="1"/>
  <c r="DE70" i="5"/>
  <c r="DB70" i="5"/>
  <c r="O80" i="26" s="1"/>
  <c r="DE69" i="5"/>
  <c r="DB69" i="5"/>
  <c r="O49" i="26" s="1"/>
  <c r="DE68" i="5"/>
  <c r="DB68" i="5"/>
  <c r="O98" i="26" s="1"/>
  <c r="DE67" i="5"/>
  <c r="DB67" i="5"/>
  <c r="O97" i="26" s="1"/>
  <c r="DE66" i="5"/>
  <c r="DB66" i="5"/>
  <c r="O18" i="26" s="1"/>
  <c r="DE65" i="5"/>
  <c r="DB65" i="5"/>
  <c r="DE62" i="5"/>
  <c r="DB62" i="5"/>
  <c r="O48" i="26" s="1"/>
  <c r="DE61" i="5"/>
  <c r="DB61" i="5"/>
  <c r="O47" i="26" s="1"/>
  <c r="DE60" i="5"/>
  <c r="DB60" i="5"/>
  <c r="O56" i="26" s="1"/>
  <c r="DE59" i="5"/>
  <c r="DB59" i="5"/>
  <c r="O27" i="26" s="1"/>
  <c r="DE58" i="5"/>
  <c r="DB58" i="5"/>
  <c r="O93" i="26" s="1"/>
  <c r="DE57" i="5"/>
  <c r="DB57" i="5"/>
  <c r="O26" i="26" s="1"/>
  <c r="DE56" i="5"/>
  <c r="DB56" i="5"/>
  <c r="O40" i="26" s="1"/>
  <c r="DE54" i="5"/>
  <c r="DB54" i="5"/>
  <c r="O85" i="26" s="1"/>
  <c r="DE52" i="5"/>
  <c r="DB52" i="5"/>
  <c r="O99" i="26" s="1"/>
  <c r="DE49" i="5"/>
  <c r="DB49" i="5"/>
  <c r="O96" i="26" s="1"/>
  <c r="DE46" i="5"/>
  <c r="DB46" i="5"/>
  <c r="O42" i="26" s="1"/>
  <c r="DE44" i="5"/>
  <c r="DB44" i="5"/>
  <c r="O81" i="26" s="1"/>
  <c r="DE42" i="5"/>
  <c r="DB42" i="5"/>
  <c r="O51" i="26" s="1"/>
  <c r="DE41" i="5"/>
  <c r="DB41" i="5"/>
  <c r="O16" i="26" s="1"/>
  <c r="DE39" i="5"/>
  <c r="DB39" i="5"/>
  <c r="DE36" i="5"/>
  <c r="DB36" i="5"/>
  <c r="O100" i="26" s="1"/>
  <c r="DE35" i="5"/>
  <c r="DB35" i="5"/>
  <c r="O86" i="26" s="1"/>
  <c r="DE34" i="5"/>
  <c r="DB34" i="5"/>
  <c r="DE31" i="5"/>
  <c r="DB31" i="5"/>
  <c r="DE30" i="5"/>
  <c r="DB30" i="5"/>
  <c r="DE29" i="5"/>
  <c r="DB29" i="5"/>
  <c r="O75" i="26" s="1"/>
  <c r="DE28" i="5"/>
  <c r="DB28" i="5"/>
  <c r="O20" i="26" s="1"/>
  <c r="DE27" i="5"/>
  <c r="DB27" i="5"/>
  <c r="O45" i="26" s="1"/>
  <c r="DE26" i="5"/>
  <c r="DB26" i="5"/>
  <c r="O92" i="26" s="1"/>
  <c r="DE25" i="5"/>
  <c r="DB25" i="5"/>
  <c r="O91" i="26" s="1"/>
  <c r="DE23" i="5"/>
  <c r="DB23" i="5"/>
  <c r="O87" i="26" s="1"/>
  <c r="DE22" i="5"/>
  <c r="DB22" i="5"/>
  <c r="O103" i="26" s="1"/>
  <c r="DE21" i="5"/>
  <c r="DB21" i="5"/>
  <c r="O95" i="26" s="1"/>
  <c r="DE20" i="5"/>
  <c r="DB20" i="5"/>
  <c r="O35" i="26" s="1"/>
  <c r="DE19" i="5"/>
  <c r="DB19" i="5"/>
  <c r="O34" i="26" s="1"/>
  <c r="DE18" i="5"/>
  <c r="DB18" i="5"/>
  <c r="O41" i="26" s="1"/>
  <c r="DE16" i="5"/>
  <c r="DB16" i="5"/>
  <c r="O13" i="26" s="1"/>
  <c r="DE15" i="5"/>
  <c r="DB15" i="5"/>
  <c r="O105" i="26" s="1"/>
  <c r="DE14" i="5"/>
  <c r="DB14" i="5"/>
  <c r="DE12" i="5"/>
  <c r="DB12" i="5"/>
  <c r="O15" i="26" s="1"/>
  <c r="DE11" i="5"/>
  <c r="DB11" i="5"/>
  <c r="O22" i="26" s="1"/>
  <c r="CK95" i="5"/>
  <c r="CK94" i="5"/>
  <c r="CK93" i="5"/>
  <c r="CK92" i="5"/>
  <c r="CK91" i="5"/>
  <c r="CK90" i="5"/>
  <c r="CK89" i="5"/>
  <c r="CK88" i="5"/>
  <c r="CK87" i="5"/>
  <c r="CK86" i="5"/>
  <c r="CK84" i="5"/>
  <c r="CK83" i="5"/>
  <c r="CK82" i="5"/>
  <c r="CK80" i="5"/>
  <c r="CK79" i="5"/>
  <c r="CK78" i="5"/>
  <c r="CK77" i="5"/>
  <c r="CK76" i="5"/>
  <c r="CK75" i="5"/>
  <c r="CK73" i="5"/>
  <c r="CK72" i="5"/>
  <c r="CK71" i="5"/>
  <c r="CK70" i="5"/>
  <c r="CK69" i="5"/>
  <c r="CK68" i="5"/>
  <c r="CK67" i="5"/>
  <c r="CK62" i="5"/>
  <c r="CK61" i="5"/>
  <c r="CK60" i="5"/>
  <c r="CK59" i="5"/>
  <c r="CK58" i="5"/>
  <c r="CK55" i="5"/>
  <c r="CK54" i="5"/>
  <c r="CK53" i="5"/>
  <c r="CK52" i="5"/>
  <c r="CK51" i="5"/>
  <c r="CK50" i="5"/>
  <c r="CK47" i="5"/>
  <c r="CK46" i="5"/>
  <c r="CK44" i="5"/>
  <c r="CK42" i="5"/>
  <c r="CK41" i="5"/>
  <c r="CK39" i="5"/>
  <c r="CK38" i="5"/>
  <c r="CK36" i="5"/>
  <c r="CK35" i="5"/>
  <c r="CK34" i="5"/>
  <c r="CK33" i="5"/>
  <c r="CK30" i="5"/>
  <c r="CK27" i="5"/>
  <c r="CK26" i="5"/>
  <c r="CK25" i="5"/>
  <c r="CK23" i="5"/>
  <c r="CK22" i="5"/>
  <c r="CK21" i="5"/>
  <c r="CK20" i="5"/>
  <c r="CK19" i="5"/>
  <c r="CK15" i="5"/>
  <c r="CK11" i="5"/>
  <c r="BQ96" i="5"/>
  <c r="BQ95" i="5"/>
  <c r="BQ94" i="5"/>
  <c r="BQ93" i="5"/>
  <c r="BQ92" i="5"/>
  <c r="BQ91" i="5"/>
  <c r="BQ90" i="5"/>
  <c r="BQ89" i="5"/>
  <c r="BQ88" i="5"/>
  <c r="BQ87" i="5"/>
  <c r="BQ85" i="5"/>
  <c r="BQ84" i="5"/>
  <c r="BQ82" i="5"/>
  <c r="BQ81" i="5"/>
  <c r="BQ80" i="5"/>
  <c r="BQ79" i="5"/>
  <c r="BQ78" i="5"/>
  <c r="BQ77" i="5"/>
  <c r="BQ76" i="5"/>
  <c r="BQ75" i="5"/>
  <c r="BQ74" i="5"/>
  <c r="BQ73" i="5"/>
  <c r="BQ72" i="5"/>
  <c r="BQ71" i="5"/>
  <c r="BQ70" i="5"/>
  <c r="BQ67" i="5"/>
  <c r="BQ66" i="5"/>
  <c r="BQ65" i="5"/>
  <c r="BQ64" i="5"/>
  <c r="BQ63" i="5"/>
  <c r="BQ62" i="5"/>
  <c r="BQ61" i="5"/>
  <c r="BQ60" i="5"/>
  <c r="BQ59" i="5"/>
  <c r="BQ58" i="5"/>
  <c r="BQ57" i="5"/>
  <c r="BQ56" i="5"/>
  <c r="BQ55" i="5"/>
  <c r="BQ54" i="5"/>
  <c r="BQ53" i="5"/>
  <c r="BQ52" i="5"/>
  <c r="BQ51" i="5"/>
  <c r="BQ49" i="5"/>
  <c r="BQ48" i="5"/>
  <c r="BQ47" i="5"/>
  <c r="BQ46" i="5"/>
  <c r="BQ44" i="5"/>
  <c r="BQ43" i="5"/>
  <c r="BQ42" i="5"/>
  <c r="BQ41" i="5"/>
  <c r="BQ40" i="5"/>
  <c r="BQ39" i="5"/>
  <c r="BQ38" i="5"/>
  <c r="BQ37" i="5"/>
  <c r="BQ35" i="5"/>
  <c r="BQ34" i="5"/>
  <c r="BQ33" i="5"/>
  <c r="BQ32" i="5"/>
  <c r="BQ31" i="5"/>
  <c r="BQ30" i="5"/>
  <c r="BQ29" i="5"/>
  <c r="BQ28" i="5"/>
  <c r="BQ27" i="5"/>
  <c r="BQ26" i="5"/>
  <c r="BQ25" i="5"/>
  <c r="BQ23" i="5"/>
  <c r="BQ22" i="5"/>
  <c r="BQ21" i="5"/>
  <c r="BQ20" i="5"/>
  <c r="BQ19" i="5"/>
  <c r="BQ18" i="5"/>
  <c r="BQ17" i="5"/>
  <c r="BQ16" i="5"/>
  <c r="BQ14" i="5"/>
  <c r="BQ11" i="5"/>
  <c r="AW95" i="5"/>
  <c r="AW94" i="5"/>
  <c r="AW93" i="5"/>
  <c r="AW92" i="5"/>
  <c r="AW91" i="5"/>
  <c r="AW90" i="5"/>
  <c r="AW89" i="5"/>
  <c r="AW88" i="5"/>
  <c r="AW87" i="5"/>
  <c r="AW83" i="5"/>
  <c r="AW82" i="5"/>
  <c r="AW80" i="5"/>
  <c r="AW79" i="5"/>
  <c r="AW78" i="5"/>
  <c r="AW77" i="5"/>
  <c r="AW76" i="5"/>
  <c r="AW75" i="5"/>
  <c r="AW74" i="5"/>
  <c r="AW72" i="5"/>
  <c r="AW71" i="5"/>
  <c r="AW70" i="5"/>
  <c r="AW68" i="5"/>
  <c r="AW67" i="5"/>
  <c r="AW66" i="5"/>
  <c r="AW65" i="5"/>
  <c r="AW64" i="5"/>
  <c r="AW63" i="5"/>
  <c r="AW62" i="5"/>
  <c r="AW61" i="5"/>
  <c r="AW60" i="5"/>
  <c r="AW59" i="5"/>
  <c r="AW58" i="5"/>
  <c r="AW57" i="5"/>
  <c r="AW56" i="5"/>
  <c r="AW55" i="5"/>
  <c r="AW54" i="5"/>
  <c r="AW53" i="5"/>
  <c r="AW51" i="5"/>
  <c r="AW50" i="5"/>
  <c r="AW49" i="5"/>
  <c r="AW47" i="5"/>
  <c r="AW46" i="5"/>
  <c r="AW45" i="5"/>
  <c r="AW44" i="5"/>
  <c r="AW43" i="5"/>
  <c r="AW42" i="5"/>
  <c r="AW41" i="5"/>
  <c r="AW40" i="5"/>
  <c r="AW39" i="5"/>
  <c r="AW38" i="5"/>
  <c r="AW37" i="5"/>
  <c r="AW36" i="5"/>
  <c r="AW35" i="5"/>
  <c r="AW34" i="5"/>
  <c r="AW33" i="5"/>
  <c r="AW31" i="5"/>
  <c r="AW30" i="5"/>
  <c r="AW29" i="5"/>
  <c r="AW28" i="5"/>
  <c r="AW27" i="5"/>
  <c r="AW25" i="5"/>
  <c r="AW24" i="5"/>
  <c r="AW23" i="5"/>
  <c r="AW22" i="5"/>
  <c r="AW20" i="5"/>
  <c r="AW19" i="5"/>
  <c r="AW18" i="5"/>
  <c r="AW16" i="5"/>
  <c r="AW15" i="5"/>
  <c r="AW14" i="5"/>
  <c r="AW12" i="5"/>
  <c r="AW11" i="5"/>
  <c r="AT96" i="5"/>
  <c r="AT95" i="5"/>
  <c r="AT94" i="5"/>
  <c r="AT93" i="5"/>
  <c r="AT16" i="5"/>
  <c r="L13" i="26" s="1"/>
  <c r="AT15" i="5"/>
  <c r="L105" i="26" s="1"/>
  <c r="AT14" i="5"/>
  <c r="AT12" i="5"/>
  <c r="L15" i="26" s="1"/>
  <c r="AT11" i="5"/>
  <c r="L22" i="26" s="1"/>
  <c r="C6" i="5"/>
  <c r="C8" i="5"/>
  <c r="AQ8" i="5"/>
  <c r="AQ6" i="5"/>
  <c r="W6" i="5"/>
  <c r="W8" i="5"/>
  <c r="AC96" i="5"/>
  <c r="AC95" i="5"/>
  <c r="AC94" i="5"/>
  <c r="AC93" i="5"/>
  <c r="AC92" i="5"/>
  <c r="AC91" i="5"/>
  <c r="AC90" i="5"/>
  <c r="AC89" i="5"/>
  <c r="AC88" i="5"/>
  <c r="AC87" i="5"/>
  <c r="AC85" i="5"/>
  <c r="AC84" i="5"/>
  <c r="AC83" i="5"/>
  <c r="AC82" i="5"/>
  <c r="AC81" i="5"/>
  <c r="AC80" i="5"/>
  <c r="AC79" i="5"/>
  <c r="AC78" i="5"/>
  <c r="AC77" i="5"/>
  <c r="AC76" i="5"/>
  <c r="AC75" i="5"/>
  <c r="AC74" i="5"/>
  <c r="AC73" i="5"/>
  <c r="AC72" i="5"/>
  <c r="AC71" i="5"/>
  <c r="AC70" i="5"/>
  <c r="AC69" i="5"/>
  <c r="AC68" i="5"/>
  <c r="AC67" i="5"/>
  <c r="AC66" i="5"/>
  <c r="AC65" i="5"/>
  <c r="AC64" i="5"/>
  <c r="AC63" i="5"/>
  <c r="AC62" i="5"/>
  <c r="AC61" i="5"/>
  <c r="AC60" i="5"/>
  <c r="AC59" i="5"/>
  <c r="AC58" i="5"/>
  <c r="AC57" i="5"/>
  <c r="AC56" i="5"/>
  <c r="AC55" i="5"/>
  <c r="AC54" i="5"/>
  <c r="AC53" i="5"/>
  <c r="AC52" i="5"/>
  <c r="AC51" i="5"/>
  <c r="AC50" i="5"/>
  <c r="AC49" i="5"/>
  <c r="AC48" i="5"/>
  <c r="AC47" i="5"/>
  <c r="AC46" i="5"/>
  <c r="AC45" i="5"/>
  <c r="AC44" i="5"/>
  <c r="AC43" i="5"/>
  <c r="AC42" i="5"/>
  <c r="AC41" i="5"/>
  <c r="AC40" i="5"/>
  <c r="AC39" i="5"/>
  <c r="AC38" i="5"/>
  <c r="AC37" i="5"/>
  <c r="AC36" i="5"/>
  <c r="AC35" i="5"/>
  <c r="AC34" i="5"/>
  <c r="AC33" i="5"/>
  <c r="AC32" i="5"/>
  <c r="AC31" i="5"/>
  <c r="AC30" i="5"/>
  <c r="AC29" i="5"/>
  <c r="AC28" i="5"/>
  <c r="AC27" i="5"/>
  <c r="AC26" i="5"/>
  <c r="AC25" i="5"/>
  <c r="AC24" i="5"/>
  <c r="AC23" i="5"/>
  <c r="AC22" i="5"/>
  <c r="AC21" i="5"/>
  <c r="AC20" i="5"/>
  <c r="AC19" i="5"/>
  <c r="AC18" i="5"/>
  <c r="AC17" i="5"/>
  <c r="AC16" i="5"/>
  <c r="AC15" i="5"/>
  <c r="AC14" i="5"/>
  <c r="AC12" i="5"/>
  <c r="AC11" i="5"/>
  <c r="Z96" i="5"/>
  <c r="Z95" i="5"/>
  <c r="Z94" i="5"/>
  <c r="Z93" i="5"/>
  <c r="Z92" i="5"/>
  <c r="K77" i="26" s="1"/>
  <c r="Z91" i="5"/>
  <c r="K28" i="26" s="1"/>
  <c r="Z90" i="5"/>
  <c r="Z89" i="5"/>
  <c r="K76" i="26" s="1"/>
  <c r="Z88" i="5"/>
  <c r="K73" i="26" s="1"/>
  <c r="Z87" i="5"/>
  <c r="K10" i="26" s="1"/>
  <c r="Z85" i="5"/>
  <c r="K102" i="26" s="1"/>
  <c r="Z84" i="5"/>
  <c r="K2" i="26" s="1"/>
  <c r="Z83" i="5"/>
  <c r="K25" i="26" s="1"/>
  <c r="Z82" i="5"/>
  <c r="K11" i="26" s="1"/>
  <c r="Z81" i="5"/>
  <c r="K72" i="26" s="1"/>
  <c r="Z80" i="5"/>
  <c r="Z79" i="5"/>
  <c r="K4" i="26" s="1"/>
  <c r="Z78" i="5"/>
  <c r="K12" i="26" s="1"/>
  <c r="Z77" i="5"/>
  <c r="K50" i="26" s="1"/>
  <c r="Z76" i="5"/>
  <c r="K89" i="26" s="1"/>
  <c r="Z75" i="5"/>
  <c r="K70" i="26" s="1"/>
  <c r="Z74" i="5"/>
  <c r="K66" i="26" s="1"/>
  <c r="Z73" i="5"/>
  <c r="K44" i="26" s="1"/>
  <c r="Z72" i="5"/>
  <c r="K30" i="26" s="1"/>
  <c r="Z71" i="5"/>
  <c r="K36" i="26" s="1"/>
  <c r="Z70" i="5"/>
  <c r="K80" i="26" s="1"/>
  <c r="Z69" i="5"/>
  <c r="K49" i="26" s="1"/>
  <c r="Z68" i="5"/>
  <c r="K98" i="26" s="1"/>
  <c r="Z67" i="5"/>
  <c r="K97" i="26" s="1"/>
  <c r="Z66" i="5"/>
  <c r="K18" i="26" s="1"/>
  <c r="Z65" i="5"/>
  <c r="Z64" i="5"/>
  <c r="Z63" i="5"/>
  <c r="K57" i="26" s="1"/>
  <c r="Z62" i="5"/>
  <c r="K48" i="26" s="1"/>
  <c r="Z61" i="5"/>
  <c r="K47" i="26" s="1"/>
  <c r="Z60" i="5"/>
  <c r="K56" i="26" s="1"/>
  <c r="Z59" i="5"/>
  <c r="K27" i="26" s="1"/>
  <c r="Z58" i="5"/>
  <c r="K93" i="26" s="1"/>
  <c r="Z57" i="5"/>
  <c r="K26" i="26" s="1"/>
  <c r="Z56" i="5"/>
  <c r="K40" i="26" s="1"/>
  <c r="Z55" i="5"/>
  <c r="K31" i="26" s="1"/>
  <c r="Z54" i="5"/>
  <c r="K85" i="26" s="1"/>
  <c r="Z53" i="5"/>
  <c r="Z52" i="5"/>
  <c r="K99" i="26" s="1"/>
  <c r="Z51" i="5"/>
  <c r="Z50" i="5"/>
  <c r="Z49" i="5"/>
  <c r="K96" i="26" s="1"/>
  <c r="Z48" i="5"/>
  <c r="K6" i="26" s="1"/>
  <c r="Z47" i="5"/>
  <c r="K9" i="26" s="1"/>
  <c r="Z46" i="5"/>
  <c r="K42" i="26" s="1"/>
  <c r="Z45" i="5"/>
  <c r="K82" i="26" s="1"/>
  <c r="Z44" i="5"/>
  <c r="K81" i="26" s="1"/>
  <c r="Z43" i="5"/>
  <c r="K53" i="26" s="1"/>
  <c r="Z42" i="5"/>
  <c r="K51" i="26" s="1"/>
  <c r="Z41" i="5"/>
  <c r="K16" i="26" s="1"/>
  <c r="Z40" i="5"/>
  <c r="K61" i="26" s="1"/>
  <c r="Z39" i="5"/>
  <c r="Z38" i="5"/>
  <c r="K39" i="26" s="1"/>
  <c r="Z37" i="5"/>
  <c r="K84" i="26" s="1"/>
  <c r="Z36" i="5"/>
  <c r="K100" i="26" s="1"/>
  <c r="Z35" i="5"/>
  <c r="K86" i="26" s="1"/>
  <c r="Z34" i="5"/>
  <c r="Z33" i="5"/>
  <c r="K17" i="26" s="1"/>
  <c r="Z32" i="5"/>
  <c r="Z31" i="5"/>
  <c r="Z30" i="5"/>
  <c r="Z29" i="5"/>
  <c r="K75" i="26" s="1"/>
  <c r="Z28" i="5"/>
  <c r="K20" i="26" s="1"/>
  <c r="Z27" i="5"/>
  <c r="K45" i="26" s="1"/>
  <c r="Z26" i="5"/>
  <c r="K92" i="26" s="1"/>
  <c r="Z25" i="5"/>
  <c r="K91" i="26" s="1"/>
  <c r="Z24" i="5"/>
  <c r="K74" i="26" s="1"/>
  <c r="Z23" i="5"/>
  <c r="K87" i="26" s="1"/>
  <c r="Z22" i="5"/>
  <c r="K103" i="26" s="1"/>
  <c r="Z21" i="5"/>
  <c r="K95" i="26" s="1"/>
  <c r="Z20" i="5"/>
  <c r="K35" i="26" s="1"/>
  <c r="Z19" i="5"/>
  <c r="K34" i="26" s="1"/>
  <c r="Z18" i="5"/>
  <c r="K41" i="26" s="1"/>
  <c r="Z17" i="5"/>
  <c r="K32" i="26" s="1"/>
  <c r="Z16" i="5"/>
  <c r="K13" i="26" s="1"/>
  <c r="Z15" i="5"/>
  <c r="K105" i="26" s="1"/>
  <c r="Z14" i="5"/>
  <c r="Z12" i="5"/>
  <c r="K15" i="26" s="1"/>
  <c r="Z11" i="5"/>
  <c r="K22" i="26" s="1"/>
  <c r="I95" i="5"/>
  <c r="I94" i="5"/>
  <c r="I93" i="5"/>
  <c r="I92" i="5"/>
  <c r="I91" i="5"/>
  <c r="I90" i="5"/>
  <c r="I89" i="5"/>
  <c r="I88" i="5"/>
  <c r="I87" i="5"/>
  <c r="I85" i="5"/>
  <c r="I84" i="5"/>
  <c r="I83" i="5"/>
  <c r="I82" i="5"/>
  <c r="I81" i="5"/>
  <c r="I79" i="5"/>
  <c r="I78" i="5"/>
  <c r="I77" i="5"/>
  <c r="I76" i="5"/>
  <c r="I75" i="5"/>
  <c r="I74" i="5"/>
  <c r="I73" i="5"/>
  <c r="I72" i="5"/>
  <c r="I71" i="5"/>
  <c r="I70" i="5"/>
  <c r="I69" i="5"/>
  <c r="I68" i="5"/>
  <c r="I66" i="5"/>
  <c r="I65" i="5"/>
  <c r="I63" i="5"/>
  <c r="I62" i="5"/>
  <c r="I61" i="5"/>
  <c r="I57" i="5"/>
  <c r="I56" i="5"/>
  <c r="I53" i="5"/>
  <c r="I51" i="5"/>
  <c r="I50" i="5"/>
  <c r="I48" i="5"/>
  <c r="I47" i="5"/>
  <c r="I46" i="5"/>
  <c r="I45" i="5"/>
  <c r="I43" i="5"/>
  <c r="I41" i="5"/>
  <c r="I40" i="5"/>
  <c r="I39" i="5"/>
  <c r="I38" i="5"/>
  <c r="I37" i="5"/>
  <c r="I35" i="5"/>
  <c r="I34" i="5"/>
  <c r="I33" i="5"/>
  <c r="I32" i="5"/>
  <c r="I31" i="5"/>
  <c r="I30" i="5"/>
  <c r="I29" i="5"/>
  <c r="I28" i="5"/>
  <c r="I27" i="5"/>
  <c r="I26" i="5"/>
  <c r="I25" i="5"/>
  <c r="I24" i="5"/>
  <c r="I22" i="5"/>
  <c r="I21" i="5"/>
  <c r="I20" i="5"/>
  <c r="I19" i="5"/>
  <c r="I18" i="5"/>
  <c r="I17" i="5"/>
  <c r="I16" i="5"/>
  <c r="I15" i="5"/>
  <c r="I14" i="5"/>
  <c r="I12" i="5"/>
  <c r="F95" i="5"/>
  <c r="G95" i="5" s="1"/>
  <c r="F94" i="5"/>
  <c r="G94" i="5" s="1"/>
  <c r="F93" i="5"/>
  <c r="G93" i="5" s="1"/>
  <c r="F92" i="5"/>
  <c r="F91" i="5"/>
  <c r="F90" i="5"/>
  <c r="G90" i="5" s="1"/>
  <c r="F89" i="5"/>
  <c r="F88" i="5"/>
  <c r="J73" i="26" s="1"/>
  <c r="F87" i="5"/>
  <c r="F85" i="5"/>
  <c r="J102" i="26" s="1"/>
  <c r="F84" i="5"/>
  <c r="F83" i="5"/>
  <c r="J25" i="26" s="1"/>
  <c r="F82" i="5"/>
  <c r="F81" i="5"/>
  <c r="J72" i="26" s="1"/>
  <c r="F79" i="5"/>
  <c r="J4" i="26" s="1"/>
  <c r="F78" i="5"/>
  <c r="F77" i="5"/>
  <c r="J50" i="26" s="1"/>
  <c r="F76" i="5"/>
  <c r="J89" i="26" s="1"/>
  <c r="F75" i="5"/>
  <c r="J70" i="26" s="1"/>
  <c r="F74" i="5"/>
  <c r="F73" i="5"/>
  <c r="J44" i="26" s="1"/>
  <c r="F72" i="5"/>
  <c r="J30" i="26" s="1"/>
  <c r="F71" i="5"/>
  <c r="J36" i="26" s="1"/>
  <c r="F70" i="5"/>
  <c r="F69" i="5"/>
  <c r="J49" i="26" s="1"/>
  <c r="F68" i="5"/>
  <c r="J98" i="26" s="1"/>
  <c r="J97" i="26"/>
  <c r="F65" i="5"/>
  <c r="G65" i="5" s="1"/>
  <c r="F63" i="5"/>
  <c r="J57" i="26" s="1"/>
  <c r="F62" i="5"/>
  <c r="J48" i="26" s="1"/>
  <c r="F61" i="5"/>
  <c r="J47" i="26" s="1"/>
  <c r="J56" i="26"/>
  <c r="J27" i="26"/>
  <c r="J93" i="26"/>
  <c r="F57" i="5"/>
  <c r="F56" i="5"/>
  <c r="J40" i="26" s="1"/>
  <c r="J31" i="26"/>
  <c r="J85" i="26"/>
  <c r="F53" i="5"/>
  <c r="G53" i="5" s="1"/>
  <c r="J99" i="26"/>
  <c r="F51" i="5"/>
  <c r="G51" i="5" s="1"/>
  <c r="F50" i="5"/>
  <c r="G50" i="5" s="1"/>
  <c r="J96" i="26"/>
  <c r="F48" i="5"/>
  <c r="J6" i="26" s="1"/>
  <c r="F47" i="5"/>
  <c r="F46" i="5"/>
  <c r="J42" i="26" s="1"/>
  <c r="F45" i="5"/>
  <c r="J81" i="26"/>
  <c r="F43" i="5"/>
  <c r="J53" i="26" s="1"/>
  <c r="J51" i="26"/>
  <c r="F41" i="5"/>
  <c r="F40" i="5"/>
  <c r="F39" i="5"/>
  <c r="G39" i="5" s="1"/>
  <c r="F38" i="5"/>
  <c r="F37" i="5"/>
  <c r="J100" i="26"/>
  <c r="F35" i="5"/>
  <c r="J86" i="26" s="1"/>
  <c r="F34" i="5"/>
  <c r="G34" i="5" s="1"/>
  <c r="F33" i="5"/>
  <c r="J17" i="26" s="1"/>
  <c r="F32" i="5"/>
  <c r="G32" i="5" s="1"/>
  <c r="F31" i="5"/>
  <c r="G31" i="5" s="1"/>
  <c r="F30" i="5"/>
  <c r="G30" i="5" s="1"/>
  <c r="F29" i="5"/>
  <c r="J75" i="26" s="1"/>
  <c r="F28" i="5"/>
  <c r="J20" i="26" s="1"/>
  <c r="F27" i="5"/>
  <c r="J45" i="26" s="1"/>
  <c r="F26" i="5"/>
  <c r="J92" i="26" s="1"/>
  <c r="F25" i="5"/>
  <c r="J91" i="26" s="1"/>
  <c r="F24" i="5"/>
  <c r="J74" i="26" s="1"/>
  <c r="J87" i="26"/>
  <c r="F22" i="5"/>
  <c r="J103" i="26" s="1"/>
  <c r="F21" i="5"/>
  <c r="F20" i="5"/>
  <c r="J35" i="26" s="1"/>
  <c r="F19" i="5"/>
  <c r="F18" i="5"/>
  <c r="J41" i="26" s="1"/>
  <c r="F17" i="5"/>
  <c r="F16" i="5"/>
  <c r="J13" i="26" s="1"/>
  <c r="F15" i="5"/>
  <c r="F14" i="5"/>
  <c r="G14" i="5" s="1"/>
  <c r="F12" i="5"/>
  <c r="J22" i="26"/>
  <c r="F2" i="2"/>
  <c r="E2" i="2"/>
  <c r="E5" i="21"/>
  <c r="F5" i="21"/>
  <c r="I5" i="21"/>
  <c r="K5" i="21"/>
  <c r="D5" i="21"/>
  <c r="AS54" i="24"/>
  <c r="AO54" i="24" s="1"/>
  <c r="AT54" i="24"/>
  <c r="AU54" i="24"/>
  <c r="AS168" i="24"/>
  <c r="AT168" i="24"/>
  <c r="AU168" i="24"/>
  <c r="AS174" i="24"/>
  <c r="AW174" i="24" s="1"/>
  <c r="AT174" i="24"/>
  <c r="AU174" i="24"/>
  <c r="AS81" i="24"/>
  <c r="AW81" i="24" s="1"/>
  <c r="AT81" i="24"/>
  <c r="AU81" i="24"/>
  <c r="AS50" i="24"/>
  <c r="AT50" i="24"/>
  <c r="AU50" i="24"/>
  <c r="AS109" i="24"/>
  <c r="AW109" i="24" s="1"/>
  <c r="AT109" i="24"/>
  <c r="AU109" i="24"/>
  <c r="GL109" i="24"/>
  <c r="GJ109" i="24"/>
  <c r="GI109" i="24"/>
  <c r="GH109" i="24"/>
  <c r="GG109" i="24"/>
  <c r="GK109" i="24" s="1"/>
  <c r="GL50" i="24"/>
  <c r="GJ50" i="24"/>
  <c r="GI50" i="24"/>
  <c r="GH50" i="24"/>
  <c r="GG50" i="24"/>
  <c r="GK50" i="24" s="1"/>
  <c r="GL81" i="24"/>
  <c r="GJ81" i="24"/>
  <c r="GI81" i="24"/>
  <c r="GH81" i="24"/>
  <c r="GG81" i="24"/>
  <c r="GC81" i="24" s="1"/>
  <c r="GL174" i="24"/>
  <c r="GJ174" i="24"/>
  <c r="GI174" i="24"/>
  <c r="GH174" i="24"/>
  <c r="GG174" i="24"/>
  <c r="GK174" i="24" s="1"/>
  <c r="GL168" i="24"/>
  <c r="GJ168" i="24"/>
  <c r="GI168" i="24"/>
  <c r="GH168" i="24"/>
  <c r="GG168" i="24"/>
  <c r="GL54" i="24"/>
  <c r="GJ54" i="24"/>
  <c r="GI54" i="24"/>
  <c r="GH54" i="24"/>
  <c r="GG54" i="24"/>
  <c r="GK54" i="24" s="1"/>
  <c r="FX109" i="24"/>
  <c r="FW109" i="24"/>
  <c r="FV109" i="24"/>
  <c r="FU109" i="24"/>
  <c r="FQ109" i="24" s="1"/>
  <c r="FX50" i="24"/>
  <c r="FW50" i="24"/>
  <c r="FV50" i="24"/>
  <c r="FU50" i="24"/>
  <c r="FQ50" i="24" s="1"/>
  <c r="FX81" i="24"/>
  <c r="FW81" i="24"/>
  <c r="FV81" i="24"/>
  <c r="FU81" i="24"/>
  <c r="FR81" i="24" s="1"/>
  <c r="FX174" i="24"/>
  <c r="FW174" i="24"/>
  <c r="FV174" i="24"/>
  <c r="FU174" i="24"/>
  <c r="FR174" i="24" s="1"/>
  <c r="FX168" i="24"/>
  <c r="FW168" i="24"/>
  <c r="FV168" i="24"/>
  <c r="FU168" i="24"/>
  <c r="FY168" i="24" s="1"/>
  <c r="FX54" i="24"/>
  <c r="FW54" i="24"/>
  <c r="FV54" i="24"/>
  <c r="FU54" i="24"/>
  <c r="FQ54" i="24" s="1"/>
  <c r="FL109" i="24"/>
  <c r="FK109" i="24"/>
  <c r="FJ109" i="24"/>
  <c r="FI109" i="24"/>
  <c r="FM109" i="24" s="1"/>
  <c r="FL50" i="24"/>
  <c r="FK50" i="24"/>
  <c r="FJ50" i="24"/>
  <c r="FI50" i="24"/>
  <c r="FM50" i="24" s="1"/>
  <c r="FL81" i="24"/>
  <c r="FK81" i="24"/>
  <c r="FJ81" i="24"/>
  <c r="FI81" i="24"/>
  <c r="FF81" i="24" s="1"/>
  <c r="FL174" i="24"/>
  <c r="FK174" i="24"/>
  <c r="FJ174" i="24"/>
  <c r="FI174" i="24"/>
  <c r="FF174" i="24" s="1"/>
  <c r="FL168" i="24"/>
  <c r="FK168" i="24"/>
  <c r="FJ168" i="24"/>
  <c r="FI168" i="24"/>
  <c r="FL54" i="24"/>
  <c r="FK54" i="24"/>
  <c r="FJ54" i="24"/>
  <c r="FI54" i="24"/>
  <c r="FF54" i="24" s="1"/>
  <c r="FB109" i="24"/>
  <c r="EZ109" i="24"/>
  <c r="EY109" i="24"/>
  <c r="EX109" i="24"/>
  <c r="EW109" i="24"/>
  <c r="FB50" i="24"/>
  <c r="EZ50" i="24"/>
  <c r="EY50" i="24"/>
  <c r="EX50" i="24"/>
  <c r="EW50" i="24"/>
  <c r="FA50" i="24" s="1"/>
  <c r="FB81" i="24"/>
  <c r="EZ81" i="24"/>
  <c r="EY81" i="24"/>
  <c r="EX81" i="24"/>
  <c r="EW81" i="24"/>
  <c r="ET81" i="24" s="1"/>
  <c r="FB174" i="24"/>
  <c r="EZ174" i="24"/>
  <c r="EY174" i="24"/>
  <c r="EX174" i="24"/>
  <c r="EW174" i="24"/>
  <c r="ET174" i="24" s="1"/>
  <c r="FB168" i="24"/>
  <c r="EZ168" i="24"/>
  <c r="EY168" i="24"/>
  <c r="EX168" i="24"/>
  <c r="EW168" i="24"/>
  <c r="FB54" i="24"/>
  <c r="EZ54" i="24"/>
  <c r="EY54" i="24"/>
  <c r="EX54" i="24"/>
  <c r="EW54" i="24"/>
  <c r="FA54" i="24" s="1"/>
  <c r="EN109" i="24"/>
  <c r="EM109" i="24"/>
  <c r="EL109" i="24"/>
  <c r="EK109" i="24"/>
  <c r="EO109" i="24" s="1"/>
  <c r="EN50" i="24"/>
  <c r="EM50" i="24"/>
  <c r="EL50" i="24"/>
  <c r="EK50" i="24"/>
  <c r="EO50" i="24" s="1"/>
  <c r="EN81" i="24"/>
  <c r="EM81" i="24"/>
  <c r="EL81" i="24"/>
  <c r="EK81" i="24"/>
  <c r="EH81" i="24" s="1"/>
  <c r="EN174" i="24"/>
  <c r="EM174" i="24"/>
  <c r="EL174" i="24"/>
  <c r="EK174" i="24"/>
  <c r="EG174" i="24" s="1"/>
  <c r="EN168" i="24"/>
  <c r="EM168" i="24"/>
  <c r="EL168" i="24"/>
  <c r="EK168" i="24"/>
  <c r="EN54" i="24"/>
  <c r="EM54" i="24"/>
  <c r="EL54" i="24"/>
  <c r="EK54" i="24"/>
  <c r="EO54" i="24" s="1"/>
  <c r="EB109" i="24"/>
  <c r="EA109" i="24"/>
  <c r="DZ109" i="24"/>
  <c r="DY109" i="24"/>
  <c r="EC109" i="24" s="1"/>
  <c r="EB50" i="24"/>
  <c r="EA50" i="24"/>
  <c r="DZ50" i="24"/>
  <c r="DY50" i="24"/>
  <c r="EC50" i="24" s="1"/>
  <c r="EB81" i="24"/>
  <c r="EA81" i="24"/>
  <c r="DZ81" i="24"/>
  <c r="DY81" i="24"/>
  <c r="EB174" i="24"/>
  <c r="EA174" i="24"/>
  <c r="DZ174" i="24"/>
  <c r="DY174" i="24"/>
  <c r="EC174" i="24" s="1"/>
  <c r="EB168" i="24"/>
  <c r="EA168" i="24"/>
  <c r="DZ168" i="24"/>
  <c r="DY168" i="24"/>
  <c r="DV168" i="24" s="1"/>
  <c r="EB54" i="24"/>
  <c r="EA54" i="24"/>
  <c r="DZ54" i="24"/>
  <c r="DY54" i="24"/>
  <c r="DR109" i="24"/>
  <c r="DP109" i="24"/>
  <c r="DO109" i="24"/>
  <c r="DN109" i="24"/>
  <c r="DM109" i="24"/>
  <c r="DR50" i="24"/>
  <c r="DP50" i="24"/>
  <c r="DO50" i="24"/>
  <c r="DN50" i="24"/>
  <c r="DM50" i="24"/>
  <c r="DQ50" i="24" s="1"/>
  <c r="DR81" i="24"/>
  <c r="DP81" i="24"/>
  <c r="DO81" i="24"/>
  <c r="DN81" i="24"/>
  <c r="DM81" i="24"/>
  <c r="DQ81" i="24" s="1"/>
  <c r="DR174" i="24"/>
  <c r="DP174" i="24"/>
  <c r="DO174" i="24"/>
  <c r="DN174" i="24"/>
  <c r="DM174" i="24"/>
  <c r="DR168" i="24"/>
  <c r="DP168" i="24"/>
  <c r="DO168" i="24"/>
  <c r="DN168" i="24"/>
  <c r="DM168" i="24"/>
  <c r="DJ168" i="24" s="1"/>
  <c r="DR54" i="24"/>
  <c r="DP54" i="24"/>
  <c r="DO54" i="24"/>
  <c r="DN54" i="24"/>
  <c r="DM54" i="24"/>
  <c r="DQ54" i="24" s="1"/>
  <c r="DF109" i="24"/>
  <c r="DD109" i="24"/>
  <c r="DC109" i="24"/>
  <c r="DB109" i="24"/>
  <c r="DA109" i="24"/>
  <c r="DF50" i="24"/>
  <c r="DD50" i="24"/>
  <c r="DC50" i="24"/>
  <c r="DB50" i="24"/>
  <c r="DA50" i="24"/>
  <c r="DF81" i="24"/>
  <c r="DD81" i="24"/>
  <c r="DC81" i="24"/>
  <c r="DB81" i="24"/>
  <c r="DA81" i="24"/>
  <c r="DE81" i="24" s="1"/>
  <c r="DF174" i="24"/>
  <c r="DD174" i="24"/>
  <c r="DC174" i="24"/>
  <c r="DB174" i="24"/>
  <c r="DA174" i="24"/>
  <c r="CW174" i="24" s="1"/>
  <c r="DF168" i="24"/>
  <c r="DD168" i="24"/>
  <c r="DC168" i="24"/>
  <c r="DB168" i="24"/>
  <c r="DA168" i="24"/>
  <c r="DE168" i="24" s="1"/>
  <c r="DF54" i="24"/>
  <c r="DD54" i="24"/>
  <c r="DC54" i="24"/>
  <c r="DB54" i="24"/>
  <c r="DA54" i="24"/>
  <c r="DE54" i="24" s="1"/>
  <c r="CT109" i="24"/>
  <c r="CR109" i="24"/>
  <c r="CQ109" i="24"/>
  <c r="CP109" i="24"/>
  <c r="CO109" i="24"/>
  <c r="CT50" i="24"/>
  <c r="CR50" i="24"/>
  <c r="CQ50" i="24"/>
  <c r="CP50" i="24"/>
  <c r="CO50" i="24"/>
  <c r="CT174" i="24"/>
  <c r="CR174" i="24"/>
  <c r="CQ174" i="24"/>
  <c r="CP174" i="24"/>
  <c r="CO174" i="24"/>
  <c r="CK174" i="24" s="1"/>
  <c r="CT168" i="24"/>
  <c r="CR168" i="24"/>
  <c r="CQ168" i="24"/>
  <c r="CP168" i="24"/>
  <c r="CO168" i="24"/>
  <c r="CS168" i="24" s="1"/>
  <c r="CT54" i="24"/>
  <c r="CR54" i="24"/>
  <c r="CQ54" i="24"/>
  <c r="CP54" i="24"/>
  <c r="CO54" i="24"/>
  <c r="CK54" i="24" s="1"/>
  <c r="CH109" i="24"/>
  <c r="CF109" i="24"/>
  <c r="CE109" i="24"/>
  <c r="CD109" i="24"/>
  <c r="CC109" i="24"/>
  <c r="CG109" i="24" s="1"/>
  <c r="CH50" i="24"/>
  <c r="CF50" i="24"/>
  <c r="CE50" i="24"/>
  <c r="CD50" i="24"/>
  <c r="CC50" i="24"/>
  <c r="BZ50" i="24" s="1"/>
  <c r="CH81" i="24"/>
  <c r="CF81" i="24"/>
  <c r="CE81" i="24"/>
  <c r="CD81" i="24"/>
  <c r="CC81" i="24"/>
  <c r="BY81" i="24" s="1"/>
  <c r="CH174" i="24"/>
  <c r="CF174" i="24"/>
  <c r="CE174" i="24"/>
  <c r="CD174" i="24"/>
  <c r="CC174" i="24"/>
  <c r="CG174" i="24" s="1"/>
  <c r="CH168" i="24"/>
  <c r="CF168" i="24"/>
  <c r="CE168" i="24"/>
  <c r="CD168" i="24"/>
  <c r="CC168" i="24"/>
  <c r="CG168" i="24" s="1"/>
  <c r="CH54" i="24"/>
  <c r="CF54" i="24"/>
  <c r="CE54" i="24"/>
  <c r="CD54" i="24"/>
  <c r="CC54" i="24"/>
  <c r="BV109" i="24"/>
  <c r="BT109" i="24"/>
  <c r="BS109" i="24"/>
  <c r="BR109" i="24"/>
  <c r="BQ109" i="24"/>
  <c r="BM109" i="24" s="1"/>
  <c r="BV50" i="24"/>
  <c r="BT50" i="24"/>
  <c r="BS50" i="24"/>
  <c r="BR50" i="24"/>
  <c r="BQ50" i="24"/>
  <c r="BN50" i="24" s="1"/>
  <c r="BV81" i="24"/>
  <c r="BT81" i="24"/>
  <c r="BS81" i="24"/>
  <c r="BR81" i="24"/>
  <c r="BQ81" i="24"/>
  <c r="BU81" i="24" s="1"/>
  <c r="BV174" i="24"/>
  <c r="BT174" i="24"/>
  <c r="BS174" i="24"/>
  <c r="BR174" i="24"/>
  <c r="BQ174" i="24"/>
  <c r="BV168" i="24"/>
  <c r="BT168" i="24"/>
  <c r="BS168" i="24"/>
  <c r="BR168" i="24"/>
  <c r="BQ168" i="24"/>
  <c r="BM168" i="24" s="1"/>
  <c r="BV54" i="24"/>
  <c r="BT54" i="24"/>
  <c r="BS54" i="24"/>
  <c r="BR54" i="24"/>
  <c r="BQ54" i="24"/>
  <c r="BM54" i="24" s="1"/>
  <c r="BJ109" i="24"/>
  <c r="BH109" i="24"/>
  <c r="BG109" i="24"/>
  <c r="BF109" i="24"/>
  <c r="BE109" i="24"/>
  <c r="BB109" i="24" s="1"/>
  <c r="BJ50" i="24"/>
  <c r="BH50" i="24"/>
  <c r="BG50" i="24"/>
  <c r="BF50" i="24"/>
  <c r="BE50" i="24"/>
  <c r="BJ81" i="24"/>
  <c r="BH81" i="24"/>
  <c r="BG81" i="24"/>
  <c r="BF81" i="24"/>
  <c r="BE81" i="24"/>
  <c r="BB81" i="24" s="1"/>
  <c r="BJ174" i="24"/>
  <c r="BH174" i="24"/>
  <c r="BG174" i="24"/>
  <c r="BF174" i="24"/>
  <c r="BE174" i="24"/>
  <c r="BI174" i="24" s="1"/>
  <c r="BJ168" i="24"/>
  <c r="BH168" i="24"/>
  <c r="BG168" i="24"/>
  <c r="BF168" i="24"/>
  <c r="BE168" i="24"/>
  <c r="BB168" i="24" s="1"/>
  <c r="BJ54" i="24"/>
  <c r="BH54" i="24"/>
  <c r="BG54" i="24"/>
  <c r="BF54" i="24"/>
  <c r="BE54" i="24"/>
  <c r="BB54" i="24" s="1"/>
  <c r="AX109" i="24"/>
  <c r="AV109" i="24"/>
  <c r="AX50" i="24"/>
  <c r="AV50" i="24"/>
  <c r="AX81" i="24"/>
  <c r="AV81" i="24"/>
  <c r="AX174" i="24"/>
  <c r="AV174" i="24"/>
  <c r="AX168" i="24"/>
  <c r="AV168" i="24"/>
  <c r="AX54" i="24"/>
  <c r="AV54" i="24"/>
  <c r="AJ109" i="24"/>
  <c r="AI109" i="24"/>
  <c r="AH109" i="24"/>
  <c r="AG109" i="24"/>
  <c r="AK109" i="24" s="1"/>
  <c r="AJ50" i="24"/>
  <c r="AI50" i="24"/>
  <c r="AH50" i="24"/>
  <c r="AG50" i="24"/>
  <c r="AK50" i="24" s="1"/>
  <c r="AJ81" i="24"/>
  <c r="AI81" i="24"/>
  <c r="AH81" i="24"/>
  <c r="AG81" i="24"/>
  <c r="AK81" i="24" s="1"/>
  <c r="AJ174" i="24"/>
  <c r="AI174" i="24"/>
  <c r="AH174" i="24"/>
  <c r="AG174" i="24"/>
  <c r="AC174" i="24" s="1"/>
  <c r="AJ168" i="24"/>
  <c r="AI168" i="24"/>
  <c r="AH168" i="24"/>
  <c r="AG168" i="24"/>
  <c r="AK168" i="24" s="1"/>
  <c r="AJ54" i="24"/>
  <c r="AI54" i="24"/>
  <c r="AH54" i="24"/>
  <c r="AG54" i="24"/>
  <c r="AC54" i="24" s="1"/>
  <c r="Z109" i="24"/>
  <c r="X109" i="24"/>
  <c r="W109" i="24"/>
  <c r="V109" i="24"/>
  <c r="U109" i="24"/>
  <c r="R109" i="24" s="1"/>
  <c r="Z50" i="24"/>
  <c r="X50" i="24"/>
  <c r="W50" i="24"/>
  <c r="V50" i="24"/>
  <c r="U50" i="24"/>
  <c r="R50" i="24" s="1"/>
  <c r="Z81" i="24"/>
  <c r="X81" i="24"/>
  <c r="W81" i="24"/>
  <c r="V81" i="24"/>
  <c r="U81" i="24"/>
  <c r="R81" i="24" s="1"/>
  <c r="Z174" i="24"/>
  <c r="X174" i="24"/>
  <c r="W174" i="24"/>
  <c r="V174" i="24"/>
  <c r="U174" i="24"/>
  <c r="Z168" i="24"/>
  <c r="X168" i="24"/>
  <c r="W168" i="24"/>
  <c r="V168" i="24"/>
  <c r="U168" i="24"/>
  <c r="Y168" i="24" s="1"/>
  <c r="Z54" i="24"/>
  <c r="X54" i="24"/>
  <c r="W54" i="24"/>
  <c r="V54" i="24"/>
  <c r="U54" i="24"/>
  <c r="R54" i="24" s="1"/>
  <c r="L109" i="24"/>
  <c r="K109" i="24"/>
  <c r="J109" i="24"/>
  <c r="I109" i="24"/>
  <c r="M109" i="24" s="1"/>
  <c r="L50" i="24"/>
  <c r="K50" i="24"/>
  <c r="J50" i="24"/>
  <c r="I50" i="24"/>
  <c r="F50" i="24" s="1"/>
  <c r="L81" i="24"/>
  <c r="K81" i="24"/>
  <c r="J81" i="24"/>
  <c r="I81" i="24"/>
  <c r="M81" i="24" s="1"/>
  <c r="L174" i="24"/>
  <c r="K174" i="24"/>
  <c r="J174" i="24"/>
  <c r="I174" i="24"/>
  <c r="M174" i="24" s="1"/>
  <c r="L168" i="24"/>
  <c r="K168" i="24"/>
  <c r="J168" i="24"/>
  <c r="I168" i="24"/>
  <c r="F168" i="24" s="1"/>
  <c r="L54" i="24"/>
  <c r="K54" i="24"/>
  <c r="J54" i="24"/>
  <c r="I54" i="24"/>
  <c r="M54" i="24" s="1"/>
  <c r="IH109" i="24"/>
  <c r="IF109" i="24"/>
  <c r="IE109" i="24"/>
  <c r="ID109" i="24"/>
  <c r="IC109" i="24"/>
  <c r="HZ109" i="24" s="1"/>
  <c r="IH50" i="24"/>
  <c r="IF50" i="24"/>
  <c r="IE50" i="24"/>
  <c r="ID50" i="24"/>
  <c r="IC50" i="24"/>
  <c r="IG50" i="24" s="1"/>
  <c r="IH81" i="24"/>
  <c r="IF81" i="24"/>
  <c r="IE81" i="24"/>
  <c r="ID81" i="24"/>
  <c r="IC81" i="24"/>
  <c r="IH174" i="24"/>
  <c r="IF174" i="24"/>
  <c r="IE174" i="24"/>
  <c r="ID174" i="24"/>
  <c r="IC174" i="24"/>
  <c r="IH168" i="24"/>
  <c r="IF168" i="24"/>
  <c r="IE168" i="24"/>
  <c r="ID168" i="24"/>
  <c r="IC168" i="24"/>
  <c r="IG168" i="24" s="1"/>
  <c r="IH54" i="24"/>
  <c r="IF54" i="24"/>
  <c r="IE54" i="24"/>
  <c r="ID54" i="24"/>
  <c r="IC54" i="24"/>
  <c r="IH97" i="24"/>
  <c r="IF97" i="24"/>
  <c r="IE97" i="24"/>
  <c r="ID97" i="24"/>
  <c r="IC97" i="24"/>
  <c r="IH96" i="24"/>
  <c r="IF96" i="24"/>
  <c r="IE96" i="24"/>
  <c r="ID96" i="24"/>
  <c r="IC96" i="24"/>
  <c r="IH190" i="24"/>
  <c r="IF190" i="24"/>
  <c r="IE190" i="24"/>
  <c r="ID190" i="24"/>
  <c r="IC190" i="24"/>
  <c r="IH189" i="24"/>
  <c r="IF189" i="24"/>
  <c r="IE189" i="24"/>
  <c r="ID189" i="24"/>
  <c r="IC189" i="24"/>
  <c r="IH72" i="24"/>
  <c r="IF72" i="24"/>
  <c r="IE72" i="24"/>
  <c r="ID72" i="24"/>
  <c r="IC72" i="24"/>
  <c r="IH118" i="24"/>
  <c r="IF118" i="24"/>
  <c r="IE118" i="24"/>
  <c r="ID118" i="24"/>
  <c r="IC118" i="24"/>
  <c r="IH163" i="24"/>
  <c r="IF163" i="24"/>
  <c r="IE163" i="24"/>
  <c r="ID163" i="24"/>
  <c r="IC163" i="24"/>
  <c r="IG163" i="24" s="1"/>
  <c r="IH71" i="24"/>
  <c r="IF71" i="24"/>
  <c r="IE71" i="24"/>
  <c r="ID71" i="24"/>
  <c r="IC71" i="24"/>
  <c r="IH176" i="24"/>
  <c r="IF176" i="24"/>
  <c r="IE176" i="24"/>
  <c r="ID176" i="24"/>
  <c r="IC176" i="24"/>
  <c r="IH178" i="24"/>
  <c r="IF178" i="24"/>
  <c r="IE178" i="24"/>
  <c r="ID178" i="24"/>
  <c r="IC178" i="24"/>
  <c r="IG178" i="24" s="1"/>
  <c r="IH177" i="24"/>
  <c r="IF177" i="24"/>
  <c r="IE177" i="24"/>
  <c r="ID177" i="24"/>
  <c r="IC177" i="24"/>
  <c r="IH172" i="24"/>
  <c r="IF172" i="24"/>
  <c r="IE172" i="24"/>
  <c r="ID172" i="24"/>
  <c r="IC172" i="24"/>
  <c r="IH171" i="24"/>
  <c r="IF171" i="24"/>
  <c r="IE171" i="24"/>
  <c r="ID171" i="24"/>
  <c r="IC171" i="24"/>
  <c r="IH170" i="24"/>
  <c r="IF170" i="24"/>
  <c r="IE170" i="24"/>
  <c r="ID170" i="24"/>
  <c r="IC170" i="24"/>
  <c r="IH159" i="24"/>
  <c r="IF159" i="24"/>
  <c r="IE159" i="24"/>
  <c r="ID159" i="24"/>
  <c r="IC159" i="24"/>
  <c r="IH158" i="24"/>
  <c r="IF158" i="24"/>
  <c r="IE158" i="24"/>
  <c r="ID158" i="24"/>
  <c r="IC158" i="24"/>
  <c r="IH161" i="24"/>
  <c r="IF161" i="24"/>
  <c r="IE161" i="24"/>
  <c r="ID161" i="24"/>
  <c r="IC161" i="24"/>
  <c r="IH160" i="24"/>
  <c r="IF160" i="24"/>
  <c r="IE160" i="24"/>
  <c r="ID160" i="24"/>
  <c r="IC160" i="24"/>
  <c r="IH175" i="24"/>
  <c r="IF175" i="24"/>
  <c r="IE175" i="24"/>
  <c r="ID175" i="24"/>
  <c r="IC175" i="24"/>
  <c r="IH157" i="24"/>
  <c r="IF157" i="24"/>
  <c r="IE157" i="24"/>
  <c r="ID157" i="24"/>
  <c r="IC157" i="24"/>
  <c r="IH173" i="24"/>
  <c r="IF173" i="24"/>
  <c r="IE173" i="24"/>
  <c r="ID173" i="24"/>
  <c r="IC173" i="24"/>
  <c r="IH152" i="24"/>
  <c r="IF152" i="24"/>
  <c r="IE152" i="24"/>
  <c r="ID152" i="24"/>
  <c r="IC152" i="24"/>
  <c r="IH162" i="24"/>
  <c r="IF162" i="24"/>
  <c r="IE162" i="24"/>
  <c r="ID162" i="24"/>
  <c r="IC162" i="24"/>
  <c r="IH154" i="24"/>
  <c r="IF154" i="24"/>
  <c r="IE154" i="24"/>
  <c r="ID154" i="24"/>
  <c r="IC154" i="24"/>
  <c r="HY154" i="24" s="1"/>
  <c r="IH48" i="24"/>
  <c r="IF48" i="24"/>
  <c r="IE48" i="24"/>
  <c r="ID48" i="24"/>
  <c r="IC48" i="24"/>
  <c r="IH153" i="24"/>
  <c r="IF153" i="24"/>
  <c r="IE153" i="24"/>
  <c r="ID153" i="24"/>
  <c r="IC153" i="24"/>
  <c r="IH156" i="24"/>
  <c r="IF156" i="24"/>
  <c r="IE156" i="24"/>
  <c r="ID156" i="24"/>
  <c r="IC156" i="24"/>
  <c r="IH167" i="24"/>
  <c r="IF167" i="24"/>
  <c r="IE167" i="24"/>
  <c r="ID167" i="24"/>
  <c r="IC167" i="24"/>
  <c r="IH166" i="24"/>
  <c r="IF166" i="24"/>
  <c r="IE166" i="24"/>
  <c r="ID166" i="24"/>
  <c r="IC166" i="24"/>
  <c r="IH188" i="24"/>
  <c r="IF188" i="24"/>
  <c r="IE188" i="24"/>
  <c r="ID188" i="24"/>
  <c r="IC188" i="24"/>
  <c r="IH135" i="24"/>
  <c r="IF135" i="24"/>
  <c r="IE135" i="24"/>
  <c r="ID135" i="24"/>
  <c r="IC135" i="24"/>
  <c r="IH133" i="24"/>
  <c r="IF133" i="24"/>
  <c r="IE133" i="24"/>
  <c r="ID133" i="24"/>
  <c r="IC133" i="24"/>
  <c r="IG133" i="24" s="1"/>
  <c r="IH143" i="24"/>
  <c r="IF143" i="24"/>
  <c r="IE143" i="24"/>
  <c r="ID143" i="24"/>
  <c r="IC143" i="24"/>
  <c r="IH151" i="24"/>
  <c r="IF151" i="24"/>
  <c r="IE151" i="24"/>
  <c r="ID151" i="24"/>
  <c r="IC151" i="24"/>
  <c r="IH145" i="24"/>
  <c r="IF145" i="24"/>
  <c r="IE145" i="24"/>
  <c r="ID145" i="24"/>
  <c r="IC145" i="24"/>
  <c r="IH144" i="24"/>
  <c r="IF144" i="24"/>
  <c r="IE144" i="24"/>
  <c r="ID144" i="24"/>
  <c r="IC144" i="24"/>
  <c r="IH142" i="24"/>
  <c r="IF142" i="24"/>
  <c r="IE142" i="24"/>
  <c r="ID142" i="24"/>
  <c r="IC142" i="24"/>
  <c r="IH141" i="24"/>
  <c r="IF141" i="24"/>
  <c r="IE141" i="24"/>
  <c r="ID141" i="24"/>
  <c r="IC141" i="24"/>
  <c r="IH140" i="24"/>
  <c r="IF140" i="24"/>
  <c r="IE140" i="24"/>
  <c r="ID140" i="24"/>
  <c r="IC140" i="24"/>
  <c r="IH116" i="24"/>
  <c r="IF116" i="24"/>
  <c r="IE116" i="24"/>
  <c r="ID116" i="24"/>
  <c r="IC116" i="24"/>
  <c r="IH115" i="24"/>
  <c r="IF115" i="24"/>
  <c r="IE115" i="24"/>
  <c r="ID115" i="24"/>
  <c r="IC115" i="24"/>
  <c r="IH114" i="24"/>
  <c r="IF114" i="24"/>
  <c r="IE114" i="24"/>
  <c r="ID114" i="24"/>
  <c r="IC114" i="24"/>
  <c r="IH113" i="24"/>
  <c r="IF113" i="24"/>
  <c r="IE113" i="24"/>
  <c r="ID113" i="24"/>
  <c r="IC113" i="24"/>
  <c r="IH112" i="24"/>
  <c r="IF112" i="24"/>
  <c r="IE112" i="24"/>
  <c r="ID112" i="24"/>
  <c r="IC112" i="24"/>
  <c r="IH111" i="24"/>
  <c r="IF111" i="24"/>
  <c r="IE111" i="24"/>
  <c r="ID111" i="24"/>
  <c r="IC111" i="24"/>
  <c r="IH33" i="24"/>
  <c r="IF33" i="24"/>
  <c r="IE33" i="24"/>
  <c r="ID33" i="24"/>
  <c r="IC33" i="24"/>
  <c r="HY33" i="24" s="1"/>
  <c r="IH137" i="24"/>
  <c r="IF137" i="24"/>
  <c r="IE137" i="24"/>
  <c r="ID137" i="24"/>
  <c r="IC137" i="24"/>
  <c r="IH105" i="24"/>
  <c r="IF105" i="24"/>
  <c r="IE105" i="24"/>
  <c r="ID105" i="24"/>
  <c r="IC105" i="24"/>
  <c r="IH106" i="24"/>
  <c r="IF106" i="24"/>
  <c r="IE106" i="24"/>
  <c r="ID106" i="24"/>
  <c r="IC106" i="24"/>
  <c r="IH180" i="24"/>
  <c r="IF180" i="24"/>
  <c r="IE180" i="24"/>
  <c r="ID180" i="24"/>
  <c r="IC180" i="24"/>
  <c r="IG180" i="24" s="1"/>
  <c r="IH134" i="24"/>
  <c r="IF134" i="24"/>
  <c r="IE134" i="24"/>
  <c r="ID134" i="24"/>
  <c r="IC134" i="24"/>
  <c r="IH179" i="24"/>
  <c r="IF179" i="24"/>
  <c r="IE179" i="24"/>
  <c r="ID179" i="24"/>
  <c r="IC179" i="24"/>
  <c r="IH150" i="24"/>
  <c r="IF150" i="24"/>
  <c r="IE150" i="24"/>
  <c r="ID150" i="24"/>
  <c r="IC150" i="24"/>
  <c r="IH149" i="24"/>
  <c r="IF149" i="24"/>
  <c r="IE149" i="24"/>
  <c r="ID149" i="24"/>
  <c r="IC149" i="24"/>
  <c r="IH148" i="24"/>
  <c r="IF148" i="24"/>
  <c r="IE148" i="24"/>
  <c r="ID148" i="24"/>
  <c r="IC148" i="24"/>
  <c r="IH147" i="24"/>
  <c r="IF147" i="24"/>
  <c r="IE147" i="24"/>
  <c r="ID147" i="24"/>
  <c r="IC147" i="24"/>
  <c r="IH139" i="24"/>
  <c r="IF139" i="24"/>
  <c r="IE139" i="24"/>
  <c r="ID139" i="24"/>
  <c r="IC139" i="24"/>
  <c r="IH138" i="24"/>
  <c r="IF138" i="24"/>
  <c r="IE138" i="24"/>
  <c r="ID138" i="24"/>
  <c r="IC138" i="24"/>
  <c r="IH103" i="24"/>
  <c r="IF103" i="24"/>
  <c r="IE103" i="24"/>
  <c r="ID103" i="24"/>
  <c r="IC103" i="24"/>
  <c r="IH104" i="24"/>
  <c r="IF104" i="24"/>
  <c r="IE104" i="24"/>
  <c r="ID104" i="24"/>
  <c r="IC104" i="24"/>
  <c r="HZ104" i="24" s="1"/>
  <c r="IH102" i="24"/>
  <c r="IF102" i="24"/>
  <c r="IE102" i="24"/>
  <c r="ID102" i="24"/>
  <c r="IC102" i="24"/>
  <c r="IH101" i="24"/>
  <c r="IF101" i="24"/>
  <c r="IE101" i="24"/>
  <c r="ID101" i="24"/>
  <c r="IC101" i="24"/>
  <c r="IH136" i="24"/>
  <c r="IF136" i="24"/>
  <c r="IE136" i="24"/>
  <c r="ID136" i="24"/>
  <c r="IC136" i="24"/>
  <c r="IH165" i="24"/>
  <c r="IF165" i="24"/>
  <c r="IE165" i="24"/>
  <c r="ID165" i="24"/>
  <c r="IC165" i="24"/>
  <c r="HY165" i="24" s="1"/>
  <c r="HV109" i="24"/>
  <c r="HS109" i="24"/>
  <c r="HR109" i="24"/>
  <c r="HQ109" i="24"/>
  <c r="HN109" i="24" s="1"/>
  <c r="HV50" i="24"/>
  <c r="HS50" i="24"/>
  <c r="HR50" i="24"/>
  <c r="HQ50" i="24"/>
  <c r="HV81" i="24"/>
  <c r="HS81" i="24"/>
  <c r="HR81" i="24"/>
  <c r="HQ81" i="24"/>
  <c r="HN81" i="24" s="1"/>
  <c r="HV174" i="24"/>
  <c r="HS174" i="24"/>
  <c r="HR174" i="24"/>
  <c r="HQ174" i="24"/>
  <c r="HU174" i="24" s="1"/>
  <c r="HV168" i="24"/>
  <c r="HS168" i="24"/>
  <c r="HR168" i="24"/>
  <c r="HQ168" i="24"/>
  <c r="HN168" i="24" s="1"/>
  <c r="HV54" i="24"/>
  <c r="HS54" i="24"/>
  <c r="HR54" i="24"/>
  <c r="HQ54" i="24"/>
  <c r="HV97" i="24"/>
  <c r="HS97" i="24"/>
  <c r="HR97" i="24"/>
  <c r="HQ97" i="24"/>
  <c r="HU97" i="24" s="1"/>
  <c r="HV96" i="24"/>
  <c r="HS96" i="24"/>
  <c r="HR96" i="24"/>
  <c r="HQ96" i="24"/>
  <c r="HU96" i="24" s="1"/>
  <c r="HV190" i="24"/>
  <c r="HS190" i="24"/>
  <c r="HR190" i="24"/>
  <c r="HQ190" i="24"/>
  <c r="HN190" i="24" s="1"/>
  <c r="HV189" i="24"/>
  <c r="HS189" i="24"/>
  <c r="HR189" i="24"/>
  <c r="HQ189" i="24"/>
  <c r="HN189" i="24" s="1"/>
  <c r="HV72" i="24"/>
  <c r="HS72" i="24"/>
  <c r="HR72" i="24"/>
  <c r="HQ72" i="24"/>
  <c r="HV118" i="24"/>
  <c r="HS118" i="24"/>
  <c r="HR118" i="24"/>
  <c r="HQ118" i="24"/>
  <c r="HV163" i="24"/>
  <c r="HS163" i="24"/>
  <c r="HR163" i="24"/>
  <c r="HQ163" i="24"/>
  <c r="HV71" i="24"/>
  <c r="HS71" i="24"/>
  <c r="HR71" i="24"/>
  <c r="HQ71" i="24"/>
  <c r="HN71" i="24" s="1"/>
  <c r="HV176" i="24"/>
  <c r="HS176" i="24"/>
  <c r="HR176" i="24"/>
  <c r="HQ176" i="24"/>
  <c r="HM176" i="24" s="1"/>
  <c r="HV178" i="24"/>
  <c r="HS178" i="24"/>
  <c r="HR178" i="24"/>
  <c r="HQ178" i="24"/>
  <c r="HN178" i="24" s="1"/>
  <c r="HV177" i="24"/>
  <c r="HS177" i="24"/>
  <c r="HR177" i="24"/>
  <c r="HQ177" i="24"/>
  <c r="HV172" i="24"/>
  <c r="HS172" i="24"/>
  <c r="HR172" i="24"/>
  <c r="HQ172" i="24"/>
  <c r="HU172" i="24" s="1"/>
  <c r="HV171" i="24"/>
  <c r="HS171" i="24"/>
  <c r="HR171" i="24"/>
  <c r="HQ171" i="24"/>
  <c r="HV170" i="24"/>
  <c r="HS170" i="24"/>
  <c r="HR170" i="24"/>
  <c r="HQ170" i="24"/>
  <c r="HN170" i="24" s="1"/>
  <c r="HV159" i="24"/>
  <c r="HS159" i="24"/>
  <c r="HR159" i="24"/>
  <c r="HQ159" i="24"/>
  <c r="HN159" i="24" s="1"/>
  <c r="HV158" i="24"/>
  <c r="HS158" i="24"/>
  <c r="HR158" i="24"/>
  <c r="HQ158" i="24"/>
  <c r="HM158" i="24" s="1"/>
  <c r="HV161" i="24"/>
  <c r="HS161" i="24"/>
  <c r="HR161" i="24"/>
  <c r="HQ161" i="24"/>
  <c r="HU161" i="24" s="1"/>
  <c r="HV160" i="24"/>
  <c r="HS160" i="24"/>
  <c r="HR160" i="24"/>
  <c r="HQ160" i="24"/>
  <c r="HM160" i="24" s="1"/>
  <c r="HV175" i="24"/>
  <c r="HS175" i="24"/>
  <c r="HR175" i="24"/>
  <c r="HQ175" i="24"/>
  <c r="HN175" i="24" s="1"/>
  <c r="HV157" i="24"/>
  <c r="HS157" i="24"/>
  <c r="HR157" i="24"/>
  <c r="HQ157" i="24"/>
  <c r="HV173" i="24"/>
  <c r="HS173" i="24"/>
  <c r="HR173" i="24"/>
  <c r="HQ173" i="24"/>
  <c r="HM173" i="24" s="1"/>
  <c r="HV152" i="24"/>
  <c r="HS152" i="24"/>
  <c r="HR152" i="24"/>
  <c r="HQ152" i="24"/>
  <c r="HU152" i="24" s="1"/>
  <c r="HV162" i="24"/>
  <c r="HS162" i="24"/>
  <c r="HR162" i="24"/>
  <c r="HQ162" i="24"/>
  <c r="HV154" i="24"/>
  <c r="HS154" i="24"/>
  <c r="HR154" i="24"/>
  <c r="HQ154" i="24"/>
  <c r="HV48" i="24"/>
  <c r="HS48" i="24"/>
  <c r="HR48" i="24"/>
  <c r="HQ48" i="24"/>
  <c r="HM48" i="24" s="1"/>
  <c r="HV153" i="24"/>
  <c r="HS153" i="24"/>
  <c r="HR153" i="24"/>
  <c r="HQ153" i="24"/>
  <c r="HV156" i="24"/>
  <c r="HS156" i="24"/>
  <c r="HR156" i="24"/>
  <c r="HQ156" i="24"/>
  <c r="HV167" i="24"/>
  <c r="HS167" i="24"/>
  <c r="HR167" i="24"/>
  <c r="HQ167" i="24"/>
  <c r="HV166" i="24"/>
  <c r="HS166" i="24"/>
  <c r="HR166" i="24"/>
  <c r="HQ166" i="24"/>
  <c r="HV188" i="24"/>
  <c r="HS188" i="24"/>
  <c r="HR188" i="24"/>
  <c r="HQ188" i="24"/>
  <c r="HM188" i="24" s="1"/>
  <c r="HV135" i="24"/>
  <c r="HS135" i="24"/>
  <c r="HR135" i="24"/>
  <c r="HQ135" i="24"/>
  <c r="HM135" i="24" s="1"/>
  <c r="HV133" i="24"/>
  <c r="HS133" i="24"/>
  <c r="HR133" i="24"/>
  <c r="HQ133" i="24"/>
  <c r="HU133" i="24" s="1"/>
  <c r="HV143" i="24"/>
  <c r="HS143" i="24"/>
  <c r="HR143" i="24"/>
  <c r="HQ143" i="24"/>
  <c r="HM143" i="24" s="1"/>
  <c r="HV151" i="24"/>
  <c r="HS151" i="24"/>
  <c r="HR151" i="24"/>
  <c r="HQ151" i="24"/>
  <c r="HU151" i="24" s="1"/>
  <c r="HV145" i="24"/>
  <c r="HS145" i="24"/>
  <c r="HR145" i="24"/>
  <c r="HQ145" i="24"/>
  <c r="HN145" i="24" s="1"/>
  <c r="HV144" i="24"/>
  <c r="HS144" i="24"/>
  <c r="HR144" i="24"/>
  <c r="HQ144" i="24"/>
  <c r="HV142" i="24"/>
  <c r="HS142" i="24"/>
  <c r="HR142" i="24"/>
  <c r="HQ142" i="24"/>
  <c r="HM142" i="24" s="1"/>
  <c r="HV141" i="24"/>
  <c r="HS141" i="24"/>
  <c r="HR141" i="24"/>
  <c r="HQ141" i="24"/>
  <c r="HM141" i="24" s="1"/>
  <c r="HV140" i="24"/>
  <c r="HS140" i="24"/>
  <c r="HR140" i="24"/>
  <c r="HQ140" i="24"/>
  <c r="HV116" i="24"/>
  <c r="HS116" i="24"/>
  <c r="HR116" i="24"/>
  <c r="HQ116" i="24"/>
  <c r="HN116" i="24" s="1"/>
  <c r="HV115" i="24"/>
  <c r="HS115" i="24"/>
  <c r="HR115" i="24"/>
  <c r="HQ115" i="24"/>
  <c r="HU115" i="24" s="1"/>
  <c r="HV114" i="24"/>
  <c r="HS114" i="24"/>
  <c r="HR114" i="24"/>
  <c r="HQ114" i="24"/>
  <c r="HM114" i="24" s="1"/>
  <c r="HV113" i="24"/>
  <c r="HS113" i="24"/>
  <c r="HR113" i="24"/>
  <c r="HQ113" i="24"/>
  <c r="HV112" i="24"/>
  <c r="HS112" i="24"/>
  <c r="HR112" i="24"/>
  <c r="HQ112" i="24"/>
  <c r="HV111" i="24"/>
  <c r="HS111" i="24"/>
  <c r="HR111" i="24"/>
  <c r="HQ111" i="24"/>
  <c r="HV33" i="24"/>
  <c r="HS33" i="24"/>
  <c r="HR33" i="24"/>
  <c r="HQ33" i="24"/>
  <c r="HM33" i="24" s="1"/>
  <c r="HV137" i="24"/>
  <c r="HS137" i="24"/>
  <c r="HR137" i="24"/>
  <c r="HQ137" i="24"/>
  <c r="HN137" i="24" s="1"/>
  <c r="HV105" i="24"/>
  <c r="HS105" i="24"/>
  <c r="HR105" i="24"/>
  <c r="HQ105" i="24"/>
  <c r="HN105" i="24" s="1"/>
  <c r="HV106" i="24"/>
  <c r="HS106" i="24"/>
  <c r="HR106" i="24"/>
  <c r="HQ106" i="24"/>
  <c r="HV180" i="24"/>
  <c r="HS180" i="24"/>
  <c r="HR180" i="24"/>
  <c r="HQ180" i="24"/>
  <c r="HN180" i="24" s="1"/>
  <c r="HV134" i="24"/>
  <c r="HS134" i="24"/>
  <c r="HR134" i="24"/>
  <c r="HQ134" i="24"/>
  <c r="HV179" i="24"/>
  <c r="HS179" i="24"/>
  <c r="HR179" i="24"/>
  <c r="HQ179" i="24"/>
  <c r="HV150" i="24"/>
  <c r="HS150" i="24"/>
  <c r="HR150" i="24"/>
  <c r="HQ150" i="24"/>
  <c r="HM150" i="24" s="1"/>
  <c r="HV149" i="24"/>
  <c r="HS149" i="24"/>
  <c r="HR149" i="24"/>
  <c r="HQ149" i="24"/>
  <c r="HN149" i="24" s="1"/>
  <c r="HV148" i="24"/>
  <c r="HS148" i="24"/>
  <c r="HR148" i="24"/>
  <c r="HQ148" i="24"/>
  <c r="HU148" i="24" s="1"/>
  <c r="HV147" i="24"/>
  <c r="HS147" i="24"/>
  <c r="HR147" i="24"/>
  <c r="HQ147" i="24"/>
  <c r="HU147" i="24" s="1"/>
  <c r="HV139" i="24"/>
  <c r="HS139" i="24"/>
  <c r="HR139" i="24"/>
  <c r="HQ139" i="24"/>
  <c r="HV138" i="24"/>
  <c r="HS138" i="24"/>
  <c r="HR138" i="24"/>
  <c r="HQ138" i="24"/>
  <c r="HU138" i="24" s="1"/>
  <c r="HV103" i="24"/>
  <c r="HS103" i="24"/>
  <c r="HR103" i="24"/>
  <c r="HQ103" i="24"/>
  <c r="HN103" i="24" s="1"/>
  <c r="HV104" i="24"/>
  <c r="HS104" i="24"/>
  <c r="HR104" i="24"/>
  <c r="HQ104" i="24"/>
  <c r="HM104" i="24" s="1"/>
  <c r="HV102" i="24"/>
  <c r="HS102" i="24"/>
  <c r="HR102" i="24"/>
  <c r="HQ102" i="24"/>
  <c r="HM102" i="24" s="1"/>
  <c r="HV101" i="24"/>
  <c r="HS101" i="24"/>
  <c r="HR101" i="24"/>
  <c r="HQ101" i="24"/>
  <c r="HM101" i="24" s="1"/>
  <c r="HV136" i="24"/>
  <c r="HS136" i="24"/>
  <c r="HR136" i="24"/>
  <c r="HQ136" i="24"/>
  <c r="HM136" i="24" s="1"/>
  <c r="HV165" i="24"/>
  <c r="HS165" i="24"/>
  <c r="HR165" i="24"/>
  <c r="HQ165" i="24"/>
  <c r="HJ109" i="24"/>
  <c r="HH109" i="24"/>
  <c r="HG109" i="24"/>
  <c r="HF109" i="24"/>
  <c r="HE109" i="24"/>
  <c r="HB109" i="24" s="1"/>
  <c r="HJ50" i="24"/>
  <c r="HH50" i="24"/>
  <c r="HG50" i="24"/>
  <c r="HF50" i="24"/>
  <c r="HE50" i="24"/>
  <c r="HB50" i="24" s="1"/>
  <c r="HJ81" i="24"/>
  <c r="HH81" i="24"/>
  <c r="HG81" i="24"/>
  <c r="HF81" i="24"/>
  <c r="HE81" i="24"/>
  <c r="HB81" i="24" s="1"/>
  <c r="HJ174" i="24"/>
  <c r="HH174" i="24"/>
  <c r="HG174" i="24"/>
  <c r="HF174" i="24"/>
  <c r="HE174" i="24"/>
  <c r="HB174" i="24" s="1"/>
  <c r="HJ168" i="24"/>
  <c r="HH168" i="24"/>
  <c r="HG168" i="24"/>
  <c r="HF168" i="24"/>
  <c r="HE168" i="24"/>
  <c r="HA168" i="24" s="1"/>
  <c r="HJ54" i="24"/>
  <c r="HH54" i="24"/>
  <c r="HG54" i="24"/>
  <c r="HF54" i="24"/>
  <c r="HE54" i="24"/>
  <c r="HA54" i="24" s="1"/>
  <c r="HJ97" i="24"/>
  <c r="HH97" i="24"/>
  <c r="HG97" i="24"/>
  <c r="HF97" i="24"/>
  <c r="HE97" i="24"/>
  <c r="HI97" i="24" s="1"/>
  <c r="HJ96" i="24"/>
  <c r="HH96" i="24"/>
  <c r="HG96" i="24"/>
  <c r="HF96" i="24"/>
  <c r="HE96" i="24"/>
  <c r="HA96" i="24" s="1"/>
  <c r="HJ190" i="24"/>
  <c r="HH190" i="24"/>
  <c r="HG190" i="24"/>
  <c r="HF190" i="24"/>
  <c r="HE190" i="24"/>
  <c r="HI190" i="24" s="1"/>
  <c r="HJ189" i="24"/>
  <c r="HH189" i="24"/>
  <c r="HG189" i="24"/>
  <c r="HF189" i="24"/>
  <c r="HE189" i="24"/>
  <c r="HA189" i="24" s="1"/>
  <c r="HJ72" i="24"/>
  <c r="HH72" i="24"/>
  <c r="HG72" i="24"/>
  <c r="HF72" i="24"/>
  <c r="HE72" i="24"/>
  <c r="HJ118" i="24"/>
  <c r="HH118" i="24"/>
  <c r="HG118" i="24"/>
  <c r="HF118" i="24"/>
  <c r="HE118" i="24"/>
  <c r="HJ163" i="24"/>
  <c r="HH163" i="24"/>
  <c r="HG163" i="24"/>
  <c r="HF163" i="24"/>
  <c r="HE163" i="24"/>
  <c r="HI163" i="24" s="1"/>
  <c r="HJ71" i="24"/>
  <c r="HH71" i="24"/>
  <c r="HG71" i="24"/>
  <c r="HF71" i="24"/>
  <c r="HE71" i="24"/>
  <c r="HA71" i="24" s="1"/>
  <c r="HJ176" i="24"/>
  <c r="HH176" i="24"/>
  <c r="HG176" i="24"/>
  <c r="HF176" i="24"/>
  <c r="HE176" i="24"/>
  <c r="HB176" i="24" s="1"/>
  <c r="HJ178" i="24"/>
  <c r="HH178" i="24"/>
  <c r="HG178" i="24"/>
  <c r="HF178" i="24"/>
  <c r="HE178" i="24"/>
  <c r="HI178" i="24" s="1"/>
  <c r="HJ177" i="24"/>
  <c r="HH177" i="24"/>
  <c r="HG177" i="24"/>
  <c r="HF177" i="24"/>
  <c r="HE177" i="24"/>
  <c r="HI177" i="24" s="1"/>
  <c r="HJ172" i="24"/>
  <c r="HH172" i="24"/>
  <c r="HG172" i="24"/>
  <c r="HF172" i="24"/>
  <c r="HE172" i="24"/>
  <c r="HJ171" i="24"/>
  <c r="HH171" i="24"/>
  <c r="HG171" i="24"/>
  <c r="HF171" i="24"/>
  <c r="HE171" i="24"/>
  <c r="HB171" i="24" s="1"/>
  <c r="HJ170" i="24"/>
  <c r="HH170" i="24"/>
  <c r="HG170" i="24"/>
  <c r="HF170" i="24"/>
  <c r="HE170" i="24"/>
  <c r="HI170" i="24" s="1"/>
  <c r="HJ159" i="24"/>
  <c r="HH159" i="24"/>
  <c r="HG159" i="24"/>
  <c r="HF159" i="24"/>
  <c r="HE159" i="24"/>
  <c r="HJ158" i="24"/>
  <c r="HH158" i="24"/>
  <c r="HG158" i="24"/>
  <c r="HF158" i="24"/>
  <c r="HE158" i="24"/>
  <c r="HJ161" i="24"/>
  <c r="HH161" i="24"/>
  <c r="HG161" i="24"/>
  <c r="HF161" i="24"/>
  <c r="HE161" i="24"/>
  <c r="HB161" i="24" s="1"/>
  <c r="HJ160" i="24"/>
  <c r="HH160" i="24"/>
  <c r="HG160" i="24"/>
  <c r="HF160" i="24"/>
  <c r="HE160" i="24"/>
  <c r="HI160" i="24" s="1"/>
  <c r="HJ175" i="24"/>
  <c r="HH175" i="24"/>
  <c r="HG175" i="24"/>
  <c r="HF175" i="24"/>
  <c r="HE175" i="24"/>
  <c r="HJ157" i="24"/>
  <c r="HH157" i="24"/>
  <c r="HG157" i="24"/>
  <c r="HF157" i="24"/>
  <c r="HE157" i="24"/>
  <c r="HI157" i="24" s="1"/>
  <c r="HJ173" i="24"/>
  <c r="HH173" i="24"/>
  <c r="HG173" i="24"/>
  <c r="HF173" i="24"/>
  <c r="HE173" i="24"/>
  <c r="HI173" i="24" s="1"/>
  <c r="HJ152" i="24"/>
  <c r="HH152" i="24"/>
  <c r="HG152" i="24"/>
  <c r="HF152" i="24"/>
  <c r="HE152" i="24"/>
  <c r="HB152" i="24" s="1"/>
  <c r="HJ162" i="24"/>
  <c r="HH162" i="24"/>
  <c r="HG162" i="24"/>
  <c r="HF162" i="24"/>
  <c r="HE162" i="24"/>
  <c r="HJ154" i="24"/>
  <c r="HH154" i="24"/>
  <c r="HG154" i="24"/>
  <c r="HF154" i="24"/>
  <c r="HE154" i="24"/>
  <c r="HA154" i="24" s="1"/>
  <c r="HJ48" i="24"/>
  <c r="HH48" i="24"/>
  <c r="HG48" i="24"/>
  <c r="HF48" i="24"/>
  <c r="HE48" i="24"/>
  <c r="HJ153" i="24"/>
  <c r="HH153" i="24"/>
  <c r="HG153" i="24"/>
  <c r="HF153" i="24"/>
  <c r="HE153" i="24"/>
  <c r="HI153" i="24" s="1"/>
  <c r="HJ156" i="24"/>
  <c r="HH156" i="24"/>
  <c r="HG156" i="24"/>
  <c r="HF156" i="24"/>
  <c r="HE156" i="24"/>
  <c r="HB156" i="24" s="1"/>
  <c r="HJ167" i="24"/>
  <c r="HH167" i="24"/>
  <c r="HG167" i="24"/>
  <c r="HF167" i="24"/>
  <c r="HE167" i="24"/>
  <c r="HI167" i="24" s="1"/>
  <c r="HJ166" i="24"/>
  <c r="HH166" i="24"/>
  <c r="HG166" i="24"/>
  <c r="HF166" i="24"/>
  <c r="HE166" i="24"/>
  <c r="HJ188" i="24"/>
  <c r="HH188" i="24"/>
  <c r="HG188" i="24"/>
  <c r="HF188" i="24"/>
  <c r="HE188" i="24"/>
  <c r="HI188" i="24" s="1"/>
  <c r="HJ135" i="24"/>
  <c r="HH135" i="24"/>
  <c r="HG135" i="24"/>
  <c r="HF135" i="24"/>
  <c r="HE135" i="24"/>
  <c r="HA135" i="24" s="1"/>
  <c r="HJ133" i="24"/>
  <c r="HH133" i="24"/>
  <c r="HG133" i="24"/>
  <c r="HF133" i="24"/>
  <c r="HE133" i="24"/>
  <c r="HJ143" i="24"/>
  <c r="HH143" i="24"/>
  <c r="HG143" i="24"/>
  <c r="HF143" i="24"/>
  <c r="HE143" i="24"/>
  <c r="HJ151" i="24"/>
  <c r="HH151" i="24"/>
  <c r="HG151" i="24"/>
  <c r="HF151" i="24"/>
  <c r="HE151" i="24"/>
  <c r="HB151" i="24" s="1"/>
  <c r="HJ145" i="24"/>
  <c r="HH145" i="24"/>
  <c r="HG145" i="24"/>
  <c r="HF145" i="24"/>
  <c r="HE145" i="24"/>
  <c r="HA145" i="24" s="1"/>
  <c r="HJ144" i="24"/>
  <c r="HH144" i="24"/>
  <c r="HG144" i="24"/>
  <c r="HF144" i="24"/>
  <c r="HE144" i="24"/>
  <c r="HI144" i="24" s="1"/>
  <c r="HJ142" i="24"/>
  <c r="HH142" i="24"/>
  <c r="HG142" i="24"/>
  <c r="HF142" i="24"/>
  <c r="HE142" i="24"/>
  <c r="HA142" i="24" s="1"/>
  <c r="HJ141" i="24"/>
  <c r="HH141" i="24"/>
  <c r="HG141" i="24"/>
  <c r="HF141" i="24"/>
  <c r="HE141" i="24"/>
  <c r="HI141" i="24" s="1"/>
  <c r="HJ140" i="24"/>
  <c r="HH140" i="24"/>
  <c r="HG140" i="24"/>
  <c r="HF140" i="24"/>
  <c r="HE140" i="24"/>
  <c r="HB140" i="24" s="1"/>
  <c r="HJ116" i="24"/>
  <c r="HH116" i="24"/>
  <c r="HG116" i="24"/>
  <c r="HF116" i="24"/>
  <c r="HE116" i="24"/>
  <c r="HI116" i="24" s="1"/>
  <c r="HJ115" i="24"/>
  <c r="HH115" i="24"/>
  <c r="HG115" i="24"/>
  <c r="HF115" i="24"/>
  <c r="HE115" i="24"/>
  <c r="HJ114" i="24"/>
  <c r="HH114" i="24"/>
  <c r="HG114" i="24"/>
  <c r="HF114" i="24"/>
  <c r="HE114" i="24"/>
  <c r="HB114" i="24" s="1"/>
  <c r="HJ113" i="24"/>
  <c r="HH113" i="24"/>
  <c r="HG113" i="24"/>
  <c r="HF113" i="24"/>
  <c r="HE113" i="24"/>
  <c r="HA113" i="24" s="1"/>
  <c r="HJ112" i="24"/>
  <c r="HH112" i="24"/>
  <c r="HG112" i="24"/>
  <c r="HF112" i="24"/>
  <c r="HE112" i="24"/>
  <c r="HI112" i="24" s="1"/>
  <c r="HJ111" i="24"/>
  <c r="HH111" i="24"/>
  <c r="HG111" i="24"/>
  <c r="HF111" i="24"/>
  <c r="HE111" i="24"/>
  <c r="HB111" i="24" s="1"/>
  <c r="HJ33" i="24"/>
  <c r="HH33" i="24"/>
  <c r="HG33" i="24"/>
  <c r="HF33" i="24"/>
  <c r="HE33" i="24"/>
  <c r="HI33" i="24" s="1"/>
  <c r="HJ137" i="24"/>
  <c r="HH137" i="24"/>
  <c r="HG137" i="24"/>
  <c r="HF137" i="24"/>
  <c r="HE137" i="24"/>
  <c r="HJ105" i="24"/>
  <c r="HH105" i="24"/>
  <c r="HG105" i="24"/>
  <c r="HF105" i="24"/>
  <c r="HE105" i="24"/>
  <c r="HB105" i="24" s="1"/>
  <c r="HJ106" i="24"/>
  <c r="HH106" i="24"/>
  <c r="HG106" i="24"/>
  <c r="HF106" i="24"/>
  <c r="HE106" i="24"/>
  <c r="HJ180" i="24"/>
  <c r="HH180" i="24"/>
  <c r="HG180" i="24"/>
  <c r="HF180" i="24"/>
  <c r="HE180" i="24"/>
  <c r="HB180" i="24" s="1"/>
  <c r="HJ134" i="24"/>
  <c r="HH134" i="24"/>
  <c r="HG134" i="24"/>
  <c r="HF134" i="24"/>
  <c r="HE134" i="24"/>
  <c r="HB134" i="24" s="1"/>
  <c r="HJ179" i="24"/>
  <c r="HH179" i="24"/>
  <c r="HG179" i="24"/>
  <c r="HF179" i="24"/>
  <c r="HE179" i="24"/>
  <c r="HB179" i="24" s="1"/>
  <c r="HJ150" i="24"/>
  <c r="HH150" i="24"/>
  <c r="HG150" i="24"/>
  <c r="HF150" i="24"/>
  <c r="HE150" i="24"/>
  <c r="HB150" i="24" s="1"/>
  <c r="HJ149" i="24"/>
  <c r="HH149" i="24"/>
  <c r="HG149" i="24"/>
  <c r="HF149" i="24"/>
  <c r="HE149" i="24"/>
  <c r="HI149" i="24" s="1"/>
  <c r="HJ148" i="24"/>
  <c r="HH148" i="24"/>
  <c r="HG148" i="24"/>
  <c r="HF148" i="24"/>
  <c r="HE148" i="24"/>
  <c r="HB148" i="24" s="1"/>
  <c r="HJ147" i="24"/>
  <c r="HH147" i="24"/>
  <c r="HG147" i="24"/>
  <c r="HF147" i="24"/>
  <c r="HE147" i="24"/>
  <c r="HJ139" i="24"/>
  <c r="HH139" i="24"/>
  <c r="HG139" i="24"/>
  <c r="HF139" i="24"/>
  <c r="HE139" i="24"/>
  <c r="HI139" i="24" s="1"/>
  <c r="HJ138" i="24"/>
  <c r="HH138" i="24"/>
  <c r="HG138" i="24"/>
  <c r="HF138" i="24"/>
  <c r="HE138" i="24"/>
  <c r="HB138" i="24" s="1"/>
  <c r="HJ103" i="24"/>
  <c r="HH103" i="24"/>
  <c r="HG103" i="24"/>
  <c r="HF103" i="24"/>
  <c r="HE103" i="24"/>
  <c r="HI103" i="24" s="1"/>
  <c r="HJ104" i="24"/>
  <c r="HH104" i="24"/>
  <c r="HG104" i="24"/>
  <c r="HF104" i="24"/>
  <c r="HE104" i="24"/>
  <c r="HI104" i="24" s="1"/>
  <c r="HJ102" i="24"/>
  <c r="HH102" i="24"/>
  <c r="HG102" i="24"/>
  <c r="HF102" i="24"/>
  <c r="HE102" i="24"/>
  <c r="HJ101" i="24"/>
  <c r="HH101" i="24"/>
  <c r="HG101" i="24"/>
  <c r="HF101" i="24"/>
  <c r="HE101" i="24"/>
  <c r="HA101" i="24" s="1"/>
  <c r="HJ136" i="24"/>
  <c r="HH136" i="24"/>
  <c r="HG136" i="24"/>
  <c r="HF136" i="24"/>
  <c r="HE136" i="24"/>
  <c r="HB136" i="24" s="1"/>
  <c r="HJ165" i="24"/>
  <c r="HH165" i="24"/>
  <c r="HG165" i="24"/>
  <c r="HF165" i="24"/>
  <c r="HE165" i="24"/>
  <c r="GX109" i="24"/>
  <c r="GV109" i="24"/>
  <c r="GU109" i="24"/>
  <c r="GT109" i="24"/>
  <c r="GS109" i="24"/>
  <c r="GX50" i="24"/>
  <c r="GV50" i="24"/>
  <c r="GU50" i="24"/>
  <c r="GT50" i="24"/>
  <c r="GS50" i="24"/>
  <c r="GX81" i="24"/>
  <c r="GV81" i="24"/>
  <c r="GU81" i="24"/>
  <c r="GT81" i="24"/>
  <c r="GS81" i="24"/>
  <c r="GW81" i="24" s="1"/>
  <c r="GX174" i="24"/>
  <c r="GV174" i="24"/>
  <c r="GU174" i="24"/>
  <c r="GT174" i="24"/>
  <c r="GS174" i="24"/>
  <c r="GP174" i="24" s="1"/>
  <c r="GX168" i="24"/>
  <c r="GV168" i="24"/>
  <c r="GU168" i="24"/>
  <c r="GT168" i="24"/>
  <c r="GS168" i="24"/>
  <c r="GW168" i="24" s="1"/>
  <c r="GX54" i="24"/>
  <c r="GV54" i="24"/>
  <c r="GU54" i="24"/>
  <c r="GT54" i="24"/>
  <c r="GS54" i="24"/>
  <c r="GO54" i="24" s="1"/>
  <c r="GX97" i="24"/>
  <c r="GV97" i="24"/>
  <c r="GU97" i="24"/>
  <c r="GT97" i="24"/>
  <c r="GS97" i="24"/>
  <c r="GW97" i="24" s="1"/>
  <c r="GX96" i="24"/>
  <c r="GV96" i="24"/>
  <c r="GU96" i="24"/>
  <c r="GT96" i="24"/>
  <c r="GS96" i="24"/>
  <c r="GO96" i="24" s="1"/>
  <c r="GX190" i="24"/>
  <c r="GV190" i="24"/>
  <c r="GU190" i="24"/>
  <c r="GT190" i="24"/>
  <c r="GS190" i="24"/>
  <c r="GW190" i="24" s="1"/>
  <c r="GX189" i="24"/>
  <c r="GV189" i="24"/>
  <c r="GU189" i="24"/>
  <c r="GT189" i="24"/>
  <c r="GS189" i="24"/>
  <c r="GX72" i="24"/>
  <c r="GV72" i="24"/>
  <c r="GU72" i="24"/>
  <c r="GT72" i="24"/>
  <c r="GS72" i="24"/>
  <c r="GX118" i="24"/>
  <c r="GV118" i="24"/>
  <c r="GU118" i="24"/>
  <c r="GT118" i="24"/>
  <c r="GS118" i="24"/>
  <c r="GO118" i="24" s="1"/>
  <c r="GX163" i="24"/>
  <c r="GV163" i="24"/>
  <c r="GU163" i="24"/>
  <c r="GT163" i="24"/>
  <c r="GS163" i="24"/>
  <c r="GW163" i="24" s="1"/>
  <c r="GX71" i="24"/>
  <c r="GV71" i="24"/>
  <c r="GU71" i="24"/>
  <c r="GT71" i="24"/>
  <c r="GS71" i="24"/>
  <c r="GX176" i="24"/>
  <c r="GV176" i="24"/>
  <c r="GU176" i="24"/>
  <c r="GT176" i="24"/>
  <c r="GS176" i="24"/>
  <c r="GW176" i="24" s="1"/>
  <c r="GX178" i="24"/>
  <c r="GV178" i="24"/>
  <c r="GU178" i="24"/>
  <c r="GT178" i="24"/>
  <c r="GS178" i="24"/>
  <c r="GP178" i="24" s="1"/>
  <c r="GX177" i="24"/>
  <c r="GV177" i="24"/>
  <c r="GU177" i="24"/>
  <c r="GT177" i="24"/>
  <c r="GS177" i="24"/>
  <c r="GX172" i="24"/>
  <c r="GV172" i="24"/>
  <c r="GU172" i="24"/>
  <c r="GT172" i="24"/>
  <c r="GS172" i="24"/>
  <c r="GO172" i="24" s="1"/>
  <c r="GX171" i="24"/>
  <c r="GV171" i="24"/>
  <c r="GU171" i="24"/>
  <c r="GT171" i="24"/>
  <c r="GS171" i="24"/>
  <c r="GW171" i="24" s="1"/>
  <c r="GX170" i="24"/>
  <c r="GV170" i="24"/>
  <c r="GU170" i="24"/>
  <c r="GT170" i="24"/>
  <c r="GS170" i="24"/>
  <c r="GO170" i="24" s="1"/>
  <c r="GX159" i="24"/>
  <c r="GV159" i="24"/>
  <c r="GU159" i="24"/>
  <c r="GT159" i="24"/>
  <c r="GS159" i="24"/>
  <c r="GW159" i="24" s="1"/>
  <c r="GX158" i="24"/>
  <c r="GV158" i="24"/>
  <c r="GU158" i="24"/>
  <c r="GT158" i="24"/>
  <c r="GS158" i="24"/>
  <c r="GO158" i="24" s="1"/>
  <c r="GX161" i="24"/>
  <c r="GV161" i="24"/>
  <c r="GU161" i="24"/>
  <c r="GT161" i="24"/>
  <c r="GS161" i="24"/>
  <c r="GX160" i="24"/>
  <c r="GV160" i="24"/>
  <c r="GU160" i="24"/>
  <c r="GT160" i="24"/>
  <c r="GS160" i="24"/>
  <c r="GP160" i="24" s="1"/>
  <c r="GX175" i="24"/>
  <c r="GV175" i="24"/>
  <c r="GU175" i="24"/>
  <c r="GT175" i="24"/>
  <c r="GS175" i="24"/>
  <c r="GX157" i="24"/>
  <c r="GV157" i="24"/>
  <c r="GU157" i="24"/>
  <c r="GT157" i="24"/>
  <c r="GS157" i="24"/>
  <c r="GO157" i="24" s="1"/>
  <c r="GX173" i="24"/>
  <c r="GV173" i="24"/>
  <c r="GU173" i="24"/>
  <c r="GT173" i="24"/>
  <c r="GS173" i="24"/>
  <c r="GW173" i="24" s="1"/>
  <c r="GX152" i="24"/>
  <c r="GV152" i="24"/>
  <c r="GU152" i="24"/>
  <c r="GT152" i="24"/>
  <c r="GS152" i="24"/>
  <c r="GP152" i="24" s="1"/>
  <c r="GX162" i="24"/>
  <c r="GV162" i="24"/>
  <c r="GU162" i="24"/>
  <c r="GT162" i="24"/>
  <c r="GS162" i="24"/>
  <c r="GW162" i="24" s="1"/>
  <c r="GX154" i="24"/>
  <c r="GV154" i="24"/>
  <c r="GU154" i="24"/>
  <c r="GT154" i="24"/>
  <c r="GS154" i="24"/>
  <c r="GP154" i="24" s="1"/>
  <c r="GX48" i="24"/>
  <c r="GV48" i="24"/>
  <c r="GU48" i="24"/>
  <c r="GT48" i="24"/>
  <c r="GS48" i="24"/>
  <c r="GP48" i="24" s="1"/>
  <c r="GX153" i="24"/>
  <c r="GV153" i="24"/>
  <c r="GU153" i="24"/>
  <c r="GT153" i="24"/>
  <c r="GS153" i="24"/>
  <c r="GX156" i="24"/>
  <c r="GV156" i="24"/>
  <c r="GU156" i="24"/>
  <c r="GT156" i="24"/>
  <c r="GS156" i="24"/>
  <c r="GX167" i="24"/>
  <c r="GV167" i="24"/>
  <c r="GU167" i="24"/>
  <c r="GT167" i="24"/>
  <c r="GS167" i="24"/>
  <c r="GP167" i="24" s="1"/>
  <c r="GX166" i="24"/>
  <c r="GV166" i="24"/>
  <c r="GU166" i="24"/>
  <c r="GT166" i="24"/>
  <c r="GS166" i="24"/>
  <c r="GO166" i="24" s="1"/>
  <c r="GX188" i="24"/>
  <c r="GV188" i="24"/>
  <c r="GU188" i="24"/>
  <c r="GT188" i="24"/>
  <c r="GS188" i="24"/>
  <c r="GX135" i="24"/>
  <c r="GV135" i="24"/>
  <c r="GU135" i="24"/>
  <c r="GT135" i="24"/>
  <c r="GS135" i="24"/>
  <c r="GX133" i="24"/>
  <c r="GV133" i="24"/>
  <c r="GU133" i="24"/>
  <c r="GT133" i="24"/>
  <c r="GS133" i="24"/>
  <c r="GP133" i="24" s="1"/>
  <c r="GX143" i="24"/>
  <c r="GV143" i="24"/>
  <c r="GU143" i="24"/>
  <c r="GT143" i="24"/>
  <c r="GS143" i="24"/>
  <c r="GP143" i="24" s="1"/>
  <c r="GX151" i="24"/>
  <c r="GV151" i="24"/>
  <c r="GU151" i="24"/>
  <c r="GT151" i="24"/>
  <c r="GS151" i="24"/>
  <c r="GX145" i="24"/>
  <c r="GV145" i="24"/>
  <c r="GU145" i="24"/>
  <c r="GT145" i="24"/>
  <c r="GS145" i="24"/>
  <c r="GX144" i="24"/>
  <c r="GV144" i="24"/>
  <c r="GU144" i="24"/>
  <c r="GT144" i="24"/>
  <c r="GS144" i="24"/>
  <c r="GO144" i="24" s="1"/>
  <c r="GX142" i="24"/>
  <c r="GV142" i="24"/>
  <c r="GU142" i="24"/>
  <c r="GT142" i="24"/>
  <c r="GS142" i="24"/>
  <c r="GO142" i="24" s="1"/>
  <c r="GX141" i="24"/>
  <c r="GV141" i="24"/>
  <c r="GU141" i="24"/>
  <c r="GT141" i="24"/>
  <c r="GS141" i="24"/>
  <c r="GX116" i="24"/>
  <c r="GV116" i="24"/>
  <c r="GU116" i="24"/>
  <c r="GT116" i="24"/>
  <c r="GS116" i="24"/>
  <c r="GX115" i="24"/>
  <c r="GV115" i="24"/>
  <c r="GU115" i="24"/>
  <c r="GT115" i="24"/>
  <c r="GS115" i="24"/>
  <c r="GX114" i="24"/>
  <c r="GV114" i="24"/>
  <c r="GU114" i="24"/>
  <c r="GT114" i="24"/>
  <c r="GS114" i="24"/>
  <c r="GO114" i="24" s="1"/>
  <c r="GX113" i="24"/>
  <c r="GV113" i="24"/>
  <c r="GU113" i="24"/>
  <c r="GT113" i="24"/>
  <c r="GS113" i="24"/>
  <c r="GP113" i="24" s="1"/>
  <c r="GX112" i="24"/>
  <c r="GV112" i="24"/>
  <c r="GU112" i="24"/>
  <c r="GT112" i="24"/>
  <c r="GS112" i="24"/>
  <c r="GX111" i="24"/>
  <c r="GV111" i="24"/>
  <c r="GU111" i="24"/>
  <c r="GT111" i="24"/>
  <c r="GS111" i="24"/>
  <c r="GX33" i="24"/>
  <c r="GV33" i="24"/>
  <c r="GU33" i="24"/>
  <c r="GT33" i="24"/>
  <c r="GS33" i="24"/>
  <c r="GO33" i="24" s="1"/>
  <c r="GX137" i="24"/>
  <c r="GV137" i="24"/>
  <c r="GU137" i="24"/>
  <c r="GT137" i="24"/>
  <c r="GS137" i="24"/>
  <c r="GX105" i="24"/>
  <c r="GV105" i="24"/>
  <c r="GU105" i="24"/>
  <c r="GT105" i="24"/>
  <c r="GS105" i="24"/>
  <c r="GX106" i="24"/>
  <c r="GV106" i="24"/>
  <c r="GU106" i="24"/>
  <c r="GT106" i="24"/>
  <c r="GS106" i="24"/>
  <c r="GX180" i="24"/>
  <c r="GV180" i="24"/>
  <c r="GU180" i="24"/>
  <c r="GT180" i="24"/>
  <c r="GS180" i="24"/>
  <c r="GX134" i="24"/>
  <c r="GV134" i="24"/>
  <c r="GU134" i="24"/>
  <c r="GT134" i="24"/>
  <c r="GS134" i="24"/>
  <c r="GO134" i="24" s="1"/>
  <c r="GX179" i="24"/>
  <c r="GV179" i="24"/>
  <c r="GU179" i="24"/>
  <c r="GT179" i="24"/>
  <c r="GS179" i="24"/>
  <c r="GX150" i="24"/>
  <c r="GV150" i="24"/>
  <c r="GU150" i="24"/>
  <c r="GT150" i="24"/>
  <c r="GS150" i="24"/>
  <c r="GX149" i="24"/>
  <c r="GV149" i="24"/>
  <c r="GU149" i="24"/>
  <c r="GT149" i="24"/>
  <c r="GS149" i="24"/>
  <c r="GP149" i="24" s="1"/>
  <c r="GX148" i="24"/>
  <c r="GV148" i="24"/>
  <c r="GU148" i="24"/>
  <c r="GT148" i="24"/>
  <c r="GS148" i="24"/>
  <c r="GX147" i="24"/>
  <c r="GV147" i="24"/>
  <c r="GU147" i="24"/>
  <c r="GT147" i="24"/>
  <c r="GS147" i="24"/>
  <c r="GX139" i="24"/>
  <c r="GV139" i="24"/>
  <c r="GU139" i="24"/>
  <c r="GT139" i="24"/>
  <c r="GS139" i="24"/>
  <c r="GX138" i="24"/>
  <c r="GV138" i="24"/>
  <c r="GU138" i="24"/>
  <c r="GT138" i="24"/>
  <c r="GS138" i="24"/>
  <c r="GP138" i="24" s="1"/>
  <c r="GX103" i="24"/>
  <c r="GV103" i="24"/>
  <c r="GU103" i="24"/>
  <c r="GT103" i="24"/>
  <c r="GS103" i="24"/>
  <c r="GX104" i="24"/>
  <c r="GV104" i="24"/>
  <c r="GU104" i="24"/>
  <c r="GT104" i="24"/>
  <c r="GS104" i="24"/>
  <c r="GX102" i="24"/>
  <c r="GV102" i="24"/>
  <c r="GU102" i="24"/>
  <c r="GT102" i="24"/>
  <c r="GS102" i="24"/>
  <c r="GX101" i="24"/>
  <c r="GV101" i="24"/>
  <c r="GU101" i="24"/>
  <c r="GT101" i="24"/>
  <c r="GS101" i="24"/>
  <c r="GW101" i="24" s="1"/>
  <c r="GX136" i="24"/>
  <c r="GV136" i="24"/>
  <c r="GU136" i="24"/>
  <c r="GT136" i="24"/>
  <c r="GS136" i="24"/>
  <c r="GX165" i="24"/>
  <c r="GV165" i="24"/>
  <c r="GU165" i="24"/>
  <c r="GT165" i="24"/>
  <c r="GS165" i="24"/>
  <c r="EH50" i="24"/>
  <c r="HY72" i="24"/>
  <c r="HZ72" i="24"/>
  <c r="AO109" i="24"/>
  <c r="FE54" i="24"/>
  <c r="HZ102" i="24"/>
  <c r="KD11" i="24"/>
  <c r="KB11" i="24"/>
  <c r="KA11" i="24"/>
  <c r="JZ11" i="24"/>
  <c r="JY11" i="24"/>
  <c r="JR11" i="24"/>
  <c r="JP11" i="24"/>
  <c r="JO11" i="24"/>
  <c r="JN11" i="24"/>
  <c r="JM11" i="24"/>
  <c r="JQ11" i="24" s="1"/>
  <c r="JF11" i="24"/>
  <c r="JD11" i="24"/>
  <c r="JC11" i="24"/>
  <c r="JB11" i="24"/>
  <c r="JA11" i="24"/>
  <c r="HV11" i="24"/>
  <c r="HT11" i="24"/>
  <c r="HS11" i="24"/>
  <c r="HR11" i="24"/>
  <c r="HQ11" i="24"/>
  <c r="HM11" i="24" s="1"/>
  <c r="HJ11" i="24"/>
  <c r="HH11" i="24"/>
  <c r="HG11" i="24"/>
  <c r="HF11" i="24"/>
  <c r="HE11" i="24"/>
  <c r="GX11" i="24"/>
  <c r="GV11" i="24"/>
  <c r="GU11" i="24"/>
  <c r="GT11" i="24"/>
  <c r="GS11" i="24"/>
  <c r="KD136" i="24"/>
  <c r="JY136" i="24"/>
  <c r="JV136" i="24" s="1"/>
  <c r="KB136" i="24"/>
  <c r="KA136" i="24"/>
  <c r="JZ136" i="24"/>
  <c r="JR136" i="24"/>
  <c r="JM136" i="24"/>
  <c r="JJ136" i="24" s="1"/>
  <c r="JP136" i="24"/>
  <c r="JO136" i="24"/>
  <c r="JN136" i="24"/>
  <c r="JF136" i="24"/>
  <c r="KD165" i="24"/>
  <c r="JY165" i="24"/>
  <c r="JV165" i="24" s="1"/>
  <c r="KB165" i="24"/>
  <c r="KA165" i="24"/>
  <c r="JZ165" i="24"/>
  <c r="JR165" i="24"/>
  <c r="JM165" i="24"/>
  <c r="JJ165" i="24" s="1"/>
  <c r="JP165" i="24"/>
  <c r="JO165" i="24"/>
  <c r="JN165" i="24"/>
  <c r="JF165" i="24"/>
  <c r="KD83" i="24"/>
  <c r="JY83" i="24"/>
  <c r="KC83" i="24" s="1"/>
  <c r="KB83" i="24"/>
  <c r="KA83" i="24"/>
  <c r="JZ83" i="24"/>
  <c r="JR83" i="24"/>
  <c r="JM83" i="24"/>
  <c r="JQ83" i="24" s="1"/>
  <c r="JP83" i="24"/>
  <c r="JO83" i="24"/>
  <c r="JN83" i="24"/>
  <c r="JF83" i="24"/>
  <c r="IH83" i="24"/>
  <c r="IC83" i="24"/>
  <c r="IF83" i="24"/>
  <c r="IE83" i="24"/>
  <c r="ID83" i="24"/>
  <c r="HV83" i="24"/>
  <c r="HQ83" i="24"/>
  <c r="HN83" i="24" s="1"/>
  <c r="HS83" i="24"/>
  <c r="HR83" i="24"/>
  <c r="KD82" i="24"/>
  <c r="JY82" i="24"/>
  <c r="KC82" i="24" s="1"/>
  <c r="KB82" i="24"/>
  <c r="KA82" i="24"/>
  <c r="JZ82" i="24"/>
  <c r="JR82" i="24"/>
  <c r="JM82" i="24"/>
  <c r="JQ82" i="24" s="1"/>
  <c r="JP82" i="24"/>
  <c r="JO82" i="24"/>
  <c r="JN82" i="24"/>
  <c r="JF82" i="24"/>
  <c r="IH82" i="24"/>
  <c r="IC82" i="24"/>
  <c r="IA82" i="24" s="1"/>
  <c r="IF82" i="24"/>
  <c r="IE82" i="24"/>
  <c r="ID82" i="24"/>
  <c r="HV82" i="24"/>
  <c r="HQ82" i="24"/>
  <c r="HN82" i="24" s="1"/>
  <c r="HS82" i="24"/>
  <c r="HR82" i="24"/>
  <c r="KD164" i="24"/>
  <c r="JY164" i="24"/>
  <c r="JV164" i="24" s="1"/>
  <c r="KB164" i="24"/>
  <c r="KA164" i="24"/>
  <c r="JZ164" i="24"/>
  <c r="JR164" i="24"/>
  <c r="JM164" i="24"/>
  <c r="JQ164" i="24" s="1"/>
  <c r="JP164" i="24"/>
  <c r="JO164" i="24"/>
  <c r="JN164" i="24"/>
  <c r="JF164" i="24"/>
  <c r="IH164" i="24"/>
  <c r="IC164" i="24"/>
  <c r="HZ164" i="24" s="1"/>
  <c r="IF164" i="24"/>
  <c r="IE164" i="24"/>
  <c r="ID164" i="24"/>
  <c r="HV164" i="24"/>
  <c r="HQ164" i="24"/>
  <c r="HM164" i="24" s="1"/>
  <c r="HS164" i="24"/>
  <c r="HR164" i="24"/>
  <c r="KD132" i="24"/>
  <c r="JY132" i="24"/>
  <c r="JU132" i="24" s="1"/>
  <c r="KB132" i="24"/>
  <c r="KA132" i="24"/>
  <c r="JZ132" i="24"/>
  <c r="JR132" i="24"/>
  <c r="JM132" i="24"/>
  <c r="JI132" i="24" s="1"/>
  <c r="JP132" i="24"/>
  <c r="JO132" i="24"/>
  <c r="JN132" i="24"/>
  <c r="JF132" i="24"/>
  <c r="IH132" i="24"/>
  <c r="IC132" i="24"/>
  <c r="IG132" i="24" s="1"/>
  <c r="IF132" i="24"/>
  <c r="IE132" i="24"/>
  <c r="ID132" i="24"/>
  <c r="HV132" i="24"/>
  <c r="HQ132" i="24"/>
  <c r="HM132" i="24" s="1"/>
  <c r="HS132" i="24"/>
  <c r="HR132" i="24"/>
  <c r="KD131" i="24"/>
  <c r="JY131" i="24"/>
  <c r="JU131" i="24" s="1"/>
  <c r="KB131" i="24"/>
  <c r="KA131" i="24"/>
  <c r="JZ131" i="24"/>
  <c r="JR131" i="24"/>
  <c r="JM131" i="24"/>
  <c r="JJ131" i="24" s="1"/>
  <c r="JP131" i="24"/>
  <c r="JO131" i="24"/>
  <c r="JN131" i="24"/>
  <c r="JF131" i="24"/>
  <c r="IH131" i="24"/>
  <c r="IC131" i="24"/>
  <c r="IG131" i="24" s="1"/>
  <c r="IF131" i="24"/>
  <c r="IE131" i="24"/>
  <c r="ID131" i="24"/>
  <c r="HV131" i="24"/>
  <c r="HQ131" i="24"/>
  <c r="HM131" i="24" s="1"/>
  <c r="HS131" i="24"/>
  <c r="HR131" i="24"/>
  <c r="KD128" i="24"/>
  <c r="JY128" i="24"/>
  <c r="JU128" i="24" s="1"/>
  <c r="KB128" i="24"/>
  <c r="KA128" i="24"/>
  <c r="JZ128" i="24"/>
  <c r="JR128" i="24"/>
  <c r="JM128" i="24"/>
  <c r="JI128" i="24" s="1"/>
  <c r="JP128" i="24"/>
  <c r="JO128" i="24"/>
  <c r="JN128" i="24"/>
  <c r="JF128" i="24"/>
  <c r="IH128" i="24"/>
  <c r="IC128" i="24"/>
  <c r="IF128" i="24"/>
  <c r="IE128" i="24"/>
  <c r="ID128" i="24"/>
  <c r="HV128" i="24"/>
  <c r="HQ128" i="24"/>
  <c r="HM128" i="24" s="1"/>
  <c r="HS128" i="24"/>
  <c r="HR128" i="24"/>
  <c r="KD130" i="24"/>
  <c r="JY130" i="24"/>
  <c r="KB130" i="24"/>
  <c r="KA130" i="24"/>
  <c r="JZ130" i="24"/>
  <c r="JR130" i="24"/>
  <c r="JM130" i="24"/>
  <c r="JI130" i="24" s="1"/>
  <c r="JP130" i="24"/>
  <c r="JO130" i="24"/>
  <c r="JN130" i="24"/>
  <c r="JF130" i="24"/>
  <c r="IH130" i="24"/>
  <c r="IC130" i="24"/>
  <c r="IG130" i="24" s="1"/>
  <c r="IF130" i="24"/>
  <c r="IE130" i="24"/>
  <c r="ID130" i="24"/>
  <c r="HV130" i="24"/>
  <c r="HQ130" i="24"/>
  <c r="HU130" i="24" s="1"/>
  <c r="HS130" i="24"/>
  <c r="HR130" i="24"/>
  <c r="KD129" i="24"/>
  <c r="JY129" i="24"/>
  <c r="KC129" i="24" s="1"/>
  <c r="KB129" i="24"/>
  <c r="KA129" i="24"/>
  <c r="JZ129" i="24"/>
  <c r="JR129" i="24"/>
  <c r="JM129" i="24"/>
  <c r="JQ129" i="24" s="1"/>
  <c r="JP129" i="24"/>
  <c r="JO129" i="24"/>
  <c r="JN129" i="24"/>
  <c r="JF129" i="24"/>
  <c r="IH129" i="24"/>
  <c r="IC129" i="24"/>
  <c r="HY129" i="24" s="1"/>
  <c r="IF129" i="24"/>
  <c r="IE129" i="24"/>
  <c r="ID129" i="24"/>
  <c r="HV129" i="24"/>
  <c r="HQ129" i="24"/>
  <c r="HU129" i="24" s="1"/>
  <c r="HS129" i="24"/>
  <c r="HR129" i="24"/>
  <c r="KD99" i="24"/>
  <c r="JY99" i="24"/>
  <c r="KC99" i="24" s="1"/>
  <c r="KB99" i="24"/>
  <c r="KA99" i="24"/>
  <c r="JZ99" i="24"/>
  <c r="JR99" i="24"/>
  <c r="JM99" i="24"/>
  <c r="JQ99" i="24" s="1"/>
  <c r="JP99" i="24"/>
  <c r="JO99" i="24"/>
  <c r="JN99" i="24"/>
  <c r="JF99" i="24"/>
  <c r="IH99" i="24"/>
  <c r="IC99" i="24"/>
  <c r="HZ99" i="24" s="1"/>
  <c r="IF99" i="24"/>
  <c r="IE99" i="24"/>
  <c r="ID99" i="24"/>
  <c r="HV99" i="24"/>
  <c r="HQ99" i="24"/>
  <c r="HM99" i="24" s="1"/>
  <c r="HS99" i="24"/>
  <c r="HR99" i="24"/>
  <c r="KD98" i="24"/>
  <c r="JY98" i="24"/>
  <c r="KC98" i="24" s="1"/>
  <c r="KB98" i="24"/>
  <c r="KA98" i="24"/>
  <c r="JZ98" i="24"/>
  <c r="JR98" i="24"/>
  <c r="JM98" i="24"/>
  <c r="JI98" i="24" s="1"/>
  <c r="JP98" i="24"/>
  <c r="JO98" i="24"/>
  <c r="JN98" i="24"/>
  <c r="JF98" i="24"/>
  <c r="IH98" i="24"/>
  <c r="IC98" i="24"/>
  <c r="IF98" i="24"/>
  <c r="IE98" i="24"/>
  <c r="ID98" i="24"/>
  <c r="HV98" i="24"/>
  <c r="HQ98" i="24"/>
  <c r="HM98" i="24" s="1"/>
  <c r="HS98" i="24"/>
  <c r="HR98" i="24"/>
  <c r="KD127" i="24"/>
  <c r="JY127" i="24"/>
  <c r="KC127" i="24" s="1"/>
  <c r="KB127" i="24"/>
  <c r="KA127" i="24"/>
  <c r="JZ127" i="24"/>
  <c r="JR127" i="24"/>
  <c r="JM127" i="24"/>
  <c r="JI127" i="24" s="1"/>
  <c r="JP127" i="24"/>
  <c r="JO127" i="24"/>
  <c r="JN127" i="24"/>
  <c r="JF127" i="24"/>
  <c r="IH127" i="24"/>
  <c r="IC127" i="24"/>
  <c r="IF127" i="24"/>
  <c r="IE127" i="24"/>
  <c r="ID127" i="24"/>
  <c r="HV127" i="24"/>
  <c r="HQ127" i="24"/>
  <c r="HM127" i="24" s="1"/>
  <c r="HS127" i="24"/>
  <c r="HR127" i="24"/>
  <c r="KD126" i="24"/>
  <c r="JY126" i="24"/>
  <c r="JU126" i="24" s="1"/>
  <c r="KB126" i="24"/>
  <c r="KA126" i="24"/>
  <c r="JZ126" i="24"/>
  <c r="JR126" i="24"/>
  <c r="JM126" i="24"/>
  <c r="JP126" i="24"/>
  <c r="JO126" i="24"/>
  <c r="JN126" i="24"/>
  <c r="JF126" i="24"/>
  <c r="IH126" i="24"/>
  <c r="IC126" i="24"/>
  <c r="IF126" i="24"/>
  <c r="IE126" i="24"/>
  <c r="ID126" i="24"/>
  <c r="HV126" i="24"/>
  <c r="HQ126" i="24"/>
  <c r="HU126" i="24" s="1"/>
  <c r="HS126" i="24"/>
  <c r="HR126" i="24"/>
  <c r="KD125" i="24"/>
  <c r="JY125" i="24"/>
  <c r="JU125" i="24" s="1"/>
  <c r="KB125" i="24"/>
  <c r="KA125" i="24"/>
  <c r="JZ125" i="24"/>
  <c r="JR125" i="24"/>
  <c r="JM125" i="24"/>
  <c r="JI125" i="24" s="1"/>
  <c r="JP125" i="24"/>
  <c r="JO125" i="24"/>
  <c r="JN125" i="24"/>
  <c r="JF125" i="24"/>
  <c r="IH125" i="24"/>
  <c r="IC125" i="24"/>
  <c r="IF125" i="24"/>
  <c r="IE125" i="24"/>
  <c r="ID125" i="24"/>
  <c r="HV125" i="24"/>
  <c r="HQ125" i="24"/>
  <c r="HM125" i="24" s="1"/>
  <c r="HS125" i="24"/>
  <c r="HR125" i="24"/>
  <c r="KD67" i="24"/>
  <c r="JY67" i="24"/>
  <c r="JU67" i="24" s="1"/>
  <c r="KB67" i="24"/>
  <c r="KA67" i="24"/>
  <c r="JZ67" i="24"/>
  <c r="JR67" i="24"/>
  <c r="JM67" i="24"/>
  <c r="JI67" i="24" s="1"/>
  <c r="JP67" i="24"/>
  <c r="JO67" i="24"/>
  <c r="JN67" i="24"/>
  <c r="JF67" i="24"/>
  <c r="IH67" i="24"/>
  <c r="IC67" i="24"/>
  <c r="IF67" i="24"/>
  <c r="IE67" i="24"/>
  <c r="ID67" i="24"/>
  <c r="HV67" i="24"/>
  <c r="HQ67" i="24"/>
  <c r="HM67" i="24" s="1"/>
  <c r="HS67" i="24"/>
  <c r="HR67" i="24"/>
  <c r="KD68" i="24"/>
  <c r="JY68" i="24"/>
  <c r="JU68" i="24" s="1"/>
  <c r="KB68" i="24"/>
  <c r="KA68" i="24"/>
  <c r="JZ68" i="24"/>
  <c r="JR68" i="24"/>
  <c r="JM68" i="24"/>
  <c r="JI68" i="24" s="1"/>
  <c r="JP68" i="24"/>
  <c r="JO68" i="24"/>
  <c r="JN68" i="24"/>
  <c r="JF68" i="24"/>
  <c r="IH68" i="24"/>
  <c r="IC68" i="24"/>
  <c r="IF68" i="24"/>
  <c r="IE68" i="24"/>
  <c r="ID68" i="24"/>
  <c r="HV68" i="24"/>
  <c r="HQ68" i="24"/>
  <c r="HM68" i="24" s="1"/>
  <c r="HS68" i="24"/>
  <c r="HR68" i="24"/>
  <c r="KD66" i="24"/>
  <c r="JY66" i="24"/>
  <c r="JU66" i="24" s="1"/>
  <c r="KB66" i="24"/>
  <c r="KA66" i="24"/>
  <c r="JZ66" i="24"/>
  <c r="JR66" i="24"/>
  <c r="JM66" i="24"/>
  <c r="JI66" i="24" s="1"/>
  <c r="JP66" i="24"/>
  <c r="JO66" i="24"/>
  <c r="JN66" i="24"/>
  <c r="JF66" i="24"/>
  <c r="IH66" i="24"/>
  <c r="IC66" i="24"/>
  <c r="HZ66" i="24" s="1"/>
  <c r="IF66" i="24"/>
  <c r="IE66" i="24"/>
  <c r="ID66" i="24"/>
  <c r="HV66" i="24"/>
  <c r="HQ66" i="24"/>
  <c r="HM66" i="24" s="1"/>
  <c r="HS66" i="24"/>
  <c r="HR66" i="24"/>
  <c r="KD65" i="24"/>
  <c r="JY65" i="24"/>
  <c r="JV65" i="24" s="1"/>
  <c r="KB65" i="24"/>
  <c r="KA65" i="24"/>
  <c r="JZ65" i="24"/>
  <c r="JR65" i="24"/>
  <c r="JM65" i="24"/>
  <c r="JI65" i="24" s="1"/>
  <c r="JP65" i="24"/>
  <c r="JO65" i="24"/>
  <c r="JN65" i="24"/>
  <c r="JF65" i="24"/>
  <c r="IH65" i="24"/>
  <c r="IC65" i="24"/>
  <c r="IF65" i="24"/>
  <c r="IE65" i="24"/>
  <c r="ID65" i="24"/>
  <c r="HV65" i="24"/>
  <c r="HQ65" i="24"/>
  <c r="HM65" i="24" s="1"/>
  <c r="HS65" i="24"/>
  <c r="HR65" i="24"/>
  <c r="KD110" i="24"/>
  <c r="JY110" i="24"/>
  <c r="KC110" i="24" s="1"/>
  <c r="KB110" i="24"/>
  <c r="KA110" i="24"/>
  <c r="JZ110" i="24"/>
  <c r="JR110" i="24"/>
  <c r="JM110" i="24"/>
  <c r="JI110" i="24" s="1"/>
  <c r="JP110" i="24"/>
  <c r="JO110" i="24"/>
  <c r="JN110" i="24"/>
  <c r="JF110" i="24"/>
  <c r="IH110" i="24"/>
  <c r="IC110" i="24"/>
  <c r="IF110" i="24"/>
  <c r="IE110" i="24"/>
  <c r="ID110" i="24"/>
  <c r="HV110" i="24"/>
  <c r="HQ110" i="24"/>
  <c r="HM110" i="24" s="1"/>
  <c r="HS110" i="24"/>
  <c r="HR110" i="24"/>
  <c r="KD146" i="24"/>
  <c r="JY146" i="24"/>
  <c r="JU146" i="24" s="1"/>
  <c r="KB146" i="24"/>
  <c r="KA146" i="24"/>
  <c r="JZ146" i="24"/>
  <c r="JR146" i="24"/>
  <c r="JM146" i="24"/>
  <c r="JI146" i="24" s="1"/>
  <c r="JP146" i="24"/>
  <c r="JO146" i="24"/>
  <c r="JN146" i="24"/>
  <c r="JF146" i="24"/>
  <c r="IH146" i="24"/>
  <c r="IC146" i="24"/>
  <c r="IF146" i="24"/>
  <c r="IE146" i="24"/>
  <c r="ID146" i="24"/>
  <c r="HV146" i="24"/>
  <c r="HQ146" i="24"/>
  <c r="HU146" i="24" s="1"/>
  <c r="HS146" i="24"/>
  <c r="HR146" i="24"/>
  <c r="KD62" i="24"/>
  <c r="JY62" i="24"/>
  <c r="JU62" i="24" s="1"/>
  <c r="KB62" i="24"/>
  <c r="KA62" i="24"/>
  <c r="JZ62" i="24"/>
  <c r="JR62" i="24"/>
  <c r="JM62" i="24"/>
  <c r="JJ62" i="24" s="1"/>
  <c r="JP62" i="24"/>
  <c r="JO62" i="24"/>
  <c r="JN62" i="24"/>
  <c r="JF62" i="24"/>
  <c r="IH62" i="24"/>
  <c r="IC62" i="24"/>
  <c r="IF62" i="24"/>
  <c r="IE62" i="24"/>
  <c r="ID62" i="24"/>
  <c r="HV62" i="24"/>
  <c r="HQ62" i="24"/>
  <c r="HU62" i="24" s="1"/>
  <c r="HS62" i="24"/>
  <c r="HR62" i="24"/>
  <c r="KD60" i="24"/>
  <c r="JY60" i="24"/>
  <c r="KC60" i="24" s="1"/>
  <c r="KB60" i="24"/>
  <c r="KA60" i="24"/>
  <c r="JZ60" i="24"/>
  <c r="JR60" i="24"/>
  <c r="JM60" i="24"/>
  <c r="JQ60" i="24" s="1"/>
  <c r="JP60" i="24"/>
  <c r="JO60" i="24"/>
  <c r="JN60" i="24"/>
  <c r="JF60" i="24"/>
  <c r="IH60" i="24"/>
  <c r="IC60" i="24"/>
  <c r="IF60" i="24"/>
  <c r="IE60" i="24"/>
  <c r="ID60" i="24"/>
  <c r="HV60" i="24"/>
  <c r="HQ60" i="24"/>
  <c r="HM60" i="24" s="1"/>
  <c r="HS60" i="24"/>
  <c r="HR60" i="24"/>
  <c r="KD185" i="24"/>
  <c r="JY185" i="24"/>
  <c r="JU185" i="24" s="1"/>
  <c r="KB185" i="24"/>
  <c r="KA185" i="24"/>
  <c r="JZ185" i="24"/>
  <c r="JR185" i="24"/>
  <c r="JM185" i="24"/>
  <c r="JI185" i="24" s="1"/>
  <c r="JP185" i="24"/>
  <c r="JO185" i="24"/>
  <c r="JN185" i="24"/>
  <c r="JF185" i="24"/>
  <c r="IH185" i="24"/>
  <c r="IC185" i="24"/>
  <c r="HY185" i="24" s="1"/>
  <c r="IF185" i="24"/>
  <c r="IE185" i="24"/>
  <c r="ID185" i="24"/>
  <c r="HV185" i="24"/>
  <c r="HQ185" i="24"/>
  <c r="HU185" i="24" s="1"/>
  <c r="HS185" i="24"/>
  <c r="HR185" i="24"/>
  <c r="KD187" i="24"/>
  <c r="JY187" i="24"/>
  <c r="JU187" i="24" s="1"/>
  <c r="KB187" i="24"/>
  <c r="KA187" i="24"/>
  <c r="JZ187" i="24"/>
  <c r="JR187" i="24"/>
  <c r="JM187" i="24"/>
  <c r="JI187" i="24" s="1"/>
  <c r="JP187" i="24"/>
  <c r="JO187" i="24"/>
  <c r="JN187" i="24"/>
  <c r="JF187" i="24"/>
  <c r="IH187" i="24"/>
  <c r="IC187" i="24"/>
  <c r="IG187" i="24" s="1"/>
  <c r="IF187" i="24"/>
  <c r="IE187" i="24"/>
  <c r="ID187" i="24"/>
  <c r="HV187" i="24"/>
  <c r="HQ187" i="24"/>
  <c r="HS187" i="24"/>
  <c r="HR187" i="24"/>
  <c r="KD186" i="24"/>
  <c r="JY186" i="24"/>
  <c r="KB186" i="24"/>
  <c r="KA186" i="24"/>
  <c r="JZ186" i="24"/>
  <c r="JR186" i="24"/>
  <c r="JM186" i="24"/>
  <c r="JI186" i="24" s="1"/>
  <c r="JP186" i="24"/>
  <c r="JO186" i="24"/>
  <c r="JN186" i="24"/>
  <c r="JF186" i="24"/>
  <c r="IH186" i="24"/>
  <c r="IC186" i="24"/>
  <c r="IF186" i="24"/>
  <c r="IE186" i="24"/>
  <c r="ID186" i="24"/>
  <c r="HV186" i="24"/>
  <c r="HQ186" i="24"/>
  <c r="HM186" i="24" s="1"/>
  <c r="HS186" i="24"/>
  <c r="HR186" i="24"/>
  <c r="KD59" i="24"/>
  <c r="JY59" i="24"/>
  <c r="JU59" i="24" s="1"/>
  <c r="KB59" i="24"/>
  <c r="KA59" i="24"/>
  <c r="JZ59" i="24"/>
  <c r="JR59" i="24"/>
  <c r="JM59" i="24"/>
  <c r="JI59" i="24" s="1"/>
  <c r="JP59" i="24"/>
  <c r="JO59" i="24"/>
  <c r="JN59" i="24"/>
  <c r="JF59" i="24"/>
  <c r="IH59" i="24"/>
  <c r="IC59" i="24"/>
  <c r="IF59" i="24"/>
  <c r="IE59" i="24"/>
  <c r="ID59" i="24"/>
  <c r="HV59" i="24"/>
  <c r="HQ59" i="24"/>
  <c r="HM59" i="24" s="1"/>
  <c r="HS59" i="24"/>
  <c r="HR59" i="24"/>
  <c r="KD58" i="24"/>
  <c r="JY58" i="24"/>
  <c r="JU58" i="24" s="1"/>
  <c r="KB58" i="24"/>
  <c r="KA58" i="24"/>
  <c r="JZ58" i="24"/>
  <c r="JR58" i="24"/>
  <c r="JM58" i="24"/>
  <c r="JI58" i="24" s="1"/>
  <c r="JP58" i="24"/>
  <c r="JO58" i="24"/>
  <c r="JN58" i="24"/>
  <c r="JF58" i="24"/>
  <c r="IH58" i="24"/>
  <c r="IC58" i="24"/>
  <c r="HY58" i="24" s="1"/>
  <c r="IF58" i="24"/>
  <c r="IE58" i="24"/>
  <c r="ID58" i="24"/>
  <c r="HV58" i="24"/>
  <c r="HQ58" i="24"/>
  <c r="HM58" i="24" s="1"/>
  <c r="HS58" i="24"/>
  <c r="HR58" i="24"/>
  <c r="KD47" i="24"/>
  <c r="JY47" i="24"/>
  <c r="JU47" i="24" s="1"/>
  <c r="KB47" i="24"/>
  <c r="KA47" i="24"/>
  <c r="JZ47" i="24"/>
  <c r="JR47" i="24"/>
  <c r="JM47" i="24"/>
  <c r="JI47" i="24" s="1"/>
  <c r="JP47" i="24"/>
  <c r="JO47" i="24"/>
  <c r="JN47" i="24"/>
  <c r="JF47" i="24"/>
  <c r="IH47" i="24"/>
  <c r="IC47" i="24"/>
  <c r="IF47" i="24"/>
  <c r="IE47" i="24"/>
  <c r="ID47" i="24"/>
  <c r="HV47" i="24"/>
  <c r="HQ47" i="24"/>
  <c r="HM47" i="24" s="1"/>
  <c r="HS47" i="24"/>
  <c r="HR47" i="24"/>
  <c r="KD46" i="24"/>
  <c r="JY46" i="24"/>
  <c r="JU46" i="24" s="1"/>
  <c r="KB46" i="24"/>
  <c r="KA46" i="24"/>
  <c r="JZ46" i="24"/>
  <c r="JR46" i="24"/>
  <c r="JM46" i="24"/>
  <c r="JI46" i="24" s="1"/>
  <c r="JP46" i="24"/>
  <c r="JO46" i="24"/>
  <c r="JN46" i="24"/>
  <c r="JF46" i="24"/>
  <c r="IH46" i="24"/>
  <c r="IC46" i="24"/>
  <c r="IF46" i="24"/>
  <c r="IE46" i="24"/>
  <c r="ID46" i="24"/>
  <c r="HV46" i="24"/>
  <c r="HQ46" i="24"/>
  <c r="HM46" i="24" s="1"/>
  <c r="HS46" i="24"/>
  <c r="HR46" i="24"/>
  <c r="KD44" i="24"/>
  <c r="JY44" i="24"/>
  <c r="JU44" i="24" s="1"/>
  <c r="KB44" i="24"/>
  <c r="KA44" i="24"/>
  <c r="JZ44" i="24"/>
  <c r="JR44" i="24"/>
  <c r="JM44" i="24"/>
  <c r="JI44" i="24" s="1"/>
  <c r="JP44" i="24"/>
  <c r="JO44" i="24"/>
  <c r="JN44" i="24"/>
  <c r="JF44" i="24"/>
  <c r="IH44" i="24"/>
  <c r="IC44" i="24"/>
  <c r="IF44" i="24"/>
  <c r="IE44" i="24"/>
  <c r="ID44" i="24"/>
  <c r="HV44" i="24"/>
  <c r="HQ44" i="24"/>
  <c r="HM44" i="24" s="1"/>
  <c r="HS44" i="24"/>
  <c r="HR44" i="24"/>
  <c r="KD43" i="24"/>
  <c r="JY43" i="24"/>
  <c r="JU43" i="24" s="1"/>
  <c r="KB43" i="24"/>
  <c r="KA43" i="24"/>
  <c r="JZ43" i="24"/>
  <c r="JR43" i="24"/>
  <c r="JM43" i="24"/>
  <c r="JI43" i="24" s="1"/>
  <c r="JP43" i="24"/>
  <c r="JO43" i="24"/>
  <c r="JN43" i="24"/>
  <c r="JF43" i="24"/>
  <c r="IH43" i="24"/>
  <c r="IC43" i="24"/>
  <c r="IF43" i="24"/>
  <c r="IE43" i="24"/>
  <c r="ID43" i="24"/>
  <c r="HV43" i="24"/>
  <c r="HQ43" i="24"/>
  <c r="HS43" i="24"/>
  <c r="HR43" i="24"/>
  <c r="KD45" i="24"/>
  <c r="JY45" i="24"/>
  <c r="JU45" i="24" s="1"/>
  <c r="KB45" i="24"/>
  <c r="KA45" i="24"/>
  <c r="JZ45" i="24"/>
  <c r="JR45" i="24"/>
  <c r="JM45" i="24"/>
  <c r="JI45" i="24" s="1"/>
  <c r="JP45" i="24"/>
  <c r="JO45" i="24"/>
  <c r="JN45" i="24"/>
  <c r="JF45" i="24"/>
  <c r="IH45" i="24"/>
  <c r="IC45" i="24"/>
  <c r="IF45" i="24"/>
  <c r="IE45" i="24"/>
  <c r="ID45" i="24"/>
  <c r="HV45" i="24"/>
  <c r="HQ45" i="24"/>
  <c r="HM45" i="24" s="1"/>
  <c r="HS45" i="24"/>
  <c r="HR45" i="24"/>
  <c r="KD41" i="24"/>
  <c r="JY41" i="24"/>
  <c r="JU41" i="24" s="1"/>
  <c r="KB41" i="24"/>
  <c r="KA41" i="24"/>
  <c r="JZ41" i="24"/>
  <c r="JR41" i="24"/>
  <c r="JM41" i="24"/>
  <c r="JP41" i="24"/>
  <c r="JO41" i="24"/>
  <c r="JN41" i="24"/>
  <c r="JF41" i="24"/>
  <c r="IH41" i="24"/>
  <c r="IC41" i="24"/>
  <c r="IF41" i="24"/>
  <c r="IE41" i="24"/>
  <c r="ID41" i="24"/>
  <c r="HV41" i="24"/>
  <c r="HQ41" i="24"/>
  <c r="HS41" i="24"/>
  <c r="HR41" i="24"/>
  <c r="KD42" i="24"/>
  <c r="JY42" i="24"/>
  <c r="JU42" i="24" s="1"/>
  <c r="KB42" i="24"/>
  <c r="KA42" i="24"/>
  <c r="JZ42" i="24"/>
  <c r="JR42" i="24"/>
  <c r="JM42" i="24"/>
  <c r="JI42" i="24" s="1"/>
  <c r="JP42" i="24"/>
  <c r="JO42" i="24"/>
  <c r="JN42" i="24"/>
  <c r="JF42" i="24"/>
  <c r="IH42" i="24"/>
  <c r="IC42" i="24"/>
  <c r="IF42" i="24"/>
  <c r="IE42" i="24"/>
  <c r="ID42" i="24"/>
  <c r="HV42" i="24"/>
  <c r="HQ42" i="24"/>
  <c r="HM42" i="24" s="1"/>
  <c r="HS42" i="24"/>
  <c r="HR42" i="24"/>
  <c r="KD122" i="24"/>
  <c r="JY122" i="24"/>
  <c r="JU122" i="24" s="1"/>
  <c r="KB122" i="24"/>
  <c r="KA122" i="24"/>
  <c r="JZ122" i="24"/>
  <c r="JR122" i="24"/>
  <c r="JM122" i="24"/>
  <c r="JI122" i="24" s="1"/>
  <c r="JP122" i="24"/>
  <c r="JO122" i="24"/>
  <c r="JN122" i="24"/>
  <c r="JF122" i="24"/>
  <c r="IH122" i="24"/>
  <c r="IC122" i="24"/>
  <c r="IF122" i="24"/>
  <c r="IE122" i="24"/>
  <c r="ID122" i="24"/>
  <c r="HV122" i="24"/>
  <c r="HQ122" i="24"/>
  <c r="HM122" i="24" s="1"/>
  <c r="HS122" i="24"/>
  <c r="HR122" i="24"/>
  <c r="KD74" i="24"/>
  <c r="JY74" i="24"/>
  <c r="KB74" i="24"/>
  <c r="KA74" i="24"/>
  <c r="JZ74" i="24"/>
  <c r="JR74" i="24"/>
  <c r="JM74" i="24"/>
  <c r="JI74" i="24" s="1"/>
  <c r="JP74" i="24"/>
  <c r="JO74" i="24"/>
  <c r="JN74" i="24"/>
  <c r="JF74" i="24"/>
  <c r="IH74" i="24"/>
  <c r="IC74" i="24"/>
  <c r="IF74" i="24"/>
  <c r="IE74" i="24"/>
  <c r="ID74" i="24"/>
  <c r="HV74" i="24"/>
  <c r="HQ74" i="24"/>
  <c r="HM74" i="24" s="1"/>
  <c r="HS74" i="24"/>
  <c r="HR74" i="24"/>
  <c r="KD80" i="24"/>
  <c r="JY80" i="24"/>
  <c r="JU80" i="24" s="1"/>
  <c r="KB80" i="24"/>
  <c r="KA80" i="24"/>
  <c r="JZ80" i="24"/>
  <c r="JR80" i="24"/>
  <c r="JM80" i="24"/>
  <c r="JI80" i="24" s="1"/>
  <c r="JP80" i="24"/>
  <c r="JO80" i="24"/>
  <c r="JN80" i="24"/>
  <c r="JF80" i="24"/>
  <c r="IH80" i="24"/>
  <c r="IC80" i="24"/>
  <c r="IF80" i="24"/>
  <c r="IE80" i="24"/>
  <c r="ID80" i="24"/>
  <c r="HV80" i="24"/>
  <c r="HQ80" i="24"/>
  <c r="HM80" i="24" s="1"/>
  <c r="HS80" i="24"/>
  <c r="HR80" i="24"/>
  <c r="KD79" i="24"/>
  <c r="JY79" i="24"/>
  <c r="KB79" i="24"/>
  <c r="KA79" i="24"/>
  <c r="JZ79" i="24"/>
  <c r="JR79" i="24"/>
  <c r="JM79" i="24"/>
  <c r="JI79" i="24" s="1"/>
  <c r="JP79" i="24"/>
  <c r="JO79" i="24"/>
  <c r="JN79" i="24"/>
  <c r="JF79" i="24"/>
  <c r="IH79" i="24"/>
  <c r="IC79" i="24"/>
  <c r="IF79" i="24"/>
  <c r="IE79" i="24"/>
  <c r="ID79" i="24"/>
  <c r="HV79" i="24"/>
  <c r="HQ79" i="24"/>
  <c r="HM79" i="24" s="1"/>
  <c r="HS79" i="24"/>
  <c r="HR79" i="24"/>
  <c r="KD78" i="24"/>
  <c r="JY78" i="24"/>
  <c r="KB78" i="24"/>
  <c r="KA78" i="24"/>
  <c r="JZ78" i="24"/>
  <c r="JR78" i="24"/>
  <c r="JM78" i="24"/>
  <c r="JP78" i="24"/>
  <c r="JO78" i="24"/>
  <c r="JN78" i="24"/>
  <c r="JF78" i="24"/>
  <c r="IH78" i="24"/>
  <c r="IC78" i="24"/>
  <c r="IF78" i="24"/>
  <c r="IE78" i="24"/>
  <c r="ID78" i="24"/>
  <c r="HV78" i="24"/>
  <c r="HQ78" i="24"/>
  <c r="HS78" i="24"/>
  <c r="HR78" i="24"/>
  <c r="KD77" i="24"/>
  <c r="JY77" i="24"/>
  <c r="KB77" i="24"/>
  <c r="KA77" i="24"/>
  <c r="JZ77" i="24"/>
  <c r="JR77" i="24"/>
  <c r="JM77" i="24"/>
  <c r="JP77" i="24"/>
  <c r="JO77" i="24"/>
  <c r="JN77" i="24"/>
  <c r="JF77" i="24"/>
  <c r="IH77" i="24"/>
  <c r="IC77" i="24"/>
  <c r="IF77" i="24"/>
  <c r="IE77" i="24"/>
  <c r="ID77" i="24"/>
  <c r="HV77" i="24"/>
  <c r="HQ77" i="24"/>
  <c r="HS77" i="24"/>
  <c r="HR77" i="24"/>
  <c r="KD40" i="24"/>
  <c r="JY40" i="24"/>
  <c r="KB40" i="24"/>
  <c r="KA40" i="24"/>
  <c r="JZ40" i="24"/>
  <c r="JR40" i="24"/>
  <c r="JM40" i="24"/>
  <c r="JP40" i="24"/>
  <c r="JO40" i="24"/>
  <c r="JN40" i="24"/>
  <c r="JF40" i="24"/>
  <c r="IH40" i="24"/>
  <c r="IC40" i="24"/>
  <c r="IF40" i="24"/>
  <c r="IE40" i="24"/>
  <c r="ID40" i="24"/>
  <c r="HV40" i="24"/>
  <c r="HQ40" i="24"/>
  <c r="HS40" i="24"/>
  <c r="HR40" i="24"/>
  <c r="KD39" i="24"/>
  <c r="JY39" i="24"/>
  <c r="KB39" i="24"/>
  <c r="KA39" i="24"/>
  <c r="JZ39" i="24"/>
  <c r="JR39" i="24"/>
  <c r="JM39" i="24"/>
  <c r="JP39" i="24"/>
  <c r="JO39" i="24"/>
  <c r="JN39" i="24"/>
  <c r="JF39" i="24"/>
  <c r="IH39" i="24"/>
  <c r="IC39" i="24"/>
  <c r="IF39" i="24"/>
  <c r="IE39" i="24"/>
  <c r="ID39" i="24"/>
  <c r="HV39" i="24"/>
  <c r="HQ39" i="24"/>
  <c r="HS39" i="24"/>
  <c r="HR39" i="24"/>
  <c r="KD38" i="24"/>
  <c r="JY38" i="24"/>
  <c r="KB38" i="24"/>
  <c r="KA38" i="24"/>
  <c r="JZ38" i="24"/>
  <c r="JR38" i="24"/>
  <c r="JM38" i="24"/>
  <c r="JP38" i="24"/>
  <c r="JO38" i="24"/>
  <c r="JN38" i="24"/>
  <c r="JF38" i="24"/>
  <c r="IH38" i="24"/>
  <c r="IC38" i="24"/>
  <c r="IF38" i="24"/>
  <c r="IE38" i="24"/>
  <c r="ID38" i="24"/>
  <c r="HV38" i="24"/>
  <c r="HQ38" i="24"/>
  <c r="HS38" i="24"/>
  <c r="HR38" i="24"/>
  <c r="KD37" i="24"/>
  <c r="JY37" i="24"/>
  <c r="KB37" i="24"/>
  <c r="KA37" i="24"/>
  <c r="JZ37" i="24"/>
  <c r="JR37" i="24"/>
  <c r="JM37" i="24"/>
  <c r="JQ37" i="24" s="1"/>
  <c r="JP37" i="24"/>
  <c r="JO37" i="24"/>
  <c r="JN37" i="24"/>
  <c r="JF37" i="24"/>
  <c r="IH37" i="24"/>
  <c r="IC37" i="24"/>
  <c r="IF37" i="24"/>
  <c r="IE37" i="24"/>
  <c r="ID37" i="24"/>
  <c r="HV37" i="24"/>
  <c r="HQ37" i="24"/>
  <c r="HM37" i="24" s="1"/>
  <c r="HS37" i="24"/>
  <c r="HR37" i="24"/>
  <c r="KD36" i="24"/>
  <c r="JY36" i="24"/>
  <c r="JV36" i="24" s="1"/>
  <c r="KB36" i="24"/>
  <c r="KA36" i="24"/>
  <c r="JZ36" i="24"/>
  <c r="JR36" i="24"/>
  <c r="JM36" i="24"/>
  <c r="JP36" i="24"/>
  <c r="JO36" i="24"/>
  <c r="JN36" i="24"/>
  <c r="JF36" i="24"/>
  <c r="IH36" i="24"/>
  <c r="IC36" i="24"/>
  <c r="IF36" i="24"/>
  <c r="IE36" i="24"/>
  <c r="ID36" i="24"/>
  <c r="HV36" i="24"/>
  <c r="HQ36" i="24"/>
  <c r="HM36" i="24" s="1"/>
  <c r="HS36" i="24"/>
  <c r="HR36" i="24"/>
  <c r="KD32" i="24"/>
  <c r="JY32" i="24"/>
  <c r="JU32" i="24" s="1"/>
  <c r="KB32" i="24"/>
  <c r="KA32" i="24"/>
  <c r="JZ32" i="24"/>
  <c r="JR32" i="24"/>
  <c r="JM32" i="24"/>
  <c r="JI32" i="24" s="1"/>
  <c r="JP32" i="24"/>
  <c r="JO32" i="24"/>
  <c r="JN32" i="24"/>
  <c r="JF32" i="24"/>
  <c r="IH32" i="24"/>
  <c r="IC32" i="24"/>
  <c r="IF32" i="24"/>
  <c r="IE32" i="24"/>
  <c r="ID32" i="24"/>
  <c r="HV32" i="24"/>
  <c r="HQ32" i="24"/>
  <c r="HM32" i="24" s="1"/>
  <c r="HS32" i="24"/>
  <c r="HR32" i="24"/>
  <c r="KD121" i="24"/>
  <c r="JY121" i="24"/>
  <c r="JV121" i="24" s="1"/>
  <c r="KB121" i="24"/>
  <c r="KA121" i="24"/>
  <c r="JZ121" i="24"/>
  <c r="JR121" i="24"/>
  <c r="JM121" i="24"/>
  <c r="JI121" i="24" s="1"/>
  <c r="JP121" i="24"/>
  <c r="JO121" i="24"/>
  <c r="JN121" i="24"/>
  <c r="JF121" i="24"/>
  <c r="IH121" i="24"/>
  <c r="IC121" i="24"/>
  <c r="IF121" i="24"/>
  <c r="IE121" i="24"/>
  <c r="ID121" i="24"/>
  <c r="HV121" i="24"/>
  <c r="HQ121" i="24"/>
  <c r="HS121" i="24"/>
  <c r="HR121" i="24"/>
  <c r="KD120" i="24"/>
  <c r="JY120" i="24"/>
  <c r="JU120" i="24" s="1"/>
  <c r="KB120" i="24"/>
  <c r="KA120" i="24"/>
  <c r="JZ120" i="24"/>
  <c r="JR120" i="24"/>
  <c r="JM120" i="24"/>
  <c r="JI120" i="24" s="1"/>
  <c r="JP120" i="24"/>
  <c r="JO120" i="24"/>
  <c r="JN120" i="24"/>
  <c r="JF120" i="24"/>
  <c r="IH120" i="24"/>
  <c r="IC120" i="24"/>
  <c r="IF120" i="24"/>
  <c r="IE120" i="24"/>
  <c r="ID120" i="24"/>
  <c r="HV120" i="24"/>
  <c r="HQ120" i="24"/>
  <c r="HM120" i="24" s="1"/>
  <c r="HS120" i="24"/>
  <c r="HR120" i="24"/>
  <c r="KD119" i="24"/>
  <c r="JY119" i="24"/>
  <c r="JV119" i="24" s="1"/>
  <c r="KB119" i="24"/>
  <c r="KA119" i="24"/>
  <c r="JZ119" i="24"/>
  <c r="JR119" i="24"/>
  <c r="JM119" i="24"/>
  <c r="JJ119" i="24" s="1"/>
  <c r="JP119" i="24"/>
  <c r="JO119" i="24"/>
  <c r="JN119" i="24"/>
  <c r="JF119" i="24"/>
  <c r="IH119" i="24"/>
  <c r="IC119" i="24"/>
  <c r="IF119" i="24"/>
  <c r="IE119" i="24"/>
  <c r="ID119" i="24"/>
  <c r="HV119" i="24"/>
  <c r="HQ119" i="24"/>
  <c r="HM119" i="24" s="1"/>
  <c r="HS119" i="24"/>
  <c r="HR119" i="24"/>
  <c r="KD95" i="24"/>
  <c r="JY95" i="24"/>
  <c r="JU95" i="24" s="1"/>
  <c r="KB95" i="24"/>
  <c r="KA95" i="24"/>
  <c r="JZ95" i="24"/>
  <c r="JR95" i="24"/>
  <c r="JM95" i="24"/>
  <c r="JI95" i="24" s="1"/>
  <c r="JP95" i="24"/>
  <c r="JO95" i="24"/>
  <c r="JN95" i="24"/>
  <c r="JF95" i="24"/>
  <c r="IH95" i="24"/>
  <c r="IC95" i="24"/>
  <c r="IF95" i="24"/>
  <c r="IE95" i="24"/>
  <c r="ID95" i="24"/>
  <c r="HV95" i="24"/>
  <c r="HQ95" i="24"/>
  <c r="HM95" i="24" s="1"/>
  <c r="HS95" i="24"/>
  <c r="HR95" i="24"/>
  <c r="KD94" i="24"/>
  <c r="JY94" i="24"/>
  <c r="JU94" i="24" s="1"/>
  <c r="KB94" i="24"/>
  <c r="KA94" i="24"/>
  <c r="JZ94" i="24"/>
  <c r="JR94" i="24"/>
  <c r="JM94" i="24"/>
  <c r="JI94" i="24" s="1"/>
  <c r="JP94" i="24"/>
  <c r="JO94" i="24"/>
  <c r="JN94" i="24"/>
  <c r="JF94" i="24"/>
  <c r="IH94" i="24"/>
  <c r="IC94" i="24"/>
  <c r="IF94" i="24"/>
  <c r="IE94" i="24"/>
  <c r="ID94" i="24"/>
  <c r="HV94" i="24"/>
  <c r="HQ94" i="24"/>
  <c r="HM94" i="24" s="1"/>
  <c r="HS94" i="24"/>
  <c r="HR94" i="24"/>
  <c r="KD53" i="24"/>
  <c r="JY53" i="24"/>
  <c r="JU53" i="24" s="1"/>
  <c r="KB53" i="24"/>
  <c r="KA53" i="24"/>
  <c r="JZ53" i="24"/>
  <c r="JR53" i="24"/>
  <c r="JM53" i="24"/>
  <c r="JI53" i="24" s="1"/>
  <c r="JP53" i="24"/>
  <c r="JO53" i="24"/>
  <c r="JN53" i="24"/>
  <c r="JF53" i="24"/>
  <c r="IH53" i="24"/>
  <c r="IC53" i="24"/>
  <c r="IF53" i="24"/>
  <c r="IE53" i="24"/>
  <c r="ID53" i="24"/>
  <c r="HV53" i="24"/>
  <c r="HQ53" i="24"/>
  <c r="HM53" i="24" s="1"/>
  <c r="HS53" i="24"/>
  <c r="HR53" i="24"/>
  <c r="KD52" i="24"/>
  <c r="JY52" i="24"/>
  <c r="JU52" i="24" s="1"/>
  <c r="KB52" i="24"/>
  <c r="KA52" i="24"/>
  <c r="JZ52" i="24"/>
  <c r="JR52" i="24"/>
  <c r="JM52" i="24"/>
  <c r="JJ52" i="24" s="1"/>
  <c r="JP52" i="24"/>
  <c r="JO52" i="24"/>
  <c r="JN52" i="24"/>
  <c r="JF52" i="24"/>
  <c r="IH52" i="24"/>
  <c r="IC52" i="24"/>
  <c r="IF52" i="24"/>
  <c r="IE52" i="24"/>
  <c r="ID52" i="24"/>
  <c r="HV52" i="24"/>
  <c r="HQ52" i="24"/>
  <c r="HM52" i="24" s="1"/>
  <c r="HS52" i="24"/>
  <c r="HR52" i="24"/>
  <c r="KD51" i="24"/>
  <c r="JY51" i="24"/>
  <c r="JU51" i="24" s="1"/>
  <c r="KB51" i="24"/>
  <c r="KA51" i="24"/>
  <c r="JZ51" i="24"/>
  <c r="JR51" i="24"/>
  <c r="JM51" i="24"/>
  <c r="JI51" i="24" s="1"/>
  <c r="JP51" i="24"/>
  <c r="JO51" i="24"/>
  <c r="JN51" i="24"/>
  <c r="JF51" i="24"/>
  <c r="IH51" i="24"/>
  <c r="IC51" i="24"/>
  <c r="IF51" i="24"/>
  <c r="IE51" i="24"/>
  <c r="ID51" i="24"/>
  <c r="HV51" i="24"/>
  <c r="HQ51" i="24"/>
  <c r="HM51" i="24" s="1"/>
  <c r="HS51" i="24"/>
  <c r="HR51" i="24"/>
  <c r="KD57" i="24"/>
  <c r="JY57" i="24"/>
  <c r="JU57" i="24" s="1"/>
  <c r="KB57" i="24"/>
  <c r="KA57" i="24"/>
  <c r="JZ57" i="24"/>
  <c r="JR57" i="24"/>
  <c r="JM57" i="24"/>
  <c r="JI57" i="24" s="1"/>
  <c r="JP57" i="24"/>
  <c r="JO57" i="24"/>
  <c r="JN57" i="24"/>
  <c r="JF57" i="24"/>
  <c r="IH57" i="24"/>
  <c r="IC57" i="24"/>
  <c r="HZ57" i="24" s="1"/>
  <c r="IF57" i="24"/>
  <c r="IE57" i="24"/>
  <c r="ID57" i="24"/>
  <c r="HV57" i="24"/>
  <c r="HQ57" i="24"/>
  <c r="HN57" i="24" s="1"/>
  <c r="HS57" i="24"/>
  <c r="HR57" i="24"/>
  <c r="KD56" i="24"/>
  <c r="JY56" i="24"/>
  <c r="KC56" i="24" s="1"/>
  <c r="KB56" i="24"/>
  <c r="KA56" i="24"/>
  <c r="JZ56" i="24"/>
  <c r="JR56" i="24"/>
  <c r="JM56" i="24"/>
  <c r="JQ56" i="24" s="1"/>
  <c r="JP56" i="24"/>
  <c r="JO56" i="24"/>
  <c r="JN56" i="24"/>
  <c r="JF56" i="24"/>
  <c r="IH56" i="24"/>
  <c r="IC56" i="24"/>
  <c r="IF56" i="24"/>
  <c r="IE56" i="24"/>
  <c r="ID56" i="24"/>
  <c r="HV56" i="24"/>
  <c r="HQ56" i="24"/>
  <c r="HM56" i="24" s="1"/>
  <c r="HS56" i="24"/>
  <c r="HR56" i="24"/>
  <c r="KD55" i="24"/>
  <c r="JY55" i="24"/>
  <c r="JU55" i="24" s="1"/>
  <c r="KB55" i="24"/>
  <c r="KA55" i="24"/>
  <c r="JZ55" i="24"/>
  <c r="JR55" i="24"/>
  <c r="JM55" i="24"/>
  <c r="JI55" i="24" s="1"/>
  <c r="JP55" i="24"/>
  <c r="JO55" i="24"/>
  <c r="JN55" i="24"/>
  <c r="JF55" i="24"/>
  <c r="IH55" i="24"/>
  <c r="IC55" i="24"/>
  <c r="IF55" i="24"/>
  <c r="IE55" i="24"/>
  <c r="ID55" i="24"/>
  <c r="HV55" i="24"/>
  <c r="HQ55" i="24"/>
  <c r="HS55" i="24"/>
  <c r="HR55" i="24"/>
  <c r="KD86" i="24"/>
  <c r="JY86" i="24"/>
  <c r="JU86" i="24" s="1"/>
  <c r="KB86" i="24"/>
  <c r="KA86" i="24"/>
  <c r="JZ86" i="24"/>
  <c r="JR86" i="24"/>
  <c r="JM86" i="24"/>
  <c r="JQ86" i="24" s="1"/>
  <c r="JP86" i="24"/>
  <c r="JO86" i="24"/>
  <c r="JN86" i="24"/>
  <c r="JF86" i="24"/>
  <c r="IH86" i="24"/>
  <c r="IC86" i="24"/>
  <c r="IF86" i="24"/>
  <c r="IE86" i="24"/>
  <c r="ID86" i="24"/>
  <c r="HV86" i="24"/>
  <c r="HQ86" i="24"/>
  <c r="HS86" i="24"/>
  <c r="HR86" i="24"/>
  <c r="KD85" i="24"/>
  <c r="JY85" i="24"/>
  <c r="KB85" i="24"/>
  <c r="KA85" i="24"/>
  <c r="JZ85" i="24"/>
  <c r="JR85" i="24"/>
  <c r="JM85" i="24"/>
  <c r="JI85" i="24" s="1"/>
  <c r="JP85" i="24"/>
  <c r="JO85" i="24"/>
  <c r="JN85" i="24"/>
  <c r="JF85" i="24"/>
  <c r="IH85" i="24"/>
  <c r="IC85" i="24"/>
  <c r="IF85" i="24"/>
  <c r="IE85" i="24"/>
  <c r="ID85" i="24"/>
  <c r="HV85" i="24"/>
  <c r="HQ85" i="24"/>
  <c r="HM85" i="24" s="1"/>
  <c r="HS85" i="24"/>
  <c r="HR85" i="24"/>
  <c r="KD184" i="24"/>
  <c r="JY184" i="24"/>
  <c r="JU184" i="24" s="1"/>
  <c r="KB184" i="24"/>
  <c r="KA184" i="24"/>
  <c r="JZ184" i="24"/>
  <c r="JR184" i="24"/>
  <c r="JM184" i="24"/>
  <c r="JQ184" i="24" s="1"/>
  <c r="JP184" i="24"/>
  <c r="JO184" i="24"/>
  <c r="JN184" i="24"/>
  <c r="JF184" i="24"/>
  <c r="IH184" i="24"/>
  <c r="IC184" i="24"/>
  <c r="IF184" i="24"/>
  <c r="IE184" i="24"/>
  <c r="ID184" i="24"/>
  <c r="HV184" i="24"/>
  <c r="HQ184" i="24"/>
  <c r="HU184" i="24" s="1"/>
  <c r="HS184" i="24"/>
  <c r="HR184" i="24"/>
  <c r="KD183" i="24"/>
  <c r="JY183" i="24"/>
  <c r="JU183" i="24" s="1"/>
  <c r="KB183" i="24"/>
  <c r="KA183" i="24"/>
  <c r="JZ183" i="24"/>
  <c r="JR183" i="24"/>
  <c r="JM183" i="24"/>
  <c r="JQ183" i="24" s="1"/>
  <c r="JP183" i="24"/>
  <c r="JO183" i="24"/>
  <c r="JN183" i="24"/>
  <c r="JF183" i="24"/>
  <c r="IH183" i="24"/>
  <c r="IC183" i="24"/>
  <c r="IF183" i="24"/>
  <c r="IE183" i="24"/>
  <c r="ID183" i="24"/>
  <c r="HV183" i="24"/>
  <c r="HQ183" i="24"/>
  <c r="HM183" i="24" s="1"/>
  <c r="HS183" i="24"/>
  <c r="HR183" i="24"/>
  <c r="KD182" i="24"/>
  <c r="JY182" i="24"/>
  <c r="JU182" i="24" s="1"/>
  <c r="KB182" i="24"/>
  <c r="KA182" i="24"/>
  <c r="JZ182" i="24"/>
  <c r="JR182" i="24"/>
  <c r="JM182" i="24"/>
  <c r="JI182" i="24" s="1"/>
  <c r="JP182" i="24"/>
  <c r="JO182" i="24"/>
  <c r="JN182" i="24"/>
  <c r="JF182" i="24"/>
  <c r="IH182" i="24"/>
  <c r="IC182" i="24"/>
  <c r="IF182" i="24"/>
  <c r="IE182" i="24"/>
  <c r="ID182" i="24"/>
  <c r="HV182" i="24"/>
  <c r="HQ182" i="24"/>
  <c r="HM182" i="24" s="1"/>
  <c r="HS182" i="24"/>
  <c r="HR182" i="24"/>
  <c r="KD181" i="24"/>
  <c r="JY181" i="24"/>
  <c r="JU181" i="24" s="1"/>
  <c r="KB181" i="24"/>
  <c r="KA181" i="24"/>
  <c r="JZ181" i="24"/>
  <c r="JR181" i="24"/>
  <c r="JM181" i="24"/>
  <c r="JI181" i="24" s="1"/>
  <c r="JP181" i="24"/>
  <c r="JO181" i="24"/>
  <c r="JN181" i="24"/>
  <c r="JF181" i="24"/>
  <c r="IH181" i="24"/>
  <c r="IC181" i="24"/>
  <c r="IF181" i="24"/>
  <c r="IE181" i="24"/>
  <c r="ID181" i="24"/>
  <c r="HV181" i="24"/>
  <c r="HQ181" i="24"/>
  <c r="HM181" i="24" s="1"/>
  <c r="HS181" i="24"/>
  <c r="HR181" i="24"/>
  <c r="KD30" i="24"/>
  <c r="JY30" i="24"/>
  <c r="KB30" i="24"/>
  <c r="KA30" i="24"/>
  <c r="JZ30" i="24"/>
  <c r="JR30" i="24"/>
  <c r="JM30" i="24"/>
  <c r="JI30" i="24" s="1"/>
  <c r="JP30" i="24"/>
  <c r="JO30" i="24"/>
  <c r="JN30" i="24"/>
  <c r="JF30" i="24"/>
  <c r="IH30" i="24"/>
  <c r="IC30" i="24"/>
  <c r="HY30" i="24" s="1"/>
  <c r="IF30" i="24"/>
  <c r="IE30" i="24"/>
  <c r="ID30" i="24"/>
  <c r="HV30" i="24"/>
  <c r="HQ30" i="24"/>
  <c r="HN30" i="24" s="1"/>
  <c r="HS30" i="24"/>
  <c r="HR30" i="24"/>
  <c r="KD29" i="24"/>
  <c r="JY29" i="24"/>
  <c r="JU29" i="24" s="1"/>
  <c r="KB29" i="24"/>
  <c r="KA29" i="24"/>
  <c r="JZ29" i="24"/>
  <c r="JR29" i="24"/>
  <c r="JM29" i="24"/>
  <c r="JI29" i="24" s="1"/>
  <c r="JP29" i="24"/>
  <c r="JO29" i="24"/>
  <c r="JN29" i="24"/>
  <c r="JF29" i="24"/>
  <c r="IH29" i="24"/>
  <c r="IC29" i="24"/>
  <c r="IF29" i="24"/>
  <c r="IE29" i="24"/>
  <c r="ID29" i="24"/>
  <c r="HV29" i="24"/>
  <c r="HQ29" i="24"/>
  <c r="HM29" i="24" s="1"/>
  <c r="HS29" i="24"/>
  <c r="HR29" i="24"/>
  <c r="KD28" i="24"/>
  <c r="JY28" i="24"/>
  <c r="JV28" i="24" s="1"/>
  <c r="KB28" i="24"/>
  <c r="KA28" i="24"/>
  <c r="JZ28" i="24"/>
  <c r="JR28" i="24"/>
  <c r="JM28" i="24"/>
  <c r="JJ28" i="24" s="1"/>
  <c r="JP28" i="24"/>
  <c r="JO28" i="24"/>
  <c r="JN28" i="24"/>
  <c r="JF28" i="24"/>
  <c r="IH28" i="24"/>
  <c r="IC28" i="24"/>
  <c r="IF28" i="24"/>
  <c r="IE28" i="24"/>
  <c r="ID28" i="24"/>
  <c r="HV28" i="24"/>
  <c r="HQ28" i="24"/>
  <c r="HM28" i="24" s="1"/>
  <c r="HS28" i="24"/>
  <c r="HR28" i="24"/>
  <c r="KD27" i="24"/>
  <c r="JY27" i="24"/>
  <c r="JU27" i="24" s="1"/>
  <c r="KB27" i="24"/>
  <c r="KA27" i="24"/>
  <c r="JZ27" i="24"/>
  <c r="JR27" i="24"/>
  <c r="JM27" i="24"/>
  <c r="JI27" i="24" s="1"/>
  <c r="JP27" i="24"/>
  <c r="JO27" i="24"/>
  <c r="JN27" i="24"/>
  <c r="JF27" i="24"/>
  <c r="IH27" i="24"/>
  <c r="IC27" i="24"/>
  <c r="IF27" i="24"/>
  <c r="IE27" i="24"/>
  <c r="ID27" i="24"/>
  <c r="HV27" i="24"/>
  <c r="HQ27" i="24"/>
  <c r="HU27" i="24" s="1"/>
  <c r="HS27" i="24"/>
  <c r="HR27" i="24"/>
  <c r="KD26" i="24"/>
  <c r="JY26" i="24"/>
  <c r="KC26" i="24" s="1"/>
  <c r="KB26" i="24"/>
  <c r="KA26" i="24"/>
  <c r="JZ26" i="24"/>
  <c r="JR26" i="24"/>
  <c r="JM26" i="24"/>
  <c r="JJ26" i="24" s="1"/>
  <c r="JP26" i="24"/>
  <c r="JO26" i="24"/>
  <c r="JN26" i="24"/>
  <c r="JF26" i="24"/>
  <c r="IH26" i="24"/>
  <c r="IC26" i="24"/>
  <c r="IF26" i="24"/>
  <c r="IE26" i="24"/>
  <c r="ID26" i="24"/>
  <c r="HV26" i="24"/>
  <c r="HQ26" i="24"/>
  <c r="HM26" i="24" s="1"/>
  <c r="HS26" i="24"/>
  <c r="HR26" i="24"/>
  <c r="KD20" i="24"/>
  <c r="JY20" i="24"/>
  <c r="KC20" i="24" s="1"/>
  <c r="KB20" i="24"/>
  <c r="KA20" i="24"/>
  <c r="JZ20" i="24"/>
  <c r="JR20" i="24"/>
  <c r="JM20" i="24"/>
  <c r="JJ20" i="24" s="1"/>
  <c r="JP20" i="24"/>
  <c r="JO20" i="24"/>
  <c r="JN20" i="24"/>
  <c r="JF20" i="24"/>
  <c r="JA20" i="24"/>
  <c r="IX20" i="24" s="1"/>
  <c r="JD20" i="24"/>
  <c r="JC20" i="24"/>
  <c r="JB20" i="24"/>
  <c r="IH20" i="24"/>
  <c r="IC20" i="24"/>
  <c r="IF20" i="24"/>
  <c r="IE20" i="24"/>
  <c r="ID20" i="24"/>
  <c r="HV20" i="24"/>
  <c r="HQ20" i="24"/>
  <c r="HN20" i="24" s="1"/>
  <c r="HS20" i="24"/>
  <c r="HR20" i="24"/>
  <c r="KD19" i="24"/>
  <c r="JY19" i="24"/>
  <c r="KC19" i="24" s="1"/>
  <c r="KB19" i="24"/>
  <c r="KA19" i="24"/>
  <c r="JZ19" i="24"/>
  <c r="JR19" i="24"/>
  <c r="JM19" i="24"/>
  <c r="JI19" i="24" s="1"/>
  <c r="JP19" i="24"/>
  <c r="JO19" i="24"/>
  <c r="JN19" i="24"/>
  <c r="JF19" i="24"/>
  <c r="JA19" i="24"/>
  <c r="IX19" i="24" s="1"/>
  <c r="JD19" i="24"/>
  <c r="JC19" i="24"/>
  <c r="JB19" i="24"/>
  <c r="IH19" i="24"/>
  <c r="IC19" i="24"/>
  <c r="IF19" i="24"/>
  <c r="IE19" i="24"/>
  <c r="ID19" i="24"/>
  <c r="HV19" i="24"/>
  <c r="HQ19" i="24"/>
  <c r="HN19" i="24" s="1"/>
  <c r="HS19" i="24"/>
  <c r="HR19" i="24"/>
  <c r="KD18" i="24"/>
  <c r="JY18" i="24"/>
  <c r="JV18" i="24" s="1"/>
  <c r="KB18" i="24"/>
  <c r="KA18" i="24"/>
  <c r="JZ18" i="24"/>
  <c r="JR18" i="24"/>
  <c r="JM18" i="24"/>
  <c r="JI18" i="24" s="1"/>
  <c r="JP18" i="24"/>
  <c r="JO18" i="24"/>
  <c r="JN18" i="24"/>
  <c r="JF18" i="24"/>
  <c r="JA18" i="24"/>
  <c r="JE18" i="24" s="1"/>
  <c r="JD18" i="24"/>
  <c r="JC18" i="24"/>
  <c r="JB18" i="24"/>
  <c r="IH18" i="24"/>
  <c r="IC18" i="24"/>
  <c r="HZ18" i="24" s="1"/>
  <c r="IF18" i="24"/>
  <c r="IE18" i="24"/>
  <c r="ID18" i="24"/>
  <c r="HV18" i="24"/>
  <c r="HQ18" i="24"/>
  <c r="HU18" i="24" s="1"/>
  <c r="HS18" i="24"/>
  <c r="HR18" i="24"/>
  <c r="KD16" i="24"/>
  <c r="JY16" i="24"/>
  <c r="KC16" i="24" s="1"/>
  <c r="KB16" i="24"/>
  <c r="KA16" i="24"/>
  <c r="JZ16" i="24"/>
  <c r="JR16" i="24"/>
  <c r="JM16" i="24"/>
  <c r="JJ16" i="24" s="1"/>
  <c r="JP16" i="24"/>
  <c r="JO16" i="24"/>
  <c r="JN16" i="24"/>
  <c r="JF16" i="24"/>
  <c r="JA16" i="24"/>
  <c r="IW16" i="24" s="1"/>
  <c r="JD16" i="24"/>
  <c r="JC16" i="24"/>
  <c r="JB16" i="24"/>
  <c r="IH16" i="24"/>
  <c r="IC16" i="24"/>
  <c r="HY16" i="24" s="1"/>
  <c r="IF16" i="24"/>
  <c r="IE16" i="24"/>
  <c r="ID16" i="24"/>
  <c r="HV16" i="24"/>
  <c r="HQ16" i="24"/>
  <c r="HM16" i="24" s="1"/>
  <c r="HS16" i="24"/>
  <c r="HR16" i="24"/>
  <c r="KD15" i="24"/>
  <c r="JY15" i="24"/>
  <c r="JU15" i="24" s="1"/>
  <c r="KB15" i="24"/>
  <c r="KA15" i="24"/>
  <c r="JZ15" i="24"/>
  <c r="JR15" i="24"/>
  <c r="JM15" i="24"/>
  <c r="JQ15" i="24" s="1"/>
  <c r="JP15" i="24"/>
  <c r="JO15" i="24"/>
  <c r="JN15" i="24"/>
  <c r="JF15" i="24"/>
  <c r="JA15" i="24"/>
  <c r="JD15" i="24"/>
  <c r="JC15" i="24"/>
  <c r="JB15" i="24"/>
  <c r="IH15" i="24"/>
  <c r="IC15" i="24"/>
  <c r="IF15" i="24"/>
  <c r="IE15" i="24"/>
  <c r="ID15" i="24"/>
  <c r="HV15" i="24"/>
  <c r="HQ15" i="24"/>
  <c r="HM15" i="24" s="1"/>
  <c r="HS15" i="24"/>
  <c r="HR15" i="24"/>
  <c r="KD17" i="24"/>
  <c r="JY17" i="24"/>
  <c r="KC17" i="24" s="1"/>
  <c r="KB17" i="24"/>
  <c r="KA17" i="24"/>
  <c r="JZ17" i="24"/>
  <c r="JR17" i="24"/>
  <c r="JM17" i="24"/>
  <c r="JI17" i="24" s="1"/>
  <c r="JP17" i="24"/>
  <c r="JO17" i="24"/>
  <c r="JN17" i="24"/>
  <c r="JF17" i="24"/>
  <c r="JA17" i="24"/>
  <c r="JE17" i="24" s="1"/>
  <c r="JD17" i="24"/>
  <c r="JC17" i="24"/>
  <c r="JB17" i="24"/>
  <c r="IH17" i="24"/>
  <c r="IC17" i="24"/>
  <c r="IF17" i="24"/>
  <c r="IE17" i="24"/>
  <c r="ID17" i="24"/>
  <c r="HV17" i="24"/>
  <c r="HQ17" i="24"/>
  <c r="HN17" i="24" s="1"/>
  <c r="HS17" i="24"/>
  <c r="HR17" i="24"/>
  <c r="KD21" i="24"/>
  <c r="JY21" i="24"/>
  <c r="JU21" i="24" s="1"/>
  <c r="KB21" i="24"/>
  <c r="KA21" i="24"/>
  <c r="JZ21" i="24"/>
  <c r="JR21" i="24"/>
  <c r="JM21" i="24"/>
  <c r="JJ21" i="24" s="1"/>
  <c r="JP21" i="24"/>
  <c r="JO21" i="24"/>
  <c r="JN21" i="24"/>
  <c r="JF21" i="24"/>
  <c r="JA21" i="24"/>
  <c r="IX21" i="24" s="1"/>
  <c r="JD21" i="24"/>
  <c r="JC21" i="24"/>
  <c r="JB21" i="24"/>
  <c r="IH21" i="24"/>
  <c r="IC21" i="24"/>
  <c r="IF21" i="24"/>
  <c r="IE21" i="24"/>
  <c r="ID21" i="24"/>
  <c r="HV21" i="24"/>
  <c r="HQ21" i="24"/>
  <c r="HU21" i="24" s="1"/>
  <c r="HS21" i="24"/>
  <c r="HR21" i="24"/>
  <c r="KD23" i="24"/>
  <c r="JY23" i="24"/>
  <c r="JV23" i="24" s="1"/>
  <c r="KB23" i="24"/>
  <c r="KA23" i="24"/>
  <c r="JZ23" i="24"/>
  <c r="JR23" i="24"/>
  <c r="JM23" i="24"/>
  <c r="JJ23" i="24" s="1"/>
  <c r="JP23" i="24"/>
  <c r="JO23" i="24"/>
  <c r="JN23" i="24"/>
  <c r="JF23" i="24"/>
  <c r="JA23" i="24"/>
  <c r="JE23" i="24" s="1"/>
  <c r="JD23" i="24"/>
  <c r="JC23" i="24"/>
  <c r="JB23" i="24"/>
  <c r="IH23" i="24"/>
  <c r="IC23" i="24"/>
  <c r="HY23" i="24" s="1"/>
  <c r="IF23" i="24"/>
  <c r="IE23" i="24"/>
  <c r="ID23" i="24"/>
  <c r="HV23" i="24"/>
  <c r="HQ23" i="24"/>
  <c r="HM23" i="24" s="1"/>
  <c r="HS23" i="24"/>
  <c r="HR23" i="24"/>
  <c r="KD22" i="24"/>
  <c r="JY22" i="24"/>
  <c r="KC22" i="24" s="1"/>
  <c r="KB22" i="24"/>
  <c r="KA22" i="24"/>
  <c r="JZ22" i="24"/>
  <c r="JR22" i="24"/>
  <c r="JM22" i="24"/>
  <c r="JQ22" i="24" s="1"/>
  <c r="JP22" i="24"/>
  <c r="JO22" i="24"/>
  <c r="JN22" i="24"/>
  <c r="JF22" i="24"/>
  <c r="JA22" i="24"/>
  <c r="IX22" i="24" s="1"/>
  <c r="JD22" i="24"/>
  <c r="JC22" i="24"/>
  <c r="JB22" i="24"/>
  <c r="IH22" i="24"/>
  <c r="IC22" i="24"/>
  <c r="IF22" i="24"/>
  <c r="IE22" i="24"/>
  <c r="ID22" i="24"/>
  <c r="HV22" i="24"/>
  <c r="HQ22" i="24"/>
  <c r="HN22" i="24" s="1"/>
  <c r="HS22" i="24"/>
  <c r="HR22" i="24"/>
  <c r="KD123" i="24"/>
  <c r="JY123" i="24"/>
  <c r="KC123" i="24" s="1"/>
  <c r="KB123" i="24"/>
  <c r="KA123" i="24"/>
  <c r="JZ123" i="24"/>
  <c r="JR123" i="24"/>
  <c r="JM123" i="24"/>
  <c r="JI123" i="24" s="1"/>
  <c r="JP123" i="24"/>
  <c r="JO123" i="24"/>
  <c r="JN123" i="24"/>
  <c r="JF123" i="24"/>
  <c r="JA123" i="24"/>
  <c r="JE123" i="24" s="1"/>
  <c r="JD123" i="24"/>
  <c r="JC123" i="24"/>
  <c r="JB123" i="24"/>
  <c r="IH123" i="24"/>
  <c r="IC123" i="24"/>
  <c r="IF123" i="24"/>
  <c r="IE123" i="24"/>
  <c r="ID123" i="24"/>
  <c r="HV123" i="24"/>
  <c r="HQ123" i="24"/>
  <c r="HN123" i="24" s="1"/>
  <c r="HS123" i="24"/>
  <c r="HR123" i="24"/>
  <c r="KD124" i="24"/>
  <c r="JY124" i="24"/>
  <c r="KB124" i="24"/>
  <c r="KA124" i="24"/>
  <c r="JZ124" i="24"/>
  <c r="JR124" i="24"/>
  <c r="JM124" i="24"/>
  <c r="JI124" i="24" s="1"/>
  <c r="JP124" i="24"/>
  <c r="JO124" i="24"/>
  <c r="JN124" i="24"/>
  <c r="JF124" i="24"/>
  <c r="JA124" i="24"/>
  <c r="JE124" i="24" s="1"/>
  <c r="JD124" i="24"/>
  <c r="JC124" i="24"/>
  <c r="JB124" i="24"/>
  <c r="IH124" i="24"/>
  <c r="IC124" i="24"/>
  <c r="HZ124" i="24" s="1"/>
  <c r="IF124" i="24"/>
  <c r="IE124" i="24"/>
  <c r="ID124" i="24"/>
  <c r="HV124" i="24"/>
  <c r="HQ124" i="24"/>
  <c r="HN124" i="24" s="1"/>
  <c r="HS124" i="24"/>
  <c r="HR124" i="24"/>
  <c r="KD92" i="24"/>
  <c r="JY92" i="24"/>
  <c r="JV92" i="24" s="1"/>
  <c r="KB92" i="24"/>
  <c r="KA92" i="24"/>
  <c r="JZ92" i="24"/>
  <c r="JR92" i="24"/>
  <c r="JM92" i="24"/>
  <c r="JI92" i="24" s="1"/>
  <c r="JP92" i="24"/>
  <c r="JO92" i="24"/>
  <c r="JN92" i="24"/>
  <c r="JF92" i="24"/>
  <c r="JA92" i="24"/>
  <c r="IW92" i="24" s="1"/>
  <c r="JD92" i="24"/>
  <c r="JC92" i="24"/>
  <c r="JB92" i="24"/>
  <c r="IH92" i="24"/>
  <c r="IC92" i="24"/>
  <c r="IG92" i="24" s="1"/>
  <c r="IF92" i="24"/>
  <c r="IE92" i="24"/>
  <c r="ID92" i="24"/>
  <c r="HV92" i="24"/>
  <c r="HQ92" i="24"/>
  <c r="HM92" i="24" s="1"/>
  <c r="HS92" i="24"/>
  <c r="HR92" i="24"/>
  <c r="KD91" i="24"/>
  <c r="JY91" i="24"/>
  <c r="JU91" i="24" s="1"/>
  <c r="KB91" i="24"/>
  <c r="KA91" i="24"/>
  <c r="JZ91" i="24"/>
  <c r="JR91" i="24"/>
  <c r="JM91" i="24"/>
  <c r="JI91" i="24" s="1"/>
  <c r="JP91" i="24"/>
  <c r="JO91" i="24"/>
  <c r="JN91" i="24"/>
  <c r="JF91" i="24"/>
  <c r="JA91" i="24"/>
  <c r="JE91" i="24" s="1"/>
  <c r="JD91" i="24"/>
  <c r="JC91" i="24"/>
  <c r="JB91" i="24"/>
  <c r="IH91" i="24"/>
  <c r="IC91" i="24"/>
  <c r="HZ91" i="24" s="1"/>
  <c r="IF91" i="24"/>
  <c r="IE91" i="24"/>
  <c r="ID91" i="24"/>
  <c r="HV91" i="24"/>
  <c r="HQ91" i="24"/>
  <c r="HM91" i="24" s="1"/>
  <c r="HS91" i="24"/>
  <c r="HR91" i="24"/>
  <c r="KD90" i="24"/>
  <c r="JY90" i="24"/>
  <c r="JU90" i="24" s="1"/>
  <c r="KB90" i="24"/>
  <c r="KA90" i="24"/>
  <c r="JZ90" i="24"/>
  <c r="JR90" i="24"/>
  <c r="JM90" i="24"/>
  <c r="JI90" i="24" s="1"/>
  <c r="JP90" i="24"/>
  <c r="JO90" i="24"/>
  <c r="JN90" i="24"/>
  <c r="JF90" i="24"/>
  <c r="JA90" i="24"/>
  <c r="IW90" i="24" s="1"/>
  <c r="JD90" i="24"/>
  <c r="JC90" i="24"/>
  <c r="JB90" i="24"/>
  <c r="IH90" i="24"/>
  <c r="IC90" i="24"/>
  <c r="IF90" i="24"/>
  <c r="IE90" i="24"/>
  <c r="ID90" i="24"/>
  <c r="HV90" i="24"/>
  <c r="HQ90" i="24"/>
  <c r="HM90" i="24" s="1"/>
  <c r="HS90" i="24"/>
  <c r="HR90" i="24"/>
  <c r="KD89" i="24"/>
  <c r="JY89" i="24"/>
  <c r="JU89" i="24" s="1"/>
  <c r="KB89" i="24"/>
  <c r="KA89" i="24"/>
  <c r="JZ89" i="24"/>
  <c r="JR89" i="24"/>
  <c r="JM89" i="24"/>
  <c r="JI89" i="24" s="1"/>
  <c r="JP89" i="24"/>
  <c r="JO89" i="24"/>
  <c r="JN89" i="24"/>
  <c r="JF89" i="24"/>
  <c r="JA89" i="24"/>
  <c r="IW89" i="24" s="1"/>
  <c r="JD89" i="24"/>
  <c r="JC89" i="24"/>
  <c r="JB89" i="24"/>
  <c r="IH89" i="24"/>
  <c r="IC89" i="24"/>
  <c r="IF89" i="24"/>
  <c r="IE89" i="24"/>
  <c r="ID89" i="24"/>
  <c r="HV89" i="24"/>
  <c r="HQ89" i="24"/>
  <c r="HN89" i="24" s="1"/>
  <c r="HS89" i="24"/>
  <c r="HR89" i="24"/>
  <c r="KD88" i="24"/>
  <c r="JY88" i="24"/>
  <c r="JV88" i="24" s="1"/>
  <c r="KB88" i="24"/>
  <c r="KA88" i="24"/>
  <c r="JZ88" i="24"/>
  <c r="JR88" i="24"/>
  <c r="JM88" i="24"/>
  <c r="JP88" i="24"/>
  <c r="JO88" i="24"/>
  <c r="JN88" i="24"/>
  <c r="JF88" i="24"/>
  <c r="JA88" i="24"/>
  <c r="JE88" i="24" s="1"/>
  <c r="JD88" i="24"/>
  <c r="JC88" i="24"/>
  <c r="JB88" i="24"/>
  <c r="IH88" i="24"/>
  <c r="IC88" i="24"/>
  <c r="IF88" i="24"/>
  <c r="IE88" i="24"/>
  <c r="ID88" i="24"/>
  <c r="HV88" i="24"/>
  <c r="HQ88" i="24"/>
  <c r="HU88" i="24" s="1"/>
  <c r="HS88" i="24"/>
  <c r="HR88" i="24"/>
  <c r="KD87" i="24"/>
  <c r="JY87" i="24"/>
  <c r="JV87" i="24" s="1"/>
  <c r="KB87" i="24"/>
  <c r="KA87" i="24"/>
  <c r="JZ87" i="24"/>
  <c r="JR87" i="24"/>
  <c r="JM87" i="24"/>
  <c r="JQ87" i="24" s="1"/>
  <c r="JP87" i="24"/>
  <c r="JO87" i="24"/>
  <c r="JN87" i="24"/>
  <c r="JF87" i="24"/>
  <c r="JA87" i="24"/>
  <c r="JE87" i="24" s="1"/>
  <c r="JD87" i="24"/>
  <c r="JC87" i="24"/>
  <c r="JB87" i="24"/>
  <c r="IH87" i="24"/>
  <c r="IC87" i="24"/>
  <c r="IF87" i="24"/>
  <c r="IE87" i="24"/>
  <c r="ID87" i="24"/>
  <c r="HV87" i="24"/>
  <c r="HQ87" i="24"/>
  <c r="HN87" i="24" s="1"/>
  <c r="HS87" i="24"/>
  <c r="HR87" i="24"/>
  <c r="KD14" i="24"/>
  <c r="JY14" i="24"/>
  <c r="JV14" i="24" s="1"/>
  <c r="KB14" i="24"/>
  <c r="KA14" i="24"/>
  <c r="JZ14" i="24"/>
  <c r="JR14" i="24"/>
  <c r="JM14" i="24"/>
  <c r="JQ14" i="24" s="1"/>
  <c r="JP14" i="24"/>
  <c r="JO14" i="24"/>
  <c r="JN14" i="24"/>
  <c r="JF14" i="24"/>
  <c r="JA14" i="24"/>
  <c r="JE14" i="24" s="1"/>
  <c r="JD14" i="24"/>
  <c r="JC14" i="24"/>
  <c r="JB14" i="24"/>
  <c r="IH14" i="24"/>
  <c r="IC14" i="24"/>
  <c r="IF14" i="24"/>
  <c r="IE14" i="24"/>
  <c r="ID14" i="24"/>
  <c r="HV14" i="24"/>
  <c r="HQ14" i="24"/>
  <c r="HU14" i="24" s="1"/>
  <c r="HS14" i="24"/>
  <c r="HR14" i="24"/>
  <c r="KD13" i="24"/>
  <c r="JY13" i="24"/>
  <c r="KC13" i="24" s="1"/>
  <c r="KB13" i="24"/>
  <c r="KA13" i="24"/>
  <c r="JZ13" i="24"/>
  <c r="JR13" i="24"/>
  <c r="JM13" i="24"/>
  <c r="JJ13" i="24" s="1"/>
  <c r="JP13" i="24"/>
  <c r="JO13" i="24"/>
  <c r="JN13" i="24"/>
  <c r="JF13" i="24"/>
  <c r="JA13" i="24"/>
  <c r="JE13" i="24" s="1"/>
  <c r="JD13" i="24"/>
  <c r="JC13" i="24"/>
  <c r="JB13" i="24"/>
  <c r="IH13" i="24"/>
  <c r="IC13" i="24"/>
  <c r="HZ13" i="24" s="1"/>
  <c r="IF13" i="24"/>
  <c r="IE13" i="24"/>
  <c r="ID13" i="24"/>
  <c r="HV13" i="24"/>
  <c r="HQ13" i="24"/>
  <c r="HN13" i="24" s="1"/>
  <c r="HS13" i="24"/>
  <c r="HR13" i="24"/>
  <c r="KD12" i="24"/>
  <c r="JY12" i="24"/>
  <c r="JV12" i="24" s="1"/>
  <c r="KB12" i="24"/>
  <c r="KA12" i="24"/>
  <c r="JZ12" i="24"/>
  <c r="JR12" i="24"/>
  <c r="JM12" i="24"/>
  <c r="JQ12" i="24" s="1"/>
  <c r="JP12" i="24"/>
  <c r="JO12" i="24"/>
  <c r="JN12" i="24"/>
  <c r="JF12" i="24"/>
  <c r="JA12" i="24"/>
  <c r="IX12" i="24" s="1"/>
  <c r="JD12" i="24"/>
  <c r="JC12" i="24"/>
  <c r="JB12" i="24"/>
  <c r="IH12" i="24"/>
  <c r="IC12" i="24"/>
  <c r="IF12" i="24"/>
  <c r="IE12" i="24"/>
  <c r="ID12" i="24"/>
  <c r="HV12" i="24"/>
  <c r="HQ12" i="24"/>
  <c r="HM12" i="24" s="1"/>
  <c r="HS12" i="24"/>
  <c r="HR12" i="24"/>
  <c r="HJ83" i="24"/>
  <c r="HE83" i="24"/>
  <c r="HA83" i="24" s="1"/>
  <c r="HH83" i="24"/>
  <c r="HG83" i="24"/>
  <c r="HF83" i="24"/>
  <c r="GX83" i="24"/>
  <c r="GS83" i="24"/>
  <c r="GP83" i="24" s="1"/>
  <c r="GV83" i="24"/>
  <c r="GU83" i="24"/>
  <c r="GT83" i="24"/>
  <c r="HJ82" i="24"/>
  <c r="HE82" i="24"/>
  <c r="HI82" i="24" s="1"/>
  <c r="HH82" i="24"/>
  <c r="HG82" i="24"/>
  <c r="HF82" i="24"/>
  <c r="GX82" i="24"/>
  <c r="GS82" i="24"/>
  <c r="GP82" i="24" s="1"/>
  <c r="GV82" i="24"/>
  <c r="GU82" i="24"/>
  <c r="GT82" i="24"/>
  <c r="HJ164" i="24"/>
  <c r="HE164" i="24"/>
  <c r="HI164" i="24" s="1"/>
  <c r="HH164" i="24"/>
  <c r="HG164" i="24"/>
  <c r="HF164" i="24"/>
  <c r="GX164" i="24"/>
  <c r="GS164" i="24"/>
  <c r="GV164" i="24"/>
  <c r="GU164" i="24"/>
  <c r="GT164" i="24"/>
  <c r="HJ132" i="24"/>
  <c r="HE132" i="24"/>
  <c r="HI132" i="24" s="1"/>
  <c r="HH132" i="24"/>
  <c r="HG132" i="24"/>
  <c r="HF132" i="24"/>
  <c r="GX132" i="24"/>
  <c r="GS132" i="24"/>
  <c r="GO132" i="24" s="1"/>
  <c r="GV132" i="24"/>
  <c r="GU132" i="24"/>
  <c r="GT132" i="24"/>
  <c r="HJ131" i="24"/>
  <c r="HE131" i="24"/>
  <c r="HA131" i="24" s="1"/>
  <c r="HH131" i="24"/>
  <c r="HG131" i="24"/>
  <c r="HF131" i="24"/>
  <c r="GX131" i="24"/>
  <c r="GS131" i="24"/>
  <c r="GV131" i="24"/>
  <c r="GU131" i="24"/>
  <c r="GT131" i="24"/>
  <c r="HJ128" i="24"/>
  <c r="HE128" i="24"/>
  <c r="HH128" i="24"/>
  <c r="HG128" i="24"/>
  <c r="HF128" i="24"/>
  <c r="GX128" i="24"/>
  <c r="GS128" i="24"/>
  <c r="GO128" i="24" s="1"/>
  <c r="GV128" i="24"/>
  <c r="GU128" i="24"/>
  <c r="GT128" i="24"/>
  <c r="HJ130" i="24"/>
  <c r="HE130" i="24"/>
  <c r="HI130" i="24" s="1"/>
  <c r="HH130" i="24"/>
  <c r="HG130" i="24"/>
  <c r="HF130" i="24"/>
  <c r="GX130" i="24"/>
  <c r="GS130" i="24"/>
  <c r="GV130" i="24"/>
  <c r="GU130" i="24"/>
  <c r="GT130" i="24"/>
  <c r="HJ129" i="24"/>
  <c r="HE129" i="24"/>
  <c r="HI129" i="24" s="1"/>
  <c r="HH129" i="24"/>
  <c r="HG129" i="24"/>
  <c r="HF129" i="24"/>
  <c r="GX129" i="24"/>
  <c r="GS129" i="24"/>
  <c r="GP129" i="24" s="1"/>
  <c r="GV129" i="24"/>
  <c r="GU129" i="24"/>
  <c r="GT129" i="24"/>
  <c r="HJ99" i="24"/>
  <c r="HE99" i="24"/>
  <c r="HA99" i="24" s="1"/>
  <c r="HH99" i="24"/>
  <c r="HG99" i="24"/>
  <c r="HF99" i="24"/>
  <c r="GX99" i="24"/>
  <c r="GS99" i="24"/>
  <c r="GP99" i="24" s="1"/>
  <c r="GV99" i="24"/>
  <c r="GU99" i="24"/>
  <c r="GT99" i="24"/>
  <c r="HJ98" i="24"/>
  <c r="HE98" i="24"/>
  <c r="HB98" i="24" s="1"/>
  <c r="HH98" i="24"/>
  <c r="HG98" i="24"/>
  <c r="HF98" i="24"/>
  <c r="GX98" i="24"/>
  <c r="GS98" i="24"/>
  <c r="GP98" i="24" s="1"/>
  <c r="GV98" i="24"/>
  <c r="GU98" i="24"/>
  <c r="GT98" i="24"/>
  <c r="HJ127" i="24"/>
  <c r="HE127" i="24"/>
  <c r="HB127" i="24" s="1"/>
  <c r="HH127" i="24"/>
  <c r="HG127" i="24"/>
  <c r="HF127" i="24"/>
  <c r="GX127" i="24"/>
  <c r="GS127" i="24"/>
  <c r="GP127" i="24" s="1"/>
  <c r="GV127" i="24"/>
  <c r="GU127" i="24"/>
  <c r="GT127" i="24"/>
  <c r="HJ126" i="24"/>
  <c r="HE126" i="24"/>
  <c r="HA126" i="24" s="1"/>
  <c r="HH126" i="24"/>
  <c r="HG126" i="24"/>
  <c r="HF126" i="24"/>
  <c r="GX126" i="24"/>
  <c r="GS126" i="24"/>
  <c r="GW126" i="24" s="1"/>
  <c r="GV126" i="24"/>
  <c r="GU126" i="24"/>
  <c r="GT126" i="24"/>
  <c r="HJ125" i="24"/>
  <c r="HE125" i="24"/>
  <c r="HA125" i="24" s="1"/>
  <c r="HH125" i="24"/>
  <c r="HG125" i="24"/>
  <c r="HF125" i="24"/>
  <c r="GX125" i="24"/>
  <c r="GS125" i="24"/>
  <c r="GV125" i="24"/>
  <c r="GU125" i="24"/>
  <c r="GT125" i="24"/>
  <c r="HJ67" i="24"/>
  <c r="HE67" i="24"/>
  <c r="HI67" i="24" s="1"/>
  <c r="HH67" i="24"/>
  <c r="HG67" i="24"/>
  <c r="HF67" i="24"/>
  <c r="GX67" i="24"/>
  <c r="GS67" i="24"/>
  <c r="GO67" i="24" s="1"/>
  <c r="GV67" i="24"/>
  <c r="GU67" i="24"/>
  <c r="GT67" i="24"/>
  <c r="HJ68" i="24"/>
  <c r="HE68" i="24"/>
  <c r="HB68" i="24" s="1"/>
  <c r="HH68" i="24"/>
  <c r="HG68" i="24"/>
  <c r="HF68" i="24"/>
  <c r="GX68" i="24"/>
  <c r="GS68" i="24"/>
  <c r="GP68" i="24" s="1"/>
  <c r="GV68" i="24"/>
  <c r="GU68" i="24"/>
  <c r="GT68" i="24"/>
  <c r="HJ66" i="24"/>
  <c r="HE66" i="24"/>
  <c r="HI66" i="24" s="1"/>
  <c r="HH66" i="24"/>
  <c r="HG66" i="24"/>
  <c r="HF66" i="24"/>
  <c r="GX66" i="24"/>
  <c r="GS66" i="24"/>
  <c r="GV66" i="24"/>
  <c r="GU66" i="24"/>
  <c r="GT66" i="24"/>
  <c r="HJ65" i="24"/>
  <c r="HE65" i="24"/>
  <c r="HB65" i="24" s="1"/>
  <c r="HH65" i="24"/>
  <c r="HG65" i="24"/>
  <c r="HF65" i="24"/>
  <c r="GX65" i="24"/>
  <c r="GS65" i="24"/>
  <c r="GV65" i="24"/>
  <c r="GU65" i="24"/>
  <c r="GT65" i="24"/>
  <c r="HJ110" i="24"/>
  <c r="HE110" i="24"/>
  <c r="HI110" i="24" s="1"/>
  <c r="HH110" i="24"/>
  <c r="HG110" i="24"/>
  <c r="HF110" i="24"/>
  <c r="GX110" i="24"/>
  <c r="GS110" i="24"/>
  <c r="GO110" i="24" s="1"/>
  <c r="GV110" i="24"/>
  <c r="GU110" i="24"/>
  <c r="GT110" i="24"/>
  <c r="HJ146" i="24"/>
  <c r="HE146" i="24"/>
  <c r="HB146" i="24" s="1"/>
  <c r="HH146" i="24"/>
  <c r="HG146" i="24"/>
  <c r="HF146" i="24"/>
  <c r="GX146" i="24"/>
  <c r="GS146" i="24"/>
  <c r="GP146" i="24" s="1"/>
  <c r="GV146" i="24"/>
  <c r="GU146" i="24"/>
  <c r="GT146" i="24"/>
  <c r="HJ62" i="24"/>
  <c r="HE62" i="24"/>
  <c r="HI62" i="24" s="1"/>
  <c r="HH62" i="24"/>
  <c r="HG62" i="24"/>
  <c r="HF62" i="24"/>
  <c r="GX62" i="24"/>
  <c r="GS62" i="24"/>
  <c r="GV62" i="24"/>
  <c r="GU62" i="24"/>
  <c r="GT62" i="24"/>
  <c r="HJ60" i="24"/>
  <c r="HE60" i="24"/>
  <c r="HB60" i="24" s="1"/>
  <c r="HH60" i="24"/>
  <c r="HG60" i="24"/>
  <c r="HF60" i="24"/>
  <c r="GX60" i="24"/>
  <c r="GS60" i="24"/>
  <c r="GP60" i="24" s="1"/>
  <c r="GV60" i="24"/>
  <c r="GU60" i="24"/>
  <c r="GT60" i="24"/>
  <c r="HJ185" i="24"/>
  <c r="HE185" i="24"/>
  <c r="HI185" i="24" s="1"/>
  <c r="HH185" i="24"/>
  <c r="HG185" i="24"/>
  <c r="HF185" i="24"/>
  <c r="GX185" i="24"/>
  <c r="GS185" i="24"/>
  <c r="GP185" i="24" s="1"/>
  <c r="GV185" i="24"/>
  <c r="GU185" i="24"/>
  <c r="GT185" i="24"/>
  <c r="HJ187" i="24"/>
  <c r="HE187" i="24"/>
  <c r="HI187" i="24" s="1"/>
  <c r="HH187" i="24"/>
  <c r="HG187" i="24"/>
  <c r="HF187" i="24"/>
  <c r="GX187" i="24"/>
  <c r="GS187" i="24"/>
  <c r="GO187" i="24" s="1"/>
  <c r="GV187" i="24"/>
  <c r="GU187" i="24"/>
  <c r="GT187" i="24"/>
  <c r="HJ186" i="24"/>
  <c r="HE186" i="24"/>
  <c r="HI186" i="24" s="1"/>
  <c r="HH186" i="24"/>
  <c r="HG186" i="24"/>
  <c r="HF186" i="24"/>
  <c r="GX186" i="24"/>
  <c r="GS186" i="24"/>
  <c r="GV186" i="24"/>
  <c r="GU186" i="24"/>
  <c r="GT186" i="24"/>
  <c r="HJ59" i="24"/>
  <c r="HE59" i="24"/>
  <c r="HI59" i="24" s="1"/>
  <c r="HH59" i="24"/>
  <c r="HG59" i="24"/>
  <c r="HF59" i="24"/>
  <c r="GX59" i="24"/>
  <c r="GS59" i="24"/>
  <c r="GW59" i="24" s="1"/>
  <c r="GV59" i="24"/>
  <c r="GU59" i="24"/>
  <c r="GT59" i="24"/>
  <c r="HJ58" i="24"/>
  <c r="HE58" i="24"/>
  <c r="HI58" i="24" s="1"/>
  <c r="HH58" i="24"/>
  <c r="HG58" i="24"/>
  <c r="HF58" i="24"/>
  <c r="GX58" i="24"/>
  <c r="GS58" i="24"/>
  <c r="GP58" i="24" s="1"/>
  <c r="GV58" i="24"/>
  <c r="GU58" i="24"/>
  <c r="GT58" i="24"/>
  <c r="HJ47" i="24"/>
  <c r="HE47" i="24"/>
  <c r="HA47" i="24" s="1"/>
  <c r="HH47" i="24"/>
  <c r="HG47" i="24"/>
  <c r="HF47" i="24"/>
  <c r="GX47" i="24"/>
  <c r="GS47" i="24"/>
  <c r="GO47" i="24" s="1"/>
  <c r="GV47" i="24"/>
  <c r="GU47" i="24"/>
  <c r="GT47" i="24"/>
  <c r="HJ46" i="24"/>
  <c r="HE46" i="24"/>
  <c r="HA46" i="24" s="1"/>
  <c r="HH46" i="24"/>
  <c r="HG46" i="24"/>
  <c r="HF46" i="24"/>
  <c r="GX46" i="24"/>
  <c r="GS46" i="24"/>
  <c r="GV46" i="24"/>
  <c r="GU46" i="24"/>
  <c r="GT46" i="24"/>
  <c r="HJ44" i="24"/>
  <c r="HE44" i="24"/>
  <c r="HI44" i="24" s="1"/>
  <c r="HH44" i="24"/>
  <c r="HG44" i="24"/>
  <c r="HF44" i="24"/>
  <c r="GX44" i="24"/>
  <c r="GS44" i="24"/>
  <c r="GP44" i="24" s="1"/>
  <c r="GV44" i="24"/>
  <c r="GU44" i="24"/>
  <c r="GT44" i="24"/>
  <c r="HJ43" i="24"/>
  <c r="HE43" i="24"/>
  <c r="HI43" i="24" s="1"/>
  <c r="HH43" i="24"/>
  <c r="HG43" i="24"/>
  <c r="HF43" i="24"/>
  <c r="GX43" i="24"/>
  <c r="GS43" i="24"/>
  <c r="GO43" i="24" s="1"/>
  <c r="GV43" i="24"/>
  <c r="GU43" i="24"/>
  <c r="GT43" i="24"/>
  <c r="HJ45" i="24"/>
  <c r="HE45" i="24"/>
  <c r="HI45" i="24" s="1"/>
  <c r="HH45" i="24"/>
  <c r="HG45" i="24"/>
  <c r="HF45" i="24"/>
  <c r="GX45" i="24"/>
  <c r="GS45" i="24"/>
  <c r="GV45" i="24"/>
  <c r="GU45" i="24"/>
  <c r="GT45" i="24"/>
  <c r="HJ41" i="24"/>
  <c r="HE41" i="24"/>
  <c r="HI41" i="24" s="1"/>
  <c r="HH41" i="24"/>
  <c r="HG41" i="24"/>
  <c r="HF41" i="24"/>
  <c r="GX41" i="24"/>
  <c r="GS41" i="24"/>
  <c r="GP41" i="24" s="1"/>
  <c r="GV41" i="24"/>
  <c r="GU41" i="24"/>
  <c r="GT41" i="24"/>
  <c r="HJ42" i="24"/>
  <c r="HE42" i="24"/>
  <c r="HI42" i="24" s="1"/>
  <c r="HH42" i="24"/>
  <c r="HG42" i="24"/>
  <c r="HF42" i="24"/>
  <c r="GX42" i="24"/>
  <c r="GS42" i="24"/>
  <c r="GO42" i="24" s="1"/>
  <c r="GV42" i="24"/>
  <c r="GU42" i="24"/>
  <c r="GT42" i="24"/>
  <c r="HJ122" i="24"/>
  <c r="HE122" i="24"/>
  <c r="HA122" i="24" s="1"/>
  <c r="HH122" i="24"/>
  <c r="HG122" i="24"/>
  <c r="HF122" i="24"/>
  <c r="GX122" i="24"/>
  <c r="GS122" i="24"/>
  <c r="GV122" i="24"/>
  <c r="GU122" i="24"/>
  <c r="GT122" i="24"/>
  <c r="HJ74" i="24"/>
  <c r="HE74" i="24"/>
  <c r="HI74" i="24" s="1"/>
  <c r="HH74" i="24"/>
  <c r="HG74" i="24"/>
  <c r="HF74" i="24"/>
  <c r="GX74" i="24"/>
  <c r="GS74" i="24"/>
  <c r="GW74" i="24" s="1"/>
  <c r="GV74" i="24"/>
  <c r="GU74" i="24"/>
  <c r="GT74" i="24"/>
  <c r="HJ80" i="24"/>
  <c r="HE80" i="24"/>
  <c r="HA80" i="24" s="1"/>
  <c r="HH80" i="24"/>
  <c r="HG80" i="24"/>
  <c r="HF80" i="24"/>
  <c r="GX80" i="24"/>
  <c r="GS80" i="24"/>
  <c r="GW80" i="24" s="1"/>
  <c r="GV80" i="24"/>
  <c r="GU80" i="24"/>
  <c r="GT80" i="24"/>
  <c r="HJ79" i="24"/>
  <c r="HE79" i="24"/>
  <c r="HA79" i="24" s="1"/>
  <c r="HH79" i="24"/>
  <c r="HG79" i="24"/>
  <c r="HF79" i="24"/>
  <c r="GX79" i="24"/>
  <c r="GS79" i="24"/>
  <c r="GO79" i="24" s="1"/>
  <c r="GV79" i="24"/>
  <c r="GU79" i="24"/>
  <c r="GT79" i="24"/>
  <c r="HJ78" i="24"/>
  <c r="HE78" i="24"/>
  <c r="HI78" i="24" s="1"/>
  <c r="HH78" i="24"/>
  <c r="HG78" i="24"/>
  <c r="HF78" i="24"/>
  <c r="GX78" i="24"/>
  <c r="GS78" i="24"/>
  <c r="GW78" i="24" s="1"/>
  <c r="GV78" i="24"/>
  <c r="GU78" i="24"/>
  <c r="GT78" i="24"/>
  <c r="HJ77" i="24"/>
  <c r="HE77" i="24"/>
  <c r="HI77" i="24" s="1"/>
  <c r="HH77" i="24"/>
  <c r="HG77" i="24"/>
  <c r="HF77" i="24"/>
  <c r="GX77" i="24"/>
  <c r="GS77" i="24"/>
  <c r="GO77" i="24" s="1"/>
  <c r="GV77" i="24"/>
  <c r="GU77" i="24"/>
  <c r="GT77" i="24"/>
  <c r="HJ40" i="24"/>
  <c r="HE40" i="24"/>
  <c r="HI40" i="24" s="1"/>
  <c r="HH40" i="24"/>
  <c r="HG40" i="24"/>
  <c r="HF40" i="24"/>
  <c r="GX40" i="24"/>
  <c r="GS40" i="24"/>
  <c r="GV40" i="24"/>
  <c r="GU40" i="24"/>
  <c r="GT40" i="24"/>
  <c r="HJ39" i="24"/>
  <c r="HE39" i="24"/>
  <c r="HA39" i="24" s="1"/>
  <c r="HH39" i="24"/>
  <c r="HG39" i="24"/>
  <c r="HF39" i="24"/>
  <c r="GX39" i="24"/>
  <c r="GS39" i="24"/>
  <c r="GO39" i="24" s="1"/>
  <c r="GV39" i="24"/>
  <c r="GU39" i="24"/>
  <c r="GT39" i="24"/>
  <c r="HJ38" i="24"/>
  <c r="HE38" i="24"/>
  <c r="HI38" i="24" s="1"/>
  <c r="HH38" i="24"/>
  <c r="HG38" i="24"/>
  <c r="HF38" i="24"/>
  <c r="GX38" i="24"/>
  <c r="GS38" i="24"/>
  <c r="GO38" i="24" s="1"/>
  <c r="GV38" i="24"/>
  <c r="GU38" i="24"/>
  <c r="GT38" i="24"/>
  <c r="HJ37" i="24"/>
  <c r="HE37" i="24"/>
  <c r="HB37" i="24" s="1"/>
  <c r="HH37" i="24"/>
  <c r="HG37" i="24"/>
  <c r="HF37" i="24"/>
  <c r="GX37" i="24"/>
  <c r="GS37" i="24"/>
  <c r="GV37" i="24"/>
  <c r="GU37" i="24"/>
  <c r="GT37" i="24"/>
  <c r="HJ36" i="24"/>
  <c r="HE36" i="24"/>
  <c r="HI36" i="24" s="1"/>
  <c r="HH36" i="24"/>
  <c r="HG36" i="24"/>
  <c r="HF36" i="24"/>
  <c r="GX36" i="24"/>
  <c r="GS36" i="24"/>
  <c r="GO36" i="24" s="1"/>
  <c r="GV36" i="24"/>
  <c r="GU36" i="24"/>
  <c r="GT36" i="24"/>
  <c r="HJ32" i="24"/>
  <c r="HE32" i="24"/>
  <c r="HI32" i="24" s="1"/>
  <c r="HH32" i="24"/>
  <c r="HG32" i="24"/>
  <c r="HF32" i="24"/>
  <c r="GX32" i="24"/>
  <c r="GS32" i="24"/>
  <c r="GP32" i="24" s="1"/>
  <c r="GV32" i="24"/>
  <c r="GU32" i="24"/>
  <c r="GT32" i="24"/>
  <c r="HJ121" i="24"/>
  <c r="HE121" i="24"/>
  <c r="HI121" i="24" s="1"/>
  <c r="HH121" i="24"/>
  <c r="HG121" i="24"/>
  <c r="HF121" i="24"/>
  <c r="GX121" i="24"/>
  <c r="GS121" i="24"/>
  <c r="GP121" i="24" s="1"/>
  <c r="GV121" i="24"/>
  <c r="GU121" i="24"/>
  <c r="GT121" i="24"/>
  <c r="HJ120" i="24"/>
  <c r="HE120" i="24"/>
  <c r="HI120" i="24" s="1"/>
  <c r="HH120" i="24"/>
  <c r="HG120" i="24"/>
  <c r="HF120" i="24"/>
  <c r="GX120" i="24"/>
  <c r="GS120" i="24"/>
  <c r="GO120" i="24" s="1"/>
  <c r="GV120" i="24"/>
  <c r="GU120" i="24"/>
  <c r="GT120" i="24"/>
  <c r="HJ119" i="24"/>
  <c r="HE119" i="24"/>
  <c r="HH119" i="24"/>
  <c r="HG119" i="24"/>
  <c r="HF119" i="24"/>
  <c r="GX119" i="24"/>
  <c r="GS119" i="24"/>
  <c r="GV119" i="24"/>
  <c r="GU119" i="24"/>
  <c r="GT119" i="24"/>
  <c r="HJ95" i="24"/>
  <c r="HE95" i="24"/>
  <c r="HI95" i="24" s="1"/>
  <c r="HH95" i="24"/>
  <c r="HG95" i="24"/>
  <c r="HF95" i="24"/>
  <c r="GX95" i="24"/>
  <c r="GS95" i="24"/>
  <c r="GP95" i="24" s="1"/>
  <c r="GV95" i="24"/>
  <c r="GU95" i="24"/>
  <c r="GT95" i="24"/>
  <c r="HJ94" i="24"/>
  <c r="HE94" i="24"/>
  <c r="HI94" i="24" s="1"/>
  <c r="HH94" i="24"/>
  <c r="HG94" i="24"/>
  <c r="HF94" i="24"/>
  <c r="GX94" i="24"/>
  <c r="GS94" i="24"/>
  <c r="GP94" i="24" s="1"/>
  <c r="GV94" i="24"/>
  <c r="GU94" i="24"/>
  <c r="GT94" i="24"/>
  <c r="HJ53" i="24"/>
  <c r="HE53" i="24"/>
  <c r="HI53" i="24" s="1"/>
  <c r="HH53" i="24"/>
  <c r="HG53" i="24"/>
  <c r="HF53" i="24"/>
  <c r="HJ52" i="24"/>
  <c r="HE52" i="24"/>
  <c r="HI52" i="24" s="1"/>
  <c r="HH52" i="24"/>
  <c r="HG52" i="24"/>
  <c r="HF52" i="24"/>
  <c r="HJ51" i="24"/>
  <c r="HE51" i="24"/>
  <c r="HH51" i="24"/>
  <c r="HG51" i="24"/>
  <c r="HF51" i="24"/>
  <c r="GX51" i="24"/>
  <c r="GS51" i="24"/>
  <c r="GO51" i="24" s="1"/>
  <c r="GV51" i="24"/>
  <c r="GU51" i="24"/>
  <c r="GT51" i="24"/>
  <c r="HJ57" i="24"/>
  <c r="HE57" i="24"/>
  <c r="HI57" i="24" s="1"/>
  <c r="HH57" i="24"/>
  <c r="HG57" i="24"/>
  <c r="HF57" i="24"/>
  <c r="GX57" i="24"/>
  <c r="GS57" i="24"/>
  <c r="GP57" i="24" s="1"/>
  <c r="GV57" i="24"/>
  <c r="GU57" i="24"/>
  <c r="GT57" i="24"/>
  <c r="HJ56" i="24"/>
  <c r="HE56" i="24"/>
  <c r="HI56" i="24" s="1"/>
  <c r="HH56" i="24"/>
  <c r="HG56" i="24"/>
  <c r="HF56" i="24"/>
  <c r="GX56" i="24"/>
  <c r="GS56" i="24"/>
  <c r="GP56" i="24" s="1"/>
  <c r="GV56" i="24"/>
  <c r="GU56" i="24"/>
  <c r="GT56" i="24"/>
  <c r="HJ55" i="24"/>
  <c r="HE55" i="24"/>
  <c r="HA55" i="24" s="1"/>
  <c r="HH55" i="24"/>
  <c r="HG55" i="24"/>
  <c r="HF55" i="24"/>
  <c r="GX55" i="24"/>
  <c r="GS55" i="24"/>
  <c r="GP55" i="24" s="1"/>
  <c r="GV55" i="24"/>
  <c r="GU55" i="24"/>
  <c r="GT55" i="24"/>
  <c r="HJ86" i="24"/>
  <c r="HE86" i="24"/>
  <c r="HI86" i="24" s="1"/>
  <c r="HH86" i="24"/>
  <c r="HG86" i="24"/>
  <c r="HF86" i="24"/>
  <c r="GX86" i="24"/>
  <c r="GS86" i="24"/>
  <c r="GO86" i="24" s="1"/>
  <c r="GV86" i="24"/>
  <c r="GU86" i="24"/>
  <c r="GT86" i="24"/>
  <c r="HJ85" i="24"/>
  <c r="HE85" i="24"/>
  <c r="HI85" i="24" s="1"/>
  <c r="HH85" i="24"/>
  <c r="HG85" i="24"/>
  <c r="HF85" i="24"/>
  <c r="GX85" i="24"/>
  <c r="GS85" i="24"/>
  <c r="GO85" i="24" s="1"/>
  <c r="GV85" i="24"/>
  <c r="GU85" i="24"/>
  <c r="GT85" i="24"/>
  <c r="HJ184" i="24"/>
  <c r="HE184" i="24"/>
  <c r="HI184" i="24" s="1"/>
  <c r="HH184" i="24"/>
  <c r="HG184" i="24"/>
  <c r="HF184" i="24"/>
  <c r="GX184" i="24"/>
  <c r="GS184" i="24"/>
  <c r="GV184" i="24"/>
  <c r="GU184" i="24"/>
  <c r="GT184" i="24"/>
  <c r="HJ183" i="24"/>
  <c r="HE183" i="24"/>
  <c r="HI183" i="24" s="1"/>
  <c r="HH183" i="24"/>
  <c r="HG183" i="24"/>
  <c r="HF183" i="24"/>
  <c r="GX183" i="24"/>
  <c r="GS183" i="24"/>
  <c r="GW183" i="24" s="1"/>
  <c r="GV183" i="24"/>
  <c r="GU183" i="24"/>
  <c r="GT183" i="24"/>
  <c r="HJ182" i="24"/>
  <c r="HE182" i="24"/>
  <c r="HI182" i="24" s="1"/>
  <c r="HH182" i="24"/>
  <c r="HG182" i="24"/>
  <c r="HF182" i="24"/>
  <c r="GX182" i="24"/>
  <c r="GS182" i="24"/>
  <c r="GO182" i="24" s="1"/>
  <c r="GV182" i="24"/>
  <c r="GU182" i="24"/>
  <c r="GT182" i="24"/>
  <c r="HJ181" i="24"/>
  <c r="HE181" i="24"/>
  <c r="HI181" i="24" s="1"/>
  <c r="HH181" i="24"/>
  <c r="HG181" i="24"/>
  <c r="HF181" i="24"/>
  <c r="GX181" i="24"/>
  <c r="GS181" i="24"/>
  <c r="GV181" i="24"/>
  <c r="GU181" i="24"/>
  <c r="GT181" i="24"/>
  <c r="HJ30" i="24"/>
  <c r="HE30" i="24"/>
  <c r="HI30" i="24" s="1"/>
  <c r="HH30" i="24"/>
  <c r="HG30" i="24"/>
  <c r="HF30" i="24"/>
  <c r="GX30" i="24"/>
  <c r="GS30" i="24"/>
  <c r="GW30" i="24" s="1"/>
  <c r="GV30" i="24"/>
  <c r="GU30" i="24"/>
  <c r="GT30" i="24"/>
  <c r="HJ29" i="24"/>
  <c r="HE29" i="24"/>
  <c r="HI29" i="24" s="1"/>
  <c r="HH29" i="24"/>
  <c r="HG29" i="24"/>
  <c r="HF29" i="24"/>
  <c r="GX29" i="24"/>
  <c r="GS29" i="24"/>
  <c r="GO29" i="24" s="1"/>
  <c r="GV29" i="24"/>
  <c r="GU29" i="24"/>
  <c r="GT29" i="24"/>
  <c r="HJ28" i="24"/>
  <c r="HE28" i="24"/>
  <c r="HI28" i="24" s="1"/>
  <c r="HH28" i="24"/>
  <c r="HG28" i="24"/>
  <c r="HF28" i="24"/>
  <c r="GX28" i="24"/>
  <c r="GS28" i="24"/>
  <c r="GO28" i="24" s="1"/>
  <c r="GV28" i="24"/>
  <c r="GU28" i="24"/>
  <c r="GT28" i="24"/>
  <c r="HJ27" i="24"/>
  <c r="HE27" i="24"/>
  <c r="HI27" i="24" s="1"/>
  <c r="HH27" i="24"/>
  <c r="HG27" i="24"/>
  <c r="HF27" i="24"/>
  <c r="GX27" i="24"/>
  <c r="GS27" i="24"/>
  <c r="GW27" i="24" s="1"/>
  <c r="GV27" i="24"/>
  <c r="GU27" i="24"/>
  <c r="GT27" i="24"/>
  <c r="HJ26" i="24"/>
  <c r="HE26" i="24"/>
  <c r="HI26" i="24" s="1"/>
  <c r="HH26" i="24"/>
  <c r="HG26" i="24"/>
  <c r="HF26" i="24"/>
  <c r="GX26" i="24"/>
  <c r="GS26" i="24"/>
  <c r="GO26" i="24" s="1"/>
  <c r="GV26" i="24"/>
  <c r="GU26" i="24"/>
  <c r="GT26" i="24"/>
  <c r="HJ20" i="24"/>
  <c r="HE20" i="24"/>
  <c r="HI20" i="24" s="1"/>
  <c r="HH20" i="24"/>
  <c r="HG20" i="24"/>
  <c r="HF20" i="24"/>
  <c r="GX20" i="24"/>
  <c r="GS20" i="24"/>
  <c r="GV20" i="24"/>
  <c r="GU20" i="24"/>
  <c r="GT20" i="24"/>
  <c r="HJ19" i="24"/>
  <c r="HE19" i="24"/>
  <c r="HH19" i="24"/>
  <c r="HG19" i="24"/>
  <c r="HF19" i="24"/>
  <c r="GX19" i="24"/>
  <c r="GS19" i="24"/>
  <c r="GV19" i="24"/>
  <c r="GU19" i="24"/>
  <c r="GT19" i="24"/>
  <c r="HJ18" i="24"/>
  <c r="HE18" i="24"/>
  <c r="HH18" i="24"/>
  <c r="HG18" i="24"/>
  <c r="HF18" i="24"/>
  <c r="GX18" i="24"/>
  <c r="GS18" i="24"/>
  <c r="GV18" i="24"/>
  <c r="GU18" i="24"/>
  <c r="GT18" i="24"/>
  <c r="HJ16" i="24"/>
  <c r="HE16" i="24"/>
  <c r="HI16" i="24" s="1"/>
  <c r="HH16" i="24"/>
  <c r="HG16" i="24"/>
  <c r="HF16" i="24"/>
  <c r="GX16" i="24"/>
  <c r="GS16" i="24"/>
  <c r="GV16" i="24"/>
  <c r="GU16" i="24"/>
  <c r="GT16" i="24"/>
  <c r="HJ15" i="24"/>
  <c r="HE15" i="24"/>
  <c r="HI15" i="24" s="1"/>
  <c r="HH15" i="24"/>
  <c r="HG15" i="24"/>
  <c r="HF15" i="24"/>
  <c r="GX15" i="24"/>
  <c r="GS15" i="24"/>
  <c r="GO15" i="24" s="1"/>
  <c r="GV15" i="24"/>
  <c r="GU15" i="24"/>
  <c r="GT15" i="24"/>
  <c r="HJ17" i="24"/>
  <c r="HE17" i="24"/>
  <c r="HI17" i="24" s="1"/>
  <c r="HH17" i="24"/>
  <c r="HG17" i="24"/>
  <c r="HF17" i="24"/>
  <c r="GX17" i="24"/>
  <c r="GS17" i="24"/>
  <c r="GV17" i="24"/>
  <c r="GU17" i="24"/>
  <c r="GT17" i="24"/>
  <c r="HJ21" i="24"/>
  <c r="HE21" i="24"/>
  <c r="HI21" i="24" s="1"/>
  <c r="HH21" i="24"/>
  <c r="HG21" i="24"/>
  <c r="HF21" i="24"/>
  <c r="GX21" i="24"/>
  <c r="GS21" i="24"/>
  <c r="GP21" i="24" s="1"/>
  <c r="GV21" i="24"/>
  <c r="GU21" i="24"/>
  <c r="GT21" i="24"/>
  <c r="HJ23" i="24"/>
  <c r="HE23" i="24"/>
  <c r="HB23" i="24" s="1"/>
  <c r="HH23" i="24"/>
  <c r="HG23" i="24"/>
  <c r="HF23" i="24"/>
  <c r="GX23" i="24"/>
  <c r="GS23" i="24"/>
  <c r="GO23" i="24" s="1"/>
  <c r="GV23" i="24"/>
  <c r="GU23" i="24"/>
  <c r="GT23" i="24"/>
  <c r="HJ22" i="24"/>
  <c r="HE22" i="24"/>
  <c r="HI22" i="24" s="1"/>
  <c r="HH22" i="24"/>
  <c r="HG22" i="24"/>
  <c r="HF22" i="24"/>
  <c r="GX22" i="24"/>
  <c r="GS22" i="24"/>
  <c r="GP22" i="24" s="1"/>
  <c r="GV22" i="24"/>
  <c r="GU22" i="24"/>
  <c r="GT22" i="24"/>
  <c r="HJ123" i="24"/>
  <c r="HE123" i="24"/>
  <c r="HI123" i="24" s="1"/>
  <c r="HH123" i="24"/>
  <c r="HG123" i="24"/>
  <c r="HF123" i="24"/>
  <c r="GX123" i="24"/>
  <c r="GS123" i="24"/>
  <c r="GO123" i="24" s="1"/>
  <c r="GV123" i="24"/>
  <c r="GU123" i="24"/>
  <c r="GT123" i="24"/>
  <c r="HJ124" i="24"/>
  <c r="HE124" i="24"/>
  <c r="HI124" i="24" s="1"/>
  <c r="HH124" i="24"/>
  <c r="HG124" i="24"/>
  <c r="HF124" i="24"/>
  <c r="GX124" i="24"/>
  <c r="GS124" i="24"/>
  <c r="GP124" i="24" s="1"/>
  <c r="GV124" i="24"/>
  <c r="GU124" i="24"/>
  <c r="GT124" i="24"/>
  <c r="HJ92" i="24"/>
  <c r="HE92" i="24"/>
  <c r="HI92" i="24" s="1"/>
  <c r="HH92" i="24"/>
  <c r="HG92" i="24"/>
  <c r="HF92" i="24"/>
  <c r="GX92" i="24"/>
  <c r="GS92" i="24"/>
  <c r="GO92" i="24" s="1"/>
  <c r="GV92" i="24"/>
  <c r="GU92" i="24"/>
  <c r="GT92" i="24"/>
  <c r="HJ91" i="24"/>
  <c r="HE91" i="24"/>
  <c r="HI91" i="24" s="1"/>
  <c r="HH91" i="24"/>
  <c r="HG91" i="24"/>
  <c r="HF91" i="24"/>
  <c r="GX91" i="24"/>
  <c r="GS91" i="24"/>
  <c r="GV91" i="24"/>
  <c r="GU91" i="24"/>
  <c r="GT91" i="24"/>
  <c r="HJ90" i="24"/>
  <c r="HE90" i="24"/>
  <c r="HI90" i="24" s="1"/>
  <c r="HH90" i="24"/>
  <c r="HG90" i="24"/>
  <c r="HF90" i="24"/>
  <c r="GX90" i="24"/>
  <c r="GS90" i="24"/>
  <c r="GP90" i="24" s="1"/>
  <c r="GV90" i="24"/>
  <c r="GU90" i="24"/>
  <c r="GT90" i="24"/>
  <c r="HJ89" i="24"/>
  <c r="HE89" i="24"/>
  <c r="HI89" i="24" s="1"/>
  <c r="HH89" i="24"/>
  <c r="HG89" i="24"/>
  <c r="HF89" i="24"/>
  <c r="GX89" i="24"/>
  <c r="GS89" i="24"/>
  <c r="GV89" i="24"/>
  <c r="GU89" i="24"/>
  <c r="GT89" i="24"/>
  <c r="HJ88" i="24"/>
  <c r="HE88" i="24"/>
  <c r="HI88" i="24" s="1"/>
  <c r="HH88" i="24"/>
  <c r="HG88" i="24"/>
  <c r="HF88" i="24"/>
  <c r="GX88" i="24"/>
  <c r="GS88" i="24"/>
  <c r="GV88" i="24"/>
  <c r="GU88" i="24"/>
  <c r="GT88" i="24"/>
  <c r="HJ87" i="24"/>
  <c r="HE87" i="24"/>
  <c r="HH87" i="24"/>
  <c r="HG87" i="24"/>
  <c r="HF87" i="24"/>
  <c r="GX87" i="24"/>
  <c r="GS87" i="24"/>
  <c r="GQ87" i="24" s="1"/>
  <c r="GV87" i="24"/>
  <c r="GU87" i="24"/>
  <c r="GT87" i="24"/>
  <c r="HJ14" i="24"/>
  <c r="HE14" i="24"/>
  <c r="HI14" i="24" s="1"/>
  <c r="HH14" i="24"/>
  <c r="HG14" i="24"/>
  <c r="HF14" i="24"/>
  <c r="GX14" i="24"/>
  <c r="GS14" i="24"/>
  <c r="GV14" i="24"/>
  <c r="GU14" i="24"/>
  <c r="GT14" i="24"/>
  <c r="HJ13" i="24"/>
  <c r="HE13" i="24"/>
  <c r="HI13" i="24" s="1"/>
  <c r="HH13" i="24"/>
  <c r="HG13" i="24"/>
  <c r="HF13" i="24"/>
  <c r="GX13" i="24"/>
  <c r="GS13" i="24"/>
  <c r="GO13" i="24" s="1"/>
  <c r="GV13" i="24"/>
  <c r="GU13" i="24"/>
  <c r="GT13" i="24"/>
  <c r="HJ12" i="24"/>
  <c r="HE12" i="24"/>
  <c r="HI12" i="24" s="1"/>
  <c r="HH12" i="24"/>
  <c r="HG12" i="24"/>
  <c r="HF12" i="24"/>
  <c r="GX12" i="24"/>
  <c r="GS12" i="24"/>
  <c r="GO12" i="24" s="1"/>
  <c r="GV12" i="24"/>
  <c r="GU12" i="24"/>
  <c r="GT12" i="24"/>
  <c r="I30" i="12"/>
  <c r="I29" i="12"/>
  <c r="B26" i="23"/>
  <c r="B30" i="23"/>
  <c r="W1" i="12"/>
  <c r="B29" i="23" s="1"/>
  <c r="B28" i="23"/>
  <c r="B27" i="23"/>
  <c r="B25" i="23"/>
  <c r="B24" i="23"/>
  <c r="B23" i="23"/>
  <c r="B20" i="23"/>
  <c r="B19" i="23"/>
  <c r="B18" i="23"/>
  <c r="B17" i="23"/>
  <c r="B16" i="23"/>
  <c r="B15" i="23"/>
  <c r="B14" i="23"/>
  <c r="B13" i="23"/>
  <c r="B12" i="23"/>
  <c r="B11" i="23"/>
  <c r="B10" i="23"/>
  <c r="B9" i="23"/>
  <c r="B8" i="23"/>
  <c r="B7" i="23"/>
  <c r="U1" i="12"/>
  <c r="U24" i="12" s="1"/>
  <c r="C5" i="21"/>
  <c r="B31" i="23"/>
  <c r="V30" i="23"/>
  <c r="B6" i="23"/>
  <c r="T1" i="12"/>
  <c r="T22" i="12" s="1"/>
  <c r="S1" i="12"/>
  <c r="S2" i="12" s="1"/>
  <c r="R1" i="12"/>
  <c r="R2" i="12" s="1"/>
  <c r="Q1" i="12"/>
  <c r="Q24" i="12" s="1"/>
  <c r="P1" i="12"/>
  <c r="P24" i="12" s="1"/>
  <c r="O1" i="12"/>
  <c r="O30" i="12" s="1"/>
  <c r="N1" i="12"/>
  <c r="N24" i="12" s="1"/>
  <c r="M1" i="12"/>
  <c r="L1" i="12"/>
  <c r="K1" i="12"/>
  <c r="K22" i="12" s="1"/>
  <c r="J1" i="12"/>
  <c r="J2" i="12" s="1"/>
  <c r="H1" i="12"/>
  <c r="G1" i="12"/>
  <c r="G2" i="12" s="1"/>
  <c r="F1" i="12"/>
  <c r="F2" i="12" s="1"/>
  <c r="E1" i="12"/>
  <c r="E30" i="12" s="1"/>
  <c r="D1" i="12"/>
  <c r="D2" i="12" s="1"/>
  <c r="C1" i="12"/>
  <c r="C30" i="12" s="1"/>
  <c r="B1" i="12"/>
  <c r="B24" i="12" s="1"/>
  <c r="W29" i="12"/>
  <c r="U29" i="12"/>
  <c r="T29" i="12"/>
  <c r="S29" i="12"/>
  <c r="R29" i="12"/>
  <c r="Q29" i="12"/>
  <c r="P29" i="12"/>
  <c r="O29" i="12"/>
  <c r="N29" i="12"/>
  <c r="M29" i="12"/>
  <c r="L29" i="12"/>
  <c r="K29" i="12"/>
  <c r="J29" i="12"/>
  <c r="H29" i="12"/>
  <c r="G29" i="12"/>
  <c r="F29" i="12"/>
  <c r="E29" i="12"/>
  <c r="D29" i="12"/>
  <c r="C29" i="12"/>
  <c r="B29" i="12"/>
  <c r="S30" i="12"/>
  <c r="J5" i="21"/>
  <c r="H5" i="21"/>
  <c r="G5" i="21"/>
  <c r="A6" i="21"/>
  <c r="A5" i="21"/>
  <c r="A2" i="21"/>
  <c r="B2" i="12"/>
  <c r="B22" i="12"/>
  <c r="O2" i="12"/>
  <c r="O22" i="12"/>
  <c r="O24" i="12"/>
  <c r="H24" i="12"/>
  <c r="U2" i="12"/>
  <c r="E22" i="12"/>
  <c r="E2" i="12"/>
  <c r="B3" i="23"/>
  <c r="P30" i="12" l="1"/>
  <c r="Q2" i="12"/>
  <c r="P22" i="12"/>
  <c r="P2" i="12"/>
  <c r="S24" i="12"/>
  <c r="S22" i="12"/>
  <c r="IA128" i="24"/>
  <c r="IB128" i="24"/>
  <c r="IA87" i="24"/>
  <c r="IB87" i="24"/>
  <c r="IB51" i="24"/>
  <c r="IA51" i="24"/>
  <c r="GP190" i="24"/>
  <c r="BZ81" i="24"/>
  <c r="CK168" i="24"/>
  <c r="CX54" i="24"/>
  <c r="GD174" i="24"/>
  <c r="FR50" i="24"/>
  <c r="HN53" i="24"/>
  <c r="JQ29" i="24"/>
  <c r="BN109" i="24"/>
  <c r="IW124" i="24"/>
  <c r="HU95" i="24"/>
  <c r="FY50" i="24"/>
  <c r="EG50" i="24"/>
  <c r="HZ173" i="24"/>
  <c r="CW54" i="24"/>
  <c r="HN98" i="24"/>
  <c r="JJ110" i="24"/>
  <c r="JJ82" i="24"/>
  <c r="HN95" i="24"/>
  <c r="IG57" i="24"/>
  <c r="JV187" i="24"/>
  <c r="IX14" i="24"/>
  <c r="HN88" i="24"/>
  <c r="HY180" i="24"/>
  <c r="HM88" i="24"/>
  <c r="JJ85" i="24"/>
  <c r="GW43" i="24"/>
  <c r="GP128" i="24"/>
  <c r="IW19" i="24"/>
  <c r="KC187" i="24"/>
  <c r="JQ85" i="24"/>
  <c r="JQ110" i="24"/>
  <c r="HN131" i="24"/>
  <c r="HU131" i="24"/>
  <c r="JV82" i="24"/>
  <c r="JU99" i="24"/>
  <c r="JU127" i="24"/>
  <c r="GW47" i="24"/>
  <c r="HZ127" i="24"/>
  <c r="HN27" i="24"/>
  <c r="HU123" i="24"/>
  <c r="HA141" i="24"/>
  <c r="JQ65" i="24"/>
  <c r="GW44" i="24"/>
  <c r="JE92" i="24"/>
  <c r="HU37" i="24"/>
  <c r="GP79" i="24"/>
  <c r="HN32" i="24"/>
  <c r="IG98" i="24"/>
  <c r="JJ29" i="24"/>
  <c r="JV129" i="24"/>
  <c r="HU52" i="24"/>
  <c r="HI99" i="24"/>
  <c r="JQ127" i="24"/>
  <c r="HZ129" i="24"/>
  <c r="HB99" i="24"/>
  <c r="DU174" i="24"/>
  <c r="HN127" i="24"/>
  <c r="JV99" i="24"/>
  <c r="JI83" i="24"/>
  <c r="BM50" i="24"/>
  <c r="HB83" i="24"/>
  <c r="JU129" i="24"/>
  <c r="JI82" i="24"/>
  <c r="IG65" i="24"/>
  <c r="BU50" i="24"/>
  <c r="IG96" i="24"/>
  <c r="FF50" i="24"/>
  <c r="HZ178" i="24"/>
  <c r="HU36" i="24"/>
  <c r="JV62" i="24"/>
  <c r="GC174" i="24"/>
  <c r="FE50" i="24"/>
  <c r="JJ132" i="24"/>
  <c r="HN36" i="24"/>
  <c r="JQ20" i="24"/>
  <c r="HU132" i="24"/>
  <c r="IG99" i="24"/>
  <c r="HM20" i="24"/>
  <c r="BY109" i="24"/>
  <c r="HI145" i="24"/>
  <c r="JV146" i="24"/>
  <c r="HN164" i="24"/>
  <c r="HI156" i="24"/>
  <c r="HN132" i="24"/>
  <c r="HB145" i="24"/>
  <c r="CG81" i="24"/>
  <c r="BN168" i="24"/>
  <c r="Q81" i="24"/>
  <c r="JI20" i="24"/>
  <c r="AP109" i="24"/>
  <c r="JJ67" i="24"/>
  <c r="KC28" i="24"/>
  <c r="JI62" i="24"/>
  <c r="HN67" i="24"/>
  <c r="JQ62" i="24"/>
  <c r="BU168" i="24"/>
  <c r="JJ127" i="24"/>
  <c r="AP81" i="24"/>
  <c r="EG54" i="24"/>
  <c r="HA105" i="24"/>
  <c r="HI105" i="24"/>
  <c r="JI15" i="24"/>
  <c r="IX88" i="24"/>
  <c r="HY104" i="24"/>
  <c r="GD54" i="24"/>
  <c r="EH54" i="24"/>
  <c r="GO32" i="24"/>
  <c r="HZ82" i="24"/>
  <c r="JJ87" i="24"/>
  <c r="KC68" i="24"/>
  <c r="JU19" i="24"/>
  <c r="HN62" i="24"/>
  <c r="HA95" i="24"/>
  <c r="JJ94" i="24"/>
  <c r="HM83" i="24"/>
  <c r="KC65" i="24"/>
  <c r="AD174" i="24"/>
  <c r="JU17" i="24"/>
  <c r="HM82" i="24"/>
  <c r="JU65" i="24"/>
  <c r="EH174" i="24"/>
  <c r="HN114" i="24"/>
  <c r="AK174" i="24"/>
  <c r="GP120" i="24"/>
  <c r="GP27" i="24"/>
  <c r="DU168" i="24"/>
  <c r="GP15" i="24"/>
  <c r="JV67" i="24"/>
  <c r="EC168" i="24"/>
  <c r="HZ162" i="24"/>
  <c r="GC54" i="24"/>
  <c r="HU33" i="24"/>
  <c r="HB188" i="24"/>
  <c r="GO57" i="24"/>
  <c r="HZ131" i="24"/>
  <c r="JQ94" i="24"/>
  <c r="GO27" i="24"/>
  <c r="JE21" i="24"/>
  <c r="HM146" i="24"/>
  <c r="HZ65" i="24"/>
  <c r="Q50" i="24"/>
  <c r="EO174" i="24"/>
  <c r="HU114" i="24"/>
  <c r="HI71" i="24"/>
  <c r="HZ71" i="24"/>
  <c r="JJ15" i="24"/>
  <c r="JQ53" i="24"/>
  <c r="HU60" i="24"/>
  <c r="HZ50" i="24"/>
  <c r="HN96" i="24"/>
  <c r="JV123" i="24"/>
  <c r="AD50" i="24"/>
  <c r="ES54" i="24"/>
  <c r="BA174" i="24"/>
  <c r="AP174" i="24"/>
  <c r="JQ98" i="24"/>
  <c r="HN60" i="24"/>
  <c r="HY168" i="24"/>
  <c r="JJ53" i="24"/>
  <c r="JI22" i="24"/>
  <c r="HA177" i="24"/>
  <c r="HY50" i="24"/>
  <c r="GP87" i="24"/>
  <c r="JV68" i="24"/>
  <c r="HM62" i="24"/>
  <c r="HM174" i="24"/>
  <c r="IW18" i="24"/>
  <c r="HB141" i="24"/>
  <c r="HA16" i="24"/>
  <c r="JI52" i="24"/>
  <c r="HN146" i="24"/>
  <c r="GO22" i="24"/>
  <c r="HB125" i="24"/>
  <c r="ET54" i="24"/>
  <c r="BB174" i="24"/>
  <c r="HM96" i="24"/>
  <c r="HB67" i="24"/>
  <c r="HU183" i="24"/>
  <c r="HU181" i="24"/>
  <c r="HN174" i="24"/>
  <c r="KC67" i="24"/>
  <c r="JV19" i="24"/>
  <c r="HY158" i="24"/>
  <c r="HM184" i="24"/>
  <c r="HU110" i="24"/>
  <c r="HY141" i="24"/>
  <c r="IX13" i="24"/>
  <c r="JV128" i="24"/>
  <c r="HY65" i="24"/>
  <c r="GP59" i="24"/>
  <c r="KC128" i="24"/>
  <c r="JU123" i="24"/>
  <c r="GP47" i="24"/>
  <c r="HB79" i="24"/>
  <c r="HN79" i="24"/>
  <c r="JI37" i="24"/>
  <c r="IX124" i="24"/>
  <c r="AO81" i="24"/>
  <c r="FF109" i="24"/>
  <c r="HN160" i="24"/>
  <c r="HA94" i="24"/>
  <c r="IG127" i="24"/>
  <c r="HN181" i="24"/>
  <c r="FR109" i="24"/>
  <c r="BY168" i="24"/>
  <c r="HI176" i="24"/>
  <c r="HA149" i="24"/>
  <c r="HN12" i="24"/>
  <c r="HU67" i="24"/>
  <c r="HA67" i="24"/>
  <c r="JQ131" i="24"/>
  <c r="HY127" i="24"/>
  <c r="BZ168" i="24"/>
  <c r="HA188" i="24"/>
  <c r="KC146" i="24"/>
  <c r="GP74" i="24"/>
  <c r="HA62" i="24"/>
  <c r="HN14" i="24"/>
  <c r="JQ32" i="24"/>
  <c r="JQ26" i="24"/>
  <c r="IX92" i="24"/>
  <c r="JJ60" i="24"/>
  <c r="FY81" i="24"/>
  <c r="HB149" i="24"/>
  <c r="HB170" i="24"/>
  <c r="HA52" i="24"/>
  <c r="HM18" i="24"/>
  <c r="JI60" i="24"/>
  <c r="FE81" i="24"/>
  <c r="GP183" i="24"/>
  <c r="GP29" i="24"/>
  <c r="HA32" i="24"/>
  <c r="HZ132" i="24"/>
  <c r="HN128" i="24"/>
  <c r="JJ125" i="24"/>
  <c r="JI86" i="24"/>
  <c r="HM27" i="24"/>
  <c r="JJ22" i="24"/>
  <c r="HU19" i="24"/>
  <c r="JV91" i="24"/>
  <c r="JJ65" i="24"/>
  <c r="JJ124" i="24"/>
  <c r="JV98" i="24"/>
  <c r="JU110" i="24"/>
  <c r="GP77" i="24"/>
  <c r="HA185" i="24"/>
  <c r="GO183" i="24"/>
  <c r="JJ19" i="24"/>
  <c r="HI19" i="24"/>
  <c r="GW41" i="24"/>
  <c r="JQ51" i="24"/>
  <c r="JJ99" i="24"/>
  <c r="JQ125" i="24"/>
  <c r="HU57" i="24"/>
  <c r="HM19" i="24"/>
  <c r="HZ68" i="24"/>
  <c r="E81" i="24"/>
  <c r="HM147" i="24"/>
  <c r="HA170" i="24"/>
  <c r="IG14" i="24"/>
  <c r="HY51" i="24"/>
  <c r="HY67" i="24"/>
  <c r="IG22" i="24"/>
  <c r="HY52" i="24"/>
  <c r="HY60" i="24"/>
  <c r="IA60" i="24"/>
  <c r="HY125" i="24"/>
  <c r="HY131" i="24"/>
  <c r="IG149" i="24"/>
  <c r="IG188" i="24"/>
  <c r="HZ170" i="24"/>
  <c r="HY118" i="24"/>
  <c r="JV183" i="24"/>
  <c r="HZ60" i="24"/>
  <c r="IG139" i="24"/>
  <c r="HB186" i="24"/>
  <c r="HA186" i="24"/>
  <c r="HN56" i="24"/>
  <c r="JV13" i="24"/>
  <c r="JQ130" i="24"/>
  <c r="HN99" i="24"/>
  <c r="JQ67" i="24"/>
  <c r="HU120" i="24"/>
  <c r="HN21" i="24"/>
  <c r="KC183" i="24"/>
  <c r="JE90" i="24"/>
  <c r="HU66" i="24"/>
  <c r="JQ30" i="24"/>
  <c r="JU60" i="24"/>
  <c r="HZ89" i="24"/>
  <c r="HY21" i="24"/>
  <c r="HY27" i="24"/>
  <c r="IG85" i="24"/>
  <c r="HY94" i="24"/>
  <c r="HY122" i="24"/>
  <c r="HY47" i="24"/>
  <c r="IG164" i="24"/>
  <c r="Q168" i="24"/>
  <c r="CX81" i="24"/>
  <c r="HU71" i="24"/>
  <c r="FY109" i="24"/>
  <c r="HB153" i="24"/>
  <c r="IG104" i="24"/>
  <c r="IG179" i="24"/>
  <c r="IG112" i="24"/>
  <c r="HZ157" i="24"/>
  <c r="HZ172" i="24"/>
  <c r="HY189" i="24"/>
  <c r="HY32" i="24"/>
  <c r="HY43" i="24"/>
  <c r="HZ190" i="24"/>
  <c r="HB47" i="24"/>
  <c r="HZ36" i="24"/>
  <c r="HY80" i="24"/>
  <c r="JQ121" i="24"/>
  <c r="IG88" i="24"/>
  <c r="HY184" i="24"/>
  <c r="Y50" i="24"/>
  <c r="GD50" i="24"/>
  <c r="GO41" i="24"/>
  <c r="HB16" i="24"/>
  <c r="HB78" i="24"/>
  <c r="HB122" i="24"/>
  <c r="JV131" i="24"/>
  <c r="HN130" i="24"/>
  <c r="JI129" i="24"/>
  <c r="HU99" i="24"/>
  <c r="HN119" i="24"/>
  <c r="HN29" i="24"/>
  <c r="HM21" i="24"/>
  <c r="HZ16" i="24"/>
  <c r="IX90" i="24"/>
  <c r="HU68" i="24"/>
  <c r="HN66" i="24"/>
  <c r="JJ30" i="24"/>
  <c r="JV60" i="24"/>
  <c r="HZ90" i="24"/>
  <c r="HY17" i="24"/>
  <c r="IA17" i="24"/>
  <c r="HZ28" i="24"/>
  <c r="HY86" i="24"/>
  <c r="IG95" i="24"/>
  <c r="HY110" i="24"/>
  <c r="HZ98" i="24"/>
  <c r="BI109" i="24"/>
  <c r="R168" i="24"/>
  <c r="CX168" i="24"/>
  <c r="HM133" i="24"/>
  <c r="HA171" i="24"/>
  <c r="FE109" i="24"/>
  <c r="HZ113" i="24"/>
  <c r="HY148" i="24"/>
  <c r="HZ137" i="24"/>
  <c r="HZ140" i="24"/>
  <c r="HY163" i="24"/>
  <c r="HZ168" i="24"/>
  <c r="IG145" i="24"/>
  <c r="HZ14" i="24"/>
  <c r="HY46" i="24"/>
  <c r="IG174" i="24"/>
  <c r="HZ106" i="24"/>
  <c r="HZ48" i="24"/>
  <c r="IG161" i="24"/>
  <c r="HY97" i="24"/>
  <c r="HB40" i="24"/>
  <c r="HB120" i="24"/>
  <c r="HA40" i="24"/>
  <c r="HA56" i="24"/>
  <c r="KC131" i="24"/>
  <c r="JJ128" i="24"/>
  <c r="JV126" i="24"/>
  <c r="HZ26" i="24"/>
  <c r="KC89" i="24"/>
  <c r="HN68" i="24"/>
  <c r="HM124" i="24"/>
  <c r="HY91" i="24"/>
  <c r="HY55" i="24"/>
  <c r="HZ119" i="24"/>
  <c r="HY41" i="24"/>
  <c r="HY59" i="24"/>
  <c r="HY99" i="24"/>
  <c r="BA109" i="24"/>
  <c r="HA176" i="24"/>
  <c r="HI171" i="24"/>
  <c r="HA153" i="24"/>
  <c r="HZ138" i="24"/>
  <c r="HZ180" i="24"/>
  <c r="IG114" i="24"/>
  <c r="HZ160" i="24"/>
  <c r="HY178" i="24"/>
  <c r="IG182" i="24"/>
  <c r="HY128" i="24"/>
  <c r="IG183" i="24"/>
  <c r="HY44" i="24"/>
  <c r="HZ33" i="24"/>
  <c r="JQ66" i="24"/>
  <c r="HY53" i="24"/>
  <c r="HY37" i="24"/>
  <c r="HY126" i="24"/>
  <c r="GC50" i="24"/>
  <c r="HY120" i="24"/>
  <c r="HN45" i="24"/>
  <c r="HY186" i="24"/>
  <c r="IG60" i="24"/>
  <c r="HY66" i="24"/>
  <c r="IG129" i="24"/>
  <c r="IG83" i="24"/>
  <c r="DI54" i="24"/>
  <c r="E168" i="24"/>
  <c r="DJ81" i="24"/>
  <c r="HN147" i="24"/>
  <c r="HZ150" i="24"/>
  <c r="IG142" i="24"/>
  <c r="HY166" i="24"/>
  <c r="HY171" i="24"/>
  <c r="IG72" i="24"/>
  <c r="HY81" i="24"/>
  <c r="IG79" i="24"/>
  <c r="IG175" i="24"/>
  <c r="HY177" i="24"/>
  <c r="KC52" i="24"/>
  <c r="IW21" i="24"/>
  <c r="IG23" i="24"/>
  <c r="HY132" i="24"/>
  <c r="IG33" i="24"/>
  <c r="HY156" i="24"/>
  <c r="HA183" i="24"/>
  <c r="JJ83" i="24"/>
  <c r="JQ128" i="24"/>
  <c r="JJ129" i="24"/>
  <c r="JV127" i="24"/>
  <c r="HZ126" i="24"/>
  <c r="KC126" i="24"/>
  <c r="JJ68" i="24"/>
  <c r="JJ57" i="24"/>
  <c r="KC21" i="24"/>
  <c r="HN18" i="24"/>
  <c r="IG26" i="24"/>
  <c r="JE89" i="24"/>
  <c r="JJ185" i="24"/>
  <c r="JQ187" i="24"/>
  <c r="HY12" i="24"/>
  <c r="HY92" i="24"/>
  <c r="IG16" i="24"/>
  <c r="IG30" i="24"/>
  <c r="HY56" i="24"/>
  <c r="GP132" i="24"/>
  <c r="HB164" i="24"/>
  <c r="HU12" i="24"/>
  <c r="JJ14" i="24"/>
  <c r="JJ12" i="24"/>
  <c r="IG126" i="24"/>
  <c r="JQ68" i="24"/>
  <c r="JJ181" i="24"/>
  <c r="JQ57" i="24"/>
  <c r="HY26" i="24"/>
  <c r="IG13" i="24"/>
  <c r="HY124" i="24"/>
  <c r="IG18" i="24"/>
  <c r="HY57" i="24"/>
  <c r="HY45" i="24"/>
  <c r="HY187" i="24"/>
  <c r="HY130" i="24"/>
  <c r="CW81" i="24"/>
  <c r="F81" i="24"/>
  <c r="DJ54" i="24"/>
  <c r="FQ81" i="24"/>
  <c r="M168" i="24"/>
  <c r="HY152" i="24"/>
  <c r="HA178" i="24"/>
  <c r="DI81" i="24"/>
  <c r="IG165" i="24"/>
  <c r="HY147" i="24"/>
  <c r="IG105" i="24"/>
  <c r="HY116" i="24"/>
  <c r="HZ133" i="24"/>
  <c r="IG154" i="24"/>
  <c r="IG54" i="24"/>
  <c r="HZ15" i="24"/>
  <c r="EP25" i="5"/>
  <c r="Q91" i="26" s="1"/>
  <c r="EP19" i="5"/>
  <c r="Q34" i="26" s="1"/>
  <c r="EP30" i="5"/>
  <c r="G81" i="5"/>
  <c r="CY6" i="5"/>
  <c r="G16" i="5"/>
  <c r="G68" i="5"/>
  <c r="G56" i="5"/>
  <c r="G63" i="5"/>
  <c r="G48" i="5"/>
  <c r="EP90" i="5"/>
  <c r="G20" i="5"/>
  <c r="G85" i="5"/>
  <c r="CY8" i="5"/>
  <c r="EP96" i="5"/>
  <c r="CK96" i="5"/>
  <c r="ES91" i="5"/>
  <c r="G83" i="5"/>
  <c r="EP76" i="5"/>
  <c r="Q89" i="26" s="1"/>
  <c r="G89" i="26" s="1"/>
  <c r="G18" i="5"/>
  <c r="G46" i="5"/>
  <c r="DU7" i="5"/>
  <c r="CK48" i="5"/>
  <c r="EP64" i="5"/>
  <c r="EP94" i="5"/>
  <c r="G26" i="5"/>
  <c r="G88" i="5"/>
  <c r="CL15" i="9"/>
  <c r="AQ8" i="9"/>
  <c r="HZ185" i="24"/>
  <c r="GP26" i="24"/>
  <c r="JQ45" i="24"/>
  <c r="HU164" i="24"/>
  <c r="GO138" i="24"/>
  <c r="HI111" i="24"/>
  <c r="HB90" i="24"/>
  <c r="GO59" i="24"/>
  <c r="IG125" i="24"/>
  <c r="HZ125" i="24"/>
  <c r="HY98" i="24"/>
  <c r="IG140" i="24"/>
  <c r="HZ128" i="24"/>
  <c r="IG128" i="24"/>
  <c r="HY13" i="24"/>
  <c r="HY15" i="24"/>
  <c r="HY140" i="24"/>
  <c r="IG147" i="24"/>
  <c r="IG153" i="24"/>
  <c r="IG81" i="24"/>
  <c r="KC53" i="24"/>
  <c r="HB181" i="24"/>
  <c r="HB89" i="24"/>
  <c r="HA23" i="24"/>
  <c r="JJ45" i="24"/>
  <c r="HA121" i="24"/>
  <c r="HB121" i="24"/>
  <c r="GO87" i="24"/>
  <c r="HA181" i="24"/>
  <c r="HI122" i="24"/>
  <c r="HZ105" i="24"/>
  <c r="HZ116" i="24"/>
  <c r="HY105" i="24"/>
  <c r="HY133" i="24"/>
  <c r="HZ147" i="24"/>
  <c r="IG87" i="24"/>
  <c r="IG82" i="24"/>
  <c r="IG166" i="24"/>
  <c r="HZ166" i="24"/>
  <c r="HU83" i="24"/>
  <c r="GP187" i="24"/>
  <c r="HB62" i="24"/>
  <c r="HB55" i="24"/>
  <c r="JV132" i="24"/>
  <c r="HM130" i="24"/>
  <c r="JI99" i="24"/>
  <c r="JQ181" i="24"/>
  <c r="HU29" i="24"/>
  <c r="JE19" i="24"/>
  <c r="IW123" i="24"/>
  <c r="HU20" i="24"/>
  <c r="JQ124" i="24"/>
  <c r="JQ19" i="24"/>
  <c r="HZ92" i="24"/>
  <c r="JI164" i="24"/>
  <c r="JV185" i="24"/>
  <c r="HY182" i="24"/>
  <c r="JQ42" i="24"/>
  <c r="AD168" i="24"/>
  <c r="BZ109" i="24"/>
  <c r="AC168" i="24"/>
  <c r="BU109" i="24"/>
  <c r="HN161" i="24"/>
  <c r="HY179" i="24"/>
  <c r="HB103" i="24"/>
  <c r="KC132" i="24"/>
  <c r="IG55" i="24"/>
  <c r="HU103" i="24"/>
  <c r="F54" i="24"/>
  <c r="HU55" i="24"/>
  <c r="JV122" i="24"/>
  <c r="Q54" i="24"/>
  <c r="GD81" i="24"/>
  <c r="BM81" i="24"/>
  <c r="HZ52" i="24"/>
  <c r="E54" i="24"/>
  <c r="GW79" i="24"/>
  <c r="JQ21" i="24"/>
  <c r="JJ66" i="24"/>
  <c r="JI21" i="24"/>
  <c r="JV90" i="24"/>
  <c r="HU82" i="24"/>
  <c r="Y54" i="24"/>
  <c r="DI50" i="24"/>
  <c r="GK81" i="24"/>
  <c r="HI161" i="24"/>
  <c r="HA151" i="24"/>
  <c r="GO168" i="24"/>
  <c r="HI106" i="24"/>
  <c r="JJ123" i="24"/>
  <c r="GP38" i="24"/>
  <c r="GO95" i="24"/>
  <c r="HB77" i="24"/>
  <c r="JJ164" i="24"/>
  <c r="JQ95" i="24"/>
  <c r="JJ146" i="24"/>
  <c r="GP39" i="24"/>
  <c r="HB132" i="24"/>
  <c r="HB53" i="24"/>
  <c r="GP182" i="24"/>
  <c r="HA129" i="24"/>
  <c r="HA45" i="24"/>
  <c r="JV57" i="24"/>
  <c r="HZ67" i="24"/>
  <c r="JQ27" i="24"/>
  <c r="HN94" i="24"/>
  <c r="HN182" i="24"/>
  <c r="JJ18" i="24"/>
  <c r="HM22" i="24"/>
  <c r="JI26" i="24"/>
  <c r="HM123" i="24"/>
  <c r="JQ146" i="24"/>
  <c r="JJ42" i="24"/>
  <c r="HU45" i="24"/>
  <c r="BI168" i="24"/>
  <c r="GO101" i="24"/>
  <c r="ES81" i="24"/>
  <c r="AD81" i="24"/>
  <c r="GP78" i="24"/>
  <c r="HB41" i="24"/>
  <c r="GP85" i="24"/>
  <c r="HA41" i="24"/>
  <c r="JQ132" i="24"/>
  <c r="HB74" i="24"/>
  <c r="KC57" i="24"/>
  <c r="JV15" i="24"/>
  <c r="GP67" i="24"/>
  <c r="GW39" i="24"/>
  <c r="HB129" i="24"/>
  <c r="GP36" i="24"/>
  <c r="GP51" i="24"/>
  <c r="HA53" i="24"/>
  <c r="HA30" i="24"/>
  <c r="HA77" i="24"/>
  <c r="HN129" i="24"/>
  <c r="IG67" i="24"/>
  <c r="HN126" i="24"/>
  <c r="JJ27" i="24"/>
  <c r="HU94" i="24"/>
  <c r="HU182" i="24"/>
  <c r="JQ18" i="24"/>
  <c r="HN15" i="24"/>
  <c r="HN16" i="24"/>
  <c r="JQ23" i="24"/>
  <c r="HU28" i="24"/>
  <c r="HI18" i="24"/>
  <c r="HM126" i="24"/>
  <c r="BA168" i="24"/>
  <c r="AO174" i="24"/>
  <c r="DJ50" i="24"/>
  <c r="FA81" i="24"/>
  <c r="HM161" i="24"/>
  <c r="HA111" i="24"/>
  <c r="E50" i="24"/>
  <c r="CL168" i="24"/>
  <c r="HY145" i="24"/>
  <c r="HZ179" i="24"/>
  <c r="HA156" i="24"/>
  <c r="HU166" i="24"/>
  <c r="KC185" i="24"/>
  <c r="IG124" i="24"/>
  <c r="JQ123" i="24"/>
  <c r="HN110" i="24"/>
  <c r="HB14" i="24"/>
  <c r="HU22" i="24"/>
  <c r="GP110" i="24"/>
  <c r="HB30" i="24"/>
  <c r="HB92" i="24"/>
  <c r="HA28" i="24"/>
  <c r="HA14" i="24"/>
  <c r="HU127" i="24"/>
  <c r="HM129" i="24"/>
  <c r="JJ98" i="24"/>
  <c r="HZ21" i="24"/>
  <c r="HU15" i="24"/>
  <c r="HU16" i="24"/>
  <c r="JI23" i="24"/>
  <c r="HN28" i="24"/>
  <c r="HI128" i="24"/>
  <c r="E174" i="24"/>
  <c r="F174" i="24"/>
  <c r="HU65" i="24"/>
  <c r="HN65" i="24"/>
  <c r="HM145" i="24"/>
  <c r="HB177" i="24"/>
  <c r="HA104" i="24"/>
  <c r="GP30" i="24"/>
  <c r="HB17" i="24"/>
  <c r="GO94" i="24"/>
  <c r="HA182" i="24"/>
  <c r="HA91" i="24"/>
  <c r="HB130" i="24"/>
  <c r="HU53" i="24"/>
  <c r="HU56" i="24"/>
  <c r="JJ121" i="24"/>
  <c r="JJ120" i="24"/>
  <c r="HN183" i="24"/>
  <c r="JJ182" i="24"/>
  <c r="JQ52" i="24"/>
  <c r="HY18" i="24"/>
  <c r="JU28" i="24"/>
  <c r="JE20" i="24"/>
  <c r="HZ23" i="24"/>
  <c r="KC91" i="24"/>
  <c r="IG90" i="24"/>
  <c r="HZ187" i="24"/>
  <c r="JJ187" i="24"/>
  <c r="HI23" i="24"/>
  <c r="HZ182" i="24"/>
  <c r="JV80" i="24"/>
  <c r="IG190" i="24"/>
  <c r="HU145" i="24"/>
  <c r="HN166" i="24"/>
  <c r="HA114" i="24"/>
  <c r="HA173" i="24"/>
  <c r="HA140" i="24"/>
  <c r="GO74" i="24"/>
  <c r="GP126" i="24"/>
  <c r="HB110" i="24"/>
  <c r="HB183" i="24"/>
  <c r="HB28" i="24"/>
  <c r="HA17" i="24"/>
  <c r="HB45" i="24"/>
  <c r="HN52" i="24"/>
  <c r="HN85" i="24"/>
  <c r="HZ27" i="24"/>
  <c r="KC15" i="24"/>
  <c r="JV17" i="24"/>
  <c r="JV89" i="24"/>
  <c r="JQ185" i="24"/>
  <c r="GO126" i="24"/>
  <c r="IG53" i="24"/>
  <c r="HZ122" i="24"/>
  <c r="JV43" i="24"/>
  <c r="IG44" i="24"/>
  <c r="KC44" i="24"/>
  <c r="HZ46" i="24"/>
  <c r="JV46" i="24"/>
  <c r="IG47" i="24"/>
  <c r="KC47" i="24"/>
  <c r="HZ58" i="24"/>
  <c r="JV58" i="24"/>
  <c r="IG59" i="24"/>
  <c r="KC59" i="24"/>
  <c r="HZ186" i="24"/>
  <c r="HA161" i="24"/>
  <c r="IG138" i="24"/>
  <c r="HI140" i="24"/>
  <c r="HM166" i="24"/>
  <c r="HB163" i="24"/>
  <c r="HA163" i="24"/>
  <c r="GP13" i="24"/>
  <c r="HZ80" i="24"/>
  <c r="GO124" i="24"/>
  <c r="HB32" i="24"/>
  <c r="HA58" i="24"/>
  <c r="HA57" i="24"/>
  <c r="HB185" i="24"/>
  <c r="HB182" i="24"/>
  <c r="HB26" i="24"/>
  <c r="HA132" i="24"/>
  <c r="HA43" i="24"/>
  <c r="GO30" i="24"/>
  <c r="HA22" i="24"/>
  <c r="HA130" i="24"/>
  <c r="HI83" i="24"/>
  <c r="JJ51" i="24"/>
  <c r="IX87" i="24"/>
  <c r="HZ12" i="24"/>
  <c r="JU20" i="24"/>
  <c r="IX17" i="24"/>
  <c r="HZ30" i="24"/>
  <c r="JV26" i="24"/>
  <c r="IX18" i="24"/>
  <c r="IG17" i="24"/>
  <c r="KC90" i="24"/>
  <c r="IX89" i="24"/>
  <c r="IG185" i="24"/>
  <c r="HY14" i="24"/>
  <c r="HB71" i="24"/>
  <c r="HI151" i="24"/>
  <c r="HZ163" i="24"/>
  <c r="AW54" i="24"/>
  <c r="HB43" i="24"/>
  <c r="HI79" i="24"/>
  <c r="HI80" i="24"/>
  <c r="HI87" i="24"/>
  <c r="KC43" i="24"/>
  <c r="HZ44" i="24"/>
  <c r="JV44" i="24"/>
  <c r="IG46" i="24"/>
  <c r="KC46" i="24"/>
  <c r="HZ47" i="24"/>
  <c r="JV47" i="24"/>
  <c r="IG58" i="24"/>
  <c r="KC58" i="24"/>
  <c r="HZ59" i="24"/>
  <c r="JV59" i="24"/>
  <c r="IG186" i="24"/>
  <c r="GO133" i="24"/>
  <c r="HB168" i="24"/>
  <c r="HN55" i="24"/>
  <c r="HM55" i="24"/>
  <c r="HU119" i="24"/>
  <c r="HN125" i="24"/>
  <c r="HU125" i="24"/>
  <c r="HA19" i="24"/>
  <c r="HB19" i="24"/>
  <c r="HI168" i="24"/>
  <c r="HI98" i="24"/>
  <c r="HB18" i="24"/>
  <c r="HA106" i="24"/>
  <c r="HB106" i="24"/>
  <c r="HB128" i="24"/>
  <c r="HA128" i="24"/>
  <c r="HI51" i="24"/>
  <c r="HB51" i="24"/>
  <c r="HA51" i="24"/>
  <c r="HI125" i="24"/>
  <c r="HB46" i="24"/>
  <c r="HI46" i="24"/>
  <c r="HI55" i="24"/>
  <c r="HI119" i="24"/>
  <c r="HI11" i="24"/>
  <c r="HU85" i="24"/>
  <c r="HZ17" i="24"/>
  <c r="D24" i="12"/>
  <c r="H22" i="12"/>
  <c r="H30" i="12"/>
  <c r="HY36" i="24"/>
  <c r="IG36" i="24"/>
  <c r="JU74" i="24"/>
  <c r="JV74" i="24"/>
  <c r="KC74" i="24"/>
  <c r="JU130" i="24"/>
  <c r="JV130" i="24"/>
  <c r="KC130" i="24"/>
  <c r="HA143" i="24"/>
  <c r="HI143" i="24"/>
  <c r="JI119" i="24"/>
  <c r="JQ119" i="24"/>
  <c r="HY121" i="24"/>
  <c r="IG121" i="24"/>
  <c r="JU79" i="24"/>
  <c r="JV79" i="24"/>
  <c r="KC79" i="24"/>
  <c r="KC186" i="24"/>
  <c r="JU186" i="24"/>
  <c r="HB116" i="24"/>
  <c r="HA116" i="24"/>
  <c r="HA158" i="24"/>
  <c r="HI158" i="24"/>
  <c r="IG115" i="24"/>
  <c r="HY115" i="24"/>
  <c r="HZ115" i="24"/>
  <c r="IG176" i="24"/>
  <c r="HZ176" i="24"/>
  <c r="J18" i="26"/>
  <c r="H18" i="26" s="1"/>
  <c r="I18" i="26" s="1"/>
  <c r="G66" i="5"/>
  <c r="GP86" i="24"/>
  <c r="HA124" i="24"/>
  <c r="IW20" i="24"/>
  <c r="JV124" i="24"/>
  <c r="KC124" i="24"/>
  <c r="HY22" i="24"/>
  <c r="HZ22" i="24"/>
  <c r="IX23" i="24"/>
  <c r="IW23" i="24"/>
  <c r="HY20" i="24"/>
  <c r="HZ20" i="24"/>
  <c r="JI184" i="24"/>
  <c r="JJ184" i="24"/>
  <c r="HM86" i="24"/>
  <c r="HU86" i="24"/>
  <c r="HN86" i="24"/>
  <c r="JI56" i="24"/>
  <c r="JJ56" i="24"/>
  <c r="HY119" i="24"/>
  <c r="IG119" i="24"/>
  <c r="HY42" i="24"/>
  <c r="HZ42" i="24"/>
  <c r="IG42" i="24"/>
  <c r="IG146" i="24"/>
  <c r="HZ146" i="24"/>
  <c r="HY146" i="24"/>
  <c r="HY68" i="24"/>
  <c r="IG68" i="24"/>
  <c r="GP112" i="24"/>
  <c r="GO112" i="24"/>
  <c r="GW112" i="24"/>
  <c r="GW175" i="24"/>
  <c r="GP175" i="24"/>
  <c r="GW177" i="24"/>
  <c r="GO177" i="24"/>
  <c r="GP177" i="24"/>
  <c r="GW109" i="24"/>
  <c r="GP109" i="24"/>
  <c r="HB142" i="24"/>
  <c r="HI142" i="24"/>
  <c r="HB175" i="24"/>
  <c r="HI175" i="24"/>
  <c r="HA175" i="24"/>
  <c r="AW50" i="24"/>
  <c r="AO50" i="24"/>
  <c r="AP50" i="24"/>
  <c r="J66" i="26"/>
  <c r="G66" i="26" s="1"/>
  <c r="G74" i="5"/>
  <c r="HU87" i="24"/>
  <c r="HM87" i="24"/>
  <c r="HM121" i="24"/>
  <c r="HN121" i="24"/>
  <c r="HU121" i="24"/>
  <c r="HY74" i="24"/>
  <c r="HZ74" i="24"/>
  <c r="IG74" i="24"/>
  <c r="JI41" i="24"/>
  <c r="JQ41" i="24"/>
  <c r="JJ41" i="24"/>
  <c r="HN115" i="24"/>
  <c r="HB167" i="24"/>
  <c r="HA167" i="24"/>
  <c r="J16" i="26"/>
  <c r="G41" i="5"/>
  <c r="M30" i="12"/>
  <c r="M22" i="12"/>
  <c r="HZ123" i="24"/>
  <c r="HY123" i="24"/>
  <c r="IW22" i="24"/>
  <c r="JE22" i="24"/>
  <c r="IX15" i="24"/>
  <c r="JE15" i="24"/>
  <c r="JU16" i="24"/>
  <c r="JV16" i="24"/>
  <c r="HY19" i="24"/>
  <c r="IG19" i="24"/>
  <c r="IG28" i="24"/>
  <c r="HY28" i="24"/>
  <c r="JU30" i="24"/>
  <c r="JV30" i="24"/>
  <c r="JI183" i="24"/>
  <c r="JJ183" i="24"/>
  <c r="JQ55" i="24"/>
  <c r="JJ55" i="24"/>
  <c r="HZ62" i="24"/>
  <c r="IG62" i="24"/>
  <c r="JI126" i="24"/>
  <c r="JJ126" i="24"/>
  <c r="HB115" i="24"/>
  <c r="HA115" i="24"/>
  <c r="HI115" i="24"/>
  <c r="HB48" i="24"/>
  <c r="HA48" i="24"/>
  <c r="HI48" i="24"/>
  <c r="HM109" i="24"/>
  <c r="HU109" i="24"/>
  <c r="CK31" i="5"/>
  <c r="CK65" i="5"/>
  <c r="CK57" i="5"/>
  <c r="L30" i="12"/>
  <c r="L2" i="12"/>
  <c r="HA89" i="24"/>
  <c r="JU26" i="24"/>
  <c r="IW15" i="24"/>
  <c r="KC23" i="24"/>
  <c r="IG123" i="24"/>
  <c r="L22" i="12"/>
  <c r="HA146" i="24"/>
  <c r="HI146" i="24"/>
  <c r="HI68" i="24"/>
  <c r="HA68" i="24"/>
  <c r="HI126" i="24"/>
  <c r="HB126" i="24"/>
  <c r="JQ88" i="24"/>
  <c r="JJ88" i="24"/>
  <c r="HZ121" i="24"/>
  <c r="JU36" i="24"/>
  <c r="KC36" i="24"/>
  <c r="HM41" i="24"/>
  <c r="HU41" i="24"/>
  <c r="HN41" i="24"/>
  <c r="HB133" i="24"/>
  <c r="HI133" i="24"/>
  <c r="HA133" i="24"/>
  <c r="HN118" i="24"/>
  <c r="HM118" i="24"/>
  <c r="HU118" i="24"/>
  <c r="BZ54" i="24"/>
  <c r="CG54" i="24"/>
  <c r="EH168" i="24"/>
  <c r="EO168" i="24"/>
  <c r="EG168" i="24"/>
  <c r="EG81" i="24"/>
  <c r="EO81" i="24"/>
  <c r="EH109" i="24"/>
  <c r="EG109" i="24"/>
  <c r="T2" i="12"/>
  <c r="T24" i="12"/>
  <c r="T30" i="12"/>
  <c r="HZ19" i="24"/>
  <c r="JU23" i="24"/>
  <c r="L24" i="12"/>
  <c r="JU121" i="24"/>
  <c r="KC121" i="24"/>
  <c r="HM187" i="24"/>
  <c r="HU187" i="24"/>
  <c r="HN187" i="24"/>
  <c r="HB166" i="24"/>
  <c r="HA166" i="24"/>
  <c r="HI166" i="24"/>
  <c r="HA159" i="24"/>
  <c r="HI159" i="24"/>
  <c r="HB159" i="24"/>
  <c r="HI172" i="24"/>
  <c r="HB172" i="24"/>
  <c r="DE174" i="24"/>
  <c r="CX174" i="24"/>
  <c r="D30" i="12"/>
  <c r="D22" i="12"/>
  <c r="H2" i="12"/>
  <c r="C24" i="12"/>
  <c r="HM14" i="24"/>
  <c r="HB44" i="24"/>
  <c r="JU119" i="24"/>
  <c r="KC119" i="24"/>
  <c r="JI36" i="24"/>
  <c r="JJ36" i="24"/>
  <c r="JQ36" i="24"/>
  <c r="HM43" i="24"/>
  <c r="HU43" i="24"/>
  <c r="HN43" i="24"/>
  <c r="HY176" i="24"/>
  <c r="HA150" i="24"/>
  <c r="HI150" i="24"/>
  <c r="HB144" i="24"/>
  <c r="HA144" i="24"/>
  <c r="HN172" i="24"/>
  <c r="HM172" i="24"/>
  <c r="J84" i="26"/>
  <c r="H84" i="26" s="1"/>
  <c r="I84" i="26" s="1"/>
  <c r="G37" i="5"/>
  <c r="J77" i="26"/>
  <c r="G77" i="26" s="1"/>
  <c r="G92" i="5"/>
  <c r="CK28" i="5"/>
  <c r="CK81" i="5"/>
  <c r="ET46" i="5"/>
  <c r="DV70" i="5"/>
  <c r="P80" i="26" s="1"/>
  <c r="HB11" i="24"/>
  <c r="HA160" i="24"/>
  <c r="ES41" i="5"/>
  <c r="ES71" i="5"/>
  <c r="ES89" i="5"/>
  <c r="DV34" i="5"/>
  <c r="DV82" i="5"/>
  <c r="P11" i="26" s="1"/>
  <c r="DV35" i="5"/>
  <c r="P86" i="26" s="1"/>
  <c r="G86" i="26" s="1"/>
  <c r="CK43" i="5"/>
  <c r="DV36" i="5"/>
  <c r="P100" i="26" s="1"/>
  <c r="G100" i="26" s="1"/>
  <c r="DV96" i="5"/>
  <c r="JV53" i="24"/>
  <c r="HB113" i="24"/>
  <c r="HA179" i="24"/>
  <c r="HB173" i="24"/>
  <c r="HI136" i="24"/>
  <c r="HU178" i="24"/>
  <c r="G76" i="5"/>
  <c r="CK37" i="5"/>
  <c r="CK64" i="5"/>
  <c r="B30" i="12"/>
  <c r="K2" i="12"/>
  <c r="IG80" i="24"/>
  <c r="KC80" i="24"/>
  <c r="IG122" i="24"/>
  <c r="KC122" i="24"/>
  <c r="HI113" i="24"/>
  <c r="HI179" i="24"/>
  <c r="EP14" i="5"/>
  <c r="EP20" i="5"/>
  <c r="Q35" i="26" s="1"/>
  <c r="G35" i="26" s="1"/>
  <c r="ES76" i="5"/>
  <c r="ES90" i="5"/>
  <c r="U30" i="12"/>
  <c r="HZ53" i="24"/>
  <c r="HN33" i="24"/>
  <c r="HA148" i="24"/>
  <c r="G22" i="5"/>
  <c r="G28" i="5"/>
  <c r="CK45" i="5"/>
  <c r="DY93" i="5"/>
  <c r="DV18" i="5"/>
  <c r="P41" i="26" s="1"/>
  <c r="DV46" i="5"/>
  <c r="P42" i="26" s="1"/>
  <c r="CK63" i="5"/>
  <c r="CK12" i="5"/>
  <c r="CK24" i="5"/>
  <c r="ES46" i="5"/>
  <c r="EP71" i="5"/>
  <c r="Q36" i="26" s="1"/>
  <c r="H36" i="26" s="1"/>
  <c r="I36" i="26" s="1"/>
  <c r="EP89" i="5"/>
  <c r="Q76" i="26" s="1"/>
  <c r="DV14" i="5"/>
  <c r="DV25" i="5"/>
  <c r="P91" i="26" s="1"/>
  <c r="DV64" i="5"/>
  <c r="J24" i="12"/>
  <c r="E24" i="12"/>
  <c r="J22" i="12"/>
  <c r="J30" i="12"/>
  <c r="K30" i="12"/>
  <c r="C22" i="12"/>
  <c r="F24" i="12"/>
  <c r="F30" i="12"/>
  <c r="R24" i="12"/>
  <c r="N22" i="12"/>
  <c r="GW32" i="24"/>
  <c r="GR32" i="24"/>
  <c r="GQ32" i="24"/>
  <c r="JU98" i="24"/>
  <c r="GO111" i="24"/>
  <c r="GP111" i="24"/>
  <c r="GW161" i="24"/>
  <c r="GO161" i="24"/>
  <c r="GW72" i="24"/>
  <c r="GO72" i="24"/>
  <c r="HA102" i="24"/>
  <c r="HB102" i="24"/>
  <c r="HN106" i="24"/>
  <c r="HU106" i="24"/>
  <c r="HM106" i="24"/>
  <c r="HM153" i="24"/>
  <c r="HN153" i="24"/>
  <c r="HU170" i="24"/>
  <c r="HM170" i="24"/>
  <c r="HM163" i="24"/>
  <c r="HU163" i="24"/>
  <c r="HN163" i="24"/>
  <c r="BB50" i="24"/>
  <c r="BA50" i="24"/>
  <c r="BI50" i="24"/>
  <c r="BU174" i="24"/>
  <c r="BM174" i="24"/>
  <c r="DE50" i="24"/>
  <c r="CW50" i="24"/>
  <c r="FA174" i="24"/>
  <c r="ES174" i="24"/>
  <c r="FE168" i="24"/>
  <c r="FF168" i="24"/>
  <c r="GW26" i="24"/>
  <c r="GR26" i="24"/>
  <c r="GQ26" i="24"/>
  <c r="GR38" i="24"/>
  <c r="GQ38" i="24"/>
  <c r="GW40" i="24"/>
  <c r="GR40" i="24"/>
  <c r="GQ40" i="24"/>
  <c r="GW77" i="24"/>
  <c r="GR77" i="24"/>
  <c r="GQ77" i="24"/>
  <c r="GO80" i="24"/>
  <c r="GR80" i="24"/>
  <c r="GQ80" i="24"/>
  <c r="GW42" i="24"/>
  <c r="GR42" i="24"/>
  <c r="GQ42" i="24"/>
  <c r="GO45" i="24"/>
  <c r="GR45" i="24"/>
  <c r="GQ45" i="24"/>
  <c r="GR43" i="24"/>
  <c r="GQ43" i="24"/>
  <c r="GO58" i="24"/>
  <c r="GR58" i="24"/>
  <c r="GQ58" i="24"/>
  <c r="GP45" i="24"/>
  <c r="GW58" i="24"/>
  <c r="GW38" i="24"/>
  <c r="HB36" i="24"/>
  <c r="HB95" i="24"/>
  <c r="HB27" i="24"/>
  <c r="HB123" i="24"/>
  <c r="HA36" i="24"/>
  <c r="HA123" i="24"/>
  <c r="HA92" i="24"/>
  <c r="HA88" i="24"/>
  <c r="HA12" i="24"/>
  <c r="HB187" i="24"/>
  <c r="JV83" i="24"/>
  <c r="HZ83" i="24"/>
  <c r="HU128" i="24"/>
  <c r="JV52" i="24"/>
  <c r="HZ55" i="24"/>
  <c r="HZ88" i="24"/>
  <c r="JJ37" i="24"/>
  <c r="JJ130" i="24"/>
  <c r="JV125" i="24"/>
  <c r="HN37" i="24"/>
  <c r="JJ32" i="24"/>
  <c r="HN120" i="24"/>
  <c r="JJ95" i="24"/>
  <c r="JJ86" i="24"/>
  <c r="HN184" i="24"/>
  <c r="JQ182" i="24"/>
  <c r="IG27" i="24"/>
  <c r="IG20" i="24"/>
  <c r="KC18" i="24"/>
  <c r="IX16" i="24"/>
  <c r="IW17" i="24"/>
  <c r="IG21" i="24"/>
  <c r="JV22" i="24"/>
  <c r="IX123" i="24"/>
  <c r="JU124" i="24"/>
  <c r="KC30" i="24"/>
  <c r="C2" i="12"/>
  <c r="R22" i="12"/>
  <c r="N2" i="12"/>
  <c r="Q22" i="12"/>
  <c r="M24" i="12"/>
  <c r="G24" i="12"/>
  <c r="U22" i="12"/>
  <c r="K24" i="12"/>
  <c r="F22" i="12"/>
  <c r="HZ130" i="24"/>
  <c r="JV66" i="24"/>
  <c r="IG66" i="24"/>
  <c r="HZ110" i="24"/>
  <c r="KC62" i="24"/>
  <c r="Q30" i="12"/>
  <c r="GW13" i="24"/>
  <c r="GR13" i="24"/>
  <c r="GQ13" i="24"/>
  <c r="GW89" i="24"/>
  <c r="GR89" i="24"/>
  <c r="GQ89" i="24"/>
  <c r="GW91" i="24"/>
  <c r="GR91" i="24"/>
  <c r="GQ91" i="24"/>
  <c r="GW124" i="24"/>
  <c r="GR124" i="24"/>
  <c r="GQ124" i="24"/>
  <c r="GW22" i="24"/>
  <c r="GR22" i="24"/>
  <c r="GQ22" i="24"/>
  <c r="GW28" i="24"/>
  <c r="GR28" i="24"/>
  <c r="GQ28" i="24"/>
  <c r="GR183" i="24"/>
  <c r="GQ183" i="24"/>
  <c r="GW85" i="24"/>
  <c r="GR85" i="24"/>
  <c r="GQ85" i="24"/>
  <c r="GW57" i="24"/>
  <c r="GR57" i="24"/>
  <c r="GQ57" i="24"/>
  <c r="GW94" i="24"/>
  <c r="GR94" i="24"/>
  <c r="GQ94" i="24"/>
  <c r="GW121" i="24"/>
  <c r="GR121" i="24"/>
  <c r="GQ121" i="24"/>
  <c r="GW37" i="24"/>
  <c r="GR37" i="24"/>
  <c r="GQ37" i="24"/>
  <c r="HB39" i="24"/>
  <c r="HI39" i="24"/>
  <c r="GW122" i="24"/>
  <c r="GR122" i="24"/>
  <c r="GQ122" i="24"/>
  <c r="HA44" i="24"/>
  <c r="GP186" i="24"/>
  <c r="GR186" i="24"/>
  <c r="GQ186" i="24"/>
  <c r="GW185" i="24"/>
  <c r="GR185" i="24"/>
  <c r="GQ185" i="24"/>
  <c r="JV29" i="24"/>
  <c r="KC29" i="24"/>
  <c r="HZ51" i="24"/>
  <c r="IG51" i="24"/>
  <c r="HN80" i="24"/>
  <c r="HU80" i="24"/>
  <c r="JJ80" i="24"/>
  <c r="JQ80" i="24"/>
  <c r="HN122" i="24"/>
  <c r="HU122" i="24"/>
  <c r="JJ122" i="24"/>
  <c r="JQ122" i="24"/>
  <c r="JV42" i="24"/>
  <c r="KC42" i="24"/>
  <c r="HZ45" i="24"/>
  <c r="IG45" i="24"/>
  <c r="JV45" i="24"/>
  <c r="KC45" i="24"/>
  <c r="HN44" i="24"/>
  <c r="HU44" i="24"/>
  <c r="JJ44" i="24"/>
  <c r="JQ44" i="24"/>
  <c r="HN47" i="24"/>
  <c r="HU47" i="24"/>
  <c r="JJ47" i="24"/>
  <c r="JQ47" i="24"/>
  <c r="HN59" i="24"/>
  <c r="HU59" i="24"/>
  <c r="JJ59" i="24"/>
  <c r="JQ59" i="24"/>
  <c r="CW168" i="24"/>
  <c r="FM81" i="24"/>
  <c r="BN174" i="24"/>
  <c r="HM189" i="24"/>
  <c r="HB158" i="24"/>
  <c r="FM54" i="24"/>
  <c r="HB160" i="24"/>
  <c r="HA103" i="24"/>
  <c r="HB178" i="24"/>
  <c r="HI134" i="24"/>
  <c r="HA134" i="24"/>
  <c r="HB162" i="24"/>
  <c r="HA162" i="24"/>
  <c r="HI162" i="24"/>
  <c r="HB157" i="24"/>
  <c r="HA172" i="24"/>
  <c r="HI96" i="24"/>
  <c r="HB96" i="24"/>
  <c r="HU165" i="24"/>
  <c r="HN165" i="24"/>
  <c r="HM165" i="24"/>
  <c r="HU112" i="24"/>
  <c r="HM112" i="24"/>
  <c r="HN112" i="24"/>
  <c r="HU173" i="24"/>
  <c r="HN173" i="24"/>
  <c r="HN54" i="24"/>
  <c r="HU54" i="24"/>
  <c r="HN50" i="24"/>
  <c r="HU50" i="24"/>
  <c r="HZ97" i="24"/>
  <c r="IG97" i="24"/>
  <c r="Y174" i="24"/>
  <c r="R174" i="24"/>
  <c r="J80" i="26"/>
  <c r="G70" i="5"/>
  <c r="GW17" i="24"/>
  <c r="GR17" i="24"/>
  <c r="GQ17" i="24"/>
  <c r="GW16" i="24"/>
  <c r="GR16" i="24"/>
  <c r="GQ16" i="24"/>
  <c r="GW19" i="24"/>
  <c r="GR19" i="24"/>
  <c r="GQ19" i="24"/>
  <c r="GW181" i="24"/>
  <c r="GR181" i="24"/>
  <c r="GQ181" i="24"/>
  <c r="JI131" i="24"/>
  <c r="GP43" i="24"/>
  <c r="GP40" i="24"/>
  <c r="GW45" i="24"/>
  <c r="HB56" i="24"/>
  <c r="HB12" i="24"/>
  <c r="HA120" i="24"/>
  <c r="HA27" i="24"/>
  <c r="HA187" i="24"/>
  <c r="HU98" i="24"/>
  <c r="JQ126" i="24"/>
  <c r="HU79" i="24"/>
  <c r="IG52" i="24"/>
  <c r="IG12" i="24"/>
  <c r="KC125" i="24"/>
  <c r="HU32" i="24"/>
  <c r="JQ120" i="24"/>
  <c r="JV20" i="24"/>
  <c r="JU18" i="24"/>
  <c r="JE16" i="24"/>
  <c r="IG15" i="24"/>
  <c r="JV21" i="24"/>
  <c r="JU22" i="24"/>
  <c r="KC92" i="24"/>
  <c r="IG91" i="24"/>
  <c r="R30" i="12"/>
  <c r="M2" i="12"/>
  <c r="G22" i="12"/>
  <c r="HM185" i="24"/>
  <c r="KC66" i="24"/>
  <c r="JV110" i="24"/>
  <c r="IG110" i="24"/>
  <c r="HY62" i="24"/>
  <c r="HN185" i="24"/>
  <c r="HY88" i="24"/>
  <c r="GW21" i="24"/>
  <c r="GR21" i="24"/>
  <c r="GQ21" i="24"/>
  <c r="GW15" i="24"/>
  <c r="GR15" i="24"/>
  <c r="GQ15" i="24"/>
  <c r="GW20" i="24"/>
  <c r="GR20" i="24"/>
  <c r="GQ20" i="24"/>
  <c r="GR30" i="24"/>
  <c r="GQ30" i="24"/>
  <c r="GW182" i="24"/>
  <c r="GR182" i="24"/>
  <c r="GQ182" i="24"/>
  <c r="GR79" i="24"/>
  <c r="GQ79" i="24"/>
  <c r="GR41" i="24"/>
  <c r="GQ41" i="24"/>
  <c r="GR47" i="24"/>
  <c r="GQ47" i="24"/>
  <c r="IW87" i="24"/>
  <c r="KC136" i="24"/>
  <c r="JU136" i="24"/>
  <c r="BI54" i="24"/>
  <c r="GP72" i="24"/>
  <c r="FE174" i="24"/>
  <c r="HM97" i="24"/>
  <c r="HU153" i="24"/>
  <c r="HU189" i="24"/>
  <c r="FM168" i="24"/>
  <c r="HM115" i="24"/>
  <c r="HI147" i="24"/>
  <c r="HA147" i="24"/>
  <c r="HB147" i="24"/>
  <c r="HI180" i="24"/>
  <c r="HA180" i="24"/>
  <c r="HI152" i="24"/>
  <c r="HA152" i="24"/>
  <c r="HB72" i="24"/>
  <c r="HI72" i="24"/>
  <c r="HA72" i="24"/>
  <c r="HN148" i="24"/>
  <c r="HM148" i="24"/>
  <c r="HZ135" i="24"/>
  <c r="HY135" i="24"/>
  <c r="IG135" i="24"/>
  <c r="IG156" i="24"/>
  <c r="HZ156" i="24"/>
  <c r="IG162" i="24"/>
  <c r="HY162" i="24"/>
  <c r="HZ159" i="24"/>
  <c r="IG159" i="24"/>
  <c r="HY159" i="24"/>
  <c r="HZ177" i="24"/>
  <c r="IG177" i="24"/>
  <c r="G30" i="12"/>
  <c r="N30" i="12"/>
  <c r="GW12" i="24"/>
  <c r="GR12" i="24"/>
  <c r="GQ12" i="24"/>
  <c r="GW14" i="24"/>
  <c r="GR14" i="24"/>
  <c r="GQ14" i="24"/>
  <c r="GW90" i="24"/>
  <c r="GR90" i="24"/>
  <c r="GQ90" i="24"/>
  <c r="GW92" i="24"/>
  <c r="GR92" i="24"/>
  <c r="GQ92" i="24"/>
  <c r="GW123" i="24"/>
  <c r="GR123" i="24"/>
  <c r="GQ123" i="24"/>
  <c r="GW23" i="24"/>
  <c r="GR23" i="24"/>
  <c r="GQ23" i="24"/>
  <c r="GR27" i="24"/>
  <c r="GQ27" i="24"/>
  <c r="GW29" i="24"/>
  <c r="GR29" i="24"/>
  <c r="GQ29" i="24"/>
  <c r="GW184" i="24"/>
  <c r="GR184" i="24"/>
  <c r="GQ184" i="24"/>
  <c r="GW86" i="24"/>
  <c r="GR86" i="24"/>
  <c r="GQ86" i="24"/>
  <c r="GW56" i="24"/>
  <c r="GR56" i="24"/>
  <c r="GQ56" i="24"/>
  <c r="GW95" i="24"/>
  <c r="GR95" i="24"/>
  <c r="GQ95" i="24"/>
  <c r="GW120" i="24"/>
  <c r="GR120" i="24"/>
  <c r="GQ120" i="24"/>
  <c r="GW36" i="24"/>
  <c r="GR36" i="24"/>
  <c r="GQ36" i="24"/>
  <c r="GR39" i="24"/>
  <c r="GQ39" i="24"/>
  <c r="GO78" i="24"/>
  <c r="GR78" i="24"/>
  <c r="GQ78" i="24"/>
  <c r="GR74" i="24"/>
  <c r="GQ74" i="24"/>
  <c r="GO44" i="24"/>
  <c r="GR44" i="24"/>
  <c r="GQ44" i="24"/>
  <c r="GR59" i="24"/>
  <c r="GQ59" i="24"/>
  <c r="JU92" i="24"/>
  <c r="JJ79" i="24"/>
  <c r="JQ79" i="24"/>
  <c r="HN74" i="24"/>
  <c r="HU74" i="24"/>
  <c r="JJ74" i="24"/>
  <c r="JQ74" i="24"/>
  <c r="HN42" i="24"/>
  <c r="HU42" i="24"/>
  <c r="HZ41" i="24"/>
  <c r="IG41" i="24"/>
  <c r="JV41" i="24"/>
  <c r="KC41" i="24"/>
  <c r="HZ43" i="24"/>
  <c r="IG43" i="24"/>
  <c r="JJ43" i="24"/>
  <c r="JQ43" i="24"/>
  <c r="HN46" i="24"/>
  <c r="HU46" i="24"/>
  <c r="JJ46" i="24"/>
  <c r="JQ46" i="24"/>
  <c r="HN58" i="24"/>
  <c r="HU58" i="24"/>
  <c r="JJ58" i="24"/>
  <c r="JQ58" i="24"/>
  <c r="HN186" i="24"/>
  <c r="HU186" i="24"/>
  <c r="KC164" i="24"/>
  <c r="JU164" i="24"/>
  <c r="BA54" i="24"/>
  <c r="GO97" i="24"/>
  <c r="Y109" i="24"/>
  <c r="CG50" i="24"/>
  <c r="FM174" i="24"/>
  <c r="HM50" i="24"/>
  <c r="HM103" i="24"/>
  <c r="HA157" i="24"/>
  <c r="HM178" i="24"/>
  <c r="HN97" i="24"/>
  <c r="HI165" i="24"/>
  <c r="HB165" i="24"/>
  <c r="HA165" i="24"/>
  <c r="HI102" i="24"/>
  <c r="HI138" i="24"/>
  <c r="HA138" i="24"/>
  <c r="HZ149" i="24"/>
  <c r="HY149" i="24"/>
  <c r="HY111" i="24"/>
  <c r="IG111" i="24"/>
  <c r="HZ111" i="24"/>
  <c r="J32" i="26"/>
  <c r="G17" i="5"/>
  <c r="J9" i="26"/>
  <c r="G47" i="5"/>
  <c r="J12" i="26"/>
  <c r="G78" i="5"/>
  <c r="J2" i="26"/>
  <c r="G84" i="5"/>
  <c r="IG172" i="24"/>
  <c r="HY172" i="24"/>
  <c r="IG71" i="24"/>
  <c r="HY71" i="24"/>
  <c r="HY174" i="24"/>
  <c r="HZ174" i="24"/>
  <c r="J34" i="26"/>
  <c r="G19" i="5"/>
  <c r="G74" i="26"/>
  <c r="H74" i="26"/>
  <c r="I74" i="26" s="1"/>
  <c r="F74" i="26"/>
  <c r="J39" i="26"/>
  <c r="G38" i="5"/>
  <c r="G99" i="26"/>
  <c r="F99" i="26"/>
  <c r="H99" i="26"/>
  <c r="I99" i="26" s="1"/>
  <c r="G31" i="26"/>
  <c r="H31" i="26"/>
  <c r="I31" i="26" s="1"/>
  <c r="F31" i="26"/>
  <c r="H93" i="26"/>
  <c r="I93" i="26" s="1"/>
  <c r="F93" i="26"/>
  <c r="G93" i="26"/>
  <c r="F47" i="26"/>
  <c r="H47" i="26"/>
  <c r="I47" i="26" s="1"/>
  <c r="G47" i="26"/>
  <c r="H30" i="26"/>
  <c r="I30" i="26" s="1"/>
  <c r="F30" i="26"/>
  <c r="G30" i="26"/>
  <c r="J10" i="26"/>
  <c r="G87" i="5"/>
  <c r="F14" i="26"/>
  <c r="H14" i="26"/>
  <c r="I14" i="26" s="1"/>
  <c r="G14" i="26"/>
  <c r="EQ18" i="5"/>
  <c r="EP18" i="5"/>
  <c r="Q41" i="26" s="1"/>
  <c r="B53" i="9"/>
  <c r="B12" i="9"/>
  <c r="HB135" i="24"/>
  <c r="HI135" i="24"/>
  <c r="HA50" i="24"/>
  <c r="HI50" i="24"/>
  <c r="HM138" i="24"/>
  <c r="HN138" i="24"/>
  <c r="HM149" i="24"/>
  <c r="HU149" i="24"/>
  <c r="HM113" i="24"/>
  <c r="HN113" i="24"/>
  <c r="HU113" i="24"/>
  <c r="HU167" i="24"/>
  <c r="HN167" i="24"/>
  <c r="HU154" i="24"/>
  <c r="HN154" i="24"/>
  <c r="HM168" i="24"/>
  <c r="HU168" i="24"/>
  <c r="HZ101" i="24"/>
  <c r="HY101" i="24"/>
  <c r="HY150" i="24"/>
  <c r="IG150" i="24"/>
  <c r="HY142" i="24"/>
  <c r="HZ142" i="24"/>
  <c r="HZ153" i="24"/>
  <c r="HY153" i="24"/>
  <c r="HZ152" i="24"/>
  <c r="IG152" i="24"/>
  <c r="EC54" i="24"/>
  <c r="DV54" i="24"/>
  <c r="J105" i="26"/>
  <c r="G15" i="5"/>
  <c r="F20" i="26"/>
  <c r="H20" i="26"/>
  <c r="I20" i="26" s="1"/>
  <c r="G20" i="26"/>
  <c r="J82" i="26"/>
  <c r="G45" i="5"/>
  <c r="F98" i="26"/>
  <c r="G98" i="26"/>
  <c r="H98" i="26"/>
  <c r="I98" i="26" s="1"/>
  <c r="J11" i="26"/>
  <c r="G82" i="5"/>
  <c r="J28" i="26"/>
  <c r="G91" i="5"/>
  <c r="EP39" i="5"/>
  <c r="EQ39" i="5"/>
  <c r="IG101" i="24"/>
  <c r="HM154" i="24"/>
  <c r="IG109" i="24"/>
  <c r="HY138" i="24"/>
  <c r="HI148" i="24"/>
  <c r="HY112" i="24"/>
  <c r="HZ81" i="24"/>
  <c r="HZ145" i="24"/>
  <c r="HB33" i="24"/>
  <c r="HA136" i="24"/>
  <c r="HZ165" i="24"/>
  <c r="HM167" i="24"/>
  <c r="HB104" i="24"/>
  <c r="HB143" i="24"/>
  <c r="GW134" i="24"/>
  <c r="GR134" i="24"/>
  <c r="GQ134" i="24"/>
  <c r="HB101" i="24"/>
  <c r="HI101" i="24"/>
  <c r="HB139" i="24"/>
  <c r="HA139" i="24"/>
  <c r="HB154" i="24"/>
  <c r="HI154" i="24"/>
  <c r="HU150" i="24"/>
  <c r="HN150" i="24"/>
  <c r="HM151" i="24"/>
  <c r="HN151" i="24"/>
  <c r="HM159" i="24"/>
  <c r="HU159" i="24"/>
  <c r="HY102" i="24"/>
  <c r="IG102" i="24"/>
  <c r="IG113" i="24"/>
  <c r="HY113" i="24"/>
  <c r="BZ174" i="24"/>
  <c r="BY174" i="24"/>
  <c r="J15" i="26"/>
  <c r="G12" i="5"/>
  <c r="J95" i="26"/>
  <c r="G21" i="5"/>
  <c r="G24" i="5"/>
  <c r="G92" i="26"/>
  <c r="H92" i="26"/>
  <c r="I92" i="26" s="1"/>
  <c r="F92" i="26"/>
  <c r="J61" i="26"/>
  <c r="G40" i="5"/>
  <c r="G43" i="5"/>
  <c r="J26" i="26"/>
  <c r="G57" i="5"/>
  <c r="G61" i="5"/>
  <c r="G57" i="26"/>
  <c r="F57" i="26"/>
  <c r="H57" i="26"/>
  <c r="I57" i="26" s="1"/>
  <c r="G72" i="5"/>
  <c r="J76" i="26"/>
  <c r="G89" i="5"/>
  <c r="CK32" i="5"/>
  <c r="CK74" i="5"/>
  <c r="CK66" i="5"/>
  <c r="EQ91" i="5"/>
  <c r="EP91" i="5"/>
  <c r="Q28" i="26" s="1"/>
  <c r="DV11" i="5"/>
  <c r="P22" i="26" s="1"/>
  <c r="H22" i="26" s="1"/>
  <c r="I22" i="26" s="1"/>
  <c r="DV27" i="5"/>
  <c r="P45" i="26" s="1"/>
  <c r="H45" i="26" s="1"/>
  <c r="I45" i="26" s="1"/>
  <c r="DV43" i="5"/>
  <c r="P53" i="26" s="1"/>
  <c r="ET43" i="5"/>
  <c r="DV40" i="5"/>
  <c r="P61" i="26" s="1"/>
  <c r="AP54" i="24"/>
  <c r="H13" i="26"/>
  <c r="I13" i="26" s="1"/>
  <c r="F13" i="26"/>
  <c r="G13" i="26"/>
  <c r="H103" i="26"/>
  <c r="I103" i="26" s="1"/>
  <c r="G103" i="26"/>
  <c r="F103" i="26"/>
  <c r="G25" i="5"/>
  <c r="G27" i="5"/>
  <c r="G29" i="5"/>
  <c r="G33" i="5"/>
  <c r="G35" i="5"/>
  <c r="G81" i="26"/>
  <c r="H81" i="26"/>
  <c r="I81" i="26" s="1"/>
  <c r="F81" i="26"/>
  <c r="G6" i="26"/>
  <c r="H6" i="26"/>
  <c r="I6" i="26" s="1"/>
  <c r="F6" i="26"/>
  <c r="H40" i="26"/>
  <c r="I40" i="26" s="1"/>
  <c r="G40" i="26"/>
  <c r="F40" i="26"/>
  <c r="G27" i="26"/>
  <c r="F27" i="26"/>
  <c r="H27" i="26"/>
  <c r="I27" i="26" s="1"/>
  <c r="G62" i="5"/>
  <c r="G69" i="5"/>
  <c r="G71" i="5"/>
  <c r="G73" i="5"/>
  <c r="G75" i="5"/>
  <c r="G77" i="5"/>
  <c r="G79" i="5"/>
  <c r="G72" i="26"/>
  <c r="F72" i="26"/>
  <c r="H72" i="26"/>
  <c r="I72" i="26" s="1"/>
  <c r="H25" i="26"/>
  <c r="I25" i="26" s="1"/>
  <c r="G25" i="26"/>
  <c r="F25" i="26"/>
  <c r="G102" i="26"/>
  <c r="F102" i="26"/>
  <c r="H102" i="26"/>
  <c r="I102" i="26" s="1"/>
  <c r="H73" i="26"/>
  <c r="I73" i="26" s="1"/>
  <c r="F73" i="26"/>
  <c r="G73" i="26"/>
  <c r="CK16" i="5"/>
  <c r="CK56" i="5"/>
  <c r="ES19" i="5"/>
  <c r="ES20" i="5"/>
  <c r="ES30" i="5"/>
  <c r="EP41" i="5"/>
  <c r="Q16" i="26" s="1"/>
  <c r="EP43" i="5"/>
  <c r="Q53" i="26" s="1"/>
  <c r="EP46" i="5"/>
  <c r="Q42" i="26" s="1"/>
  <c r="CL47" i="9"/>
  <c r="I22" i="12"/>
  <c r="DV93" i="5"/>
  <c r="F87" i="26"/>
  <c r="G87" i="26"/>
  <c r="H87" i="26"/>
  <c r="I87" i="26" s="1"/>
  <c r="H75" i="26"/>
  <c r="I75" i="26" s="1"/>
  <c r="F75" i="26"/>
  <c r="G75" i="26"/>
  <c r="G17" i="26"/>
  <c r="F17" i="26"/>
  <c r="H17" i="26"/>
  <c r="I17" i="26" s="1"/>
  <c r="H51" i="26"/>
  <c r="I51" i="26" s="1"/>
  <c r="G51" i="26"/>
  <c r="F51" i="26"/>
  <c r="F96" i="26"/>
  <c r="H96" i="26"/>
  <c r="I96" i="26" s="1"/>
  <c r="G96" i="26"/>
  <c r="H85" i="26"/>
  <c r="I85" i="26" s="1"/>
  <c r="G85" i="26"/>
  <c r="F85" i="26"/>
  <c r="H56" i="26"/>
  <c r="I56" i="26" s="1"/>
  <c r="G56" i="26"/>
  <c r="F56" i="26"/>
  <c r="H48" i="26"/>
  <c r="I48" i="26" s="1"/>
  <c r="G48" i="26"/>
  <c r="F48" i="26"/>
  <c r="G97" i="26"/>
  <c r="H97" i="26"/>
  <c r="I97" i="26" s="1"/>
  <c r="F97" i="26"/>
  <c r="H49" i="26"/>
  <c r="I49" i="26" s="1"/>
  <c r="G49" i="26"/>
  <c r="F49" i="26"/>
  <c r="H44" i="26"/>
  <c r="I44" i="26" s="1"/>
  <c r="G44" i="26"/>
  <c r="F44" i="26"/>
  <c r="H70" i="26"/>
  <c r="I70" i="26" s="1"/>
  <c r="G70" i="26"/>
  <c r="F70" i="26"/>
  <c r="F50" i="26"/>
  <c r="H50" i="26"/>
  <c r="I50" i="26" s="1"/>
  <c r="G50" i="26"/>
  <c r="F4" i="26"/>
  <c r="H4" i="26"/>
  <c r="I4" i="26" s="1"/>
  <c r="G4" i="26"/>
  <c r="CK29" i="5"/>
  <c r="CK40" i="5"/>
  <c r="ET14" i="5"/>
  <c r="ET18" i="5"/>
  <c r="ET25" i="5"/>
  <c r="ET64" i="5"/>
  <c r="ET96" i="5"/>
  <c r="CL35" i="9"/>
  <c r="GQ51" i="24"/>
  <c r="GR119" i="24"/>
  <c r="GQ119" i="24"/>
  <c r="GO46" i="24"/>
  <c r="GQ46" i="24"/>
  <c r="GR46" i="24"/>
  <c r="GQ18" i="24"/>
  <c r="GR18" i="24"/>
  <c r="GQ55" i="24"/>
  <c r="GR55" i="24"/>
  <c r="GW11" i="24"/>
  <c r="GR11" i="24"/>
  <c r="GQ11" i="24"/>
  <c r="GP18" i="24"/>
  <c r="GO55" i="24"/>
  <c r="GO18" i="24"/>
  <c r="GW55" i="24"/>
  <c r="GQ83" i="24"/>
  <c r="GR83" i="24"/>
  <c r="GQ154" i="24"/>
  <c r="GR160" i="24"/>
  <c r="GQ160" i="24"/>
  <c r="GR71" i="24"/>
  <c r="GQ71" i="24"/>
  <c r="GQ189" i="24"/>
  <c r="GR189" i="24"/>
  <c r="GW62" i="24"/>
  <c r="GR62" i="24"/>
  <c r="GQ62" i="24"/>
  <c r="GR65" i="24"/>
  <c r="GQ65" i="24"/>
  <c r="GQ68" i="24"/>
  <c r="GR68" i="24"/>
  <c r="GW125" i="24"/>
  <c r="GQ125" i="24"/>
  <c r="GR125" i="24"/>
  <c r="GR126" i="24"/>
  <c r="GQ126" i="24"/>
  <c r="GR98" i="24"/>
  <c r="GQ98" i="24"/>
  <c r="HB189" i="24"/>
  <c r="GP189" i="24"/>
  <c r="GP144" i="24"/>
  <c r="HZ118" i="24"/>
  <c r="GO160" i="24"/>
  <c r="GP158" i="24"/>
  <c r="GW103" i="24"/>
  <c r="GR103" i="24"/>
  <c r="GQ103" i="24"/>
  <c r="GW148" i="24"/>
  <c r="GR148" i="24"/>
  <c r="GQ148" i="24"/>
  <c r="GW137" i="24"/>
  <c r="GQ137" i="24"/>
  <c r="GR137" i="24"/>
  <c r="GR112" i="24"/>
  <c r="GQ112" i="24"/>
  <c r="GR116" i="24"/>
  <c r="GQ116" i="24"/>
  <c r="GR145" i="24"/>
  <c r="GQ145" i="24"/>
  <c r="GR135" i="24"/>
  <c r="GQ135" i="24"/>
  <c r="GW156" i="24"/>
  <c r="GR156" i="24"/>
  <c r="GQ156" i="24"/>
  <c r="GW154" i="24"/>
  <c r="GW130" i="24"/>
  <c r="GR130" i="24"/>
  <c r="GQ130" i="24"/>
  <c r="GW131" i="24"/>
  <c r="GQ131" i="24"/>
  <c r="GR131" i="24"/>
  <c r="GW164" i="24"/>
  <c r="GQ164" i="24"/>
  <c r="GR164" i="24"/>
  <c r="GW136" i="24"/>
  <c r="GR136" i="24"/>
  <c r="GQ136" i="24"/>
  <c r="GQ179" i="24"/>
  <c r="GR179" i="24"/>
  <c r="GO105" i="24"/>
  <c r="GR105" i="24"/>
  <c r="GQ105" i="24"/>
  <c r="GR167" i="24"/>
  <c r="GQ167" i="24"/>
  <c r="GQ152" i="24"/>
  <c r="GR152" i="24"/>
  <c r="GR157" i="24"/>
  <c r="GQ157" i="24"/>
  <c r="GQ170" i="24"/>
  <c r="GR170" i="24"/>
  <c r="GR172" i="24"/>
  <c r="GQ172" i="24"/>
  <c r="GQ96" i="24"/>
  <c r="GR96" i="24"/>
  <c r="GR50" i="24"/>
  <c r="GQ50" i="24"/>
  <c r="GW129" i="24"/>
  <c r="GR129" i="24"/>
  <c r="GQ129" i="24"/>
  <c r="GR128" i="24"/>
  <c r="GQ128" i="24"/>
  <c r="GW132" i="24"/>
  <c r="GR132" i="24"/>
  <c r="GQ132" i="24"/>
  <c r="GR82" i="24"/>
  <c r="GQ82" i="24"/>
  <c r="GO50" i="24"/>
  <c r="GO189" i="24"/>
  <c r="GO152" i="24"/>
  <c r="GO174" i="24"/>
  <c r="GP157" i="24"/>
  <c r="IG118" i="24"/>
  <c r="HZ161" i="24"/>
  <c r="GO154" i="24"/>
  <c r="HY161" i="24"/>
  <c r="HY157" i="24"/>
  <c r="HZ154" i="24"/>
  <c r="GP170" i="24"/>
  <c r="GP96" i="24"/>
  <c r="GP101" i="24"/>
  <c r="GR101" i="24"/>
  <c r="GQ101" i="24"/>
  <c r="GW138" i="24"/>
  <c r="GR138" i="24"/>
  <c r="GQ138" i="24"/>
  <c r="GR149" i="24"/>
  <c r="GQ149" i="24"/>
  <c r="GW180" i="24"/>
  <c r="GR180" i="24"/>
  <c r="GQ180" i="24"/>
  <c r="GW33" i="24"/>
  <c r="GR33" i="24"/>
  <c r="GQ33" i="24"/>
  <c r="GW113" i="24"/>
  <c r="GQ113" i="24"/>
  <c r="GR113" i="24"/>
  <c r="GW141" i="24"/>
  <c r="GR141" i="24"/>
  <c r="GQ141" i="24"/>
  <c r="GQ151" i="24"/>
  <c r="GR151" i="24"/>
  <c r="GP188" i="24"/>
  <c r="GR188" i="24"/>
  <c r="GQ188" i="24"/>
  <c r="GO153" i="24"/>
  <c r="GR153" i="24"/>
  <c r="GQ153" i="24"/>
  <c r="GO162" i="24"/>
  <c r="GR162" i="24"/>
  <c r="GQ162" i="24"/>
  <c r="GO173" i="24"/>
  <c r="GR173" i="24"/>
  <c r="GQ173" i="24"/>
  <c r="GO175" i="24"/>
  <c r="GR175" i="24"/>
  <c r="GQ175" i="24"/>
  <c r="GP161" i="24"/>
  <c r="GR161" i="24"/>
  <c r="GQ161" i="24"/>
  <c r="GR159" i="24"/>
  <c r="GQ159" i="24"/>
  <c r="GR171" i="24"/>
  <c r="GQ171" i="24"/>
  <c r="GR177" i="24"/>
  <c r="GQ177" i="24"/>
  <c r="GO176" i="24"/>
  <c r="GR176" i="24"/>
  <c r="GQ176" i="24"/>
  <c r="GQ163" i="24"/>
  <c r="GR163" i="24"/>
  <c r="GR72" i="24"/>
  <c r="GQ72" i="24"/>
  <c r="GO190" i="24"/>
  <c r="GR190" i="24"/>
  <c r="GQ190" i="24"/>
  <c r="GP97" i="24"/>
  <c r="GR97" i="24"/>
  <c r="GQ97" i="24"/>
  <c r="GP168" i="24"/>
  <c r="GR168" i="24"/>
  <c r="GQ168" i="24"/>
  <c r="GR81" i="24"/>
  <c r="GQ81" i="24"/>
  <c r="GO109" i="24"/>
  <c r="GR109" i="24"/>
  <c r="GQ109" i="24"/>
  <c r="GW104" i="24"/>
  <c r="GR104" i="24"/>
  <c r="GQ104" i="24"/>
  <c r="GP147" i="24"/>
  <c r="GR147" i="24"/>
  <c r="GQ147" i="24"/>
  <c r="GO115" i="24"/>
  <c r="GQ115" i="24"/>
  <c r="GR115" i="24"/>
  <c r="GW144" i="24"/>
  <c r="GQ144" i="24"/>
  <c r="GR144" i="24"/>
  <c r="GW133" i="24"/>
  <c r="GR133" i="24"/>
  <c r="GQ133" i="24"/>
  <c r="GQ158" i="24"/>
  <c r="GR158" i="24"/>
  <c r="GQ178" i="24"/>
  <c r="GR178" i="24"/>
  <c r="GR118" i="24"/>
  <c r="GQ118" i="24"/>
  <c r="GR54" i="24"/>
  <c r="GQ54" i="24"/>
  <c r="GQ174" i="24"/>
  <c r="GR174" i="24"/>
  <c r="GP131" i="24"/>
  <c r="GW187" i="24"/>
  <c r="GQ187" i="24"/>
  <c r="GR187" i="24"/>
  <c r="GO60" i="24"/>
  <c r="GQ60" i="24"/>
  <c r="GR146" i="24"/>
  <c r="GQ146" i="24"/>
  <c r="GW110" i="24"/>
  <c r="GR110" i="24"/>
  <c r="GQ110" i="24"/>
  <c r="GW66" i="24"/>
  <c r="GR66" i="24"/>
  <c r="GQ66" i="24"/>
  <c r="GW67" i="24"/>
  <c r="GR67" i="24"/>
  <c r="GQ67" i="24"/>
  <c r="GW127" i="24"/>
  <c r="GR127" i="24"/>
  <c r="GQ127" i="24"/>
  <c r="GW99" i="24"/>
  <c r="GQ99" i="24"/>
  <c r="GR99" i="24"/>
  <c r="GP50" i="24"/>
  <c r="GO71" i="24"/>
  <c r="HY54" i="24"/>
  <c r="HM54" i="24"/>
  <c r="HM71" i="24"/>
  <c r="GP54" i="24"/>
  <c r="GP71" i="24"/>
  <c r="GO178" i="24"/>
  <c r="HY109" i="24"/>
  <c r="HY190" i="24"/>
  <c r="HI81" i="24"/>
  <c r="HZ54" i="24"/>
  <c r="GP118" i="24"/>
  <c r="IG157" i="24"/>
  <c r="GP172" i="24"/>
  <c r="GP165" i="24"/>
  <c r="GR165" i="24"/>
  <c r="GQ165" i="24"/>
  <c r="GW102" i="24"/>
  <c r="GQ102" i="24"/>
  <c r="GR102" i="24"/>
  <c r="GW139" i="24"/>
  <c r="GQ139" i="24"/>
  <c r="GR139" i="24"/>
  <c r="GQ150" i="24"/>
  <c r="GR150" i="24"/>
  <c r="GQ106" i="24"/>
  <c r="GW111" i="24"/>
  <c r="GR111" i="24"/>
  <c r="GQ111" i="24"/>
  <c r="GW114" i="24"/>
  <c r="GR114" i="24"/>
  <c r="GQ114" i="24"/>
  <c r="GW142" i="24"/>
  <c r="GR142" i="24"/>
  <c r="GQ142" i="24"/>
  <c r="GW143" i="24"/>
  <c r="GQ143" i="24"/>
  <c r="GR143" i="24"/>
  <c r="GW166" i="24"/>
  <c r="GQ166" i="24"/>
  <c r="GR166" i="24"/>
  <c r="GW48" i="24"/>
  <c r="GQ48" i="24"/>
  <c r="GR48" i="24"/>
  <c r="GW152" i="24"/>
  <c r="GW157" i="24"/>
  <c r="GW160" i="24"/>
  <c r="GW158" i="24"/>
  <c r="GW170" i="24"/>
  <c r="GW172" i="24"/>
  <c r="GW178" i="24"/>
  <c r="GW71" i="24"/>
  <c r="GW118" i="24"/>
  <c r="GW189" i="24"/>
  <c r="GW96" i="24"/>
  <c r="GW54" i="24"/>
  <c r="GW174" i="24"/>
  <c r="GW50" i="24"/>
  <c r="GW88" i="24"/>
  <c r="GR88" i="24"/>
  <c r="IX91" i="24"/>
  <c r="IW91" i="24"/>
  <c r="HZ184" i="24"/>
  <c r="IG184" i="24"/>
  <c r="JU37" i="24"/>
  <c r="KC37" i="24"/>
  <c r="JV37" i="24"/>
  <c r="HY39" i="24"/>
  <c r="IG39" i="24"/>
  <c r="HZ39" i="24"/>
  <c r="KC39" i="24"/>
  <c r="JV39" i="24"/>
  <c r="JU39" i="24"/>
  <c r="HY77" i="24"/>
  <c r="IG77" i="24"/>
  <c r="HZ77" i="24"/>
  <c r="KC77" i="24"/>
  <c r="JV77" i="24"/>
  <c r="JU77" i="24"/>
  <c r="JQ165" i="24"/>
  <c r="JI165" i="24"/>
  <c r="HA137" i="24"/>
  <c r="HB137" i="24"/>
  <c r="HI137" i="24"/>
  <c r="HB112" i="24"/>
  <c r="HA112" i="24"/>
  <c r="HN171" i="24"/>
  <c r="HU171" i="24"/>
  <c r="HM171" i="24"/>
  <c r="HN72" i="24"/>
  <c r="HU72" i="24"/>
  <c r="HM72" i="24"/>
  <c r="HM81" i="24"/>
  <c r="HU81" i="24"/>
  <c r="HZ103" i="24"/>
  <c r="IG103" i="24"/>
  <c r="HY103" i="24"/>
  <c r="HY134" i="24"/>
  <c r="IG134" i="24"/>
  <c r="HZ134" i="24"/>
  <c r="CS50" i="24"/>
  <c r="CK50" i="24"/>
  <c r="CL50" i="24"/>
  <c r="DE109" i="24"/>
  <c r="CW109" i="24"/>
  <c r="DQ174" i="24"/>
  <c r="DJ174" i="24"/>
  <c r="DI174" i="24"/>
  <c r="DQ109" i="24"/>
  <c r="DI109" i="24"/>
  <c r="DJ109" i="24"/>
  <c r="FA168" i="24"/>
  <c r="ES168" i="24"/>
  <c r="ET168" i="24"/>
  <c r="FA109" i="24"/>
  <c r="ET109" i="24"/>
  <c r="ES109" i="24"/>
  <c r="GK168" i="24"/>
  <c r="GD168" i="24"/>
  <c r="GP122" i="24"/>
  <c r="HB58" i="24"/>
  <c r="GP23" i="24"/>
  <c r="HA184" i="24"/>
  <c r="HA29" i="24"/>
  <c r="GO14" i="24"/>
  <c r="HB80" i="24"/>
  <c r="HU38" i="24"/>
  <c r="HN38" i="24"/>
  <c r="HM38" i="24"/>
  <c r="JQ38" i="24"/>
  <c r="JJ38" i="24"/>
  <c r="JI38" i="24"/>
  <c r="HU40" i="24"/>
  <c r="HN40" i="24"/>
  <c r="HM40" i="24"/>
  <c r="JI40" i="24"/>
  <c r="JQ40" i="24"/>
  <c r="JJ40" i="24"/>
  <c r="HU78" i="24"/>
  <c r="HN78" i="24"/>
  <c r="HM78" i="24"/>
  <c r="JQ78" i="24"/>
  <c r="JJ78" i="24"/>
  <c r="JI78" i="24"/>
  <c r="GO122" i="24"/>
  <c r="HB94" i="24"/>
  <c r="HB52" i="24"/>
  <c r="HB57" i="24"/>
  <c r="GP28" i="24"/>
  <c r="GP123" i="24"/>
  <c r="GP92" i="24"/>
  <c r="GP12" i="24"/>
  <c r="GO20" i="24"/>
  <c r="HA21" i="24"/>
  <c r="HB82" i="24"/>
  <c r="HB184" i="24"/>
  <c r="HB29" i="24"/>
  <c r="GP20" i="24"/>
  <c r="HB21" i="24"/>
  <c r="HB22" i="24"/>
  <c r="HB124" i="24"/>
  <c r="HB91" i="24"/>
  <c r="HB88" i="24"/>
  <c r="GP14" i="24"/>
  <c r="HA82" i="24"/>
  <c r="HA86" i="24"/>
  <c r="HA15" i="24"/>
  <c r="GO21" i="24"/>
  <c r="HA90" i="24"/>
  <c r="GO88" i="24"/>
  <c r="HZ87" i="24"/>
  <c r="GO99" i="24"/>
  <c r="JQ13" i="24"/>
  <c r="JI13" i="24"/>
  <c r="HY90" i="24"/>
  <c r="HY29" i="24"/>
  <c r="IG29" i="24"/>
  <c r="HZ29" i="24"/>
  <c r="KC86" i="24"/>
  <c r="JV86" i="24"/>
  <c r="JV94" i="24"/>
  <c r="KC94" i="24"/>
  <c r="IG38" i="24"/>
  <c r="HZ38" i="24"/>
  <c r="HY38" i="24"/>
  <c r="KC38" i="24"/>
  <c r="JV38" i="24"/>
  <c r="JU38" i="24"/>
  <c r="IG40" i="24"/>
  <c r="HZ40" i="24"/>
  <c r="HY40" i="24"/>
  <c r="JU40" i="24"/>
  <c r="KC40" i="24"/>
  <c r="JV40" i="24"/>
  <c r="IG78" i="24"/>
  <c r="HZ78" i="24"/>
  <c r="HY78" i="24"/>
  <c r="KC78" i="24"/>
  <c r="JV78" i="24"/>
  <c r="JU78" i="24"/>
  <c r="HB86" i="24"/>
  <c r="HB15" i="24"/>
  <c r="GP88" i="24"/>
  <c r="HB42" i="24"/>
  <c r="GO121" i="24"/>
  <c r="GO56" i="24"/>
  <c r="HA26" i="24"/>
  <c r="HA18" i="24"/>
  <c r="GO90" i="24"/>
  <c r="HA42" i="24"/>
  <c r="HU39" i="24"/>
  <c r="HN39" i="24"/>
  <c r="HM39" i="24"/>
  <c r="JQ39" i="24"/>
  <c r="JJ39" i="24"/>
  <c r="JI39" i="24"/>
  <c r="HM77" i="24"/>
  <c r="HU77" i="24"/>
  <c r="HN77" i="24"/>
  <c r="JQ77" i="24"/>
  <c r="JJ77" i="24"/>
  <c r="JI77" i="24"/>
  <c r="KC165" i="24"/>
  <c r="JU165" i="24"/>
  <c r="KC11" i="24"/>
  <c r="JU11" i="24"/>
  <c r="GW116" i="24"/>
  <c r="GO116" i="24"/>
  <c r="HN142" i="24"/>
  <c r="HU142" i="24"/>
  <c r="HM152" i="24"/>
  <c r="HN152" i="24"/>
  <c r="HM175" i="24"/>
  <c r="HU175" i="24"/>
  <c r="CS54" i="24"/>
  <c r="CL54" i="24"/>
  <c r="JV11" i="24"/>
  <c r="GO156" i="24"/>
  <c r="GP156" i="24"/>
  <c r="GP116" i="24"/>
  <c r="GW149" i="24"/>
  <c r="GO149" i="24"/>
  <c r="HU102" i="24"/>
  <c r="HN102" i="24"/>
  <c r="HM139" i="24"/>
  <c r="HN139" i="24"/>
  <c r="HM180" i="24"/>
  <c r="HU180" i="24"/>
  <c r="HU116" i="24"/>
  <c r="HM116" i="24"/>
  <c r="HN176" i="24"/>
  <c r="HU176" i="24"/>
  <c r="HY136" i="24"/>
  <c r="IG136" i="24"/>
  <c r="HZ136" i="24"/>
  <c r="HZ148" i="24"/>
  <c r="IG148" i="24"/>
  <c r="IG189" i="24"/>
  <c r="HZ189" i="24"/>
  <c r="AK54" i="24"/>
  <c r="AD54" i="24"/>
  <c r="JQ186" i="24"/>
  <c r="JJ186" i="24"/>
  <c r="HI174" i="24"/>
  <c r="HA174" i="24"/>
  <c r="HU177" i="24"/>
  <c r="HM177" i="24"/>
  <c r="HN177" i="24"/>
  <c r="HM190" i="24"/>
  <c r="HU190" i="24"/>
  <c r="HZ139" i="24"/>
  <c r="HY139" i="24"/>
  <c r="IG106" i="24"/>
  <c r="HY106" i="24"/>
  <c r="HY170" i="24"/>
  <c r="IG170" i="24"/>
  <c r="GP176" i="24"/>
  <c r="HI189" i="24"/>
  <c r="HA81" i="24"/>
  <c r="HN133" i="24"/>
  <c r="HA33" i="24"/>
  <c r="GO40" i="24"/>
  <c r="GP184" i="24"/>
  <c r="GP19" i="24"/>
  <c r="GP16" i="24"/>
  <c r="GP17" i="24"/>
  <c r="HA66" i="24"/>
  <c r="GO184" i="24"/>
  <c r="GO19" i="24"/>
  <c r="GO16" i="24"/>
  <c r="GO17" i="24"/>
  <c r="HI131" i="24"/>
  <c r="HM57" i="24"/>
  <c r="GW186" i="24"/>
  <c r="GO186" i="24"/>
  <c r="GW68" i="24"/>
  <c r="GO68" i="24"/>
  <c r="GW82" i="24"/>
  <c r="GO82" i="24"/>
  <c r="KC12" i="24"/>
  <c r="JU12" i="24"/>
  <c r="KC88" i="24"/>
  <c r="JU88" i="24"/>
  <c r="KC182" i="24"/>
  <c r="JV182" i="24"/>
  <c r="KC85" i="24"/>
  <c r="JU85" i="24"/>
  <c r="JV85" i="24"/>
  <c r="JI28" i="24"/>
  <c r="JQ28" i="24"/>
  <c r="HM30" i="24"/>
  <c r="HU30" i="24"/>
  <c r="GP42" i="24"/>
  <c r="HB38" i="24"/>
  <c r="HB85" i="24"/>
  <c r="HB20" i="24"/>
  <c r="HB87" i="24"/>
  <c r="HB13" i="24"/>
  <c r="HA98" i="24"/>
  <c r="HA110" i="24"/>
  <c r="HA38" i="24"/>
  <c r="HA85" i="24"/>
  <c r="HA20" i="24"/>
  <c r="HA87" i="24"/>
  <c r="HA13" i="24"/>
  <c r="HB131" i="24"/>
  <c r="KC55" i="24"/>
  <c r="HU51" i="24"/>
  <c r="HU13" i="24"/>
  <c r="HM13" i="24"/>
  <c r="GO37" i="24"/>
  <c r="GP80" i="24"/>
  <c r="HB66" i="24"/>
  <c r="HB119" i="24"/>
  <c r="GP181" i="24"/>
  <c r="GP91" i="24"/>
  <c r="GP89" i="24"/>
  <c r="HA74" i="24"/>
  <c r="HA119" i="24"/>
  <c r="GO181" i="24"/>
  <c r="GO91" i="24"/>
  <c r="GO89" i="24"/>
  <c r="JV55" i="24"/>
  <c r="HN51" i="24"/>
  <c r="JI88" i="24"/>
  <c r="GW87" i="24"/>
  <c r="GW146" i="24"/>
  <c r="GO146" i="24"/>
  <c r="JI12" i="24"/>
  <c r="IG89" i="24"/>
  <c r="HY89" i="24"/>
  <c r="KC181" i="24"/>
  <c r="JV181" i="24"/>
  <c r="GW145" i="24"/>
  <c r="GO145" i="24"/>
  <c r="HY48" i="24"/>
  <c r="IG48" i="24"/>
  <c r="HY173" i="24"/>
  <c r="IG173" i="24"/>
  <c r="GW151" i="24"/>
  <c r="GO151" i="24"/>
  <c r="GP151" i="24"/>
  <c r="GW153" i="24"/>
  <c r="GP153" i="24"/>
  <c r="GO159" i="24"/>
  <c r="GP159" i="24"/>
  <c r="GO171" i="24"/>
  <c r="GP171" i="24"/>
  <c r="GO163" i="24"/>
  <c r="GP163" i="24"/>
  <c r="GO81" i="24"/>
  <c r="GP81" i="24"/>
  <c r="IG171" i="24"/>
  <c r="HZ171" i="24"/>
  <c r="GW51" i="24"/>
  <c r="IW13" i="24"/>
  <c r="IW14" i="24"/>
  <c r="IW88" i="24"/>
  <c r="JU82" i="24"/>
  <c r="HY83" i="24"/>
  <c r="GP136" i="24"/>
  <c r="GW179" i="24"/>
  <c r="GP179" i="24"/>
  <c r="GW105" i="24"/>
  <c r="GP105" i="24"/>
  <c r="HN111" i="24"/>
  <c r="HU111" i="24"/>
  <c r="HM111" i="24"/>
  <c r="HZ175" i="24"/>
  <c r="HY175" i="24"/>
  <c r="JI11" i="24"/>
  <c r="JJ11" i="24"/>
  <c r="GO136" i="24"/>
  <c r="GP145" i="24"/>
  <c r="GP162" i="24"/>
  <c r="GP173" i="24"/>
  <c r="HN134" i="24"/>
  <c r="HU134" i="24"/>
  <c r="HM134" i="24"/>
  <c r="HU105" i="24"/>
  <c r="HM105" i="24"/>
  <c r="HN156" i="24"/>
  <c r="HU156" i="24"/>
  <c r="HM156" i="24"/>
  <c r="HN162" i="24"/>
  <c r="HU162" i="24"/>
  <c r="HM162" i="24"/>
  <c r="HU157" i="24"/>
  <c r="HM157" i="24"/>
  <c r="HN157" i="24"/>
  <c r="HN158" i="24"/>
  <c r="HU158" i="24"/>
  <c r="IG137" i="24"/>
  <c r="HY137" i="24"/>
  <c r="HY143" i="24"/>
  <c r="IG143" i="24"/>
  <c r="HZ143" i="24"/>
  <c r="HZ188" i="24"/>
  <c r="HY188" i="24"/>
  <c r="HY96" i="24"/>
  <c r="HZ96" i="24"/>
  <c r="BI81" i="24"/>
  <c r="Q109" i="24"/>
  <c r="AD109" i="24"/>
  <c r="BA81" i="24"/>
  <c r="DU54" i="24"/>
  <c r="DV109" i="24"/>
  <c r="FR54" i="24"/>
  <c r="BY50" i="24"/>
  <c r="AC81" i="24"/>
  <c r="DV50" i="24"/>
  <c r="AC109" i="24"/>
  <c r="F109" i="24"/>
  <c r="E109" i="24"/>
  <c r="Q174" i="24"/>
  <c r="M50" i="24"/>
  <c r="BY54" i="24"/>
  <c r="FQ168" i="24"/>
  <c r="HI114" i="24"/>
  <c r="GC109" i="24"/>
  <c r="GC168" i="24"/>
  <c r="AC50" i="24"/>
  <c r="CX50" i="24"/>
  <c r="FY54" i="24"/>
  <c r="DV174" i="24"/>
  <c r="GP134" i="24"/>
  <c r="GP148" i="24"/>
  <c r="FR168" i="24"/>
  <c r="BN81" i="24"/>
  <c r="GW119" i="24"/>
  <c r="GP37" i="24"/>
  <c r="HA164" i="24"/>
  <c r="GW83" i="24"/>
  <c r="GO83" i="24"/>
  <c r="IG181" i="24"/>
  <c r="HZ181" i="24"/>
  <c r="HY181" i="24"/>
  <c r="HI47" i="24"/>
  <c r="HA59" i="24"/>
  <c r="HB59" i="24"/>
  <c r="HI127" i="24"/>
  <c r="HA127" i="24"/>
  <c r="JE12" i="24"/>
  <c r="IW12" i="24"/>
  <c r="KC14" i="24"/>
  <c r="JU14" i="24"/>
  <c r="HY87" i="24"/>
  <c r="JI87" i="24"/>
  <c r="HU89" i="24"/>
  <c r="HM89" i="24"/>
  <c r="HU124" i="24"/>
  <c r="HI37" i="24"/>
  <c r="HA37" i="24"/>
  <c r="JJ89" i="24"/>
  <c r="JQ89" i="24"/>
  <c r="HN90" i="24"/>
  <c r="HU90" i="24"/>
  <c r="JJ90" i="24"/>
  <c r="JQ90" i="24"/>
  <c r="HN91" i="24"/>
  <c r="HU91" i="24"/>
  <c r="JJ91" i="24"/>
  <c r="JQ91" i="24"/>
  <c r="HN92" i="24"/>
  <c r="HU92" i="24"/>
  <c r="JJ92" i="24"/>
  <c r="JQ92" i="24"/>
  <c r="HU23" i="24"/>
  <c r="HN23" i="24"/>
  <c r="HM17" i="24"/>
  <c r="HU17" i="24"/>
  <c r="JQ17" i="24"/>
  <c r="JJ17" i="24"/>
  <c r="JI16" i="24"/>
  <c r="JQ16" i="24"/>
  <c r="HU26" i="24"/>
  <c r="HN26" i="24"/>
  <c r="HI60" i="24"/>
  <c r="HA60" i="24"/>
  <c r="HI65" i="24"/>
  <c r="HA65" i="24"/>
  <c r="JU13" i="24"/>
  <c r="JI14" i="24"/>
  <c r="KC87" i="24"/>
  <c r="JU87" i="24"/>
  <c r="HY183" i="24"/>
  <c r="HY85" i="24"/>
  <c r="JU56" i="24"/>
  <c r="HY95" i="24"/>
  <c r="HY79" i="24"/>
  <c r="JV186" i="24"/>
  <c r="HY164" i="24"/>
  <c r="GP11" i="24"/>
  <c r="GO11" i="24"/>
  <c r="JE11" i="24"/>
  <c r="IX11" i="24"/>
  <c r="IW11" i="24"/>
  <c r="HA109" i="24"/>
  <c r="HB97" i="24"/>
  <c r="HA97" i="24"/>
  <c r="HI109" i="24"/>
  <c r="HN140" i="24"/>
  <c r="HM140" i="24"/>
  <c r="HU144" i="24"/>
  <c r="HM144" i="24"/>
  <c r="HU143" i="24"/>
  <c r="HZ114" i="24"/>
  <c r="HY114" i="24"/>
  <c r="HZ151" i="24"/>
  <c r="HY151" i="24"/>
  <c r="HY160" i="24"/>
  <c r="IG160" i="24"/>
  <c r="BN54" i="24"/>
  <c r="BU54" i="24"/>
  <c r="CS109" i="24"/>
  <c r="CK109" i="24"/>
  <c r="DQ168" i="24"/>
  <c r="DI168" i="24"/>
  <c r="EC81" i="24"/>
  <c r="DU81" i="24"/>
  <c r="DV81" i="24"/>
  <c r="FY174" i="24"/>
  <c r="FQ174" i="24"/>
  <c r="AP168" i="24"/>
  <c r="AW168" i="24"/>
  <c r="HI118" i="24"/>
  <c r="HB118" i="24"/>
  <c r="IG144" i="24"/>
  <c r="HY144" i="24"/>
  <c r="HZ144" i="24"/>
  <c r="IG167" i="24"/>
  <c r="HY167" i="24"/>
  <c r="CS174" i="24"/>
  <c r="CL174" i="24"/>
  <c r="GW18" i="24"/>
  <c r="HA78" i="24"/>
  <c r="GO185" i="24"/>
  <c r="JV27" i="24"/>
  <c r="KC27" i="24"/>
  <c r="JV184" i="24"/>
  <c r="KC184" i="24"/>
  <c r="HZ86" i="24"/>
  <c r="IG86" i="24"/>
  <c r="HZ56" i="24"/>
  <c r="IG56" i="24"/>
  <c r="JV51" i="24"/>
  <c r="KC51" i="24"/>
  <c r="HZ94" i="24"/>
  <c r="IG94" i="24"/>
  <c r="JV95" i="24"/>
  <c r="KC95" i="24"/>
  <c r="HZ120" i="24"/>
  <c r="IG120" i="24"/>
  <c r="JV120" i="24"/>
  <c r="KC120" i="24"/>
  <c r="HZ32" i="24"/>
  <c r="IG32" i="24"/>
  <c r="JV32" i="24"/>
  <c r="KC32" i="24"/>
  <c r="HZ37" i="24"/>
  <c r="IG37" i="24"/>
  <c r="HN11" i="24"/>
  <c r="DU109" i="24"/>
  <c r="ES50" i="24"/>
  <c r="AO168" i="24"/>
  <c r="Y81" i="24"/>
  <c r="HU140" i="24"/>
  <c r="HM137" i="24"/>
  <c r="IG151" i="24"/>
  <c r="HN188" i="24"/>
  <c r="HN141" i="24"/>
  <c r="HN101" i="24"/>
  <c r="HB54" i="24"/>
  <c r="GD109" i="24"/>
  <c r="HN144" i="24"/>
  <c r="HN143" i="24"/>
  <c r="HN48" i="24"/>
  <c r="GW150" i="24"/>
  <c r="GO150" i="24"/>
  <c r="GP150" i="24"/>
  <c r="HA190" i="24"/>
  <c r="HB190" i="24"/>
  <c r="HU179" i="24"/>
  <c r="HN179" i="24"/>
  <c r="HM179" i="24"/>
  <c r="HU160" i="24"/>
  <c r="HZ141" i="24"/>
  <c r="IG141" i="24"/>
  <c r="HZ183" i="24"/>
  <c r="HZ85" i="24"/>
  <c r="JV56" i="24"/>
  <c r="HZ95" i="24"/>
  <c r="HZ79" i="24"/>
  <c r="HY82" i="24"/>
  <c r="JU83" i="24"/>
  <c r="JQ136" i="24"/>
  <c r="JI136" i="24"/>
  <c r="HA11" i="24"/>
  <c r="HU11" i="24"/>
  <c r="CX109" i="24"/>
  <c r="ET50" i="24"/>
  <c r="CL109" i="24"/>
  <c r="DU50" i="24"/>
  <c r="HU137" i="24"/>
  <c r="HU188" i="24"/>
  <c r="HU141" i="24"/>
  <c r="HU101" i="24"/>
  <c r="HI54" i="24"/>
  <c r="HA118" i="24"/>
  <c r="HZ167" i="24"/>
  <c r="HZ112" i="24"/>
  <c r="GW115" i="24"/>
  <c r="GP115" i="24"/>
  <c r="GW188" i="24"/>
  <c r="GO188" i="24"/>
  <c r="HN136" i="24"/>
  <c r="HU136" i="24"/>
  <c r="HU104" i="24"/>
  <c r="HN104" i="24"/>
  <c r="HU139" i="24"/>
  <c r="HN135" i="24"/>
  <c r="HU135" i="24"/>
  <c r="HU48" i="24"/>
  <c r="IG116" i="24"/>
  <c r="HZ158" i="24"/>
  <c r="IG158" i="24"/>
  <c r="GW167" i="24"/>
  <c r="GO167" i="24"/>
  <c r="GW135" i="24"/>
  <c r="GP164" i="24"/>
  <c r="GP130" i="24"/>
  <c r="GP62" i="24"/>
  <c r="GO164" i="24"/>
  <c r="GO127" i="24"/>
  <c r="GO113" i="24"/>
  <c r="GO137" i="24"/>
  <c r="GP33" i="24"/>
  <c r="GO143" i="24"/>
  <c r="GP180" i="24"/>
  <c r="GP142" i="24"/>
  <c r="GW165" i="24"/>
  <c r="GW147" i="24"/>
  <c r="GP141" i="24"/>
  <c r="GP139" i="24"/>
  <c r="GP137" i="24"/>
  <c r="GO179" i="24"/>
  <c r="GP104" i="24"/>
  <c r="GO104" i="24"/>
  <c r="GP66" i="24"/>
  <c r="GO66" i="24"/>
  <c r="GO130" i="24"/>
  <c r="GP125" i="24"/>
  <c r="GW60" i="24"/>
  <c r="GO62" i="24"/>
  <c r="GW128" i="24"/>
  <c r="GO180" i="24"/>
  <c r="GO141" i="24"/>
  <c r="GO102" i="24"/>
  <c r="GO165" i="24"/>
  <c r="GO48" i="24"/>
  <c r="GP166" i="24"/>
  <c r="GP114" i="24"/>
  <c r="GO147" i="24"/>
  <c r="GW98" i="24"/>
  <c r="GO129" i="24"/>
  <c r="GP102" i="24"/>
  <c r="GO139" i="24"/>
  <c r="GO103" i="24"/>
  <c r="GP103" i="24"/>
  <c r="GO148" i="24"/>
  <c r="GW65" i="24"/>
  <c r="GO131" i="24"/>
  <c r="GW106" i="24"/>
  <c r="GP135" i="24"/>
  <c r="GO135" i="24"/>
  <c r="GP65" i="24"/>
  <c r="GO65" i="24"/>
  <c r="GO98" i="24"/>
  <c r="GP106" i="24"/>
  <c r="GO106" i="24"/>
  <c r="GO125" i="24"/>
  <c r="GP46" i="24"/>
  <c r="GW46" i="24"/>
  <c r="GP119" i="24"/>
  <c r="GO119" i="24"/>
  <c r="CL74" i="9"/>
  <c r="ES39" i="5"/>
  <c r="W2" i="12"/>
  <c r="B22" i="23"/>
  <c r="W30" i="12"/>
  <c r="W24" i="12"/>
  <c r="B4" i="23" s="1"/>
  <c r="W22" i="12"/>
  <c r="G41" i="26" l="1"/>
  <c r="F91" i="26"/>
  <c r="H89" i="26"/>
  <c r="I89" i="26" s="1"/>
  <c r="F84" i="26"/>
  <c r="H42" i="26"/>
  <c r="I42" i="26" s="1"/>
  <c r="H91" i="26"/>
  <c r="I91" i="26" s="1"/>
  <c r="G18" i="26"/>
  <c r="F89" i="26"/>
  <c r="G36" i="26"/>
  <c r="G84" i="26"/>
  <c r="F16" i="26"/>
  <c r="G91" i="26"/>
  <c r="F36" i="26"/>
  <c r="F18" i="26"/>
  <c r="F22" i="26"/>
  <c r="G22" i="26"/>
  <c r="H86" i="26"/>
  <c r="I86" i="26" s="1"/>
  <c r="F86" i="26"/>
  <c r="F53" i="26"/>
  <c r="H66" i="26"/>
  <c r="I66" i="26" s="1"/>
  <c r="H100" i="26"/>
  <c r="I100" i="26" s="1"/>
  <c r="F100" i="26"/>
  <c r="F35" i="26"/>
  <c r="G45" i="26"/>
  <c r="H35" i="26"/>
  <c r="I35" i="26" s="1"/>
  <c r="F66" i="26"/>
  <c r="H16" i="26"/>
  <c r="I16" i="26" s="1"/>
  <c r="H77" i="26"/>
  <c r="I77" i="26" s="1"/>
  <c r="H53" i="26"/>
  <c r="I53" i="26" s="1"/>
  <c r="F77" i="26"/>
  <c r="G16" i="26"/>
  <c r="F41" i="26"/>
  <c r="F76" i="26"/>
  <c r="H76" i="26"/>
  <c r="I76" i="26" s="1"/>
  <c r="G76" i="26"/>
  <c r="F45" i="26"/>
  <c r="F42" i="26"/>
  <c r="H41" i="26"/>
  <c r="I41" i="26" s="1"/>
  <c r="G61" i="26"/>
  <c r="H61" i="26"/>
  <c r="I61" i="26" s="1"/>
  <c r="F61" i="26"/>
  <c r="F15" i="26"/>
  <c r="G15" i="26"/>
  <c r="H15" i="26"/>
  <c r="I15" i="26" s="1"/>
  <c r="F11" i="26"/>
  <c r="G11" i="26"/>
  <c r="H11" i="26"/>
  <c r="I11" i="26" s="1"/>
  <c r="H82" i="26"/>
  <c r="I82" i="26" s="1"/>
  <c r="F82" i="26"/>
  <c r="G82" i="26"/>
  <c r="H12" i="26"/>
  <c r="I12" i="26" s="1"/>
  <c r="F12" i="26"/>
  <c r="G12" i="26"/>
  <c r="H32" i="26"/>
  <c r="I32" i="26" s="1"/>
  <c r="G32" i="26"/>
  <c r="F32" i="26"/>
  <c r="H80" i="26"/>
  <c r="I80" i="26" s="1"/>
  <c r="F80" i="26"/>
  <c r="G80" i="26"/>
  <c r="G42" i="26"/>
  <c r="H26" i="26"/>
  <c r="I26" i="26" s="1"/>
  <c r="G26" i="26"/>
  <c r="F26" i="26"/>
  <c r="G105" i="26"/>
  <c r="H105" i="26"/>
  <c r="I105" i="26" s="1"/>
  <c r="F105" i="26"/>
  <c r="F10" i="26"/>
  <c r="H10" i="26"/>
  <c r="I10" i="26" s="1"/>
  <c r="G10" i="26"/>
  <c r="G53" i="26"/>
  <c r="F39" i="26"/>
  <c r="H39" i="26"/>
  <c r="I39" i="26" s="1"/>
  <c r="G39" i="26"/>
  <c r="F95" i="26"/>
  <c r="G95" i="26"/>
  <c r="H95" i="26"/>
  <c r="I95" i="26" s="1"/>
  <c r="F28" i="26"/>
  <c r="G28" i="26"/>
  <c r="H28" i="26"/>
  <c r="I28" i="26" s="1"/>
  <c r="G34" i="26"/>
  <c r="F34" i="26"/>
  <c r="H34" i="26"/>
  <c r="I34" i="26" s="1"/>
  <c r="F2" i="26"/>
  <c r="H2" i="26"/>
  <c r="I2" i="26" s="1"/>
  <c r="G2" i="26"/>
  <c r="H9" i="26"/>
  <c r="I9" i="26" s="1"/>
  <c r="F9" i="26"/>
  <c r="G9" i="26"/>
</calcChain>
</file>

<file path=xl/sharedStrings.xml><?xml version="1.0" encoding="utf-8"?>
<sst xmlns="http://schemas.openxmlformats.org/spreadsheetml/2006/main" count="31708" uniqueCount="2821">
  <si>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</si>
  <si>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</si>
  <si>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</si>
  <si>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</si>
  <si>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</si>
  <si>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</si>
  <si>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</si>
  <si>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</si>
  <si>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</si>
  <si>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</si>
  <si>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</si>
  <si>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</si>
  <si>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</si>
  <si>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</si>
  <si>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</si>
  <si>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</si>
  <si>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</si>
  <si>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</si>
  <si>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</si>
  <si>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</si>
  <si>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</si>
  <si>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</si>
  <si>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</si>
  <si>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</si>
  <si>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</si>
  <si>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</si>
  <si>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</si>
  <si>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</si>
  <si>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</si>
  <si>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</si>
  <si>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</si>
  <si>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</si>
  <si>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</si>
  <si>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</si>
  <si>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</si>
  <si>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</si>
  <si>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</si>
  <si>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</si>
  <si>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</si>
  <si>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</si>
  <si>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</si>
  <si>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</si>
  <si>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</si>
  <si>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</si>
  <si>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</si>
  <si>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</si>
  <si>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</si>
  <si>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</si>
  <si>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</si>
  <si>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</si>
  <si>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</si>
  <si>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</si>
  <si>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</si>
  <si>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</si>
  <si>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</si>
  <si>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</si>
  <si>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</si>
  <si>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</si>
  <si>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</si>
  <si>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</si>
  <si>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</si>
  <si>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</si>
  <si>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</si>
  <si>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</si>
  <si>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</si>
  <si>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</si>
  <si>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</si>
  <si>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</si>
  <si>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</si>
  <si>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</si>
  <si>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</si>
  <si>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</si>
  <si>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</si>
  <si>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</si>
  <si>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</si>
  <si>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</si>
  <si>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</si>
  <si>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</si>
  <si>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</si>
  <si>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</si>
  <si>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</si>
  <si>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</si>
  <si>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</si>
  <si>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</si>
  <si>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</si>
  <si>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</si>
  <si>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</si>
  <si>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</si>
  <si>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</si>
  <si>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</si>
  <si>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</si>
  <si>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</si>
  <si>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</si>
  <si>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</si>
  <si>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</si>
  <si>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</si>
  <si>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</si>
  <si>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</si>
  <si>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</si>
  <si>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</si>
  <si>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</si>
  <si>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</si>
  <si>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</si>
  <si>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</si>
  <si>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</si>
  <si>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</si>
  <si>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</si>
  <si>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</si>
  <si>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</si>
  <si>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</si>
  <si>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</si>
  <si>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</si>
  <si>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</si>
  <si>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</si>
  <si>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</si>
  <si>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</si>
  <si>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</si>
  <si>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</si>
  <si>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</si>
  <si>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</si>
  <si>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</si>
  <si>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</si>
  <si>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</si>
  <si>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</si>
  <si>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</si>
  <si>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</si>
  <si>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</si>
  <si>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</si>
  <si>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</si>
  <si>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</si>
  <si>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PresID (countrycode_lastname01)</t>
  </si>
  <si>
    <t>Party endorsement (rest in commments if more than one)</t>
  </si>
  <si>
    <t>answer (yes, no, other)</t>
  </si>
  <si>
    <t>Refid (same for all answers)</t>
  </si>
  <si>
    <t>topic (same for all answers)</t>
  </si>
  <si>
    <t>question (same for al answers)</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</si>
  <si>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</si>
  <si>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</si>
  <si>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</si>
  <si>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</si>
  <si>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</si>
  <si>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</si>
  <si>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</si>
  <si>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</si>
  <si>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</si>
  <si>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</si>
  <si>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</si>
  <si>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</si>
  <si>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</si>
  <si>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</si>
  <si>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</si>
  <si>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</si>
  <si>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</si>
  <si>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</si>
  <si>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</si>
  <si>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</si>
  <si>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</si>
  <si>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</si>
  <si>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</si>
  <si>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</si>
  <si>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</si>
  <si>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</si>
  <si>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</si>
  <si>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</si>
  <si>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</si>
  <si>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</si>
  <si>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</si>
  <si>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partyname_now_acronym</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</si>
  <si>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</si>
  <si>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</si>
  <si>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</si>
  <si>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</si>
  <si>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</si>
  <si>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</si>
  <si>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</si>
  <si>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</si>
  <si>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</si>
  <si>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</si>
  <si>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</si>
  <si>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</si>
  <si>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</si>
  <si>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</si>
  <si>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</si>
  <si>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</si>
  <si>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</si>
  <si>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</si>
  <si>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</si>
  <si>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</si>
  <si>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</si>
  <si>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</si>
  <si>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</si>
  <si>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</si>
  <si>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</si>
  <si>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</si>
  <si>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</si>
  <si>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</si>
  <si>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</si>
  <si>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</si>
  <si>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</si>
  <si>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</si>
  <si>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</si>
  <si>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</si>
  <si>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</si>
  <si>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</si>
  <si>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</si>
  <si>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</si>
  <si>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</si>
  <si>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</si>
  <si>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</si>
  <si>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</si>
  <si>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</si>
  <si>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</si>
  <si>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</si>
  <si>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</si>
  <si>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</si>
  <si>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Value</t>
  </si>
  <si>
    <t>Electorate</t>
  </si>
  <si>
    <t>Endnote Output</t>
  </si>
  <si>
    <t>Bibtex Output</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</si>
  <si>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</si>
  <si>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</si>
  <si>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</si>
  <si>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</si>
  <si>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</si>
  <si>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</si>
  <si>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</si>
  <si>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</si>
  <si>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</si>
  <si>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</si>
  <si>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</si>
  <si>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</si>
  <si>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</si>
  <si>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</si>
  <si>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</si>
  <si>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</si>
  <si>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</si>
  <si>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</si>
  <si>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</si>
  <si>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</si>
  <si>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</si>
  <si>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</si>
  <si>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</si>
  <si>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</si>
  <si>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</si>
  <si>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</si>
  <si>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</si>
  <si>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</si>
  <si>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</si>
  <si>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</si>
  <si>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</si>
  <si>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</si>
  <si>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</si>
  <si>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</si>
  <si>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</si>
  <si>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</si>
  <si>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</si>
  <si>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</si>
  <si>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</si>
  <si>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</si>
  <si>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</si>
  <si>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</si>
  <si>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</si>
  <si>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</si>
  <si>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</si>
  <si>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</si>
  <si>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</si>
  <si>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</si>
  <si>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</si>
  <si>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</si>
  <si>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</si>
  <si>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</si>
  <si>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</si>
  <si>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</si>
  <si>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</si>
  <si>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</si>
  <si>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</si>
  <si>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</si>
  <si>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</si>
  <si>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</si>
  <si>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</si>
  <si>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</si>
  <si>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</si>
  <si>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</si>
  <si>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</si>
  <si>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</si>
  <si>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</si>
  <si>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</si>
  <si>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Italy</t>
  </si>
  <si>
    <t>Andreotti VI</t>
  </si>
  <si>
    <t>Prime Minister</t>
  </si>
  <si>
    <t>Primo Ministro/Presidente del Consiglio</t>
  </si>
  <si>
    <t>Deputy Prime Minister</t>
  </si>
  <si>
    <t>Vice Primo Ministro</t>
  </si>
  <si>
    <t>Vice-prime minister</t>
  </si>
  <si>
    <t>Vice-presidente del Consiglio</t>
  </si>
  <si>
    <t>Foreign Affairs</t>
  </si>
  <si>
    <t>Affari esteri</t>
  </si>
  <si>
    <t>Foreign Affairs and Italians abroad</t>
  </si>
  <si>
    <t>Affari Esteri con delega Italiani all'estero</t>
  </si>
  <si>
    <t>Affari esteri e italiani nel mondo</t>
  </si>
  <si>
    <t>Italians abroad and Immigration</t>
  </si>
  <si>
    <t>Italiani all'estero ed immigrazione</t>
  </si>
  <si>
    <t>Italians abroad</t>
  </si>
  <si>
    <t>Italiani nel mondo</t>
  </si>
  <si>
    <t>Agriculture and Forests</t>
  </si>
  <si>
    <t>Agricoltura e Foreste</t>
  </si>
  <si>
    <t>Agricultural, Nutritional and Forestry Resources</t>
  </si>
  <si>
    <t>Risorse agricole, alimentari e forestali</t>
  </si>
  <si>
    <t>Agricultural Policies</t>
  </si>
  <si>
    <t>Politiche agricole</t>
  </si>
  <si>
    <t>Agricultural and Forestry Policies</t>
  </si>
  <si>
    <t>Politiche agricole e forestali</t>
  </si>
  <si>
    <t>Agricultural, Nutritional and Forestry Policies</t>
  </si>
  <si>
    <t>Politiche Agricole, Alimentari e Forestali</t>
  </si>
  <si>
    <t>Budget</t>
  </si>
  <si>
    <t>Ministero del Bilancio e della programmazione economica</t>
  </si>
  <si>
    <t>Budget, Economic planning and Coordination EU policies</t>
  </si>
  <si>
    <t>Bilancio, programmazione economica e coordinamento politiche dell’UE</t>
  </si>
  <si>
    <t>Treasury</t>
  </si>
  <si>
    <t>Tesoro</t>
  </si>
  <si>
    <t>Treasury, Budget and Economic planning</t>
  </si>
  <si>
    <t>Tesoro, bilancio e programmazione economica</t>
  </si>
  <si>
    <t>Treasury, Budget and Economic planning and Local Authority Measures concerning the Mezzogiorno</t>
  </si>
  <si>
    <t>Tesoro, Bilancio e Programmazione Economica (con delega interventi straordinari nel Mezzogiorno)</t>
  </si>
  <si>
    <t>Finance</t>
  </si>
  <si>
    <t>Finanze</t>
  </si>
  <si>
    <t>Economy and Finance</t>
  </si>
  <si>
    <t>Economia e Finanza</t>
  </si>
  <si>
    <t>Economic Development</t>
  </si>
  <si>
    <t>Sviluppo Economico</t>
  </si>
  <si>
    <t>Foreign Trade</t>
  </si>
  <si>
    <t>Commercio con l'estero</t>
  </si>
  <si>
    <t>Commercio internazionale</t>
  </si>
  <si>
    <t>Interior</t>
  </si>
  <si>
    <t>Interni</t>
  </si>
  <si>
    <t>Interior and Civil Protection</t>
  </si>
  <si>
    <t>Interni e protezione civile</t>
  </si>
  <si>
    <t>Civil Protection</t>
  </si>
  <si>
    <t>Protezione Civile</t>
  </si>
  <si>
    <t>Co-ordination of EC Policy</t>
  </si>
  <si>
    <t>Coordinamento delle Politiche Comunitarie</t>
  </si>
  <si>
    <t>Co-ordination of EC Policy and Regional Affairs</t>
  </si>
  <si>
    <t>Coordinamento politiche comunitarie e affari regionali</t>
  </si>
  <si>
    <t>Co-ordination of EU Policy</t>
  </si>
  <si>
    <t>oordinamento delle politiche Unione Europea</t>
  </si>
  <si>
    <t>European Community/European Union Policy</t>
  </si>
  <si>
    <t>Politiche comunitarie</t>
  </si>
  <si>
    <t>Politiche europee</t>
  </si>
  <si>
    <t>European Affairs</t>
  </si>
  <si>
    <t>Affari Europei</t>
  </si>
  <si>
    <t>International Cooperation and Integration</t>
  </si>
  <si>
    <t>Cooperazione Internazionale e l’Integrazione</t>
  </si>
  <si>
    <t>Cultural Resources</t>
  </si>
  <si>
    <t>Beni culturali</t>
  </si>
  <si>
    <t>Cultural and Enivronmental Resources</t>
  </si>
  <si>
    <t>Beni culturali e ambientali</t>
  </si>
  <si>
    <t>Cultural Resources, Sport and Entertainment</t>
  </si>
  <si>
    <t>Beni culturali, dello sport e dello spettacolo</t>
  </si>
  <si>
    <t>Cultural Resources and Activites, Sport and Entertainment</t>
  </si>
  <si>
    <t>Beni e Attività culturali</t>
  </si>
  <si>
    <t>Defence</t>
  </si>
  <si>
    <t>Difesa</t>
  </si>
  <si>
    <t>Education</t>
  </si>
  <si>
    <t>PubbIica Istruzione</t>
  </si>
  <si>
    <t>Univerisity and Scientific and Techonological Research</t>
  </si>
  <si>
    <t>Università e ricerca scientifica e tecnologica</t>
  </si>
  <si>
    <t>Univerisity and Research</t>
  </si>
  <si>
    <t>Università e ricerca</t>
  </si>
  <si>
    <t>Education, University and Research</t>
  </si>
  <si>
    <t>Istruzione, Università e Ricerca</t>
  </si>
  <si>
    <t>Education, University and Scientific Research</t>
  </si>
  <si>
    <t>Istruzione, Università e Ricerca scientifica</t>
  </si>
  <si>
    <t>Public Education and University</t>
  </si>
  <si>
    <t>Pubblica Istruzione e Università</t>
  </si>
  <si>
    <t>Innovation and Technologies</t>
  </si>
  <si>
    <t>Innovazione e Tecnologie</t>
  </si>
  <si>
    <t>Environment</t>
  </si>
  <si>
    <t>Ambiente</t>
  </si>
  <si>
    <t>Environment and Territory Protection</t>
  </si>
  <si>
    <t>Ambiente e Tutela del Territorio</t>
  </si>
  <si>
    <t>Environment and Protection of the Territory and of the Sea</t>
  </si>
  <si>
    <t>Ambiente e Tutela del Territorio e del Mare</t>
  </si>
  <si>
    <t>Justice</t>
  </si>
  <si>
    <t>Giustizia</t>
  </si>
  <si>
    <t>Health</t>
  </si>
  <si>
    <t>Salute</t>
  </si>
  <si>
    <t>Labour and Welfare</t>
  </si>
  <si>
    <t>Lavoro e previdenza sociale</t>
  </si>
  <si>
    <t>Labour and Social Policies</t>
  </si>
  <si>
    <t>Lavoro e Politiche Sociali</t>
  </si>
  <si>
    <t>Labour, Health and Social Policies</t>
  </si>
  <si>
    <t>Lavoro, salute e politiche sociali</t>
  </si>
  <si>
    <t>Labour, Social Policies and Equal Opportunities</t>
  </si>
  <si>
    <t>Lavoro, Politiche sociali e delega alle Pari opportunità</t>
  </si>
  <si>
    <t>Social Affairs</t>
  </si>
  <si>
    <t>Affari sociali</t>
  </si>
  <si>
    <t>Family and Social Affairs</t>
  </si>
  <si>
    <t>Famiglia e Affari Sociali</t>
  </si>
  <si>
    <t>Family and Social Solidarity</t>
  </si>
  <si>
    <t>Famiglia e Solidarietà Sociale</t>
  </si>
  <si>
    <t>Social Solidarity</t>
  </si>
  <si>
    <t>Solidarietà Sociale</t>
  </si>
  <si>
    <t>Policies for the Family</t>
  </si>
  <si>
    <t>Politiche della Famiglia</t>
  </si>
  <si>
    <t>Industry, Trade and Artisancraft</t>
  </si>
  <si>
    <t>Industria, commercio e artigianato</t>
  </si>
  <si>
    <t>Industria, Commercio e Artigianato</t>
  </si>
  <si>
    <t>Industry, Trade, Artisancraft and Tourism</t>
  </si>
  <si>
    <t>Industria, Commercio, Artigianato con delega al Turismo</t>
  </si>
  <si>
    <t>Industry, Trade, Artisancraft and Foreign trade</t>
  </si>
  <si>
    <t>lndustria, Commercio, Artigianato e Commercio con I’estero</t>
  </si>
  <si>
    <t>Privatization</t>
  </si>
  <si>
    <t>Privatizzazioni</t>
  </si>
  <si>
    <t>Production Activities</t>
  </si>
  <si>
    <t>Attività Produttive</t>
  </si>
  <si>
    <t>Public Works</t>
  </si>
  <si>
    <t>Lavori Pubblici</t>
  </si>
  <si>
    <t>Public Works and Environment</t>
  </si>
  <si>
    <t>Lavori Pubblici e Ambiente</t>
  </si>
  <si>
    <t>Public Works and Urban Areas</t>
  </si>
  <si>
    <t>Lavori Pubblici e Aree Urbane</t>
  </si>
  <si>
    <t>Transport</t>
  </si>
  <si>
    <t>Trasporti</t>
  </si>
  <si>
    <t>Merchant Navy</t>
  </si>
  <si>
    <t>Marina mercantile</t>
  </si>
  <si>
    <t>Transport and Navigation</t>
  </si>
  <si>
    <t>Trasporti e Navigazione</t>
  </si>
  <si>
    <t>Infrastructure and Transport</t>
  </si>
  <si>
    <t>Infrastrutture e Trasporti</t>
  </si>
  <si>
    <t>Infrastructure</t>
  </si>
  <si>
    <t>Infrastrutture</t>
  </si>
  <si>
    <t>Posts and Telecommunications</t>
  </si>
  <si>
    <t>Poste e Telecomunicazioni</t>
  </si>
  <si>
    <t>Communications</t>
  </si>
  <si>
    <t>Comunicazioni</t>
  </si>
  <si>
    <t>Institutional Reforms</t>
  </si>
  <si>
    <t>Riforme istituzionali</t>
  </si>
  <si>
    <t>Institutional reforms</t>
  </si>
  <si>
    <t>Riforme elettorali e istituzionali</t>
  </si>
  <si>
    <t>Institutional Reforms and Devolution</t>
  </si>
  <si>
    <t>Riforme Istituzionali e Devoluzione</t>
  </si>
  <si>
    <t>Institutional Reforms and Relationship with the Parliament</t>
  </si>
  <si>
    <t>Riforme Istituzionali e Rapporti con il Parlamento</t>
  </si>
  <si>
    <t>Public Administration</t>
  </si>
  <si>
    <t>Funzione pubblica</t>
  </si>
  <si>
    <t>Public Administration and Regional Affairs</t>
  </si>
  <si>
    <t>Funzione Pubblica e Affari Regionali</t>
  </si>
  <si>
    <t>Reforms and Innovation in the Public Administration</t>
  </si>
  <si>
    <t>Riforme e Innovazione nella Pubblica Aministrazione</t>
  </si>
  <si>
    <t>Public Administration and Innovation</t>
  </si>
  <si>
    <t>Pubblica Aministrazione e l'Innovazione</t>
  </si>
  <si>
    <t>Legislative Simplification</t>
  </si>
  <si>
    <t>Semplificazione Legislativa</t>
  </si>
  <si>
    <t>Minister of Public Administration and Simplification</t>
  </si>
  <si>
    <t>Pubblica Amministrazione e Semplificazione</t>
  </si>
  <si>
    <t>Urban Areas</t>
  </si>
  <si>
    <t>Aree urbane</t>
  </si>
  <si>
    <t>Southern Italy</t>
  </si>
  <si>
    <t>Mezzogiorno</t>
  </si>
  <si>
    <t>Regional Affairs and Institutional Reforms</t>
  </si>
  <si>
    <t>Affari regionali e problemi istituzionali</t>
  </si>
  <si>
    <t>Regional Affairs</t>
  </si>
  <si>
    <t>Affari regionali</t>
  </si>
  <si>
    <t>Development and Territorial Cohesion</t>
  </si>
  <si>
    <t>Sviluppo e Coesione Territoriale</t>
  </si>
  <si>
    <t>Affari regionali e Autonomie Locali</t>
  </si>
  <si>
    <t>Relationship with the Regions and for Territorial Cohesion</t>
  </si>
  <si>
    <t>Rapporti con le Regioni e per la Coesione Territoriale</t>
  </si>
  <si>
    <t>Reforms for Federalism</t>
  </si>
  <si>
    <t>Riforme per il Federalismo</t>
  </si>
  <si>
    <t>Subsidiarity and Decentralization</t>
  </si>
  <si>
    <t>Sussidiarietà e il decentramento</t>
  </si>
  <si>
    <t>Regional Affairs, Tourism and Sport</t>
  </si>
  <si>
    <t>Affari Regionali, Turismo e Sport</t>
  </si>
  <si>
    <t>Regional Affairs and Autonomy</t>
  </si>
  <si>
    <t>Territorial Cohesion</t>
  </si>
  <si>
    <t>Relationship with Parliament</t>
  </si>
  <si>
    <t>Relazioni con il Parlamento</t>
  </si>
  <si>
    <t>Relations with Parliament</t>
  </si>
  <si>
    <t>Rapporti con il Parlamento</t>
  </si>
  <si>
    <t>Relations with Parliament and Coordination of Activities of the Government</t>
  </si>
  <si>
    <t>Rapporti con il Parlamento e coordinamento attività di Governo</t>
  </si>
  <si>
    <t>State Participation</t>
  </si>
  <si>
    <t>Partecipazioni Statali</t>
  </si>
  <si>
    <t>Tourism and Entertainment</t>
  </si>
  <si>
    <t>Turismo e dello spettacolo</t>
  </si>
  <si>
    <t>Tourism</t>
  </si>
  <si>
    <t>Turismo</t>
  </si>
  <si>
    <t>Equal Opportunity</t>
  </si>
  <si>
    <t>Pari Opportunità</t>
  </si>
  <si>
    <t>Rights and Equal Opportunity</t>
  </si>
  <si>
    <t>Diritti e Pari Opportunità</t>
  </si>
  <si>
    <t>Integration</t>
  </si>
  <si>
    <t>Integrazione</t>
  </si>
  <si>
    <t>Equal Opportunity, Sport and Youth Policy</t>
  </si>
  <si>
    <t>Pari opportunità, sport e politiche giovanili</t>
  </si>
  <si>
    <t>Youth</t>
  </si>
  <si>
    <t>Gioventù</t>
  </si>
  <si>
    <t>Youth Policies and Sport</t>
  </si>
  <si>
    <t>Politiche Giovanili e Attività Sportive</t>
  </si>
  <si>
    <t>Government Programme Achievement</t>
  </si>
  <si>
    <t>Attuazione del Programma di Governo</t>
  </si>
  <si>
    <t>Interim basis</t>
  </si>
  <si>
    <t>Died</t>
  </si>
  <si>
    <t>Interim basis (Donat-Cattin was not replaced because of the impending cabinet crisis.)</t>
  </si>
  <si>
    <t>died</t>
  </si>
  <si>
    <t>ad interim</t>
  </si>
  <si>
    <t>Andreotti VII</t>
  </si>
  <si>
    <t>Amato I</t>
  </si>
  <si>
    <t>dismissed</t>
  </si>
  <si>
    <t>Ciampi I</t>
  </si>
  <si>
    <t>Berlusconi I</t>
  </si>
  <si>
    <t>Dini</t>
  </si>
  <si>
    <t>Prodi</t>
  </si>
  <si>
    <t>D'Alema</t>
  </si>
  <si>
    <t>D'Alema II</t>
  </si>
  <si>
    <t>Amato II</t>
  </si>
  <si>
    <t>Berlusconi II</t>
  </si>
  <si>
    <t>Berlusconi III</t>
  </si>
  <si>
    <t>Prodi II</t>
  </si>
  <si>
    <t>Berlusconi IV</t>
  </si>
  <si>
    <t>Monti I</t>
  </si>
  <si>
    <t>Letta I</t>
  </si>
  <si>
    <t>Silvio Berlusconi</t>
  </si>
  <si>
    <t>Josefa Idem</t>
  </si>
  <si>
    <t>resigned</t>
  </si>
  <si>
    <t xml:space="preserve">resigned to join Forza Italia. </t>
  </si>
  <si>
    <t>Ruggiero resigned (but one can say that he was dismissed by the premier Berlusconi) because of the different attitude regarding the EU and the Euro</t>
  </si>
  <si>
    <t>resigned on 16 January because of the magistrates' investigation of his wife, chairperson of the regional council of Campania.</t>
  </si>
  <si>
    <t>Giulio Andreotti</t>
  </si>
  <si>
    <t>1919</t>
  </si>
  <si>
    <t>male</t>
  </si>
  <si>
    <t>DC</t>
  </si>
  <si>
    <t>Andreotti_Giulio_1919</t>
  </si>
  <si>
    <t>Giuliano Amato</t>
  </si>
  <si>
    <t>1941</t>
  </si>
  <si>
    <t>PSI</t>
  </si>
  <si>
    <t>Amato_Giuliano_1941</t>
  </si>
  <si>
    <t>Carlo Azglio Ciampi</t>
  </si>
  <si>
    <t>1920</t>
  </si>
  <si>
    <t>Ciampi_Carlo_1920</t>
  </si>
  <si>
    <t>1936</t>
  </si>
  <si>
    <t>FI</t>
  </si>
  <si>
    <t>Berlusconi_Silvio_1936</t>
  </si>
  <si>
    <t>Lamberto Dini</t>
  </si>
  <si>
    <t>1931</t>
  </si>
  <si>
    <t>Dini_Lamberto_1931</t>
  </si>
  <si>
    <t>Romano Prodi</t>
  </si>
  <si>
    <t>1939</t>
  </si>
  <si>
    <t>PPI</t>
  </si>
  <si>
    <t>Prodi_Romano_1939</t>
  </si>
  <si>
    <t>Massimo D'Alema</t>
  </si>
  <si>
    <t>1949</t>
  </si>
  <si>
    <t>DS</t>
  </si>
  <si>
    <t>D'Alema_Massimo_1949</t>
  </si>
  <si>
    <t>1938</t>
  </si>
  <si>
    <t>Amato_Giuliano_1938</t>
  </si>
  <si>
    <t>Mario Monti</t>
  </si>
  <si>
    <t>1943</t>
  </si>
  <si>
    <t>Monti_Mario_1943</t>
  </si>
  <si>
    <t>Enrico Letta</t>
  </si>
  <si>
    <t>1966</t>
  </si>
  <si>
    <t>Letta_Enrico_1966</t>
  </si>
  <si>
    <t>Claudio Martelli</t>
  </si>
  <si>
    <t>Martelli_Claudio_1943</t>
  </si>
  <si>
    <t>Roberto Maroni</t>
  </si>
  <si>
    <t>1955</t>
  </si>
  <si>
    <t>Lega</t>
  </si>
  <si>
    <t>Maroni_Roberto_1955</t>
  </si>
  <si>
    <t>Walter Veltroni</t>
  </si>
  <si>
    <t>PDS</t>
  </si>
  <si>
    <t>Veltroni_Walter_1955</t>
  </si>
  <si>
    <t>Sergio Mattarella</t>
  </si>
  <si>
    <t>Mattarella_Sergio_1941</t>
  </si>
  <si>
    <t>Gianfranco Fini</t>
  </si>
  <si>
    <t>1952</t>
  </si>
  <si>
    <t>AN</t>
  </si>
  <si>
    <t>Fini_Gianfranco_1952</t>
  </si>
  <si>
    <t>Francesco Rutelli</t>
  </si>
  <si>
    <t>1954</t>
  </si>
  <si>
    <t>Daisy</t>
  </si>
  <si>
    <t>Rutelli_Francesco_1954</t>
  </si>
  <si>
    <t>Angelino Alfano</t>
  </si>
  <si>
    <t>1970</t>
  </si>
  <si>
    <t>PdL</t>
  </si>
  <si>
    <t>Alfano_Angelino_1970</t>
  </si>
  <si>
    <t>Giuseppe Tatarella</t>
  </si>
  <si>
    <t>1935</t>
  </si>
  <si>
    <t>Tatarella_Giuseppe_1935</t>
  </si>
  <si>
    <t>Marco Follini</t>
  </si>
  <si>
    <t>UDC</t>
  </si>
  <si>
    <t>Follini_Marco_1954</t>
  </si>
  <si>
    <t>Giulio Tremonti</t>
  </si>
  <si>
    <t>1947</t>
  </si>
  <si>
    <t>Tremonti_Giulio_1947</t>
  </si>
  <si>
    <t>Gianni De Michelis</t>
  </si>
  <si>
    <t>1940</t>
  </si>
  <si>
    <t>Michelis_Gianni_1940</t>
  </si>
  <si>
    <t>Enzo Scotti</t>
  </si>
  <si>
    <t>1933</t>
  </si>
  <si>
    <t>Scotti_Enzo_1933</t>
  </si>
  <si>
    <t>Beniamino Andreatta</t>
  </si>
  <si>
    <t>1928</t>
  </si>
  <si>
    <t>Andreatta_Beniamino_1928</t>
  </si>
  <si>
    <t>Antonio Martino</t>
  </si>
  <si>
    <t>1942</t>
  </si>
  <si>
    <t>Martino_Antonio_1942</t>
  </si>
  <si>
    <t>RI</t>
  </si>
  <si>
    <t>Renato Ruggiero</t>
  </si>
  <si>
    <t>1930</t>
  </si>
  <si>
    <t>Independent</t>
  </si>
  <si>
    <t>Ruggiero_Renato_1930</t>
  </si>
  <si>
    <t>Franco Frattini</t>
  </si>
  <si>
    <t>1957</t>
  </si>
  <si>
    <t>Frattini_Franco_1957</t>
  </si>
  <si>
    <t>Giulio Maria Terzi di Sant’Agata</t>
  </si>
  <si>
    <t>1946</t>
  </si>
  <si>
    <t>Sant’Agata_Giulio_1946</t>
  </si>
  <si>
    <t>Emma Bonino</t>
  </si>
  <si>
    <t>1948</t>
  </si>
  <si>
    <t>female</t>
  </si>
  <si>
    <t>RNP</t>
  </si>
  <si>
    <t>Bonino_Emma_1948</t>
  </si>
  <si>
    <t>Emilio Colombo</t>
  </si>
  <si>
    <t>Colombo_Emilio_1920</t>
  </si>
  <si>
    <t>Leopolodo Elia</t>
  </si>
  <si>
    <t>1925</t>
  </si>
  <si>
    <t>Elia_Leopolodo_1925</t>
  </si>
  <si>
    <t>Susanna Agnelli</t>
  </si>
  <si>
    <t>1922</t>
  </si>
  <si>
    <t>Agnelli_Susanna_1922</t>
  </si>
  <si>
    <t>Margherita Boniver</t>
  </si>
  <si>
    <t>Boniver_Margherita_1938</t>
  </si>
  <si>
    <t>Sergio Berlinguer</t>
  </si>
  <si>
    <t>1934</t>
  </si>
  <si>
    <t>Berlinguer_Sergio_1934</t>
  </si>
  <si>
    <t>Mirko Tremaglia</t>
  </si>
  <si>
    <t>1926</t>
  </si>
  <si>
    <t>Tremaglia_Mirko_1926</t>
  </si>
  <si>
    <t>Calogero Antonio Mannino</t>
  </si>
  <si>
    <t>Mannino_Calogero_1939</t>
  </si>
  <si>
    <t>Giovanni Goria</t>
  </si>
  <si>
    <t>Goria_Giovanni_1943</t>
  </si>
  <si>
    <t>Giovanni Fontana</t>
  </si>
  <si>
    <t>1944</t>
  </si>
  <si>
    <t>Fontana_Giovanni_1944</t>
  </si>
  <si>
    <t>Alfredo Diana</t>
  </si>
  <si>
    <t>Diana_Alfredo_1930</t>
  </si>
  <si>
    <t>Vito Saccomandi</t>
  </si>
  <si>
    <t>Saccomandi_Vito_1939</t>
  </si>
  <si>
    <t>Adriana Poli Bortone</t>
  </si>
  <si>
    <t>Bortone_Adriana_1943</t>
  </si>
  <si>
    <t>Walter Lucchetti</t>
  </si>
  <si>
    <t>1937</t>
  </si>
  <si>
    <t>Lucchetti_Walter_1937</t>
  </si>
  <si>
    <t>Michele Pinto</t>
  </si>
  <si>
    <t>Pinto_Michele_1931</t>
  </si>
  <si>
    <t>Paolo de Castro</t>
  </si>
  <si>
    <t>1958</t>
  </si>
  <si>
    <t>Castro_Paolo_1958</t>
  </si>
  <si>
    <t>Alfonso Pecoraro Scanio</t>
  </si>
  <si>
    <t>1959</t>
  </si>
  <si>
    <t>Scanio_Alfonso_1959</t>
  </si>
  <si>
    <t>Giovanni Alemanno</t>
  </si>
  <si>
    <t>Alemanno_Giovanni_1958</t>
  </si>
  <si>
    <t>Paolo Di Castro</t>
  </si>
  <si>
    <t>Castro_Paolo_1959</t>
  </si>
  <si>
    <t>Luca Zaia</t>
  </si>
  <si>
    <t>1968</t>
  </si>
  <si>
    <t>LN</t>
  </si>
  <si>
    <t>Zaia_Luca_1968</t>
  </si>
  <si>
    <t>Mario Catania</t>
  </si>
  <si>
    <t>Catania_Mario_1952</t>
  </si>
  <si>
    <t>Nunzia De_Girolamo</t>
  </si>
  <si>
    <t>1975</t>
  </si>
  <si>
    <t>De_Girolamo_Nunzia_1975</t>
  </si>
  <si>
    <t>Giancarlo Galan</t>
  </si>
  <si>
    <t>1956</t>
  </si>
  <si>
    <t>Galan_Giancarlo_1956</t>
  </si>
  <si>
    <t>Francesco Saverio Romano</t>
  </si>
  <si>
    <t>1964</t>
  </si>
  <si>
    <t>Romano_Francesco_1964</t>
  </si>
  <si>
    <t>Paolo Cirino Pomicino</t>
  </si>
  <si>
    <t>Pomicino_Paolo_1939</t>
  </si>
  <si>
    <t>Cirino Pomicino Paolo</t>
  </si>
  <si>
    <t>Paolo_Cirino_1939</t>
  </si>
  <si>
    <t>Franco Reviglio</t>
  </si>
  <si>
    <t>Reviglio_Franco_1935</t>
  </si>
  <si>
    <t>Luigi Spaventa</t>
  </si>
  <si>
    <t>Spaventa_Luigi_1934</t>
  </si>
  <si>
    <t>Giancarlo Pagliarini</t>
  </si>
  <si>
    <t>Pagliarini_Giancarlo_1942</t>
  </si>
  <si>
    <t>Rainer Masera</t>
  </si>
  <si>
    <t>Masera_Rainer_1944</t>
  </si>
  <si>
    <t>Augusto Fantozzi</t>
  </si>
  <si>
    <t>Fantozzi_Augusto_1940</t>
  </si>
  <si>
    <t>Mario Arcelli</t>
  </si>
  <si>
    <t>Arcelli_Mario_1935</t>
  </si>
  <si>
    <t>Guido Carli</t>
  </si>
  <si>
    <t>1914</t>
  </si>
  <si>
    <t>Carli_Guido_1914</t>
  </si>
  <si>
    <t>Guido Cadi</t>
  </si>
  <si>
    <t>Cadi_Guido_1914</t>
  </si>
  <si>
    <t>Piero Barucci</t>
  </si>
  <si>
    <t>Barucci_Piero_1933</t>
  </si>
  <si>
    <t>Carlo Azeglio Ciampi</t>
  </si>
  <si>
    <t>Vincenzo Visco</t>
  </si>
  <si>
    <t>Visco_Vincenzo_1942</t>
  </si>
  <si>
    <t>Salvatore Rino Formica</t>
  </si>
  <si>
    <t>1927</t>
  </si>
  <si>
    <t>Formica_Salvatore_1927</t>
  </si>
  <si>
    <t>Ottaviano del_Turco</t>
  </si>
  <si>
    <t>SDI</t>
  </si>
  <si>
    <t>del_Turco_Ottaviano_1944</t>
  </si>
  <si>
    <t>Francesco Gallo</t>
  </si>
  <si>
    <t>Gallo_Francesco_1938</t>
  </si>
  <si>
    <t>Domencio Siniscalco</t>
  </si>
  <si>
    <t>Siniscalco_Domencio_1954</t>
  </si>
  <si>
    <t>Tomaso Padoa-Schioppa</t>
  </si>
  <si>
    <t>Padoa-Schioppa_Tomaso_1940</t>
  </si>
  <si>
    <t>Fabrizio Saccomanni</t>
  </si>
  <si>
    <t>Saccomanni_Fabrizio_1942</t>
  </si>
  <si>
    <t>Vittorio Grilli</t>
  </si>
  <si>
    <t>Grilli_Vittorio_1957</t>
  </si>
  <si>
    <t>Domenico Siniscalco</t>
  </si>
  <si>
    <t>Siniscalco_Domenico_1954</t>
  </si>
  <si>
    <t>Pierluigi Bersani</t>
  </si>
  <si>
    <t>1951</t>
  </si>
  <si>
    <t>Bersani_Pierluigi_1951</t>
  </si>
  <si>
    <t>Claudio Scaloja</t>
  </si>
  <si>
    <t>Scaloja_Claudio_1948</t>
  </si>
  <si>
    <t>Corrado Passera</t>
  </si>
  <si>
    <t>Passera_Corrado_1954</t>
  </si>
  <si>
    <t>Flavio Zanonato</t>
  </si>
  <si>
    <t>1950</t>
  </si>
  <si>
    <t>DP</t>
  </si>
  <si>
    <t>Zanonato_Flavio_1950</t>
  </si>
  <si>
    <t>Paolo Romani</t>
  </si>
  <si>
    <t>Romani_Paolo_1947</t>
  </si>
  <si>
    <t>Vito Lattanzio</t>
  </si>
  <si>
    <t>Lattanzio_Vito_1926</t>
  </si>
  <si>
    <t>Claudio Vitalone</t>
  </si>
  <si>
    <t>Vitalone_Claudio_1936</t>
  </si>
  <si>
    <t>Paolo Baratta</t>
  </si>
  <si>
    <t>Baratta_Paolo_1939</t>
  </si>
  <si>
    <t>Giorgio Bernini</t>
  </si>
  <si>
    <t>Bernini_Giorgio_1928</t>
  </si>
  <si>
    <t xml:space="preserve">Alberto Clò </t>
  </si>
  <si>
    <t>_Alberto_1947</t>
  </si>
  <si>
    <t>Piero Fassino</t>
  </si>
  <si>
    <t>Fassino_Piero_1949</t>
  </si>
  <si>
    <t>Antonio Gava</t>
  </si>
  <si>
    <t>Gava_Antonio_1930</t>
  </si>
  <si>
    <t>Vincenzo Scotti</t>
  </si>
  <si>
    <t>Scotti_Vincenzo_1933</t>
  </si>
  <si>
    <t>Nicola Mancino</t>
  </si>
  <si>
    <t>Mancino_Nicola_1931</t>
  </si>
  <si>
    <t>Antonio Brancaccio</t>
  </si>
  <si>
    <t>1923</t>
  </si>
  <si>
    <t>Brancaccio_Antonio_1923</t>
  </si>
  <si>
    <t>Claudio Scajola</t>
  </si>
  <si>
    <t>Scajola_Claudio_1948</t>
  </si>
  <si>
    <t>Giuseppe Pisanu</t>
  </si>
  <si>
    <t>Pisanu_Giuseppe_1937</t>
  </si>
  <si>
    <t>Anna Maria Cancellieri</t>
  </si>
  <si>
    <t>Cancellieri_Anna_1943</t>
  </si>
  <si>
    <t>Giovanni Rinaldo Coronas</t>
  </si>
  <si>
    <t>Coronas_Giovanni_1919</t>
  </si>
  <si>
    <t>Giorgio Napolitano</t>
  </si>
  <si>
    <t>Napolitano_Giorgio_1925</t>
  </si>
  <si>
    <t>Rosa Russo Jervolino</t>
  </si>
  <si>
    <t>Jervolino_Rosa_1936</t>
  </si>
  <si>
    <t xml:space="preserve"> Enzo Bianco</t>
  </si>
  <si>
    <t>Bianco__1951</t>
  </si>
  <si>
    <t>Nicola Capria</t>
  </si>
  <si>
    <t>1932</t>
  </si>
  <si>
    <t>Capria_Nicola_1932</t>
  </si>
  <si>
    <t>Ferdinando Facchiano</t>
  </si>
  <si>
    <t>PSDI</t>
  </si>
  <si>
    <t>Facchiano_Ferdinando_1927</t>
  </si>
  <si>
    <t>Pierluigi Romita</t>
  </si>
  <si>
    <t>1924</t>
  </si>
  <si>
    <t>Romita_Pierluigi_1924</t>
  </si>
  <si>
    <t>Valdo Spini</t>
  </si>
  <si>
    <t>Spini_Valdo_1946</t>
  </si>
  <si>
    <t>Livio Paladin</t>
  </si>
  <si>
    <t>Raffaele Costa</t>
  </si>
  <si>
    <t>PLI</t>
  </si>
  <si>
    <t>Costa_Raffaele_1936</t>
  </si>
  <si>
    <t>Gianfranco Ciaurro</t>
  </si>
  <si>
    <t>1929</t>
  </si>
  <si>
    <t>Ciaurro_Gianfranco_1929</t>
  </si>
  <si>
    <t>Raffaele Comino</t>
  </si>
  <si>
    <t>Comino_Raffaele_1955</t>
  </si>
  <si>
    <t>Patrizia Toia</t>
  </si>
  <si>
    <t>Toia_Patrizia_1950</t>
  </si>
  <si>
    <t>Rocco Buttiglione</t>
  </si>
  <si>
    <t>Buttiglione_Rocco_1948</t>
  </si>
  <si>
    <t>Giorgio La_Malfa</t>
  </si>
  <si>
    <t>PRI</t>
  </si>
  <si>
    <t>La_Malfa_Giorgio_1939</t>
  </si>
  <si>
    <t>Andrea Ronchi</t>
  </si>
  <si>
    <t>Ronchi_Andrea_1955</t>
  </si>
  <si>
    <t>Annamaria Bernini
Bovicelli</t>
  </si>
  <si>
    <t>1965</t>
  </si>
  <si>
    <t>Enzo Moavero Milanesi</t>
  </si>
  <si>
    <t>Milanesi_Enzo_1954</t>
  </si>
  <si>
    <t>Ferdinado Facchiano</t>
  </si>
  <si>
    <t>Facchiano_Ferdinado_1927</t>
  </si>
  <si>
    <t>Alberto Ronchey</t>
  </si>
  <si>
    <t>Ronchey_Alberto_1926</t>
  </si>
  <si>
    <t>Giuliano Urbani</t>
  </si>
  <si>
    <t>Urbani_Giuliano_1937</t>
  </si>
  <si>
    <t>Rocco Buttilgione</t>
  </si>
  <si>
    <t>Buttilgione_Rocco_1948</t>
  </si>
  <si>
    <t>Domenico Fisichella</t>
  </si>
  <si>
    <t>Fisichella_Domenico_1935</t>
  </si>
  <si>
    <t>Antonio Paolucci</t>
  </si>
  <si>
    <t>Paolucci_Antonio_1939</t>
  </si>
  <si>
    <t>Giovanna Melandri</t>
  </si>
  <si>
    <t>1962</t>
  </si>
  <si>
    <t>Melandri_Giovanna_1962</t>
  </si>
  <si>
    <t>Sandro Bondi</t>
  </si>
  <si>
    <t>Bondi_Sandro_1959</t>
  </si>
  <si>
    <t>Lorenzo Ornaghi</t>
  </si>
  <si>
    <t>Ornaghi_Lorenzo_1948</t>
  </si>
  <si>
    <t>Massimo Bray</t>
  </si>
  <si>
    <t>Bray_Massimo_1959</t>
  </si>
  <si>
    <t>Fermo Mino Martinazzoli</t>
  </si>
  <si>
    <t>Martinazzoli_Fermo_1931</t>
  </si>
  <si>
    <t>Virginio Rognoni</t>
  </si>
  <si>
    <t>Rognoni_Virginio_1924</t>
  </si>
  <si>
    <t>Savatore Andò</t>
  </si>
  <si>
    <t>1945</t>
  </si>
  <si>
    <t>Andò_Savatore_1945</t>
  </si>
  <si>
    <t>Fabio Fabbri</t>
  </si>
  <si>
    <t>Fabbri_Fabio_1933</t>
  </si>
  <si>
    <t>Cesare Previti</t>
  </si>
  <si>
    <t>Previti_Cesare_1934</t>
  </si>
  <si>
    <t>Domenico Corcione</t>
  </si>
  <si>
    <t>Corcione_Domenico_1929</t>
  </si>
  <si>
    <t>Carlo Scognamiglio</t>
  </si>
  <si>
    <t>UDR</t>
  </si>
  <si>
    <t>Scognamiglio_Carlo_1944</t>
  </si>
  <si>
    <t>Arturo Parisi</t>
  </si>
  <si>
    <t>Parisi_Arturo_1940</t>
  </si>
  <si>
    <t>Ignazio La_Russa</t>
  </si>
  <si>
    <t>La_Russa_Ignazio_1947</t>
  </si>
  <si>
    <t>Giampaolo Di Paola</t>
  </si>
  <si>
    <t>Paola_Giampaolo_1944</t>
  </si>
  <si>
    <t>Mario Mauro</t>
  </si>
  <si>
    <t>SC</t>
  </si>
  <si>
    <t>Mauro_Mario_1951</t>
  </si>
  <si>
    <t>Riccardo Misasi</t>
  </si>
  <si>
    <t>Misasi_Riccardo_1932</t>
  </si>
  <si>
    <t>Francesco D’Onofrio</t>
  </si>
  <si>
    <t>CCD</t>
  </si>
  <si>
    <t>D’Onofrio_Francesco_1940</t>
  </si>
  <si>
    <t>Giancarlo Lombardi</t>
  </si>
  <si>
    <t>Lombardi_Giancarlo_1937</t>
  </si>
  <si>
    <t>Luigi Berlinguer</t>
  </si>
  <si>
    <t>Berlinguer_Luigi_1932</t>
  </si>
  <si>
    <t>Tullio de Mauro</t>
  </si>
  <si>
    <t>Mauro_Tullio_1932</t>
  </si>
  <si>
    <t>Giuseppe Fioroni</t>
  </si>
  <si>
    <t>Fioroni_Giuseppe_1958</t>
  </si>
  <si>
    <t>Gerardo Bianco</t>
  </si>
  <si>
    <t>Bianco_Gerardo_1931</t>
  </si>
  <si>
    <t>Antonio Ruberti</t>
  </si>
  <si>
    <t>Ruberti_Antonio_1927</t>
  </si>
  <si>
    <t>Alessandro Fontana</t>
  </si>
  <si>
    <t>Fontana_Alessandro_1936</t>
  </si>
  <si>
    <t>Umberto Colombo</t>
  </si>
  <si>
    <t>Colombo_Umberto_1927</t>
  </si>
  <si>
    <t xml:space="preserve">Stefano Podestà </t>
  </si>
  <si>
    <t>_Stefano_1939</t>
  </si>
  <si>
    <t>Giorgio Salvini</t>
  </si>
  <si>
    <t>Salvini_Giorgio_1920</t>
  </si>
  <si>
    <t>Ortensio Zecchino</t>
  </si>
  <si>
    <t>Zecchino_Ortensio_1943</t>
  </si>
  <si>
    <t>Fabio Mussi</t>
  </si>
  <si>
    <t>Mussi_Fabio_1948</t>
  </si>
  <si>
    <t>Letizia Moratti</t>
  </si>
  <si>
    <t>Moratti_Letizia_1949</t>
  </si>
  <si>
    <t>Mariastella Gelmini</t>
  </si>
  <si>
    <t>1973</t>
  </si>
  <si>
    <t>Gelmini_Mariastella_1973</t>
  </si>
  <si>
    <t>Francesco Profumo</t>
  </si>
  <si>
    <t>1953</t>
  </si>
  <si>
    <t>Profumo_Francesco_1953</t>
  </si>
  <si>
    <t>Maria Chiara Carrozza</t>
  </si>
  <si>
    <t>Carrozza_Maria_1965</t>
  </si>
  <si>
    <t>Lucio Stanca</t>
  </si>
  <si>
    <t>Stanca_Lucio_1941</t>
  </si>
  <si>
    <t>Giorgio Ruffolo</t>
  </si>
  <si>
    <t>Ruffolo_Giorgio_1926</t>
  </si>
  <si>
    <t>Carlo Ripa di Meana</t>
  </si>
  <si>
    <t>Meana_Carlo_1929</t>
  </si>
  <si>
    <t>Green Rainbow</t>
  </si>
  <si>
    <t>Altero Matteoli</t>
  </si>
  <si>
    <t>Matteoli_Altero_1940</t>
  </si>
  <si>
    <t>Edo Ronchi</t>
  </si>
  <si>
    <t>Ronchi_Edo_1950</t>
  </si>
  <si>
    <t>Gianni Mattioli</t>
  </si>
  <si>
    <t>Mattioli_Gianni_1940</t>
  </si>
  <si>
    <t>Willer Bordon</t>
  </si>
  <si>
    <t>Bordon_Willer_1949</t>
  </si>
  <si>
    <t>Stefania Prestigiacomo</t>
  </si>
  <si>
    <t>Prestigiacomo_Stefania_1966</t>
  </si>
  <si>
    <t>Corrado Clini</t>
  </si>
  <si>
    <t>Clini_Corrado_1947</t>
  </si>
  <si>
    <t>Andrea Orlando</t>
  </si>
  <si>
    <t>1969</t>
  </si>
  <si>
    <t>Orlando_Andrea_1969</t>
  </si>
  <si>
    <t>Giuliano Vassalli</t>
  </si>
  <si>
    <t>1915</t>
  </si>
  <si>
    <t>Vassalli_Giuliano_1915</t>
  </si>
  <si>
    <t>Giovanni Conso</t>
  </si>
  <si>
    <t>Conso_Giovanni_1922</t>
  </si>
  <si>
    <t>Alfredo Biondi</t>
  </si>
  <si>
    <t>Biondi_Alfredo_1928</t>
  </si>
  <si>
    <t>Filippo Mancuso</t>
  </si>
  <si>
    <t>Mancuso_Filippo_1922</t>
  </si>
  <si>
    <t>Giovanni Maria Flick</t>
  </si>
  <si>
    <t>Flick_Giovanni_1940</t>
  </si>
  <si>
    <t>Oliviero Diliberto</t>
  </si>
  <si>
    <t>Diliberto_Oliviero_1956</t>
  </si>
  <si>
    <t>Roberto Castelli</t>
  </si>
  <si>
    <t>Castelli_Roberto_1946</t>
  </si>
  <si>
    <t>Clemente Mastella</t>
  </si>
  <si>
    <t>Mastella_Clemente_1947</t>
  </si>
  <si>
    <t>Paola Severino Di Benedetto</t>
  </si>
  <si>
    <t>Benedetto_Paola_1948</t>
  </si>
  <si>
    <t>Francesco Nitto Palma</t>
  </si>
  <si>
    <t>Palma_Francesco_1950</t>
  </si>
  <si>
    <t>Vincenzo Caianiello</t>
  </si>
  <si>
    <t>Caianiello_Vincenzo_1932</t>
  </si>
  <si>
    <t>Luigi Scotti</t>
  </si>
  <si>
    <t>Scotti_Luigi_1932</t>
  </si>
  <si>
    <t>Francesco DeLorenzo</t>
  </si>
  <si>
    <t>DeLorenzo_Francesco_1938</t>
  </si>
  <si>
    <t>Francesco De Lorenzo</t>
  </si>
  <si>
    <t>Lorenzo_Francesco_1938</t>
  </si>
  <si>
    <t>Ferruccio De_Lorenzo</t>
  </si>
  <si>
    <t>De_Lorenzo_Ferruccio_1938</t>
  </si>
  <si>
    <t>Maria Pia Garavaglia</t>
  </si>
  <si>
    <t>Garavaglia_Maria_1947</t>
  </si>
  <si>
    <t>Costa_Raffaele_1937</t>
  </si>
  <si>
    <t>Elio Guzzanti</t>
  </si>
  <si>
    <t>Guzzanti_Elio_1920</t>
  </si>
  <si>
    <t>Rosaria Bindi</t>
  </si>
  <si>
    <t>Bindi_Rosaria_1951</t>
  </si>
  <si>
    <t>Rosi Bindi</t>
  </si>
  <si>
    <t>Bindi_Rosi_1951</t>
  </si>
  <si>
    <t>Umberto Veronesi</t>
  </si>
  <si>
    <t>Veronesi_Umberto_1925</t>
  </si>
  <si>
    <t xml:space="preserve">Girolamo Sirchia </t>
  </si>
  <si>
    <t>_Girolamo_1933</t>
  </si>
  <si>
    <t>Francesco Storace</t>
  </si>
  <si>
    <t>Storace_Francesco_1959</t>
  </si>
  <si>
    <t>Livia Turco</t>
  </si>
  <si>
    <t>Turco_Livia_1955</t>
  </si>
  <si>
    <t>Renato Balduzzi</t>
  </si>
  <si>
    <t>Balduzzi_Renato_1955</t>
  </si>
  <si>
    <t>Beatrice Lorenzin</t>
  </si>
  <si>
    <t>1971</t>
  </si>
  <si>
    <t>Lorenzin_Beatrice_1971</t>
  </si>
  <si>
    <t>Costa_Raffaele_1939</t>
  </si>
  <si>
    <t>Carlo Donat-Cattin</t>
  </si>
  <si>
    <t>Donat-Cattin_Carlo_1919</t>
  </si>
  <si>
    <t>Franco Marini</t>
  </si>
  <si>
    <t>Marini_Franco_1933</t>
  </si>
  <si>
    <t>Adolfo Cristofori</t>
  </si>
  <si>
    <t>Cristofori_Adolfo_1930</t>
  </si>
  <si>
    <t>Gino Giugni</t>
  </si>
  <si>
    <t>Giugni_Gino_1927</t>
  </si>
  <si>
    <t>Tiziano Treu</t>
  </si>
  <si>
    <t>Treu_Tiziano_1939</t>
  </si>
  <si>
    <t>Antonio Bassolino</t>
  </si>
  <si>
    <t>Bassolino_Antonio_1947</t>
  </si>
  <si>
    <t>Cesare Salvi</t>
  </si>
  <si>
    <t>Salvi_Cesare_1948</t>
  </si>
  <si>
    <t>Cesare Damiano</t>
  </si>
  <si>
    <t>Damiano_Cesare_1948</t>
  </si>
  <si>
    <t>Maurizio Sacconi</t>
  </si>
  <si>
    <t>Sacconi_Maurizio_1950</t>
  </si>
  <si>
    <t>Enrico Giovannini</t>
  </si>
  <si>
    <t>Giovannini_Enrico_1957</t>
  </si>
  <si>
    <t>Elsa Fornero</t>
  </si>
  <si>
    <t>Fornero_Elsa_1948</t>
  </si>
  <si>
    <t>Adriano Bompiani</t>
  </si>
  <si>
    <t>Bompiani_Adriano_1923</t>
  </si>
  <si>
    <t>Fernanda Contri</t>
  </si>
  <si>
    <t>Contri_Fernanda_1935</t>
  </si>
  <si>
    <t>Antonio Guidi</t>
  </si>
  <si>
    <t>Guidi_Antonio_1945</t>
  </si>
  <si>
    <t>Adriano Ossicini</t>
  </si>
  <si>
    <t>Ossicini_Adriano_1920</t>
  </si>
  <si>
    <t>Paolo Ferrero</t>
  </si>
  <si>
    <t>1960</t>
  </si>
  <si>
    <t>Ferrero_Paolo_1960</t>
  </si>
  <si>
    <t>Rosy Bindi</t>
  </si>
  <si>
    <t>Bindi_Rosy_1951</t>
  </si>
  <si>
    <t>Adolfo Battaglia</t>
  </si>
  <si>
    <t>Battaglia_Adolfo_1930</t>
  </si>
  <si>
    <t>Guido Bodrato</t>
  </si>
  <si>
    <t>Bodrato_Guido_1933</t>
  </si>
  <si>
    <t>Giuseppe Guarino</t>
  </si>
  <si>
    <t>Guarino_Giuseppe_1922</t>
  </si>
  <si>
    <t>Paolo Savona</t>
  </si>
  <si>
    <t>Savona_Paolo_1936</t>
  </si>
  <si>
    <t>Vito Gnutti</t>
  </si>
  <si>
    <t>Gnutti_Vito_1939</t>
  </si>
  <si>
    <t>Pier Luigi Bersani</t>
  </si>
  <si>
    <t>Bersani_Pier_1951</t>
  </si>
  <si>
    <t>Pietro Lunardi</t>
  </si>
  <si>
    <t>Lunardi_Pietro_1939</t>
  </si>
  <si>
    <t>Antonio Marzano</t>
  </si>
  <si>
    <t>Marzano_Antonio_1935</t>
  </si>
  <si>
    <t>Giovanni Prandini</t>
  </si>
  <si>
    <t>Prandini_Giovanni_1940</t>
  </si>
  <si>
    <t>Francesco Merloni</t>
  </si>
  <si>
    <t>Merloni_Francesco_1925</t>
  </si>
  <si>
    <t>Roberto Radice</t>
  </si>
  <si>
    <t>Radice_Roberto_1938</t>
  </si>
  <si>
    <t>Enrico Micheli</t>
  </si>
  <si>
    <t>Micheli_Enrico_1938</t>
  </si>
  <si>
    <t>Nerio Nesi</t>
  </si>
  <si>
    <t>Nesi_Nerio_1925</t>
  </si>
  <si>
    <t>Antonio Di Pietro</t>
  </si>
  <si>
    <t>Pietro_Antonio_1950</t>
  </si>
  <si>
    <t>Paolo Costa</t>
  </si>
  <si>
    <t>Costa_Paolo_1943</t>
  </si>
  <si>
    <t>Carlo Bernini</t>
  </si>
  <si>
    <t>Bernini_Carlo_1936</t>
  </si>
  <si>
    <t>Giovanni Caravale</t>
  </si>
  <si>
    <t>Caravale_Giovanni_1935</t>
  </si>
  <si>
    <t>Alessandro Bianchi</t>
  </si>
  <si>
    <t>Bianchi_Alessandro_1945</t>
  </si>
  <si>
    <t>Carlo Vizzini</t>
  </si>
  <si>
    <t>Vizzini_Carlo_1947</t>
  </si>
  <si>
    <t>Facchiano_Ferdinando_1926</t>
  </si>
  <si>
    <t>Giancarlo Tesini</t>
  </si>
  <si>
    <t>Tesini_Giancarlo_1929</t>
  </si>
  <si>
    <t>Publio Fiori</t>
  </si>
  <si>
    <t>Fiori_Publio_1938</t>
  </si>
  <si>
    <t>Claudio Burlando</t>
  </si>
  <si>
    <t>Burlando_Claudio_1954</t>
  </si>
  <si>
    <t>Maurizio Lupi</t>
  </si>
  <si>
    <t>Lupi_Maurizio_1959</t>
  </si>
  <si>
    <t>IDV</t>
  </si>
  <si>
    <t>Oscar Mammi</t>
  </si>
  <si>
    <t>Mammi_Oscar_1926</t>
  </si>
  <si>
    <t>Maurizio Pagani</t>
  </si>
  <si>
    <t>Pagani_Maurizio_1936</t>
  </si>
  <si>
    <t>Agostino Garnbino</t>
  </si>
  <si>
    <t>Garnbino_Agostino_1933</t>
  </si>
  <si>
    <t>Antonio Maccanico</t>
  </si>
  <si>
    <t>UD</t>
  </si>
  <si>
    <t>Maccanico_Antonio_1924</t>
  </si>
  <si>
    <t>Salvatore Cardinale</t>
  </si>
  <si>
    <t>Cardinale_Salvatore_1948</t>
  </si>
  <si>
    <t>UDEUR</t>
  </si>
  <si>
    <t>Maurizio Gasparri</t>
  </si>
  <si>
    <t>Gasparri_Maurizio_1956</t>
  </si>
  <si>
    <t>Mario Landolfi</t>
  </si>
  <si>
    <t>Landolfi_Mario_1959</t>
  </si>
  <si>
    <t>Paolo Gentiloni</t>
  </si>
  <si>
    <t>Gentiloni_Paolo_1954</t>
  </si>
  <si>
    <t>Mino Martinazzoli</t>
  </si>
  <si>
    <t>Martinazzoli_Mino_1931</t>
  </si>
  <si>
    <t>Francesco Speroni</t>
  </si>
  <si>
    <t>Speroni_Francesco_1946</t>
  </si>
  <si>
    <t>Giovanni Motzo</t>
  </si>
  <si>
    <t>Motzo_Giovanni_1930</t>
  </si>
  <si>
    <t>DEM</t>
  </si>
  <si>
    <t xml:space="preserve">Umberto Bossi </t>
  </si>
  <si>
    <t>_Umberto_1941</t>
  </si>
  <si>
    <t>Roberto Calderoli</t>
  </si>
  <si>
    <t>Calderoli_Roberto_1959</t>
  </si>
  <si>
    <t>Vannino Chiti</t>
  </si>
  <si>
    <t>Chiti_Vannino_1947</t>
  </si>
  <si>
    <t>Remo Gaspari</t>
  </si>
  <si>
    <t>1921</t>
  </si>
  <si>
    <t>Gaspari_Remo_1921</t>
  </si>
  <si>
    <t>Sabino Cassese</t>
  </si>
  <si>
    <t>Cassese_Sabino_1935</t>
  </si>
  <si>
    <t>Angelo Piazza</t>
  </si>
  <si>
    <t>Piazza_Angelo_1955</t>
  </si>
  <si>
    <t>Franco Bassanini</t>
  </si>
  <si>
    <t>Bassanini_Franco_1940</t>
  </si>
  <si>
    <t xml:space="preserve">Franco Bassanini </t>
  </si>
  <si>
    <t>_Franco_1940</t>
  </si>
  <si>
    <t xml:space="preserve">Franco Frattini </t>
  </si>
  <si>
    <t>_Franco_1957</t>
  </si>
  <si>
    <t>Mario Baccini</t>
  </si>
  <si>
    <t>Baccini_Mario_1957</t>
  </si>
  <si>
    <t>Luigi Mazzella</t>
  </si>
  <si>
    <t>Mazzella_Luigi_1932</t>
  </si>
  <si>
    <t>Franco Bassanni</t>
  </si>
  <si>
    <t>Bassanni_Franco_1940</t>
  </si>
  <si>
    <t>Luigi Nicolais</t>
  </si>
  <si>
    <t>Nicolais_Luigi_1942</t>
  </si>
  <si>
    <t>Renato Brunetta</t>
  </si>
  <si>
    <t>Brunetta_Renato_1950</t>
  </si>
  <si>
    <t>Calderoli_Roberto_1956</t>
  </si>
  <si>
    <t>Filippo Patroni Griffi</t>
  </si>
  <si>
    <t>Griffi_Filippo_1955</t>
  </si>
  <si>
    <t>Gianpiero D'Alia</t>
  </si>
  <si>
    <t>D'Alia_Gianpiero_1966</t>
  </si>
  <si>
    <t>Carmelo Conte</t>
  </si>
  <si>
    <t>Conte_Carmelo_1938</t>
  </si>
  <si>
    <t>Conte_Carmelo_1923</t>
  </si>
  <si>
    <t>Calogero Mannino</t>
  </si>
  <si>
    <t>Giovanni Marongiu</t>
  </si>
  <si>
    <t>Marongiu_Giovanni_1937</t>
  </si>
  <si>
    <t>Katia Bellillo</t>
  </si>
  <si>
    <t>Bellillo_Katia_1951</t>
  </si>
  <si>
    <t>Agazio Loiero</t>
  </si>
  <si>
    <t>Loiero_Agazio_1940</t>
  </si>
  <si>
    <t>Enrico La Loggia</t>
  </si>
  <si>
    <t>Loggia_Enrico_1947</t>
  </si>
  <si>
    <t>Gianfranco Micciché</t>
  </si>
  <si>
    <t>Micciché_Gianfranco_1954</t>
  </si>
  <si>
    <t>Linda Lanzillotta</t>
  </si>
  <si>
    <t>Lanzillotta_Linda_1948</t>
  </si>
  <si>
    <t>Raffaele Fitto</t>
  </si>
  <si>
    <t>Fitto_Raffaele_1969</t>
  </si>
  <si>
    <t>Umberto Bossi</t>
  </si>
  <si>
    <t>Bossi_Umberto_1941</t>
  </si>
  <si>
    <t>Aldo Brancher</t>
  </si>
  <si>
    <t>Brancher_Aldo_1943</t>
  </si>
  <si>
    <t>Piero Gnudi</t>
  </si>
  <si>
    <t>Gnudi_Piero_1938</t>
  </si>
  <si>
    <t>Graziano Delrio</t>
  </si>
  <si>
    <t>PD</t>
  </si>
  <si>
    <t>Delrio_Graziano_1960</t>
  </si>
  <si>
    <t>Fabrizio Barca</t>
  </si>
  <si>
    <t>Barca_Fabrizio_1954</t>
  </si>
  <si>
    <t>Carlo Trigilia</t>
  </si>
  <si>
    <t>Trigilia_Carlo_1951</t>
  </si>
  <si>
    <t>Egidio Sterpa</t>
  </si>
  <si>
    <t>Sterpa_Egidio_1926</t>
  </si>
  <si>
    <t>Augusto Barbera</t>
  </si>
  <si>
    <t>Barbera_Augusto_1938</t>
  </si>
  <si>
    <t>Paolo Barile</t>
  </si>
  <si>
    <t>1917</t>
  </si>
  <si>
    <t>Barile_Paolo_1917</t>
  </si>
  <si>
    <t>Giuliano Ferrara</t>
  </si>
  <si>
    <t>Ferrara_Giuliano_1952</t>
  </si>
  <si>
    <t>Giorgio Bogi</t>
  </si>
  <si>
    <t>Bogi_Giorgio_1929</t>
  </si>
  <si>
    <t>Gian Guido Folloni</t>
  </si>
  <si>
    <t>Folloni_Gian_1946</t>
  </si>
  <si>
    <t>Agazio Loriero</t>
  </si>
  <si>
    <t>Loriero_Agazio_1940</t>
  </si>
  <si>
    <t>Carlo Giovanardi</t>
  </si>
  <si>
    <t>Giovanardi_Carlo_1950</t>
  </si>
  <si>
    <t>Elio Vito</t>
  </si>
  <si>
    <t>Vito_Elio_1960</t>
  </si>
  <si>
    <t>Piero Giarda</t>
  </si>
  <si>
    <t>Giarda_Piero_1936</t>
  </si>
  <si>
    <t>Carlo Fracanzani</t>
  </si>
  <si>
    <t>Fracanzani_Carlo_1935</t>
  </si>
  <si>
    <t>Franco Piga</t>
  </si>
  <si>
    <t>Piga_Franco_1927</t>
  </si>
  <si>
    <t>Franco Carraro</t>
  </si>
  <si>
    <t>Carraro_Franco_1939</t>
  </si>
  <si>
    <t>Carlo Tognoli</t>
  </si>
  <si>
    <t>Tognoli_Carlo_1938</t>
  </si>
  <si>
    <t>Michela Vittoria Brambilla</t>
  </si>
  <si>
    <t>1967</t>
  </si>
  <si>
    <t>Brambilla_Michela_1967</t>
  </si>
  <si>
    <t>Anna Finocchiaro</t>
  </si>
  <si>
    <t>Finocchiaro_Anna_1955</t>
  </si>
  <si>
    <t>Laura Balbo</t>
  </si>
  <si>
    <t>Balbo_Laura_1933</t>
  </si>
  <si>
    <t>Mara Carfagna</t>
  </si>
  <si>
    <t>Carfagna_Mara_1975</t>
  </si>
  <si>
    <t>Barabara Pollastrini</t>
  </si>
  <si>
    <t>Pollastrini_Barabara_1947</t>
  </si>
  <si>
    <t>Cécile Kyenge Kashetu</t>
  </si>
  <si>
    <t>Kashetu_Cécile_1964</t>
  </si>
  <si>
    <t>Idem_Josefa_1964</t>
  </si>
  <si>
    <t>Giorgia Meloni</t>
  </si>
  <si>
    <t>1977</t>
  </si>
  <si>
    <t>Meloni_Giorgia_1977</t>
  </si>
  <si>
    <t>Stefano Caldoro</t>
  </si>
  <si>
    <t>Caldoro_Stefano_1960</t>
  </si>
  <si>
    <t>Giulio Santagata</t>
  </si>
  <si>
    <t>Santagata_Giulio_1949</t>
  </si>
  <si>
    <t>Gianfranco Rotondi</t>
  </si>
  <si>
    <t>DCpA</t>
  </si>
  <si>
    <t>Rotondi_Gianfranco_1960</t>
  </si>
  <si>
    <t>Minister without portfolio</t>
  </si>
  <si>
    <t>Enzo Scotti resigned on 31 July 1992 because of the incompatibility between being an MP and being a member of government. This rule was introduced by the DC for its own members.</t>
  </si>
  <si>
    <t>described as "interim" (http://www.governo.it/Governo/Governi/amato1.html)</t>
  </si>
  <si>
    <t>Described as interim (http://www.governo.it/Governo/Governi/amato1.html)</t>
  </si>
  <si>
    <t>interim</t>
  </si>
  <si>
    <t>Minister without portfolio, interim</t>
  </si>
  <si>
    <t>Bernini Bovicelli_Annamaria_1965</t>
  </si>
  <si>
    <t>Andrea Riccardi</t>
  </si>
  <si>
    <t>Riccardi_Andrea_1950</t>
  </si>
  <si>
    <t>ministers</t>
  </si>
  <si>
    <t>National Alliance</t>
  </si>
  <si>
    <t>Social Alternative</t>
  </si>
  <si>
    <t>Democratic Christian Centre</t>
  </si>
  <si>
    <t>Christian Democratic Centre-United Christian Democrats</t>
  </si>
  <si>
    <t>United Christian Democrats</t>
  </si>
  <si>
    <t>Christian Democratic Party</t>
  </si>
  <si>
    <t>Christian Democracy for the Autonomies</t>
  </si>
  <si>
    <t>European Democracy</t>
  </si>
  <si>
    <t>The Democrats</t>
  </si>
  <si>
    <t>Democrats of the Left</t>
  </si>
  <si>
    <t>Go Italy!</t>
  </si>
  <si>
    <t>Di Pietro List-Italy of Values</t>
  </si>
  <si>
    <t>Venetian Autonomy League</t>
  </si>
  <si>
    <t>Bonino List</t>
  </si>
  <si>
    <t>Venetian League</t>
  </si>
  <si>
    <t>Northern League</t>
  </si>
  <si>
    <t>Pannella List</t>
  </si>
  <si>
    <t>Pannella-Bonino List</t>
  </si>
  <si>
    <t>Social Movement-Tricolour Flame</t>
  </si>
  <si>
    <t>National Alliance-Segni Pact</t>
  </si>
  <si>
    <t>New Italian Socialist Party</t>
  </si>
  <si>
    <t>Others</t>
  </si>
  <si>
    <t>Democratic Party</t>
  </si>
  <si>
    <t>Party of the Italian Communists</t>
  </si>
  <si>
    <t>People of Freedom</t>
  </si>
  <si>
    <t>Democratic Party of the Left</t>
  </si>
  <si>
    <t>Italian Republican Party</t>
  </si>
  <si>
    <t>Segni Pact</t>
  </si>
  <si>
    <t>Sardinian Action Party</t>
  </si>
  <si>
    <t>Social Democratic Party</t>
  </si>
  <si>
    <t>Italian Socialist Party</t>
  </si>
  <si>
    <t>Italian Renewal</t>
  </si>
  <si>
    <t>The Network</t>
  </si>
  <si>
    <t>Rose in the Fist</t>
  </si>
  <si>
    <t>Left and Freedom</t>
  </si>
  <si>
    <t>United Socialists-Party of Italian Socialists</t>
  </si>
  <si>
    <t>South Tyrolean People's Party</t>
  </si>
  <si>
    <t>The Olive Tree</t>
  </si>
  <si>
    <t>Centre Democratic Union</t>
  </si>
  <si>
    <t>Union of Democrats for Europe</t>
  </si>
  <si>
    <t>Union of Democrats for the Republic</t>
  </si>
  <si>
    <t>United in the Olive Tree</t>
  </si>
  <si>
    <t>Aosta Valley List</t>
  </si>
  <si>
    <t>Green Federation</t>
  </si>
  <si>
    <t>Greens-Italian Democrat Socialists</t>
  </si>
  <si>
    <t>AS</t>
  </si>
  <si>
    <t>CCD-CDU</t>
  </si>
  <si>
    <t>CDU</t>
  </si>
  <si>
    <t>DE</t>
  </si>
  <si>
    <t>IdV</t>
  </si>
  <si>
    <t>LAV</t>
  </si>
  <si>
    <t>LB</t>
  </si>
  <si>
    <t>LFV</t>
  </si>
  <si>
    <t>LP</t>
  </si>
  <si>
    <t>LPB</t>
  </si>
  <si>
    <t>M</t>
  </si>
  <si>
    <t>MS-FT</t>
  </si>
  <si>
    <t>MSI-DN</t>
  </si>
  <si>
    <t>NPSI</t>
  </si>
  <si>
    <t>Other</t>
  </si>
  <si>
    <t>PdCI</t>
  </si>
  <si>
    <t>PdP</t>
  </si>
  <si>
    <t>PP</t>
  </si>
  <si>
    <t>PS</t>
  </si>
  <si>
    <t>PSdAz</t>
  </si>
  <si>
    <t>RC</t>
  </si>
  <si>
    <t>SEL</t>
  </si>
  <si>
    <t>SU-PSI</t>
  </si>
  <si>
    <t>U</t>
  </si>
  <si>
    <t>UnU</t>
  </si>
  <si>
    <t>VdA</t>
  </si>
  <si>
    <t>Verdi</t>
  </si>
  <si>
    <t>Alleanza Nazionale</t>
  </si>
  <si>
    <t>Alternativa Sociale</t>
  </si>
  <si>
    <t>Centro Cristiano Democratico-Cristiani Democratici Uniti</t>
  </si>
  <si>
    <t>Cristiano democratici uniti</t>
  </si>
  <si>
    <t>Democrazia Cristiana per le Autonomie</t>
  </si>
  <si>
    <t>Democrazia Europea</t>
  </si>
  <si>
    <t>I Democratici</t>
  </si>
  <si>
    <t>Democratici di Sinistra</t>
  </si>
  <si>
    <t>Forza Italia</t>
  </si>
  <si>
    <t>Lega Autonoma Veneta</t>
  </si>
  <si>
    <t>Lista Bonino</t>
  </si>
  <si>
    <t>Liga-Fronte Veneto</t>
  </si>
  <si>
    <t>Lega Nord</t>
  </si>
  <si>
    <t>Lista PanneIIa</t>
  </si>
  <si>
    <t>Lista Pannella-Bonino</t>
  </si>
  <si>
    <t>Margherita</t>
  </si>
  <si>
    <t>Movimento Sociale-Fiamma Tricolore</t>
  </si>
  <si>
    <t>Movimento Sociale-Destra Nazionale</t>
  </si>
  <si>
    <t>Nuovo Partito Socialista Italiano</t>
  </si>
  <si>
    <t>Partito Democratico</t>
  </si>
  <si>
    <t>Partito dei Comunisti Italiani</t>
  </si>
  <si>
    <t>Il Popolo della Libertà</t>
  </si>
  <si>
    <t>Partito dei Pensionati</t>
  </si>
  <si>
    <t>Partito Democratico della Sinistra</t>
  </si>
  <si>
    <t>Partito Repubblicano Italiano</t>
  </si>
  <si>
    <t>Patto Segni</t>
  </si>
  <si>
    <t>Partito Sardo d’Azione</t>
  </si>
  <si>
    <t>Partito Socialdemocratico</t>
  </si>
  <si>
    <t>Partito Socialista Italiano</t>
  </si>
  <si>
    <t>Rinnovamento italian</t>
  </si>
  <si>
    <t>La Rete Italia</t>
  </si>
  <si>
    <t>Rosa nel Pugno</t>
  </si>
  <si>
    <t>Sinistra e Libertà</t>
  </si>
  <si>
    <t>Socialisti Uniti-Partito Socialista Italiano</t>
  </si>
  <si>
    <t>L'Ulivo</t>
  </si>
  <si>
    <t>Unione Democratica di Centro</t>
  </si>
  <si>
    <t>Uniti nell'Ulivo</t>
  </si>
  <si>
    <t>Lista Valle d’Aosta</t>
  </si>
  <si>
    <t>Federazione dei Verdi</t>
  </si>
  <si>
    <t>Verdi-Socialisti Democratici Italiani</t>
  </si>
  <si>
    <t>Partito Popolare Sud Tirolese</t>
  </si>
  <si>
    <t>Südtiroler Volkspartei</t>
  </si>
  <si>
    <t>D'Alema I</t>
  </si>
  <si>
    <t>Unione Democratica</t>
  </si>
  <si>
    <t>Democratic Union</t>
  </si>
  <si>
    <t>it_an01</t>
  </si>
  <si>
    <t>National Alliance (Alleanza Nazionale, AN)</t>
  </si>
  <si>
    <t>109</t>
  </si>
  <si>
    <t>17.3%</t>
  </si>
  <si>
    <t>5</t>
  </si>
  <si>
    <t>99</t>
  </si>
  <si>
    <t>6</t>
  </si>
  <si>
    <t>it_dc01</t>
  </si>
  <si>
    <t>Christian Democratic Party ( Democrazia Cristiana, DC)</t>
  </si>
  <si>
    <t>Ballot #:17</t>
  </si>
  <si>
    <t>234</t>
  </si>
  <si>
    <t>it_ccd01</t>
  </si>
  <si>
    <t>Democratic Christian Centre ( Centro Cristiano Democratico, CCD)</t>
  </si>
  <si>
    <t>29</t>
  </si>
  <si>
    <t>4.6%</t>
  </si>
  <si>
    <t>2</t>
  </si>
  <si>
    <t>7.7%</t>
  </si>
  <si>
    <t>it_ccd-cdu01</t>
  </si>
  <si>
    <t>Christian Democratic Centre-United Christian Democrats (Centro Cristiano Democratico-Cristiani Democratici Uniti, CCD-CDU)</t>
  </si>
  <si>
    <t>it_udc01</t>
  </si>
  <si>
    <t>Centre Democratic Union (Unione Democratica di Centro, UDC)</t>
  </si>
  <si>
    <t>4</t>
  </si>
  <si>
    <t>0.6%</t>
  </si>
  <si>
    <t>40</t>
  </si>
  <si>
    <t>3</t>
  </si>
  <si>
    <t>it_dcpa01</t>
  </si>
  <si>
    <t>Christian Democracy for the Autonomies (Democrazia Cristiana per le Autonomie, DCpA)</t>
  </si>
  <si>
    <t>it_dem01</t>
  </si>
  <si>
    <t>The Democrats (I Democratici, DEM)</t>
  </si>
  <si>
    <t>it_ud01</t>
  </si>
  <si>
    <t>Democratic Union (Unione Democratica, UD)</t>
  </si>
  <si>
    <t>1</t>
  </si>
  <si>
    <t>4.5%</t>
  </si>
  <si>
    <t>it_ds01</t>
  </si>
  <si>
    <t>Democrats of the Left (Democratici di Sinistra, DS)</t>
  </si>
  <si>
    <t>11</t>
  </si>
  <si>
    <t>it_fi01</t>
  </si>
  <si>
    <t>Go Italy! (Forza Italia, FI)</t>
  </si>
  <si>
    <t>15.7%</t>
  </si>
  <si>
    <t>9</t>
  </si>
  <si>
    <t>34.6%</t>
  </si>
  <si>
    <t>178</t>
  </si>
  <si>
    <t>8</t>
  </si>
  <si>
    <t>it_verdi01</t>
  </si>
  <si>
    <t>Green Federation (Federazione dei Verdi, Verdi)</t>
  </si>
  <si>
    <t>16</t>
  </si>
  <si>
    <t>2.5%</t>
  </si>
  <si>
    <t>15</t>
  </si>
  <si>
    <t>2.4</t>
  </si>
  <si>
    <t>it_sdi01</t>
  </si>
  <si>
    <t>Italian democratic socialists (Socialisti democratici italiani, SDI)</t>
  </si>
  <si>
    <t>it_ppi01</t>
  </si>
  <si>
    <t>Italian Popular party (partito popolare italiano, PPI)</t>
  </si>
  <si>
    <t>7</t>
  </si>
  <si>
    <t>11.9%</t>
  </si>
  <si>
    <t>18.1%</t>
  </si>
  <si>
    <t>75</t>
  </si>
  <si>
    <t>it_ri01</t>
  </si>
  <si>
    <t>Italian Renewal (Rinnovamento italian, RI)</t>
  </si>
  <si>
    <t>26</t>
  </si>
  <si>
    <t>4.3%</t>
  </si>
  <si>
    <t>13.7%</t>
  </si>
  <si>
    <t>it_pri01</t>
  </si>
  <si>
    <t>Italian Republican Party (Partito Repubblicano Italiano, PRI)</t>
  </si>
  <si>
    <t>Ballot #:3</t>
  </si>
  <si>
    <t>21</t>
  </si>
  <si>
    <t>it_ln01</t>
  </si>
  <si>
    <t>Northern League (Lega Nord, LN)</t>
  </si>
  <si>
    <t>117</t>
  </si>
  <si>
    <t>18.6%</t>
  </si>
  <si>
    <t>19.2%</t>
  </si>
  <si>
    <t>30</t>
  </si>
  <si>
    <t>it_pli01</t>
  </si>
  <si>
    <t>Liberal Party (Partito Liberale, PLI)</t>
  </si>
  <si>
    <t>Ballot #:19</t>
  </si>
  <si>
    <t>it_idv01</t>
  </si>
  <si>
    <t>Di Pietro List-Italy of Values (Lista Di Pietro-Italia dei Valori , IdV)</t>
  </si>
  <si>
    <t>2.6</t>
  </si>
  <si>
    <t>it_m01</t>
  </si>
  <si>
    <t>Daisy (Margherita, M)</t>
  </si>
  <si>
    <t>it_npsi01</t>
  </si>
  <si>
    <t>New Italian Socialist Party (Nuovo Partito Socialista Italiano, NPSI)</t>
  </si>
  <si>
    <t>it_pds01</t>
  </si>
  <si>
    <t>Democratic Party of the Left (Partito Democratico della Sinistra, PDS)</t>
  </si>
  <si>
    <t>171</t>
  </si>
  <si>
    <t>27.2%</t>
  </si>
  <si>
    <t>10</t>
  </si>
  <si>
    <t>45.4%</t>
  </si>
  <si>
    <t>it_pdci01</t>
  </si>
  <si>
    <t>Party of the Italian Communists (Partito dei Comunisti Italiani, PdCI)</t>
  </si>
  <si>
    <t>it_rc01</t>
  </si>
  <si>
    <t>Communist Refoundation (Rifondazione comunista, RC)</t>
  </si>
  <si>
    <t>41</t>
  </si>
  <si>
    <t>6.6</t>
  </si>
  <si>
    <t>it_rnp01</t>
  </si>
  <si>
    <t>Rose in the Fist (Rosa nel Pugno, RNP)</t>
  </si>
  <si>
    <t>18</t>
  </si>
  <si>
    <t>2.9</t>
  </si>
  <si>
    <t>it_psdi01</t>
  </si>
  <si>
    <t>Social Democratic Party (Partito Socialdemocratico, PSDI)</t>
  </si>
  <si>
    <t>Ballot #:23</t>
  </si>
  <si>
    <t>17</t>
  </si>
  <si>
    <t>it_psi01</t>
  </si>
  <si>
    <t>Italian Socialist Party (Partito Socialista Italiano, PSI)</t>
  </si>
  <si>
    <t>Ballot #:4</t>
  </si>
  <si>
    <t>94</t>
  </si>
  <si>
    <t>it_u01</t>
  </si>
  <si>
    <t>The Olive Tree (L'Ulivo, U)</t>
  </si>
  <si>
    <t>it_udr01</t>
  </si>
  <si>
    <t>Union of Democrats for the Republic (Unione dei democratici per la repubblica, UDR)</t>
  </si>
  <si>
    <t>it_udeur01</t>
  </si>
  <si>
    <t>Union of Democrats for Europe (Unione dei democratici per l'Europa, UDEUR)</t>
  </si>
  <si>
    <t>1.6</t>
  </si>
  <si>
    <t>it_independent01</t>
  </si>
  <si>
    <t>Independent (Independent, Independent)</t>
  </si>
  <si>
    <t>it_other01</t>
  </si>
  <si>
    <t>Others (Others, Other)</t>
  </si>
  <si>
    <t>Resigned: 30 December 1995</t>
  </si>
  <si>
    <t>Date of resignation: 18 Dec 1999</t>
  </si>
  <si>
    <t>Vote of confidence: 20 June 2001 (UH) 21 June 2001 (LH)</t>
  </si>
  <si>
    <t>Seats are counted at the beginning of the legislature. No data point given
The gov't of Berlusconi II resigned on 20 April 2005</t>
  </si>
  <si>
    <t>Prodi II resigned on 24 January after a vote of no-confidence in the Senate, which received 161 votes against 156.</t>
  </si>
  <si>
    <t>Cabinetpos data reflects occasional samples of positions.  Full data may be found in the 'ministers' tab.</t>
  </si>
  <si>
    <t>SVP-PPST</t>
  </si>
  <si>
    <t>Verdi-SDI</t>
  </si>
  <si>
    <t>LPS</t>
  </si>
  <si>
    <t>Pannella-Sgarbi List</t>
  </si>
  <si>
    <t>Lista Pannella-Sgarbi</t>
  </si>
  <si>
    <t>Lega d’Azione Meridionale</t>
  </si>
  <si>
    <t>Southern Action League</t>
  </si>
  <si>
    <t>LAM</t>
  </si>
  <si>
    <t>Democrazia Cristiana-Nuovo Partito Socialista</t>
  </si>
  <si>
    <t>Christian Democracy/New Socialist Party</t>
  </si>
  <si>
    <t>DC-NPSI</t>
  </si>
  <si>
    <t>For Italy in the World with Tremaglia</t>
  </si>
  <si>
    <t>l'Italia nel mondo con Tremaglia</t>
  </si>
  <si>
    <t>InM</t>
  </si>
  <si>
    <t>Alleanza Democratica</t>
  </si>
  <si>
    <t>Democratic Alliance</t>
  </si>
  <si>
    <t>AD</t>
  </si>
  <si>
    <t>Movimento per l'Autonomia</t>
  </si>
  <si>
    <t>Movement for Autonomy</t>
  </si>
  <si>
    <t>MpA</t>
  </si>
  <si>
    <t>SA</t>
  </si>
  <si>
    <t>La Sinistra-L'Arcolbaleno</t>
  </si>
  <si>
    <t>The Left-The Rainbow</t>
  </si>
  <si>
    <t>Popolari per Prodi (PPI-SVP-PRI-UD-Comitati Prodi)</t>
  </si>
  <si>
    <t>it_pi01</t>
  </si>
  <si>
    <t>Patto per l'Italia</t>
  </si>
  <si>
    <t>Pact for Italy</t>
  </si>
  <si>
    <t>PI</t>
  </si>
  <si>
    <t>Party of Pensioners</t>
  </si>
  <si>
    <t>Movement for Autonomies</t>
  </si>
  <si>
    <t>1 March 2009</t>
  </si>
  <si>
    <t>it_pdl01</t>
  </si>
  <si>
    <t>it_cdl01</t>
  </si>
  <si>
    <t>it_fdi01</t>
  </si>
  <si>
    <t>it_pci01</t>
  </si>
  <si>
    <t>it_ci01</t>
  </si>
  <si>
    <t>it_sc01</t>
  </si>
  <si>
    <t>it_pcdl01</t>
  </si>
  <si>
    <t>it_s01</t>
  </si>
  <si>
    <t>it_sci01</t>
  </si>
  <si>
    <t>it_cd01</t>
  </si>
  <si>
    <t>it_ll01</t>
  </si>
  <si>
    <t>it_ms-ft01</t>
  </si>
  <si>
    <t>it_d-ft01</t>
  </si>
  <si>
    <t>it_pr01</t>
  </si>
  <si>
    <t>it_g01</t>
  </si>
  <si>
    <t>it_dp01</t>
  </si>
  <si>
    <t>it_lv-pu01</t>
  </si>
  <si>
    <t>it_lav01</t>
  </si>
  <si>
    <t>it_lav-u01</t>
  </si>
  <si>
    <t>it_lam01</t>
  </si>
  <si>
    <t>it_gs-mpa01</t>
  </si>
  <si>
    <t>it_f-puv01</t>
  </si>
  <si>
    <t>it_psdaz-u01</t>
  </si>
  <si>
    <t>it_lr01</t>
  </si>
  <si>
    <t>it_ldl01</t>
  </si>
  <si>
    <t>it_cpa01</t>
  </si>
  <si>
    <t>it_ald01</t>
  </si>
  <si>
    <t>it_del01</t>
  </si>
  <si>
    <t>it_lvda-apf01</t>
  </si>
  <si>
    <t>it_uv-adp-pri01</t>
  </si>
  <si>
    <t>it_pdl-pdbg01</t>
  </si>
  <si>
    <t>it_ap01</t>
  </si>
  <si>
    <t>it_aisa01</t>
  </si>
  <si>
    <t>it_m5s01</t>
  </si>
  <si>
    <t>it_ffid01</t>
  </si>
  <si>
    <t>it_maie01</t>
  </si>
  <si>
    <t>it_usei01</t>
  </si>
  <si>
    <t>it_ipt-u01</t>
  </si>
  <si>
    <t>it_svp-u01</t>
  </si>
  <si>
    <t>it_other-prodi01</t>
  </si>
  <si>
    <t>Pole for Liberty</t>
  </si>
  <si>
    <t>House of Liberty</t>
  </si>
  <si>
    <t>Brothers of Italy</t>
  </si>
  <si>
    <t>Future and Liberty for Italy</t>
  </si>
  <si>
    <t>Italian Communist Party</t>
  </si>
  <si>
    <t>Italian Communists</t>
  </si>
  <si>
    <t>Critical Left</t>
  </si>
  <si>
    <t>Workers' Communist Party</t>
  </si>
  <si>
    <t>The Socialists</t>
  </si>
  <si>
    <t>Civic Choice</t>
  </si>
  <si>
    <t>Democratic Center</t>
  </si>
  <si>
    <t>League of Lombardi</t>
  </si>
  <si>
    <t>The Right-Tricolor Flame</t>
  </si>
  <si>
    <t>Radical Party</t>
  </si>
  <si>
    <t>Sunflower</t>
  </si>
  <si>
    <t>Proletarian Democracy</t>
  </si>
  <si>
    <t>Venetian League-Pensioners United</t>
  </si>
  <si>
    <t>Venetian Autonomy League-Olive Tree</t>
  </si>
  <si>
    <t>Great South-Movement for Autonomies</t>
  </si>
  <si>
    <t>Ferderalism-Pensioners Alive</t>
  </si>
  <si>
    <t>Referendum List</t>
  </si>
  <si>
    <t>League of Leagues</t>
  </si>
  <si>
    <t>Hunting-Fishing-Environment</t>
  </si>
  <si>
    <t>Autonomy-Liberty-Democracy</t>
  </si>
  <si>
    <t>Democracy and Liberty</t>
  </si>
  <si>
    <t>Valley d'Aosta List-Autonomy Progress Federalism</t>
  </si>
  <si>
    <t>Valdotan Union-Autonomists Democrats Progressives-Republican Party of Italy</t>
  </si>
  <si>
    <t>Pole Of Freedoms/Pole Of Good Government Related Coalitions (Forza Italia And Alleanza Nazionale 4702871 Votes; Forza Italia And Lega Nord 7976131 Votes)</t>
  </si>
  <si>
    <t>Association of Italians in South America</t>
  </si>
  <si>
    <t>5 Star Movement</t>
  </si>
  <si>
    <t>Act to Stop the Decline</t>
  </si>
  <si>
    <t>Associative Movement Italians Abroad</t>
  </si>
  <si>
    <t>South American Union Italian Emigrants</t>
  </si>
  <si>
    <t>With Illy for Trieste-Olive Tree</t>
  </si>
  <si>
    <t>South Tyrolean People's Party-Olive Tree</t>
  </si>
  <si>
    <t>CdL</t>
  </si>
  <si>
    <t>FLI</t>
  </si>
  <si>
    <t>PCI</t>
  </si>
  <si>
    <t>CI</t>
  </si>
  <si>
    <t>S</t>
  </si>
  <si>
    <t>CD</t>
  </si>
  <si>
    <t>LL</t>
  </si>
  <si>
    <t>D-FT</t>
  </si>
  <si>
    <t>PR</t>
  </si>
  <si>
    <t>G</t>
  </si>
  <si>
    <t>LV-PU</t>
  </si>
  <si>
    <t>LAV-U</t>
  </si>
  <si>
    <t>GS-MPA</t>
  </si>
  <si>
    <t>F-PUV</t>
  </si>
  <si>
    <t>PSdAz-U</t>
  </si>
  <si>
    <t>LR</t>
  </si>
  <si>
    <t>LdL</t>
  </si>
  <si>
    <t>CPA</t>
  </si>
  <si>
    <t>ALD</t>
  </si>
  <si>
    <t>DeL</t>
  </si>
  <si>
    <t>VdA-APF</t>
  </si>
  <si>
    <t>UV-ADP-PRI</t>
  </si>
  <si>
    <t>PdL-PdBG</t>
  </si>
  <si>
    <t>AP</t>
  </si>
  <si>
    <t>AISA</t>
  </si>
  <si>
    <t>M5S</t>
  </si>
  <si>
    <t>FFiD</t>
  </si>
  <si>
    <t>MAIE</t>
  </si>
  <si>
    <t>USEI</t>
  </si>
  <si>
    <t>IPT-U</t>
  </si>
  <si>
    <t>SVP-U</t>
  </si>
  <si>
    <t>none</t>
  </si>
  <si>
    <t>Polo delle Liberta'</t>
  </si>
  <si>
    <t>Casa delle Liberta'</t>
  </si>
  <si>
    <t>Partito Comunista Italiano</t>
  </si>
  <si>
    <t>Sinistra Critica [Flavia D'Angeli]</t>
  </si>
  <si>
    <t>I Socialisti [Prodi Romano]</t>
  </si>
  <si>
    <t>Scelta Civica Con Monti Per L'Italia [Mario Monti]</t>
  </si>
  <si>
    <t>Lega Lombarda</t>
  </si>
  <si>
    <t>Partido Radicale</t>
  </si>
  <si>
    <t>Il Girasole</t>
  </si>
  <si>
    <t>Democrazia Proletaria</t>
  </si>
  <si>
    <t>Liga Veneta-Pensionati Uniti</t>
  </si>
  <si>
    <t>Lega Autonomia Veneta-l'Ulivo</t>
  </si>
  <si>
    <t>Federalismo-Pensionati Uomini Vivi</t>
  </si>
  <si>
    <t>Partito Sardo d'Azione-l'Ulivo</t>
  </si>
  <si>
    <t>Lista Referendum</t>
  </si>
  <si>
    <t>Lega delle Leghe (Altre Leghe)</t>
  </si>
  <si>
    <t>Caccia-Pesce-Ambiente</t>
  </si>
  <si>
    <t>Autonomie Liberté Démocratie</t>
  </si>
  <si>
    <t>Democrazia e Liberta</t>
  </si>
  <si>
    <t>Lista Vallée d'Aoste - Autonomie Progrès Fédéralisme</t>
  </si>
  <si>
    <t>Union Valdôtaine-Autonomisti Democratici Progressisti-Partito Repubblicano Italiano</t>
  </si>
  <si>
    <t>Alleanza dei Progressisti</t>
  </si>
  <si>
    <t>Associazioni Italiane in Sud America</t>
  </si>
  <si>
    <t>Movimento Associativo Italiani all'Estero</t>
  </si>
  <si>
    <t>Unione Sudamerica Emigrati Italiani</t>
  </si>
  <si>
    <t>Con Illy Per Trieste-L'Ulivo</t>
  </si>
  <si>
    <t>Südtiroler Volkspartei-L'Ulivo</t>
  </si>
  <si>
    <t>Partito Comunista Dei Lavoratori</t>
  </si>
  <si>
    <t>Movimento 5 Stelle Beppegrilloit</t>
  </si>
  <si>
    <t>Centro Democratico</t>
  </si>
  <si>
    <t>Comunisti Italiani</t>
  </si>
  <si>
    <t>La Destra - Fiamma Tricolore</t>
  </si>
  <si>
    <t>Futuro e Liberta' per l'Italia</t>
  </si>
  <si>
    <t>Fratelli d'Italia</t>
  </si>
  <si>
    <t xml:space="preserve">Fare Per Fermare Il Declino </t>
  </si>
  <si>
    <t>Grande Sud - Movimento per le Autonomie</t>
  </si>
  <si>
    <t>Polo delle Libertà-Polo del Buon Governo</t>
  </si>
  <si>
    <t>Partito Popolare Italiano</t>
  </si>
  <si>
    <t>it_fli01</t>
  </si>
  <si>
    <t>PpP</t>
  </si>
  <si>
    <t>it_ppp01</t>
  </si>
  <si>
    <t>it_pdl02</t>
  </si>
  <si>
    <t>it_ps01</t>
  </si>
  <si>
    <t>it_pd01</t>
  </si>
  <si>
    <t>it_sa01</t>
  </si>
  <si>
    <t>it_sel01</t>
  </si>
  <si>
    <t>it_msi-dn01</t>
  </si>
  <si>
    <t>it_as01</t>
  </si>
  <si>
    <t>it_de01</t>
  </si>
  <si>
    <t>it_lfv01</t>
  </si>
  <si>
    <t>it_svp-ppst01</t>
  </si>
  <si>
    <t>it_psdaz01</t>
  </si>
  <si>
    <t>it_mpa01</t>
  </si>
  <si>
    <t>it_lp01</t>
  </si>
  <si>
    <t>it_ad01</t>
  </si>
  <si>
    <t>it_inm01</t>
  </si>
  <si>
    <t>CCD-CDU [Polo Per La Libertia]</t>
  </si>
  <si>
    <t>UDC UNIONE DI CENTRO [BERLUSCONI SILVIO]</t>
  </si>
  <si>
    <t>POLO PER LE LIBERTA'</t>
  </si>
  <si>
    <t>CASA DELLE LIBERTA'</t>
  </si>
  <si>
    <t>FORZA ITALIA</t>
  </si>
  <si>
    <t>IL POPOLO DELLA LIBERTA' [SILVIO BERLUSCONI]</t>
  </si>
  <si>
    <t>FRATELLI D'ITALIA [Berlusconi]</t>
  </si>
  <si>
    <t>FUTURO E LIBERTA' [MARIO MONTI]</t>
  </si>
  <si>
    <t>P.POPOLARE ITALIANO</t>
  </si>
  <si>
    <t>PATTO SEGNI</t>
  </si>
  <si>
    <t>L'ULIVO</t>
  </si>
  <si>
    <t>PARTITO DEMOCRATICO [WALTER VELTRONI]</t>
  </si>
  <si>
    <t>LA SINISTRA L'ARCOBALENO [FAUSTO BERTINOTTI]</t>
  </si>
  <si>
    <t>DEMOCRATICI SINISTRA</t>
  </si>
  <si>
    <t>LA MARGHERITA</t>
  </si>
  <si>
    <t>SINISTRA ECOLOGIA LIBERTA' [Bersani]</t>
  </si>
  <si>
    <t>RINNOVAMENTO IT-DINI [L'Ulivo]</t>
  </si>
  <si>
    <t>RIFONDAZIONE COMUNISTA</t>
  </si>
  <si>
    <t>COMUNISTI ITALIANI [PRODI ROMANO]</t>
  </si>
  <si>
    <t>SINISTRA CRITICA [FLAVIA D'ANGELI]</t>
  </si>
  <si>
    <t>PARTITO COMUNISTA DEI LAVORATORI [MARCO FERRANDO]</t>
  </si>
  <si>
    <t>NUOVO PSI</t>
  </si>
  <si>
    <t>I SOCIALISTI [PRODI ROMANO]</t>
  </si>
  <si>
    <t>SCELTA CIVICA [MARIO MONTI]</t>
  </si>
  <si>
    <t>LISTA DI PIETRO</t>
  </si>
  <si>
    <t>CENTRO DEMOCRATICO [Bersani]</t>
  </si>
  <si>
    <t>LEGA LOMBARDA</t>
  </si>
  <si>
    <t>LEGA NORD</t>
  </si>
  <si>
    <t>MSI-Destra Nazionale</t>
  </si>
  <si>
    <t>MOV.SOC.TRICOLORE</t>
  </si>
  <si>
    <t>LA DESTRA - FIAMMA TRICOLORE [DANIELA GARNERO SANTANCHE']</t>
  </si>
  <si>
    <t>ALTERNATIVA SOCIALE MUSSOLINI [BERLUSCONI SILVIO]</t>
  </si>
  <si>
    <t>ALLEANZA NAZIONALE</t>
  </si>
  <si>
    <t>POP-SVP-PRI-UD-PRODI</t>
  </si>
  <si>
    <t>U.D.EUR POPOLARI [PRODI ROMANO]</t>
  </si>
  <si>
    <t>LA ROSA NEL PUGNO [PRODI ROMANO]</t>
  </si>
  <si>
    <t>LISTA VERDE</t>
  </si>
  <si>
    <t>IL GIRASOLE</t>
  </si>
  <si>
    <t>DEMOCRAZIA EUROPEA</t>
  </si>
  <si>
    <t>LIGA VENETA-Pensionati Uniti</t>
  </si>
  <si>
    <t>LEGA AUT.VENETA</t>
  </si>
  <si>
    <t>LAV-L'Ulvio</t>
  </si>
  <si>
    <t>LIGA FRONTE VENETO</t>
  </si>
  <si>
    <t>SVP-l'Ulivo</t>
  </si>
  <si>
    <t>CON ILLY PER TRIESTE-l'Ulivo</t>
  </si>
  <si>
    <t>Partito Sardo d'Azione</t>
  </si>
  <si>
    <t>LEGA D'AZIONE MERID.</t>
  </si>
  <si>
    <t>MOVIMENTO PER L'AUTONOMIA ALL.PER IL SUD [SILVIO BERLUSCONI]</t>
  </si>
  <si>
    <t>GRANDE SUD - MPA [Berlusconi]</t>
  </si>
  <si>
    <t>FEDERALISMO-PENS.UV. (related to PSdAZ?)</t>
  </si>
  <si>
    <t>LA RETE-MOV.DEM.</t>
  </si>
  <si>
    <t>LISTA PANNELLA</t>
  </si>
  <si>
    <t>LISTA REFERENDUM</t>
  </si>
  <si>
    <t>PARTITO PENSIONATI</t>
  </si>
  <si>
    <t>ALTRE LEGHE</t>
  </si>
  <si>
    <t>ALLEANZA DEMOCRATICA</t>
  </si>
  <si>
    <t>Lista D'Aosta UV-ADP-PRI</t>
  </si>
  <si>
    <t>AUT.LIB. DEMOCRATIE</t>
  </si>
  <si>
    <t>Alliance of Progressives-related Coalitions (including PDS and a combination of PSI, Verdi, La Rete, Alleanza Democratica, Ref. Communists)</t>
  </si>
  <si>
    <t>Pact for Italy (P.POPOLARE ITALIANO/PATTO SEGNI or P.POPOLARE ITALIANO/Socialdemocrats)</t>
  </si>
  <si>
    <t>ASS.ITAL.SUD AMERICA []</t>
  </si>
  <si>
    <t>PER ITALIA NEL MONDO []</t>
  </si>
  <si>
    <t>MOVIMENTO 5 STELLE BEPPEGRILLOIT [GIUSEPPE PIERO GRILLO]</t>
  </si>
  <si>
    <t>RIVOLUZIONE CIVILE [ANTONIO INGROIA]</t>
  </si>
  <si>
    <t>FARE PER FERMARE IL DECLINO [OSCAR FULVIO GIANNINO]</t>
  </si>
  <si>
    <t>MOV.ASSOCIATIVO ITALIANI ALL'ESTERO</t>
  </si>
  <si>
    <t>USEI []</t>
  </si>
  <si>
    <t>Other-Supporting Berlusconi (No EURO 58746 votes, 0.15%, PENSIONATI UNITI, 27550 votes, 0.07%/AMBIENTA-LISTA 17145 votes, 0.04%; P. Liberale Italiano 12265 votes, 0.03%, S.O.S. Italia 6781 votes, 0.02%)</t>
  </si>
  <si>
    <t>Other-Supporting Prodi (ALLEANZA LOMBARDA AUTONOMIA 44589 votes, 0.12%, Lista Consumatori 73751 votes, 0.19%)</t>
  </si>
  <si>
    <t>FED.DEI VERDI</t>
  </si>
  <si>
    <t>PPST</t>
  </si>
  <si>
    <t>L.VALLE D'AOSTA</t>
  </si>
  <si>
    <t>SVP</t>
  </si>
  <si>
    <t>ASSN.ITAL.SUD AMERICA []</t>
  </si>
  <si>
    <t>it_rc02</t>
  </si>
  <si>
    <t>R</t>
  </si>
  <si>
    <t>Civil Revolution</t>
  </si>
  <si>
    <t>Rivoluzione Civile</t>
  </si>
  <si>
    <t>it_r01</t>
  </si>
  <si>
    <t>it_rete01</t>
  </si>
  <si>
    <t>Rete</t>
  </si>
  <si>
    <t>CENTRO CRIST.DEM. Total</t>
  </si>
  <si>
    <t>LEGA D'AZIONE MERID. Total</t>
  </si>
  <si>
    <t>Alliance Of Progressives-Related Coalitions )</t>
  </si>
  <si>
    <t>Riformatori</t>
  </si>
  <si>
    <t>Reformers</t>
  </si>
  <si>
    <t>FORZA ITALIA [Polo Per La Libertia]</t>
  </si>
  <si>
    <t>PDS [L'Ulivo]</t>
  </si>
  <si>
    <t>SOCIALISTA</t>
  </si>
  <si>
    <t xml:space="preserve">LEGA NORD </t>
  </si>
  <si>
    <t>ALLEANZA NAZIONALE [Polo Per La Libertia]</t>
  </si>
  <si>
    <t>FED.DEI VERDI [L'Ulivo]</t>
  </si>
  <si>
    <t>LAV-L'Ulio</t>
  </si>
  <si>
    <t>PANNELLA-SGARBI</t>
  </si>
  <si>
    <t>L'ULIVO-PS.D'AZ.</t>
  </si>
  <si>
    <t>VALLEE D'AOSTE</t>
  </si>
  <si>
    <t>DEMOCRAZIA e LIBERTA'</t>
  </si>
  <si>
    <t>do change, identify subsets of coalitions</t>
  </si>
  <si>
    <t>COMUNISTI ITALIANI</t>
  </si>
  <si>
    <t>FIAMMA TRICOLORE</t>
  </si>
  <si>
    <t>L'ULIVO - SVP</t>
  </si>
  <si>
    <t>L'ULIVO - CON ILLY PER TRIESTE</t>
  </si>
  <si>
    <t>PANNELLA-BONINO</t>
  </si>
  <si>
    <t>Proportional Only</t>
  </si>
  <si>
    <t>Majoritarian Only</t>
  </si>
  <si>
    <t>83,62%</t>
  </si>
  <si>
    <t>World</t>
  </si>
  <si>
    <t>Valle d'Aosta</t>
  </si>
  <si>
    <t>Note Special Format to deal with Special Regions</t>
  </si>
  <si>
    <t># of Votes_world</t>
  </si>
  <si>
    <t>% of Votes_world</t>
  </si>
  <si>
    <t>Seats_world</t>
  </si>
  <si>
    <t># of Votes_d'Aosta</t>
  </si>
  <si>
    <t>% of Votes_d'Aosta</t>
  </si>
  <si>
    <t>Seats_d'Aosta</t>
  </si>
  <si>
    <t>UNIONE DI CENTRO [BERLUSCONI SILVIO]</t>
  </si>
  <si>
    <t>FORZA ITALIA [BERLUSCONI SILVIO]</t>
  </si>
  <si>
    <t>L'ULIVO [PRODI ROMANO]</t>
  </si>
  <si>
    <t>RIFONDAZIONE COMUNISTA [PRODI ROMANO]</t>
  </si>
  <si>
    <t>DEM.CRIST.-NUOVO PSI [BERLUSCONI SILVIO]</t>
  </si>
  <si>
    <t>DI PIETRO ITALIA DEI VALORI [PRODI ROMANO]</t>
  </si>
  <si>
    <t>LEGA NORD [BERLUSCONI SILVIO]</t>
  </si>
  <si>
    <t>FIAMMA TRICOLORE [BERLUSCONI SILVIO]</t>
  </si>
  <si>
    <t>ALLEANZA NAZIONALE [BERLUSCONI SILVIO]</t>
  </si>
  <si>
    <t>L'UNIONE [PRODI ROMANO]</t>
  </si>
  <si>
    <t>FED.DEI VERDI [PRODI ROMANO]</t>
  </si>
  <si>
    <t>LIGA FRONTE VENETO [PRODI ROMANO]</t>
  </si>
  <si>
    <t>SVP [PRODI ROMANO]</t>
  </si>
  <si>
    <t>PARTITO PENSIONATI [PRODI ROMANO]</t>
  </si>
  <si>
    <t>AUT.LIB. DEMOCRATIE: NICCO ROBERTO []</t>
  </si>
  <si>
    <t>UNIONE DI CENTRO [PIER FERDINANDO CASINI]</t>
  </si>
  <si>
    <t>PARTITO SOCIALISTA [ENRICO BOSELLI]</t>
  </si>
  <si>
    <t>DI PIETRO ITALIA DEI VALORI [WALTER VELTRONI]</t>
  </si>
  <si>
    <t>LEGA NORD [SILVIO BERLUSCONI]</t>
  </si>
  <si>
    <t>SVP [SIEGFRIED BRUGGER]</t>
  </si>
  <si>
    <t>All data for 2013 from http://elezioni.interno.it/camera/scrutini/20130224/CJ0000.htm</t>
  </si>
  <si>
    <t>UNIONE DI CENTRO [MARIO MONTI]</t>
  </si>
  <si>
    <t>IL POPOLO DELLA LIBERTA' [Berlusconi]</t>
  </si>
  <si>
    <t>PARTITO DEMOCRATICO [Bersani]</t>
  </si>
  <si>
    <t>SCELTA CIVICA CON MONTI PER L'ITALIA [MARIO MONTI]</t>
  </si>
  <si>
    <t>LEGA NORD [Berlusconi]</t>
  </si>
  <si>
    <t>LA DESTRA [Berlusconi]</t>
  </si>
  <si>
    <t>SVP [Bersani]</t>
  </si>
  <si>
    <t>PARTITO PENSIONATI [Berlusconi]</t>
  </si>
  <si>
    <t>Aosta Valley List (UV-SA-FA) [MARGUERETTAZ RUDI FRANCO]</t>
  </si>
  <si>
    <t>Other-Supporting Berlusconi (Moderati in Rivoluzione 81984 votes, 0.24%, INTESA POPOLARE 25632 votes, 0.07%, LIBERI PER UNA ITALIA EQUA 3243 votes, 0.01%)</t>
  </si>
  <si>
    <t>PLI-PRI-FED</t>
  </si>
  <si>
    <t>FED.LISTE VERDI</t>
  </si>
  <si>
    <t>LEGA LOMBARDA-A.NORD</t>
  </si>
  <si>
    <t>FEDERALISMO</t>
  </si>
  <si>
    <t>PANNELLA-RIFORMATORI</t>
  </si>
  <si>
    <t>PSI-AD</t>
  </si>
  <si>
    <t>AN - P.SEGNI</t>
  </si>
  <si>
    <t>LISTA EMMA BONINO</t>
  </si>
  <si>
    <t>I DEMOCRATICI</t>
  </si>
  <si>
    <t>PPI (POP)</t>
  </si>
  <si>
    <t>CENTRO CRIST.DEM.</t>
  </si>
  <si>
    <t>U.D.EUR</t>
  </si>
  <si>
    <t>RINNOVAMENTO IT-DINI</t>
  </si>
  <si>
    <t>PRI-LIB-ELDR.</t>
  </si>
  <si>
    <t>LIGA REP.VEN. UNION</t>
  </si>
  <si>
    <t>UNITI NELL'ULIVO</t>
  </si>
  <si>
    <t>UNIONE DI CENTRO</t>
  </si>
  <si>
    <t>DIPIETRO OCCHETTO</t>
  </si>
  <si>
    <t>SOCIALISTI UNITI</t>
  </si>
  <si>
    <t>A.P. UDEUR</t>
  </si>
  <si>
    <t>ALTERNATIVA SOCIALE</t>
  </si>
  <si>
    <t>AB.SCORP.VERDI VERDI</t>
  </si>
  <si>
    <t>PRI I LIBERAL SGARBI</t>
  </si>
  <si>
    <t>P.SEGNI SCOGNAMIGLIO</t>
  </si>
  <si>
    <t>LISTA CONSUMATORI</t>
  </si>
  <si>
    <t>ALLEANZA LOMBARDA AUTONOMIA</t>
  </si>
  <si>
    <t>IL POPOLO DELLA LIBERTA'</t>
  </si>
  <si>
    <t>PARTITO DEMOCRATICO</t>
  </si>
  <si>
    <t>DI PIETRO ITALIA DEI VALORI</t>
  </si>
  <si>
    <t>SINISTRA E LIBERTA'</t>
  </si>
  <si>
    <t>RIFONDCOM - SINEUROPEA - COMITALIANI</t>
  </si>
  <si>
    <t>LISTA MARCO PANNELLA - EMMA BONINO</t>
  </si>
  <si>
    <t>LA DESTRA-MPA- PENSIONATI -ALLDI CENTRO</t>
  </si>
  <si>
    <t>FORZA NUOVA</t>
  </si>
  <si>
    <t>PARTITO COMUNISTA DEI LAVORATORI</t>
  </si>
  <si>
    <t>Italy Only</t>
  </si>
  <si>
    <t>Data for 1989 not in original PDY.  All data taken from Italian Mnistry of the Interior Website: http://elezionistorico.interno.it/index.php?tpel=E&amp;dtel=18/06/1989</t>
  </si>
  <si>
    <t>Yes/Sì</t>
  </si>
  <si>
    <t>No</t>
  </si>
  <si>
    <t>REFERENDUM CONSULTIVO. Conferimento del mandato costituente al Parlamento Europeo</t>
  </si>
  <si>
    <t>Disciplina della caccia</t>
  </si>
  <si>
    <t>Accesso dei cacciatori a fondi privati</t>
  </si>
  <si>
    <t>Uso dei pesticidi</t>
  </si>
  <si>
    <t>Riduzione preferenze Camera dei Deputati</t>
  </si>
  <si>
    <t>Competenze USL</t>
  </si>
  <si>
    <t>Stupefacenti e sostanze psicotrope</t>
  </si>
  <si>
    <t>Finanziamento pubblico dei partiti</t>
  </si>
  <si>
    <t>Casse Risparmio e Monti Pieta'</t>
  </si>
  <si>
    <t>Ministero delle partecipazioni statali</t>
  </si>
  <si>
    <t>Elezione Senato della Repubblica</t>
  </si>
  <si>
    <t>Ministero agricoltura e foreste</t>
  </si>
  <si>
    <t>Ministero turismo e spettacolo</t>
  </si>
  <si>
    <t>Concessioni televisive nazionali</t>
  </si>
  <si>
    <t>Interruzioni pubblicitarie</t>
  </si>
  <si>
    <t>Raccolta pubblicita' radiotelevisiva</t>
  </si>
  <si>
    <t>Rappresentanze sindacali (richiesta massimale)</t>
  </si>
  <si>
    <t>Rappresentanze sindacali (richiesta minimale)</t>
  </si>
  <si>
    <t>Contrattazione pubblico impiego</t>
  </si>
  <si>
    <t>Soggiorno cautelare</t>
  </si>
  <si>
    <t>Privatizzazione RAI</t>
  </si>
  <si>
    <t>Autorizzazione al commercio</t>
  </si>
  <si>
    <t>Trattenute contributi sindacali</t>
  </si>
  <si>
    <t>Legge elettorale comuni</t>
  </si>
  <si>
    <t>Orari esercizi commerciali</t>
  </si>
  <si>
    <t>Privatizzazione</t>
  </si>
  <si>
    <t>Obiezione di coscienza</t>
  </si>
  <si>
    <t>Caccia</t>
  </si>
  <si>
    <t>Carriere dei magistrati</t>
  </si>
  <si>
    <t>Ordine dei giornalisti</t>
  </si>
  <si>
    <t>Incarichi extragiudiziari dei magistrati</t>
  </si>
  <si>
    <t>Ministero per le politiche agricole</t>
  </si>
  <si>
    <t>Elezione Camera Deputati (abolizione del voto di lista)</t>
  </si>
  <si>
    <t>Rimborso spese per consultazioni elettorali e referendarie</t>
  </si>
  <si>
    <t>Elezione Camera dei Deputati (abolizione del voto di lista)</t>
  </si>
  <si>
    <t>Elezione del Consiglio Superiore della Magistratura</t>
  </si>
  <si>
    <t>Ordinamento giudiziario</t>
  </si>
  <si>
    <t>Licenziamenti</t>
  </si>
  <si>
    <t>Trattenute associative e sindacali tramite gli enti previdenziali</t>
  </si>
  <si>
    <t>REFERENDUM COSTITUZIONALE. Modifica al titolo V della parte seconda della Costituzione</t>
  </si>
  <si>
    <t>Reintegrazione dei lavoratori illegittimamente licenziati</t>
  </si>
  <si>
    <t>Servitu' coattiva di elettrodotto</t>
  </si>
  <si>
    <t>PROCREAZIONE MEDICALMENTE ASSISTITA. Limite alla ricerca clinica e sperimentale sugli embrioni. Abrogazione parziale.</t>
  </si>
  <si>
    <t>PROCREAZIONE MEDICALMENTE ASSISTITA. Norme sui limiti all'accesso. Abrogazione parziale</t>
  </si>
  <si>
    <t>PROCREAZIONE MEDICALMENTE ASSISTITA. Norme sulle finalita', sui diritti dei soggetti coinvolti e sui limiti all'accesso. Abrogazione parziale</t>
  </si>
  <si>
    <t>PROCREAZIONE MEDICALMENTE ASSISTITA. Divieto di fecondazione eterologa. Abrogazione parziale</t>
  </si>
  <si>
    <t>REFERENDUM COSTITUZIONALE. Approvazione legge di modifica alla parte seconda della Costituzione</t>
  </si>
  <si>
    <t>Elezione della Camera dei Deputati. Abrogazione della possibilita' di collegamento tra liste e di attribuzione del premio di maggioranza ad una coalizione di liste</t>
  </si>
  <si>
    <t>Elezione del Senato della Repubblica. Abrogazione della possibilita' di collegamento tra liste e di attribuzione del premio di maggioranza ad una coalizione di liste</t>
  </si>
  <si>
    <t>Elezione della Camera dei Deputati. Abrogazione della possibilita' per uno stesso candidato di presentare la propria candidatura in piu' di una circoscrizione</t>
  </si>
  <si>
    <t>Modalita' di affidamento e gestione dei servizi pubblici locali di rilevanza economica - Abrogazione</t>
  </si>
  <si>
    <t>Determinazione della tariffa del servizio idrico integrato in base all'adeguata renumerazione del capitale investito - Abrogazione parziale di norma</t>
  </si>
  <si>
    <t>Abrogazione delle nuove norme che consentono la produzione nel territorio di energia elettrica nucleare</t>
  </si>
  <si>
    <t>I Popolari di Italia Domani</t>
  </si>
  <si>
    <t>PID</t>
  </si>
  <si>
    <t>People's Party Italy Tomorrow</t>
  </si>
  <si>
    <t>People's Party for Prodi (PPI-SVP-PRI-UD-Committees for Prodi)</t>
  </si>
  <si>
    <t>it_pid01</t>
  </si>
  <si>
    <t>Minister without portfolio; position transferred to Deputy Minister for Labor and Social Policy, Maria Cecilia Guerra (1957 female, DP)</t>
  </si>
  <si>
    <t>PSS</t>
  </si>
  <si>
    <t>LC</t>
  </si>
  <si>
    <t>RSC</t>
  </si>
  <si>
    <t>SeL</t>
  </si>
  <si>
    <t>AN-PS</t>
  </si>
  <si>
    <t>D-MPA-PP-AC</t>
  </si>
  <si>
    <t>LS</t>
  </si>
  <si>
    <t>LEB</t>
  </si>
  <si>
    <t>VA</t>
  </si>
  <si>
    <t>LAD</t>
  </si>
  <si>
    <t>LP-R</t>
  </si>
  <si>
    <t>D</t>
  </si>
  <si>
    <t>UDEur</t>
  </si>
  <si>
    <t>AP-UDEUR</t>
  </si>
  <si>
    <t>PRI-LIB-ELDR</t>
  </si>
  <si>
    <t>FN</t>
  </si>
  <si>
    <t>ALA</t>
  </si>
  <si>
    <t>AB-VV</t>
  </si>
  <si>
    <t>LDO</t>
  </si>
  <si>
    <t>LBP</t>
  </si>
  <si>
    <t>SU</t>
  </si>
  <si>
    <t>it_cdu01</t>
  </si>
  <si>
    <t>it_rsc01</t>
  </si>
  <si>
    <t>it_psi-ad01</t>
  </si>
  <si>
    <t>it_an-ps01</t>
  </si>
  <si>
    <t>it_pss01</t>
  </si>
  <si>
    <t>it_d-mpa-pdp-adc01</t>
  </si>
  <si>
    <t>it_lrf01</t>
  </si>
  <si>
    <t>it_ls01</t>
  </si>
  <si>
    <t>it_lb01</t>
  </si>
  <si>
    <t>it_su01</t>
  </si>
  <si>
    <t>it_va01</t>
  </si>
  <si>
    <t>it_ll-an01</t>
  </si>
  <si>
    <t>it_lad01</t>
  </si>
  <si>
    <t>it_f01</t>
  </si>
  <si>
    <t>it_pdp01</t>
  </si>
  <si>
    <t>it_lp-r01</t>
  </si>
  <si>
    <t>it_lpb01</t>
  </si>
  <si>
    <t>it_ap-udeur01</t>
  </si>
  <si>
    <t>it_eldr01</t>
  </si>
  <si>
    <t>it_ldo01</t>
  </si>
  <si>
    <t>it_lc01</t>
  </si>
  <si>
    <t>it_ala01</t>
  </si>
  <si>
    <t>it_fn01</t>
  </si>
  <si>
    <t>Alleanza di Centro</t>
  </si>
  <si>
    <t>Alleanza Nazionale-Patto Segni</t>
  </si>
  <si>
    <t>Alleanza Popolare-Unione dei democratici per l'Europa</t>
  </si>
  <si>
    <t>Centro Cristiano Democratico</t>
  </si>
  <si>
    <t>Democratici Liberali Repubblicani Europei</t>
  </si>
  <si>
    <t>Democrazia Cristiana</t>
  </si>
  <si>
    <t>Federalismo</t>
  </si>
  <si>
    <t>Forza Nuova</t>
  </si>
  <si>
    <t>La Destra-Movimento per le Autonomie-Partito dei Pensionati-Alleanza di Centro</t>
  </si>
  <si>
    <t>Lega Alleanza Lombarda</t>
  </si>
  <si>
    <t>Lega Lombarda-Alleanza Nord</t>
  </si>
  <si>
    <t>Liberal Sgarbi</t>
  </si>
  <si>
    <t>Liga Veneta Repubblica</t>
  </si>
  <si>
    <t>Lista Antiproibizionisti sulla Droga</t>
  </si>
  <si>
    <t>Lista Consumatori</t>
  </si>
  <si>
    <t xml:space="preserve">Lista DiPietro-Italia dei Valori </t>
  </si>
  <si>
    <t>Lista DiPietro-Occhetto</t>
  </si>
  <si>
    <t>Lista PanneIIa-Riformatori</t>
  </si>
  <si>
    <t>Movimento per l'abolizione dello scorporo</t>
  </si>
  <si>
    <t>Movimento per l'abolizione dello scorporo-Verdi Verdi</t>
  </si>
  <si>
    <t>Movimento per le Autonomie</t>
  </si>
  <si>
    <t>Partito della Sinistra Europea</t>
  </si>
  <si>
    <t>Partito Liberale Italiano</t>
  </si>
  <si>
    <t>Partito Liberale Italiano-Partito Repubblicano Italiano-Federalismo</t>
  </si>
  <si>
    <t>Partito Socialista Italiano-Alleanza Democratica</t>
  </si>
  <si>
    <t>Patto Segni Scognamiglio</t>
  </si>
  <si>
    <t>Rifondazione Comunista</t>
  </si>
  <si>
    <t>Rifondazione Comunista-Partito della Sinistra Europea-Comunisti Italiani</t>
  </si>
  <si>
    <t>Socialisti Democratici Italiani</t>
  </si>
  <si>
    <t>Socialisti Uniti</t>
  </si>
  <si>
    <t>Unione dei Remocratici per la Repubblica</t>
  </si>
  <si>
    <t>Unione dei Democratici per l'Europa</t>
  </si>
  <si>
    <t>Verdi Arcobaleno</t>
  </si>
  <si>
    <t>Verdi Verdi</t>
  </si>
  <si>
    <t>Alliance of the Center</t>
  </si>
  <si>
    <t>AdC</t>
  </si>
  <si>
    <t>Popular Alliance-Union of Democrats for Europe</t>
  </si>
  <si>
    <t>Democrats Liberals Republicans Europeans</t>
  </si>
  <si>
    <t>ELDR</t>
  </si>
  <si>
    <t>Federalism</t>
  </si>
  <si>
    <t>F</t>
  </si>
  <si>
    <t>New Force</t>
  </si>
  <si>
    <t>FdL</t>
  </si>
  <si>
    <t>The Right-Movement for Autonomies-Party of Pensioners-Alliance of the Center</t>
  </si>
  <si>
    <t>D-MPA-PdP-AdC</t>
  </si>
  <si>
    <t>Lombard Alliance League</t>
  </si>
  <si>
    <t>League of Lombardy-Northern Alliance</t>
  </si>
  <si>
    <t>LL-AN</t>
  </si>
  <si>
    <t>Sgarbi Liberals</t>
  </si>
  <si>
    <t>Venetian Republic League</t>
  </si>
  <si>
    <t>List of Drug Anti-Prohibitionists</t>
  </si>
  <si>
    <t>Consumers' List</t>
  </si>
  <si>
    <t>DiPietro-Occhetto List</t>
  </si>
  <si>
    <t>Pannella List-Reformers</t>
  </si>
  <si>
    <t>Movement for the Abolition of 'Scorporo'</t>
  </si>
  <si>
    <t>MAdS</t>
  </si>
  <si>
    <t>Movement for the Abolition of 'Scorporo'-Green Greens</t>
  </si>
  <si>
    <t>AS-VV</t>
  </si>
  <si>
    <t>Party of the European Left</t>
  </si>
  <si>
    <t>SE</t>
  </si>
  <si>
    <t>Liberal Party of Italy</t>
  </si>
  <si>
    <t>Liberal Party of Italy-Italian Republican Party-Federalism</t>
  </si>
  <si>
    <t>LRF</t>
  </si>
  <si>
    <t>Popular Party of Italy</t>
  </si>
  <si>
    <t>Italian Socialist Party-Democratic Alliance</t>
  </si>
  <si>
    <t>Segri Scognamiglio Pact</t>
  </si>
  <si>
    <t>Refounded Communists</t>
  </si>
  <si>
    <t>Refounded Communists-Party of the European Left-Italian Communists</t>
  </si>
  <si>
    <t>Italian Democratic Socialists</t>
  </si>
  <si>
    <t>United Socialists</t>
  </si>
  <si>
    <t>Green Greens</t>
  </si>
  <si>
    <t>VV</t>
  </si>
  <si>
    <t>it_adc01</t>
  </si>
  <si>
    <t>it_dc-npsi01</t>
  </si>
  <si>
    <t>it_lps01</t>
  </si>
  <si>
    <t>it_vda01</t>
  </si>
  <si>
    <t>it_mads01</t>
  </si>
  <si>
    <t>it_mads-vv01</t>
  </si>
  <si>
    <t>it_se01</t>
  </si>
  <si>
    <t>it_su-psi01</t>
  </si>
  <si>
    <t>it_unu01</t>
  </si>
  <si>
    <t>it_vv01</t>
  </si>
  <si>
    <t>it_verdi-sdi01</t>
  </si>
  <si>
    <t>red</t>
  </si>
  <si>
    <t>green</t>
  </si>
  <si>
    <t>red (light)</t>
  </si>
  <si>
    <t>blue (dark)</t>
  </si>
  <si>
    <t>tan</t>
  </si>
  <si>
    <t>blue (medium)</t>
  </si>
  <si>
    <t>blue (light)</t>
  </si>
  <si>
    <t>blue</t>
  </si>
  <si>
    <t>yellow</t>
  </si>
  <si>
    <t>red (dark)</t>
  </si>
  <si>
    <t>pink</t>
  </si>
  <si>
    <t>gray (dark)</t>
  </si>
  <si>
    <t>purple</t>
  </si>
  <si>
    <t>green (light)</t>
  </si>
  <si>
    <t>mulberry</t>
  </si>
  <si>
    <t>purple (light)</t>
  </si>
  <si>
    <t>purple (dark)</t>
  </si>
  <si>
    <t>orange</t>
  </si>
  <si>
    <t>yellow (dark)</t>
  </si>
  <si>
    <t>yellow (light)</t>
  </si>
  <si>
    <t>green (dark)</t>
  </si>
  <si>
    <t>Sociale Movement-National Right</t>
  </si>
  <si>
    <t>gray (light)</t>
  </si>
  <si>
    <t>gray</t>
  </si>
  <si>
    <t>http://en.wikipedia.org/wiki/Politics_of_Italy</t>
  </si>
  <si>
    <t>http://parlgov.org/stable/data/ita.html</t>
  </si>
  <si>
    <t>http://www.nsd.uib.no/european_election_database/country/italy</t>
  </si>
  <si>
    <t>http://www.ipu.org/parline-e/reports/2157_A.htm</t>
  </si>
  <si>
    <t>http://data.un.org/CountryProfile.aspx?crname=Italy</t>
  </si>
  <si>
    <t>https://www.cia.gov/library/publications/the-world-factbook/geos/it.html</t>
  </si>
  <si>
    <t>The full data file in xlsx format contains information on referendums, and some data on party referendum poitions and local elections</t>
  </si>
  <si>
    <t>TI  - Italy</t>
  </si>
  <si>
    <t>JO  - European Journal of Political Research</t>
  </si>
  <si>
    <t>JO  - European Journal of Political Research Political Data Yearbook</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</si>
  <si>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</si>
  <si>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</si>
  <si>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</si>
  <si>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</si>
  <si>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</si>
  <si>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</si>
  <si>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</si>
  <si>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</si>
  <si>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</si>
  <si>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</si>
  <si>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</si>
  <si>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</si>
  <si>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</si>
  <si>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</si>
  <si>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</si>
  <si>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</si>
  <si>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</si>
  <si>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</si>
  <si>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</si>
  <si>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VL  - 50</t>
  </si>
  <si>
    <t>VL  - 51</t>
  </si>
  <si>
    <t>IS  - 4</t>
  </si>
  <si>
    <t>IS  - 3-4</t>
  </si>
  <si>
    <t>IS  - 7-8</t>
  </si>
  <si>
    <t>IS  - 1</t>
  </si>
  <si>
    <t>PB  - Blackwell Publishing Ltd</t>
  </si>
  <si>
    <t>PB  - Blackwell Publishing Ltd.</t>
  </si>
  <si>
    <t>SN  - 1475-6765</t>
  </si>
  <si>
    <t>SN  - 2047-8852</t>
  </si>
  <si>
    <t>UR  - http://dx.doi.org/10.1111/j.1475-6765.1992.tb00332.x</t>
  </si>
  <si>
    <t>UR  - http://dx.doi.org/10.1111/j.1475-6765.1993.tb00400.x</t>
  </si>
  <si>
    <t>UR  - http://dx.doi.org/10.1111/j.1475-6765.1994.tb00456.x</t>
  </si>
  <si>
    <t>UR  - http://dx.doi.org/10.1111/j.1475-6765.1995.tb00505.x</t>
  </si>
  <si>
    <t>UR  - http://dx.doi.org/10.1111/j.1475-6765.1996.tb00692.x</t>
  </si>
  <si>
    <t>UR  - http://dx.doi.org/10.1111/1475-6765.00054</t>
  </si>
  <si>
    <t>UR  - http://dx.doi.org/10.1111/1475-6765.00054-i5</t>
  </si>
  <si>
    <t>UR  - http://dx.doi.org/10.1111/j.1475-6765.1999.tb00722.x</t>
  </si>
  <si>
    <t>UR  - http://dx.doi.org/10.1111/j.1475-6765.2000.tb01151.x</t>
  </si>
  <si>
    <t>UR  - http://dx.doi.org/10.1111/1475-6765.00054-i2</t>
  </si>
  <si>
    <t>UR  - http://dx.doi.org/10.1111/1475-6765.00358-i1</t>
  </si>
  <si>
    <t>UR  - http://dx.doi.org/10.1111/j.0304-4130.2003.00125.x</t>
  </si>
  <si>
    <t>UR  - http://dx.doi.org/10.1111/j.1475-6765.2004.00198.x</t>
  </si>
  <si>
    <t>UR  - http://dx.doi.org/10.1111/j.1475-6765.2005.00270.x</t>
  </si>
  <si>
    <t>UR  - http://dx.doi.org/10.1111/j.1475-6765.2006.00670.x</t>
  </si>
  <si>
    <t>UR  - http://dx.doi.org/10.1111/j.1475-6765.2007.00762.x</t>
  </si>
  <si>
    <t>UR  - http://dx.doi.org/10.1111/j.1475-6765.2008.00798.x</t>
  </si>
  <si>
    <t>UR  - http://dx.doi.org/10.1111/j.1475-6765.2009.01891.x</t>
  </si>
  <si>
    <t>UR  - http://dx.doi.org/10.1111/j.1475-6765.2010.01959.x</t>
  </si>
  <si>
    <t>UR  - http://dx.doi.org/10.1111/j.1475-6765.2011.02028.x</t>
  </si>
  <si>
    <t>UR  - http://dx.doi.org/10.1111/j.2047-8852.2012.00018.x</t>
  </si>
  <si>
    <t>DO  - 10.1111/j.1475-6765.1992.tb00332.x</t>
  </si>
  <si>
    <t>DO  - 10.1111/j.1475-6765.1993.tb00400.x</t>
  </si>
  <si>
    <t>DO  - 10.1111/j.1475-6765.1994.tb00456.x</t>
  </si>
  <si>
    <t>DO  - 10.1111/j.1475-6765.1995.tb00505.x</t>
  </si>
  <si>
    <t>DO  - 10.1111/j.1475-6765.1996.tb00692.x</t>
  </si>
  <si>
    <t>DO  - 10.1111/1475-6765.00054</t>
  </si>
  <si>
    <t>DO  - 10.1111/1475-6765.00054-i5</t>
  </si>
  <si>
    <t>DO  - 10.1111/j.1475-6765.1999.tb00722.x</t>
  </si>
  <si>
    <t>DO  - 10.1111/j.1475-6765.2000.tb01151.x</t>
  </si>
  <si>
    <t>DO  - 10.1111/1475-6765.00054-i2</t>
  </si>
  <si>
    <t>DO  - 10.1111/1475-6765.00358-i1</t>
  </si>
  <si>
    <t>DO  - 10.1111/j.0304-4130.2003.00125.x</t>
  </si>
  <si>
    <t>DO  - 10.1111/j.1475-6765.2004.00198.x</t>
  </si>
  <si>
    <t>DO  - 10.1111/j.1475-6765.2005.00270.x</t>
  </si>
  <si>
    <t>DO  - 10.1111/j.1475-6765.2006.00670.x</t>
  </si>
  <si>
    <t>DO  - 10.1111/j.1475-6765.2007.00762.x</t>
  </si>
  <si>
    <t>DO  - 10.1111/j.1475-6765.2008.00798.x</t>
  </si>
  <si>
    <t>DO  - 10.1111/j.1475-6765.2009.01891.x</t>
  </si>
  <si>
    <t>DO  - 10.1111/j.1475-6765.2010.01959.x</t>
  </si>
  <si>
    <t>DO  - 10.1111/j.1475-6765.2011.02028.x</t>
  </si>
  <si>
    <t>DO  - 10.1111/j.2047-8852.2012.00018.x</t>
  </si>
  <si>
    <t>SP  - 449</t>
  </si>
  <si>
    <t>SP  - 475</t>
  </si>
  <si>
    <t>SP  - 345</t>
  </si>
  <si>
    <t>SP  - 393</t>
  </si>
  <si>
    <t>SP  - 417</t>
  </si>
  <si>
    <t>SP  - 447</t>
  </si>
  <si>
    <t>SP  - 437</t>
  </si>
  <si>
    <t>SP  - 434</t>
  </si>
  <si>
    <t>SP  - 340</t>
  </si>
  <si>
    <t>SP  - 992</t>
  </si>
  <si>
    <t>SP  - 990</t>
  </si>
  <si>
    <t>SP  - 1041</t>
  </si>
  <si>
    <t>SP  - 1063</t>
  </si>
  <si>
    <t>SP  - 1143</t>
  </si>
  <si>
    <t>SP  - 993</t>
  </si>
  <si>
    <t>SP  - 1025</t>
  </si>
  <si>
    <t>SP  - 998</t>
  </si>
  <si>
    <t>SP  - 1033</t>
  </si>
  <si>
    <t>SP  - 1018</t>
  </si>
  <si>
    <t>SP  - 159</t>
  </si>
  <si>
    <t>EP  - 460</t>
  </si>
  <si>
    <t>EP  - 483</t>
  </si>
  <si>
    <t>EP  - 354</t>
  </si>
  <si>
    <t>EP  - 405</t>
  </si>
  <si>
    <t>EP  - 398</t>
  </si>
  <si>
    <t>EP  - 423</t>
  </si>
  <si>
    <t>EP  - 451</t>
  </si>
  <si>
    <t>EP  - 442</t>
  </si>
  <si>
    <t>EP  - 347</t>
  </si>
  <si>
    <t>EP  - 1000</t>
  </si>
  <si>
    <t>EP  - 995</t>
  </si>
  <si>
    <t>EP  - 1046</t>
  </si>
  <si>
    <t>EP  - 1070</t>
  </si>
  <si>
    <t>EP  - 1151</t>
  </si>
  <si>
    <t>EP  - 1004</t>
  </si>
  <si>
    <t>EP  - 1027</t>
  </si>
  <si>
    <t>EP  - 1005</t>
  </si>
  <si>
    <t>EP  - 1037</t>
  </si>
  <si>
    <t>EP  - 1023</t>
  </si>
  <si>
    <t>EP  - 166</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</si>
  <si>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</si>
  <si>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</si>
  <si>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</si>
  <si>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</si>
  <si>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</si>
  <si>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</si>
  <si>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</si>
  <si>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</si>
  <si>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</si>
  <si>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</si>
  <si>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</si>
  <si>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</si>
  <si>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</si>
  <si>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</si>
  <si>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</si>
  <si>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</si>
  <si>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</si>
  <si>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</si>
  <si>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</si>
  <si>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PY  - 2011</t>
  </si>
  <si>
    <t>PY  - 2012</t>
  </si>
  <si>
    <t xml:space="preserve">ER  - </t>
  </si>
  <si>
    <t>TY  - JOUR</t>
  </si>
  <si>
    <t>AU  - Bardi, Luciano</t>
  </si>
  <si>
    <t>AU  - Ignazi, Piero</t>
  </si>
  <si>
    <t>AU  - IGNAZI, PIERO</t>
  </si>
  <si>
    <t>Attitudes of the parties regarding the referenda</t>
  </si>
  <si>
    <t>Election start date</t>
  </si>
  <si>
    <t>Election end date</t>
  </si>
  <si>
    <t>Issue</t>
  </si>
  <si>
    <t>MSI</t>
  </si>
  <si>
    <t>yes</t>
  </si>
  <si>
    <t>no</t>
  </si>
  <si>
    <t>-</t>
  </si>
  <si>
    <t>State financinog of parties</t>
  </si>
  <si>
    <t>Electoral law Senate</t>
  </si>
  <si>
    <t>Public health/environment</t>
  </si>
  <si>
    <t>Personal use of drugs</t>
  </si>
  <si>
    <t>nomination banks board</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</si>
  <si>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Abolish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</si>
  <si>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Abolish Ministry ID (Leave blank)</t>
  </si>
  <si>
    <t>Abolish Ministryname_english</t>
  </si>
  <si>
    <t>Abolish Ministryname_lang1</t>
  </si>
  <si>
    <t>Abolish Ministryname_lang2 (if any)</t>
  </si>
  <si>
    <t>Mancuso was dismissed by an ad personum vote of non confidence on 19 October 1995. The Prime minister himself assumed the interim of the Abolish Ministry.</t>
  </si>
  <si>
    <t>new Abolish Ministry created</t>
  </si>
  <si>
    <t>Abolish Ministry withot portfolio</t>
  </si>
  <si>
    <t>Minister without portfolio, subsequently shifted to state secretary of the Abolish Ministry for Institutional Reforms and Regional Affairs</t>
  </si>
  <si>
    <t>Figures for 1994 taken the Italian Abolish Ministry of the Interior website, http://elezionistorico.interno.it/index.php?tpel=E&amp;dtel=12/06/1994, which updates and modifies data collected for the original PDY.  Figures vary from original PDY between +0.4% and -2.3%.</t>
  </si>
  <si>
    <t>Note: On the Italian Interior Abolish Ministry website figures for "Italy and World" vote totals do not in all cases equal the sum of "Italy" and "World" data.  The figures below replicate the website data: http://elezionistorico.interno.it/index.php?tpel=E&amp;dtel=13/06/1999</t>
  </si>
  <si>
    <t>Figures for 2004 taken the Italian Abolish Ministry of the Interior website, http://elezionistorico.interno.it/index.php?tpel=E&amp;dtel=12/06/2004, which updates and modifies data collected for the original PDY.  Figures vary from original PDY by -0.6% to +0.6%.</t>
  </si>
  <si>
    <t>Note: On the Italian Interior Abolish Ministry website figures for "Italy and World" vote totals do not in all cases equal the sum of "Italy" and "World" data.  The figures below replicate the website data: http://elezionistorico.interno.it/index.php?tpel=E&amp;dtel=07/06/2009</t>
  </si>
  <si>
    <t>Abolish Ministry of public sector</t>
  </si>
  <si>
    <t>Abolish Ministry of Agriculture</t>
  </si>
  <si>
    <t>Abolish Ministry of Tourism</t>
  </si>
  <si>
    <t>Results of June and November municipal elections - second ballot.</t>
  </si>
  <si>
    <t>Date of elections</t>
  </si>
  <si>
    <t>6/20 June 1993</t>
  </si>
  <si>
    <t>23 Nov/5 Dec 1993</t>
  </si>
  <si>
    <t>City</t>
  </si>
  <si>
    <t>Political alignment of the mayor</t>
  </si>
  <si>
    <t>% of valid votes</t>
  </si>
  <si>
    <t>Milan</t>
  </si>
  <si>
    <t>Turin</t>
  </si>
  <si>
    <t>Ind (centre-left)</t>
  </si>
  <si>
    <t>Catania</t>
  </si>
  <si>
    <t>Vercelli</t>
  </si>
  <si>
    <t>Pavia</t>
  </si>
  <si>
    <t>Novara</t>
  </si>
  <si>
    <t>Belluno</t>
  </si>
  <si>
    <t>Pordenone</t>
  </si>
  <si>
    <t>Ravenna</t>
  </si>
  <si>
    <t>Ancona</t>
  </si>
  <si>
    <t>Siena</t>
  </si>
  <si>
    <t>Grosseto</t>
  </si>
  <si>
    <t>Terni</t>
  </si>
  <si>
    <t>Agrigento</t>
  </si>
  <si>
    <t>Rome</t>
  </si>
  <si>
    <t>Green (left alliance)</t>
  </si>
  <si>
    <t>Naples</t>
  </si>
  <si>
    <t>Genoa</t>
  </si>
  <si>
    <t>Ind (left alliance)</t>
  </si>
  <si>
    <t>Venice</t>
  </si>
  <si>
    <t>Trieste</t>
  </si>
  <si>
    <t>Ind (left and DC)</t>
  </si>
  <si>
    <t>Palermo</t>
  </si>
  <si>
    <t>La Rete</t>
  </si>
  <si>
    <t>La Spezia</t>
  </si>
  <si>
    <t>Macerata</t>
  </si>
  <si>
    <t>Pescara</t>
  </si>
  <si>
    <t>Caserta</t>
  </si>
  <si>
    <t>Salerno</t>
  </si>
  <si>
    <t>Cosenza</t>
  </si>
  <si>
    <t>ex-PSI (left alliance)</t>
  </si>
  <si>
    <t>Alessandrie</t>
  </si>
  <si>
    <t>Lodi</t>
  </si>
  <si>
    <t>Chieti</t>
  </si>
  <si>
    <t>Latina</t>
  </si>
  <si>
    <t>Benevento</t>
  </si>
  <si>
    <t>Caltanisetta</t>
  </si>
  <si>
    <t>LVR</t>
  </si>
  <si>
    <t>it_lvr01</t>
  </si>
  <si>
    <t>lvrU</t>
  </si>
  <si>
    <t>it_other-berl01</t>
  </si>
  <si>
    <t>Paladin_Livio_1933</t>
  </si>
  <si>
    <t>Matteoli_Altero_ 1940</t>
  </si>
  <si>
    <t>Ferrucio Fazio</t>
  </si>
  <si>
    <t>Fazio_Ferrucio_1944</t>
  </si>
  <si>
    <t>Giovanardi_Carlo_ 1950</t>
  </si>
  <si>
    <t>Prestigiacomo_Stefania_ 1966</t>
  </si>
  <si>
    <t>Christian Democratic Party (Democrazia Cristiana, DC)</t>
  </si>
  <si>
    <t>Democratic Christian Centre (Centro Cristiano Democratico, CCD)</t>
  </si>
  <si>
    <t>Pole for Liberty (Polo delle Liberta', PdL)</t>
  </si>
  <si>
    <t>House of Liberty (Casa delle Liberta', CdL)</t>
  </si>
  <si>
    <t>People of Freedom (Il Popolo della Libertà, PdL)</t>
  </si>
  <si>
    <t>Brothers of Italy (Fratelli d'Italia, FdL)</t>
  </si>
  <si>
    <t>Future and Liberty for Italy (Futuro e Liberta' per l'Italia, FLI)</t>
  </si>
  <si>
    <t>Popular Party of Italy (Partito Popolare Italiano, PPI)</t>
  </si>
  <si>
    <t>Segni Pact (Patto Segni, PS)</t>
  </si>
  <si>
    <t>Italian Communist Party (Partito Comunista Italiano, PCI)</t>
  </si>
  <si>
    <t>Democratic Party (Partito Democratico, PD)</t>
  </si>
  <si>
    <t>The Left-The Rainbow (La Sinistra-L'Arcolbaleno, SA)</t>
  </si>
  <si>
    <t>Left and Freedom (Sinistra e Libertà, SEL)</t>
  </si>
  <si>
    <t>Refounded Communists (Rifondazione Comunista, RC)</t>
  </si>
  <si>
    <t>Italian Communists (Comunisti Italiani, CI)</t>
  </si>
  <si>
    <t>Critical Left (Sinistra Critica [Flavia D'Angeli], SC)</t>
  </si>
  <si>
    <t>Workers' Communist Party (Partito Comunista Dei Lavoratori, pci)</t>
  </si>
  <si>
    <t>The Socialists (I Socialisti [Prodi Romano], S)</t>
  </si>
  <si>
    <t>Civic Choice (Scelta Civica Con Monti Per L'Italia [Mario Monti], SC)</t>
  </si>
  <si>
    <t>Di Pietro List-Italy of Values (Lista DiPietro-Italia dei Valori , IdV)</t>
  </si>
  <si>
    <t>Democratic Center (Centro Democratico, CD)</t>
  </si>
  <si>
    <t>League of Lombardi (Lega Lombarda, LL)</t>
  </si>
  <si>
    <t>Sociale Movement-National Right (Movimento Sociale-Destra Nazionale, MSI-DN)</t>
  </si>
  <si>
    <t>Social Movement-Tricolour Flame (Movimento Sociale-Fiamma Tricolore, MS-FT)</t>
  </si>
  <si>
    <t>The Right-Tricolor Flame (La Destra - Fiamma Tricolore, D-FT)</t>
  </si>
  <si>
    <t>Social Alternative (Alternativa Sociale, AS)</t>
  </si>
  <si>
    <t>People's Party for Prodi (PPI-SVP-PRI-UD-Committees for Prodi) (Popolari per Prodi (PPI-SVP-PRI-UD-Comitati Prodi), PpP)</t>
  </si>
  <si>
    <t>Union of Democrats for Europe (Unione dei Democratici per l'Europa, UDEUR)</t>
  </si>
  <si>
    <t>Radical Party (Partido Radicale, PR)</t>
  </si>
  <si>
    <t>Sunflower (Il Girasole, G)</t>
  </si>
  <si>
    <t>European Democracy (Democrazia Europea, DE)</t>
  </si>
  <si>
    <t>Liberal Party of Italy (Partito Liberale Italiano, PLI)</t>
  </si>
  <si>
    <t>Proletarian Democracy (Democrazia Proletaria, DP)</t>
  </si>
  <si>
    <t>Venetian League-Pensioners United (Liga Veneta-Pensionati Uniti, LV-PU)</t>
  </si>
  <si>
    <t>Venetian Autonomy League (Lega Autonoma Veneta, LAV)</t>
  </si>
  <si>
    <t>Venetian Autonomy League-Olive Tree (Lega Autonomia Veneta-l'Ulivo, LAV-U)</t>
  </si>
  <si>
    <t>Venetian League (Liga-Fronte Veneto, LFV)</t>
  </si>
  <si>
    <t>South Tyrolean People's Party (Südtiroler Volkspartei, SVP-PPST)</t>
  </si>
  <si>
    <t>South Tyrolean People's Party-Olive Tree (Südtiroler Volkspartei-L'Ulivo, SVP-U)</t>
  </si>
  <si>
    <t>With Illy for Trieste-Olive Tree (Con Illy Per Trieste-L'Ulivo, IPT-U)</t>
  </si>
  <si>
    <t>Sardinian Action Party (Partito Sardo d’Azione, PSdAz)</t>
  </si>
  <si>
    <t>Sardinian Action Party (Partito Sardo d'Azione-l'Ulivo, PSdAz-U)</t>
  </si>
  <si>
    <t>Southern Action League (Lega d’Azione Meridionale, LAM)</t>
  </si>
  <si>
    <t>Movement for Autonomies (Movimento per le Autonomie, MpA), known until  as Movement for Autonomy (MpA, Movimento per l'Autonomia)</t>
  </si>
  <si>
    <t>Great South-Movement for Autonomies (Grande Sud - Movimento per le Autonomie, GS-MPA)</t>
  </si>
  <si>
    <t>Ferderalism-Pensioners Alive (Federalismo-Pensionati Uomini Vivi, F-PUV)</t>
  </si>
  <si>
    <t>The Network (La Rete Italia, Rete)</t>
  </si>
  <si>
    <t>Pannella List (Lista PanneIIa, LP)</t>
  </si>
  <si>
    <t>Referendum List (Lista Referendum, LR)</t>
  </si>
  <si>
    <t>Party of Pensioners (Partito dei Pensionati, PdP)</t>
  </si>
  <si>
    <t>League of Leagues (Lega delle Leghe (Altre Leghe), LdL)</t>
  </si>
  <si>
    <t>Hunting-Fishing-Environment (Caccia-Pesce-Ambiente, CPA)</t>
  </si>
  <si>
    <t>Democratic Alliance (Alleanza Democratica, AD)</t>
  </si>
  <si>
    <t>Valdotan Union-Autonomists Democrats Progressives-Republican Party of Italy (Union Valdôtaine-Autonomisti Democratici Progressisti-Partito Repubblicano Italiano, UV-ADP-PRI)</t>
  </si>
  <si>
    <t>Valley d'Aosta List-Autonomy Progress Federalism (Lista Vallée d'Aoste - Autonomie Progrès Fédéralisme, VdA-APF)</t>
  </si>
  <si>
    <t>Autonomy-Liberty-Democracy (Autonomie Liberté Démocratie, ALD)</t>
  </si>
  <si>
    <t>Democracy and Liberty (Democrazia e Liberta, DeL)</t>
  </si>
  <si>
    <t>Alliance Of Progressives-Related Coalitions ) (Alleanza dei Progressisti, AP)</t>
  </si>
  <si>
    <t>Pact for Italy (Patto per l'Italia, PI)</t>
  </si>
  <si>
    <t>Reformers (Riformatori, R)</t>
  </si>
  <si>
    <t>Association of Italians in South America (Associazioni Italiane in Sud America, AISA)</t>
  </si>
  <si>
    <t>For Italy in the World with Tremaglia (l'Italia nel mondo con Tremaglia, InM)</t>
  </si>
  <si>
    <t>5 Star Movement (Movimento 5 Stelle Beppegrilloit, M5S)</t>
  </si>
  <si>
    <t>Civil Revolution (Rivoluzione Civile, RC)</t>
  </si>
  <si>
    <t>Act to Stop the Decline (Fare Per Fermare Il Declino , FFiD)</t>
  </si>
  <si>
    <t>Associative Movement Italians Abroad (Movimento Associativo Italiani all'Estero, MAIE)</t>
  </si>
  <si>
    <t>South American Union Italian Emigrants (Unione Sudamerica Emigrati Italiani, USEI)</t>
  </si>
  <si>
    <t>Other-Supporting Berlusconi (No Euro 58746 Votes, 0.15%, Pensionati Uniti, 27550 Votes, 0.07%/Ambienta-Lista 17145 Votes, 0.04%; P. Liberale Italiano 12265 Votes, 0.03%, S.O.S. Italia 6781 Votes, 0.02%) (none, none)</t>
  </si>
  <si>
    <t>Other-Supporting Prodi (Alleanza Lombarda Autonomia 44589 Votes, 0.12%, Lista Consumatori 73751 Votes, 0.19%) (none, none)</t>
  </si>
  <si>
    <t>Other (Others, Other)</t>
  </si>
  <si>
    <t>Confirm mandate of EU/REFERENDUM CONSULTIVO. Conferimento del mandato costituente al Parlamento Europeo</t>
  </si>
  <si>
    <t>Restrict hunting/Disciplina della caccia</t>
  </si>
  <si>
    <t>Repeal unlimited hunting on private property/Accesso dei cacciatori a fondi privati</t>
  </si>
  <si>
    <t>Limit use of pesticides/Uso dei pesticidi</t>
  </si>
  <si>
    <t>Eliminate  the clause of the law on the number of preference votes/Riduzione preferenze Camera dei Deputati</t>
  </si>
  <si>
    <t>Activity of public structures in environmental affairs/Competenze USL</t>
  </si>
  <si>
    <t>Personal use of drugs/Stupefacenti e sostanze psicotrope</t>
  </si>
  <si>
    <t>State financing of parties/Finanziamento pubblico dei partiti</t>
  </si>
  <si>
    <t>State nomination of saving banks board/Casse Risparmio e Monti Pieta'</t>
  </si>
  <si>
    <t>Elminiate Abolish Ministry of Public Sector/Ministero delle partecipazioni statali</t>
  </si>
  <si>
    <t>Electoral law for the Senate/Elezione Senato della Repubblica</t>
  </si>
  <si>
    <t>Eliminate Abolish Ministry of Agriculture/Ministero agricoltura e foreste</t>
  </si>
  <si>
    <t>Eliminate Abolish Ministry of Tourism/Ministero turismo e spettacolo</t>
  </si>
  <si>
    <t>National broadcasting licence/Concessioni televisive nazionali</t>
  </si>
  <si>
    <t>Advertising quota on TV/Interruzioni pubblicitarie</t>
  </si>
  <si>
    <t>Advertising collecting on TV/Raccolta pubblicita' radiotelevisiva</t>
  </si>
  <si>
    <t>Trade union representation rules/Rappresentanze sindacali (richiesta massimale)</t>
  </si>
  <si>
    <t>Trade union representation rules/Rappresentanze sindacali (richiesta minimale)</t>
  </si>
  <si>
    <t>Public and private employees’ equal treatment/Contrattazione pubblico impiego</t>
  </si>
  <si>
    <t>‘Internal exile’ for the mafiosi/Soggiorno cautelare</t>
  </si>
  <si>
    <t>Privatization RAI/Privatizzazione RAI</t>
  </si>
  <si>
    <t>Retail regulation/Autorizzazione al commercio</t>
  </si>
  <si>
    <t>Trade union automatic payment/Trattenute contributi sindacali</t>
  </si>
  <si>
    <t>Communal election system/Legge elettorale comuni</t>
  </si>
  <si>
    <t>Shop opening-hours/Orari esercizi commerciali</t>
  </si>
  <si>
    <t>Repealing law on role of Treasurn in privatzation/Privatizzazione</t>
  </si>
  <si>
    <t>Repeal law restricting conscientous objection/Obiezione di coscienza</t>
  </si>
  <si>
    <t>Repealing law allowing hunters on private property/Caccia</t>
  </si>
  <si>
    <t>Repeal of law on judicial careers/Carriere dei magistrati</t>
  </si>
  <si>
    <t>Repealing law on the Order of Journalists/Ordine dei giornalisti</t>
  </si>
  <si>
    <t>Repeal of extra-curricular employment of judges/Incarichi extragiudiziari dei magistrati</t>
  </si>
  <si>
    <t>Abolishing the Abolish Ministry of Agricultural Policy/Ministero per le politiche agricole</t>
  </si>
  <si>
    <t>Abolish prop. part of electoral law/Elezione Camera Deputati (abolizione del voto di lista)</t>
  </si>
  <si>
    <t>Reimbursement of electoral expenses/Rimborso spese per consultazioni elettorali e referendarie</t>
  </si>
  <si>
    <t>PR part of the electoral system/Elezione Camera dei Deputati (abolizione del voto di lista)</t>
  </si>
  <si>
    <t>Electoral system of the CSM Consiglio Superiore della Magistratura) (Supreme Council of the Magistrates)/Elezione del Consiglio Superiore della Magistratura</t>
  </si>
  <si>
    <t>Division of the recruitment process of prosecutors and judges/Ordinamento giudiziario</t>
  </si>
  <si>
    <t>Extra-judicial functions of the magistrates/Incarichi extragiudiziari dei magistrati</t>
  </si>
  <si>
    <t>Restrictions on firing of employees/Licenziamenti</t>
  </si>
  <si>
    <t>Contracting-in of trade union levies/Trattenute associative e sindacali tramite gli enti previdenziali</t>
  </si>
  <si>
    <t>CONSTITUTIONAL REFERENDUM. Amendment to Title V of Part II of the Constitution/REFERENDUM COSTITUZIONALE. Modifica al titolo V della parte seconda della Costituzione</t>
  </si>
  <si>
    <t>Reinstatement of workers illegally fired/Reintegrazione dei lavoratori illegittimamente licenziati</t>
  </si>
  <si>
    <t>Instilation of electrical lines on private property/Servitu' coattiva di elettrodotto</t>
  </si>
  <si>
    <t>Limitation to the scientific research on embryos /PROCREAZIONE MEDICALMENTE ASSISTITA. Limite alla ricerca clinica e sperimentale sugli embrioni. Abrogazione parziale.</t>
  </si>
  <si>
    <t>Limits to the number of embryos to be implanted /PROCREAZIONE MEDICALMENTE ASSISTITA. Norme sui limiti all'accesso. Abrogazione parziale</t>
  </si>
  <si>
    <t>The 'rights' of the embryo /PROCREAZIONE MEDICALMENTE ASSISTITA. Norme sulle finalita', sui diritti dei soggetti coinvolti e sui limiti all'accesso. Abrogazione parziale</t>
  </si>
  <si>
    <t>The prohibition of fertilisation from a 'third' (non-partner) donor /PROCREAZIONE MEDICALMENTE ASSISTITA. Divieto di fecondazione eterologa. Abrogazione parziale</t>
  </si>
  <si>
    <t>Approval Law amending Part Two of the Constitution/REFERENDUM COSTITUZIONALE. Approvazione legge di modifica alla parte seconda della Costituzione</t>
  </si>
  <si>
    <t>Removal of majority bonus in electoral system, lower house/Elezione della Camera dei Deputati. Abrogazione della possibilita' di collegamento tra liste e di attribuzione del premio di maggioranza ad una coalizione di liste</t>
  </si>
  <si>
    <t>Removal of majority bonus in electoral system, Senate/Elezione del Senato della Repubblica. Abrogazione della possibilita' di collegamento tra liste e di attribuzione del premio di maggioranza ad una coalizione di liste</t>
  </si>
  <si>
    <t>Permission for deputies to stand in more than one constituency/Elezione della Camera dei Deputati. Abrogazione della possibilita' per uno stesso candidato di presentare la propria candidatura in piu' di una circoscrizione</t>
  </si>
  <si>
    <t>Repeal of laws allowing private water management in local constituencies/Modalita' di affidamento e gestione dei servizi pubblici locali di rilevanza economica - Abrogazione</t>
  </si>
  <si>
    <t>Repeal law allowing water rates based on return on capital/Determinazione della tariffa del servizio idrico integrato in base all'adeguata renumerazione del capitale investito - Abrogazione parziale di norma</t>
  </si>
  <si>
    <t>Repeal of the new rules that enable the production of nuclear electricity /Abrogazione delle nuove norme che consentono la produzione nel territorio di energia elettrica nucleare</t>
  </si>
  <si>
    <t>PCdL</t>
  </si>
  <si>
    <t>Other-Left (Supporting Prodi)</t>
  </si>
  <si>
    <t>Other Right-Supporting Berlusconi</t>
  </si>
  <si>
    <t>Italy Total</t>
  </si>
  <si>
    <t>it_ref_1989_01</t>
  </si>
  <si>
    <t>it_ref_1990_01a</t>
  </si>
  <si>
    <t>it_ref_1990_01b</t>
  </si>
  <si>
    <t>it_ref_1990_01c</t>
  </si>
  <si>
    <t>it_ref_1991_01</t>
  </si>
  <si>
    <t>it_ref_1993_01a</t>
  </si>
  <si>
    <t>it_ref_1993_01b</t>
  </si>
  <si>
    <t>it_ref_1993_01c</t>
  </si>
  <si>
    <t>it_ref_1993_01d</t>
  </si>
  <si>
    <t>it_ref_1993_01e</t>
  </si>
  <si>
    <t>it_ref_1993_01f</t>
  </si>
  <si>
    <t>it_ref_1993_01g</t>
  </si>
  <si>
    <t>it_ref_1993_01h</t>
  </si>
  <si>
    <t>it_ref_1995_01a</t>
  </si>
  <si>
    <t>it_ref_1995_01b</t>
  </si>
  <si>
    <t>it_ref_1995_01c</t>
  </si>
  <si>
    <t>it_ref_1995_01d</t>
  </si>
  <si>
    <t>it_ref_1995_01e</t>
  </si>
  <si>
    <t>it_ref_1995_01f</t>
  </si>
  <si>
    <t>it_ref_1995_01g</t>
  </si>
  <si>
    <t>it_ref_1995_01h</t>
  </si>
  <si>
    <t>it_ref_1995_01i</t>
  </si>
  <si>
    <t>it_ref_1995_01j</t>
  </si>
  <si>
    <t>it_ref_1995_01k</t>
  </si>
  <si>
    <t>it_ref_1995_01l</t>
  </si>
  <si>
    <t>it_ref_1997_01a</t>
  </si>
  <si>
    <t>it_ref_1997_01b</t>
  </si>
  <si>
    <t>it_ref_1997_01c</t>
  </si>
  <si>
    <t>it_ref_1997_01d</t>
  </si>
  <si>
    <t>it_ref_1997_01e</t>
  </si>
  <si>
    <t>it_ref_1997_01f</t>
  </si>
  <si>
    <t>it_ref_1997_01g</t>
  </si>
  <si>
    <t>it_ref_1999_01</t>
  </si>
  <si>
    <t>it_ref_2000_01a</t>
  </si>
  <si>
    <t>it_ref_2000_01b</t>
  </si>
  <si>
    <t>it_ref_2000_01c</t>
  </si>
  <si>
    <t>it_ref_2000_01d</t>
  </si>
  <si>
    <t>it_ref_2000_01e</t>
  </si>
  <si>
    <t>it_ref_2000_01f</t>
  </si>
  <si>
    <t>it_ref_2000_01g</t>
  </si>
  <si>
    <t>it_ref_2001_01</t>
  </si>
  <si>
    <t>it_ref_2005_01a</t>
  </si>
  <si>
    <t>it_ref_2005_01b</t>
  </si>
  <si>
    <t>it_ref_2005_01c</t>
  </si>
  <si>
    <t>it_ref_2005_01d</t>
  </si>
  <si>
    <t>it_ref_2005_01e</t>
  </si>
  <si>
    <t>it_ref_2005_01f</t>
  </si>
  <si>
    <t>it_ref_2006_01</t>
  </si>
  <si>
    <t>it_ref_2009_01a</t>
  </si>
  <si>
    <t>it_ref_2009_01b</t>
  </si>
  <si>
    <t>it_ref_2009_01c</t>
  </si>
  <si>
    <t>it_ref_2011_01a</t>
  </si>
  <si>
    <t>it_ref_2011_01b</t>
  </si>
  <si>
    <t>it_ref_2011_01c</t>
  </si>
  <si>
    <t>S&amp;D</t>
  </si>
  <si>
    <t>EPP</t>
  </si>
  <si>
    <t>NI</t>
  </si>
  <si>
    <t>Five Star Movement; Movimento 5 Stelle Beppe Grillo.IT (M5S)</t>
  </si>
  <si>
    <t>EFD</t>
  </si>
  <si>
    <t>GUE/NGL</t>
  </si>
  <si>
    <t>European Greens- Green Italy; Verdi Europei-Green Italia</t>
  </si>
  <si>
    <t>The Other Europe with Tsipras; L'altra Europa con Tsipras</t>
  </si>
  <si>
    <t>L'altra Europa con Tsipras</t>
  </si>
  <si>
    <t>The Other Europe with Tsipras</t>
  </si>
  <si>
    <t>LACT</t>
  </si>
  <si>
    <t>it_lact01</t>
  </si>
  <si>
    <t>Green Italia-Verdi Europei</t>
  </si>
  <si>
    <t>GIVE</t>
  </si>
  <si>
    <t>Green Italy-Green Europe</t>
  </si>
  <si>
    <t>it_give01</t>
  </si>
  <si>
    <t>European Choice; Scelta Europea (SE)</t>
  </si>
  <si>
    <t>it_se02</t>
  </si>
  <si>
    <t>Scelta Europea</t>
  </si>
  <si>
    <t>European Choice</t>
  </si>
  <si>
    <t>VL  - 52</t>
  </si>
  <si>
    <t>SP  - 117</t>
  </si>
  <si>
    <t>EP  - 120</t>
  </si>
  <si>
    <t>PY  - 2013</t>
  </si>
  <si>
    <t>Dario Franceschini</t>
  </si>
  <si>
    <t>Ministro per le Riforme Costituzionali</t>
  </si>
  <si>
    <t>Constituional Reforms</t>
  </si>
  <si>
    <t>Franceschini_Dario_1958</t>
  </si>
  <si>
    <t>Gaetano Quagliariello</t>
  </si>
  <si>
    <t>Quagliariello_Gaetano_1960</t>
  </si>
  <si>
    <t>Address formation of Nuovo Centrodestra, NCD in late Nov. 2013</t>
  </si>
  <si>
    <t>All results from Italian Ministry of the Interior: http://elezionistorico.interno.it/index.php?tpel=C&amp;dtel=14/06/1987.  None from original PDY</t>
  </si>
  <si>
    <t>Calculations for integration with ParlGov Database</t>
  </si>
  <si>
    <t>Country</t>
  </si>
  <si>
    <t>Name_english</t>
  </si>
  <si>
    <t>Name_short</t>
  </si>
  <si>
    <t>First_PDY_Year</t>
  </si>
  <si>
    <t>Last_PDY_Year</t>
  </si>
  <si>
    <t>Max_Vote</t>
  </si>
  <si>
    <t>Year_of_max_vote</t>
  </si>
  <si>
    <t>Last Updated:</t>
  </si>
  <si>
    <t>Update Notes:</t>
  </si>
  <si>
    <t>Info_parties2</t>
  </si>
  <si>
    <t>This sheet contains calculations for integrating databases.</t>
  </si>
  <si>
    <t>New Data: ministers after 2014, parlseats_lh after 2013
Legacy Data: parlvotes_lh review 1990s elections
Format: Needs new parlseats_lh and parlseats_uh formats, new info_parties 
Additional data: Could use party logo, party website, party founding, name, merge/split, leader data</t>
  </si>
  <si>
    <t>not replaced</t>
  </si>
  <si>
    <t>Renzi I</t>
  </si>
  <si>
    <t>Constitutional Reforms and Parliamentary Relations</t>
  </si>
  <si>
    <t>Riforme costituzionali e per i rapporti con il Parlamento</t>
  </si>
  <si>
    <t>Ministro dei beni e delle attività culturali e del turismo</t>
  </si>
  <si>
    <t>Heritage, Cultural Activities and Tourism</t>
  </si>
  <si>
    <t>Ministro per gli affari regionali e le autonomie</t>
  </si>
  <si>
    <t>Matteo Renzi (1975 male, it_pd01)</t>
  </si>
  <si>
    <t>Federica Mogherini (1973 female, it_pd01)</t>
  </si>
  <si>
    <t>Paolo Gentiloni (1954 male, it_pd01)</t>
  </si>
  <si>
    <t>Maurizio Martina (1978 male, it_pd01)</t>
  </si>
  <si>
    <t>Pier Carlo Padoan (1950 male, it_pd01)</t>
  </si>
  <si>
    <t>Roberta Pinotti (1961 female, it_pd01)</t>
  </si>
  <si>
    <t>Andrea Orlando (1969 male, it_pd01)</t>
  </si>
  <si>
    <t>Giuliano Poletti (1951 male, it_pd01)</t>
  </si>
  <si>
    <t>Maria Elena Boschi (1981 female, it_pd01)</t>
  </si>
  <si>
    <t>Maria Anna Madia (1980, female, it_pd01)</t>
  </si>
  <si>
    <t>Maria Carmela Lanzetta (1955 female, it_pd01)</t>
  </si>
  <si>
    <t>Dario Franceschini (1958 male, it_pd01)</t>
  </si>
  <si>
    <t>Stefania Giannini (1960 female, it_sci01)</t>
  </si>
  <si>
    <t>it_ncd01</t>
  </si>
  <si>
    <t>New Centre Right</t>
  </si>
  <si>
    <t>NCD</t>
  </si>
  <si>
    <t>Nuovo Centrodestra</t>
  </si>
  <si>
    <t>Angelino Alfano (1970 male, it_ncd01)</t>
  </si>
  <si>
    <t>Beatrice Lorenzin (1971 female, it_ncd01)</t>
  </si>
  <si>
    <t>Maurizio Lupi (1959, male, it_ncd01)</t>
  </si>
  <si>
    <t>Federica Guidi (1969 female, it_independent01)</t>
  </si>
  <si>
    <t>Gian Luca Galletti (1961 male, it_udc01)</t>
  </si>
  <si>
    <t>Graziano Delrio (1960 male, it_pd01)</t>
  </si>
  <si>
    <t>Carlo Calenda (1973 male, it_pd01)</t>
  </si>
  <si>
    <t>VL  - 56</t>
  </si>
  <si>
    <t>PY  - 2017</t>
  </si>
  <si>
    <t>ER  -</t>
  </si>
  <si>
    <t>EP  - 158</t>
  </si>
  <si>
    <t>SP  - 151</t>
  </si>
  <si>
    <t>DO  - 10.1111/2047-8852.12163</t>
  </si>
  <si>
    <t>Stefania Giannini (1960 female, it_pd01)</t>
  </si>
  <si>
    <t>Enrico Costa (1969 male, it_ncd01)</t>
  </si>
  <si>
    <t>it_ref_2016_01a</t>
  </si>
  <si>
    <t>Do you want that existing oil and gas production facilities within 12 miles of the coast to stop working at the end of their licences, even when the resources have not been fully exploited?</t>
  </si>
  <si>
    <t>More than 50% of the votes were in favor of the referendum, but it failed to reach the participation threshold needed to pass.</t>
  </si>
  <si>
    <t>Do you approve the text of the Constitutional Law and the revision of Title V of Part II of the Constitution approved by the Parliament and published on the Official Gazette on 15 April 2016?</t>
  </si>
  <si>
    <t>Gentiloni I</t>
  </si>
  <si>
    <t>Marco Minniti (1956 male, it_pd01)</t>
  </si>
  <si>
    <t>Pier Carlo Padoan (1950 male, it_independent01)</t>
  </si>
  <si>
    <t>it_ncd_01</t>
  </si>
  <si>
    <t>ita</t>
  </si>
  <si>
    <t>Nuovo Centro-Destra</t>
  </si>
  <si>
    <t>New Center-Right</t>
  </si>
  <si>
    <t>Giuliano Poletti (1951 male, it_independent01)</t>
  </si>
  <si>
    <t>Valeria Fedeli (1949 female, it_pd01)</t>
  </si>
  <si>
    <t>it_ap02</t>
  </si>
  <si>
    <t>Popular Area</t>
  </si>
  <si>
    <t>Area Popolare</t>
  </si>
  <si>
    <t>Gian Luca Galletti (1961 male, it_ap02)</t>
  </si>
  <si>
    <t>Anna Finocchiaro (1955 female, it_pd01)</t>
  </si>
  <si>
    <t>Maria Anna Madia (1980 female, it_pd01)</t>
  </si>
  <si>
    <t>Claudio De Vincenti (1948 male, it_pd01)</t>
  </si>
  <si>
    <t>Sport</t>
  </si>
  <si>
    <t>Luca Lotti (1982 male, it_pd01)</t>
  </si>
  <si>
    <t>it_lega01</t>
  </si>
  <si>
    <t>Alfonso Bonafede (1976 male, it_m5s01)</t>
  </si>
  <si>
    <t>Matteo Salvini (1973 male, it_lega01)</t>
  </si>
  <si>
    <t>Enzo Moavero Milanesi (1954 male, it_independent01)</t>
  </si>
  <si>
    <t>Giuseppe Conte (1964 male, it_independent01)</t>
  </si>
  <si>
    <t>Elisabetta Trenta (1967 female, it_m5s01)</t>
  </si>
  <si>
    <t>Giovanni Tria (1948 male, it_independent01)</t>
  </si>
  <si>
    <t>Economic Development, Labour, and Social Policies</t>
  </si>
  <si>
    <t>Sviluppo economico, lavoro e politiche sociali</t>
  </si>
  <si>
    <t>Luigi di Maio (1986 male, it_m5s01)</t>
  </si>
  <si>
    <t>Agriculture and Tourism</t>
  </si>
  <si>
    <t>Agricoltura e Turismo</t>
  </si>
  <si>
    <t>Gian Marco Centinaio (1971 male, it_lega01)</t>
  </si>
  <si>
    <t>Sergio Costa (1959 male, it_independent01)</t>
  </si>
  <si>
    <t>Alberto Bonisoli (1951 male, it_m5s01)</t>
  </si>
  <si>
    <t>Giulia Grillo (1975 female, it_m5s01)</t>
  </si>
  <si>
    <t>Riccardo Fraccaro (1981 male, it_m5s01)</t>
  </si>
  <si>
    <t>Giulia Bongiorno (1961 female, it_lega01)</t>
  </si>
  <si>
    <t>Erika Stefani (1971 female, it_lega01)</t>
  </si>
  <si>
    <t>Barbara Lezzi (1972 female, it_m5s01)</t>
  </si>
  <si>
    <t>Lorenzo Fontana (1980 male, it_lega01)</t>
  </si>
  <si>
    <t>Paolo Savona (1936 male, it_independent01)</t>
  </si>
  <si>
    <t>Conte I</t>
  </si>
  <si>
    <t>League for Salvini Premier</t>
  </si>
  <si>
    <t>Lega Salvini Premier</t>
  </si>
  <si>
    <t>Lega, LpSP</t>
  </si>
  <si>
    <t>Alessandra Locatelli (1976 female, it_lega01)</t>
  </si>
  <si>
    <t>Conte II</t>
  </si>
  <si>
    <t>Federico D’Incà (1976 male, it_m5s01)</t>
  </si>
  <si>
    <t>Technological Innovation</t>
  </si>
  <si>
    <t>innovazione tecnologica</t>
  </si>
  <si>
    <t>Paola Pisano (1977 female, it_m5s01)</t>
  </si>
  <si>
    <t>Fabiana Dadone (1984 female, it_m5s01)</t>
  </si>
  <si>
    <t>Francesco Boccia (1968 male, it_pd01)</t>
  </si>
  <si>
    <t>Giuseppe Provenzano (1982 male, it_pd01)</t>
  </si>
  <si>
    <t>Vincenzo Spadafora (1974 male, it_m5s01)</t>
  </si>
  <si>
    <t>it_iv01</t>
  </si>
  <si>
    <t>Italy Alive</t>
  </si>
  <si>
    <t>Italia Viva</t>
  </si>
  <si>
    <t>IV</t>
  </si>
  <si>
    <t>it_leu01</t>
  </si>
  <si>
    <t>Free and Equals</t>
  </si>
  <si>
    <t>Liberi e Uguali</t>
  </si>
  <si>
    <t>LeU</t>
  </si>
  <si>
    <t>Elena Bonetti (1974 female, it_iv01)</t>
  </si>
  <si>
    <t>Vincenzo Amendola (1973 male, it_pd01)</t>
  </si>
  <si>
    <t>Luciana Lamorgese (1953 female, it_independent01)</t>
  </si>
  <si>
    <t>Lorenzo Guerini (1966 male, it_pd01)</t>
  </si>
  <si>
    <t>Roberto Gualtieri (1966 male, it_pd01)</t>
  </si>
  <si>
    <t>Teresa Bellanova (1958 female, it_iv01)</t>
  </si>
  <si>
    <t>Sergio Costa (1959 male, it_m5s01)</t>
  </si>
  <si>
    <t>Paola De Micheli (1973 female, it_pd01)</t>
  </si>
  <si>
    <t>Lorenzo Fioramonti (1977 male, it_m5s01)</t>
  </si>
  <si>
    <t>Roberto Speranza (1979 male, it_leu01)</t>
  </si>
  <si>
    <t>Gaetano Manfredi (1964 male, it_independent01)</t>
  </si>
  <si>
    <t>Lucia Azzolina (1982 female, it_m5s01)</t>
  </si>
  <si>
    <t>it_ref_2016_01b</t>
  </si>
  <si>
    <t>it_ref_2020_01a</t>
  </si>
  <si>
    <t>Approve the text of the constitutional law concerning ‘Amendments to Articles 56, 57 and 59 of the Constitution on the reduction of the number of parliamentarians’, approved by Parliament and published in the Gazzetta Ufficiale of the Italian Republic No. 240 of October 12, 2019</t>
  </si>
  <si>
    <t>it_niudc01</t>
  </si>
  <si>
    <t>Us With Italy-UDC</t>
  </si>
  <si>
    <t>NI-UDC</t>
  </si>
  <si>
    <t>Noi con l'Italia-UDC</t>
  </si>
  <si>
    <t>427, 152</t>
  </si>
  <si>
    <t>it_pe01</t>
  </si>
  <si>
    <t>"+E"</t>
  </si>
  <si>
    <t>"+Europe"</t>
  </si>
  <si>
    <t>"+Europa"</t>
  </si>
  <si>
    <t>Italy Europe Together</t>
  </si>
  <si>
    <t>Italia Europa Insieme</t>
  </si>
  <si>
    <t>IEI</t>
  </si>
  <si>
    <t>it_iei01</t>
  </si>
  <si>
    <t>Lorenzin Popular Civic</t>
  </si>
  <si>
    <t>CL</t>
  </si>
  <si>
    <t>it_cl01</t>
  </si>
  <si>
    <t>Civica Popolare Lorenzin</t>
  </si>
  <si>
    <t>it_pt01</t>
  </si>
  <si>
    <t>For All (Aosta Valley)</t>
  </si>
  <si>
    <t>PT</t>
  </si>
  <si>
    <t>Pour Tous For All Pe Tcheut</t>
  </si>
  <si>
    <t>Draghi I</t>
  </si>
  <si>
    <t>Mario Draghi (1947 male, it_independent01)</t>
  </si>
  <si>
    <t>Vittorio Colao (1961 male, it_independent01)</t>
  </si>
  <si>
    <t>Renato Brunetta (1950 male, it_fi01)</t>
  </si>
  <si>
    <t>Mariastella Gelmini (1973 female, it_fi01)</t>
  </si>
  <si>
    <t>Mara Carfagna (1975 female, it_fi01)</t>
  </si>
  <si>
    <t>Equal Opportunities and Family</t>
  </si>
  <si>
    <t>Disability</t>
  </si>
  <si>
    <t>External Affairs and International Cooperation</t>
  </si>
  <si>
    <t>Luigi Di Maio (1986 male, it_m5s01)</t>
  </si>
  <si>
    <t>Marta Cartabia (1963 female, it_independent01)</t>
  </si>
  <si>
    <t>Daniele Franco (1953 male, it_independent01)</t>
  </si>
  <si>
    <t>Giancarlo Giorgetti (1966 male, it_lega01)</t>
  </si>
  <si>
    <t>Stefano Patuanelli (1974 male, it_m5s01)</t>
  </si>
  <si>
    <t>Roberto Cingolani (1961 male, it_independent01)</t>
  </si>
  <si>
    <t>Ecological Transition</t>
  </si>
  <si>
    <t>Infrastructures and Sustainable Mobility</t>
  </si>
  <si>
    <t>Enrico Giovannini (1957 male, it_independent01)</t>
  </si>
  <si>
    <t>Patrizio Bianchi (1952 male, it_independent01)</t>
  </si>
  <si>
    <t>Maria Cristina Messa (1961 female, it_independent01)</t>
  </si>
  <si>
    <t>Massimo Garavaglia (1968 male, it_lega01)</t>
  </si>
  <si>
    <t>We Moderates/Lupi-Toti-Brugnaro-UDC</t>
  </si>
  <si>
    <t>NM</t>
  </si>
  <si>
    <t>Noi Moderati/Lupi-Toti-Brugnaro-UDC</t>
  </si>
  <si>
    <t>it_nm01</t>
  </si>
  <si>
    <t>it_avs01</t>
  </si>
  <si>
    <t>Green and Left Alliance</t>
  </si>
  <si>
    <t>AVS</t>
  </si>
  <si>
    <t>Alleanza Verdi e Sinistra</t>
  </si>
  <si>
    <t>it_ic01</t>
  </si>
  <si>
    <t>Civic Engagement Luigi Di Maio-Democratic Centre</t>
  </si>
  <si>
    <t>IC</t>
  </si>
  <si>
    <t>Impegno Civico Luigi Di Maio - Centro Democratico</t>
  </si>
  <si>
    <t>it_az-iv01</t>
  </si>
  <si>
    <t>Action-Italy Alive-Calenda</t>
  </si>
  <si>
    <t>Az-IV</t>
  </si>
  <si>
    <t>Azione - Italia Viva - Calenda</t>
  </si>
  <si>
    <t>it_italexit01</t>
  </si>
  <si>
    <t>Italexit for Italy</t>
  </si>
  <si>
    <t>Italexit</t>
  </si>
  <si>
    <t>Italexit per l’Italia</t>
  </si>
  <si>
    <t>Popular Union with De Gagistris</t>
  </si>
  <si>
    <t>UP</t>
  </si>
  <si>
    <t>Sovereign and Popular Italy</t>
  </si>
  <si>
    <t>ISP</t>
  </si>
  <si>
    <t>South Calls North</t>
  </si>
  <si>
    <t>SCN</t>
  </si>
  <si>
    <t>Südtiroler Volkspartei–Patt</t>
  </si>
  <si>
    <t>SVP-PATT</t>
  </si>
  <si>
    <t>Sud Chiama Nord</t>
  </si>
  <si>
    <t>Italia Sovrana e Popolare</t>
  </si>
  <si>
    <t>Unione Popolare con De Magistris</t>
  </si>
  <si>
    <t>it_up01</t>
  </si>
  <si>
    <t>it_isp01</t>
  </si>
  <si>
    <t>it_scn01</t>
  </si>
  <si>
    <t>it_svp-patt01</t>
  </si>
  <si>
    <t>Civic Engagement Luigi Di Maio–Democratic Centre</t>
  </si>
  <si>
    <t>Action–Italy Alive–Calenda</t>
  </si>
  <si>
    <t>Popular Union with De Magistris</t>
  </si>
  <si>
    <t>Meloni I</t>
  </si>
  <si>
    <t>Giorgia Meloni (1977 female, it_fdi01)</t>
  </si>
  <si>
    <t>Luca Ciriani (1967 male, it_fdi01)</t>
  </si>
  <si>
    <t>Paolo Zangrillo (1961 male, it_fi01)</t>
  </si>
  <si>
    <t>Roberto Calderoli (1956 male, it_lega01)</t>
  </si>
  <si>
    <t>Civil Defence and Sea Policies</t>
  </si>
  <si>
    <t>Protezione Civile e Politiche del Mare</t>
  </si>
  <si>
    <t>Sebastiano Musumeci (1955 male, it_fdi01)</t>
  </si>
  <si>
    <t>Affari Europei, Sud e Politiche di Coesione e PNRR</t>
  </si>
  <si>
    <t>European Affairs, South, Cohesion Policies and NRPP</t>
  </si>
  <si>
    <t>Raffaele Fitto (1969 male, it_fdi01)</t>
  </si>
  <si>
    <t>Sport and Youth</t>
  </si>
  <si>
    <t>Sport e Giovani</t>
  </si>
  <si>
    <t>Andrea Abodi (1960 male, it_independent01)</t>
  </si>
  <si>
    <t>Family, Natality, and Equal Opportunities</t>
  </si>
  <si>
    <t>Famiglia, Natalità e Pari Opportunità</t>
  </si>
  <si>
    <t>Eugenia Maria Roccella (1953 female, it_fdi01)</t>
  </si>
  <si>
    <t>Disabilità</t>
  </si>
  <si>
    <t>Institutional Reforms and Regulatory Simplification</t>
  </si>
  <si>
    <t>Riforme Istituzionali e Semplificazione Normativa</t>
  </si>
  <si>
    <t>Maria Elisabetta Casellati (1946 female, it_fi01)</t>
  </si>
  <si>
    <t>Foreign Affairs and International Cooperation</t>
  </si>
  <si>
    <t>Affari Esteri e Cooperazione Internazionale</t>
  </si>
  <si>
    <t>Matteo Piantedosi (1963 male, it_independent01)</t>
  </si>
  <si>
    <t>Antonio Tajani (1953 male, it_fi01)</t>
  </si>
  <si>
    <t>Carlo Nordio (1947 male, it_fdi01)</t>
  </si>
  <si>
    <t>Guido Crosetto (1963 male, it_fdi01)</t>
  </si>
  <si>
    <t>Enterprises and Made in Italy</t>
  </si>
  <si>
    <t>Imprese e Made in Italy</t>
  </si>
  <si>
    <t>Adolfo Urso (1957 male, it_fdi01)</t>
  </si>
  <si>
    <t>Agriculture, Food Sovereignty and Forestry</t>
  </si>
  <si>
    <t>Agricoltura, Sovranità Alimentare e Foreste</t>
  </si>
  <si>
    <t>Francesco Lollobrigida (1972 male, it_fdi01)</t>
  </si>
  <si>
    <t>Environment and Energy Policies</t>
  </si>
  <si>
    <t>Ambiente e Politiche Energetiche</t>
  </si>
  <si>
    <t>Gilberto Pichetto Fratin (1954 male, it_fi01)</t>
  </si>
  <si>
    <t>Marina Elvira Calderone (1965 female, it_independent01)</t>
  </si>
  <si>
    <t>Education and Merit</t>
  </si>
  <si>
    <t>Istruzione e Merito</t>
  </si>
  <si>
    <t>Giuseppe Valditara (1961 male, it_lega01)</t>
  </si>
  <si>
    <t>Anna Maria Bernini (1965 female, it_fi01)</t>
  </si>
  <si>
    <t>Gennaro Sangiuliano (1962 male, it_independent01)</t>
  </si>
  <si>
    <t>Orazio Schillaci (1966 male, it_independent01)</t>
  </si>
  <si>
    <t>Daniela Santanchè (1961 female, it_fdi01)</t>
  </si>
  <si>
    <t>Area Populare</t>
  </si>
  <si>
    <t>Nunzia Catalfo (1967 female, it_m5s01)</t>
  </si>
  <si>
    <t>Approve the text of the constitutional law concerning ‘Amendments to Articles 56, 57 and 59 of the Constitution on the reduction of the number of parliamentarians’…</t>
  </si>
  <si>
    <t>AU1  - Russo, Luana</t>
  </si>
  <si>
    <t>AU1  - Biancalana, Cecilia</t>
  </si>
  <si>
    <t>AU2  - Seddone, Antonella</t>
  </si>
  <si>
    <t>AU2  - Sandri, Giulia</t>
  </si>
  <si>
    <t>AU3  - Sandri, Giulia</t>
  </si>
  <si>
    <t>AU3  - Seddone, Antonella</t>
  </si>
  <si>
    <t>AU3  - Gallina, Marta</t>
  </si>
  <si>
    <t>TI  - Italy: Political Data and Developments in 2020</t>
  </si>
  <si>
    <t>TI  - Italy: Political Developments and Data in 2021</t>
  </si>
  <si>
    <t>TI  - Italy: Political Developments and Data in 2022</t>
  </si>
  <si>
    <t>TI  - Italy: Political Developments and Data in 2023</t>
  </si>
  <si>
    <t>JO  - EUROPEAN JOURNAL OF POLITICAL RESEARCH POLITICAL DATA YEARBOOK</t>
  </si>
  <si>
    <t>VL  - 60</t>
  </si>
  <si>
    <t>VL  - 61</t>
  </si>
  <si>
    <t>VL  - 62</t>
  </si>
  <si>
    <t>VL  - 63</t>
  </si>
  <si>
    <t>PB - John Wiley &amp; Sons, Ltd</t>
  </si>
  <si>
    <t>SN  - 2047-8844</t>
  </si>
  <si>
    <t>UR  - https://doi.org/10.1111/2047-8852.12340</t>
  </si>
  <si>
    <t>UR  - https://doi.org/10.1111/2047-8852.12381</t>
  </si>
  <si>
    <t>UR  - https://doi.org/10.1111/2047-8852.12420</t>
  </si>
  <si>
    <t>UR  - https://doi.org/10.1111/2047-8852.12451</t>
  </si>
  <si>
    <t>DO  - 10.1111/2047-8852.12340</t>
  </si>
  <si>
    <t>DO  - 10.1111/2047-8852.12381</t>
  </si>
  <si>
    <t>DO  - 10.1111/2047-8852.12420</t>
  </si>
  <si>
    <t>DO  - 10.1111/2047-8852.12451</t>
  </si>
  <si>
    <t>SP  - 207</t>
  </si>
  <si>
    <t>SP  - 245</t>
  </si>
  <si>
    <t>SP  - 264</t>
  </si>
  <si>
    <t>SP  - 248</t>
  </si>
  <si>
    <t>EP  - 221</t>
  </si>
  <si>
    <t>EP  - 263</t>
  </si>
  <si>
    <t>EP  - 287</t>
  </si>
  <si>
    <t>EP  - 259</t>
  </si>
  <si>
    <t>PY  - 2021</t>
  </si>
  <si>
    <t>PY  - 2022</t>
  </si>
  <si>
    <t>PY  - 2023</t>
  </si>
  <si>
    <t>PY  - 2024</t>
  </si>
  <si>
    <t>AU1  - Ignazi, Piero</t>
  </si>
  <si>
    <t>AU1  - CASTELLI GATTINARA, PIETRO</t>
  </si>
  <si>
    <t>AU1  - FROIO, CATERINA</t>
  </si>
  <si>
    <t>AU2  - FROIO, CATERINA</t>
  </si>
  <si>
    <t>AU2  - GATTINARA, PIETRO CASTELLI</t>
  </si>
  <si>
    <t>TI  - Italy: Political development and data for 2017</t>
  </si>
  <si>
    <t>TI  - Italy: Political Developments and Data in 2018</t>
  </si>
  <si>
    <t>TI  - Italy: Political Data and Developments in 2019</t>
  </si>
  <si>
    <t>VL  - 53</t>
  </si>
  <si>
    <t>VL  - 54</t>
  </si>
  <si>
    <t>VL  - 55</t>
  </si>
  <si>
    <t>VL  - 57</t>
  </si>
  <si>
    <t>VL  - 58</t>
  </si>
  <si>
    <t>VL  - 59</t>
  </si>
  <si>
    <t>UR  - https://doi.org/10.1111/2047-8852.12017</t>
  </si>
  <si>
    <t>UR  - https://doi.org/10.1111/2047-8852.12072</t>
  </si>
  <si>
    <t>UR  - https://doi.org/10.1111/2047-8852.12094</t>
  </si>
  <si>
    <t>UR  - https://doi.org/10.1111/2047-8852.12133</t>
  </si>
  <si>
    <t>UR  - https://doi.org/10.1111/2047-8852.12163</t>
  </si>
  <si>
    <t>UR  - https://doi.org/10.1111/2047-8852.12206</t>
  </si>
  <si>
    <t>UR  - https://doi.org/10.1111/2047-8852.12242</t>
  </si>
  <si>
    <t>UR  - https://doi.org/10.1111/2047-8852.12276</t>
  </si>
  <si>
    <t>DO  - 10.1111/2047-8852.12017</t>
  </si>
  <si>
    <t>DO  - 10.1111/2047-8852.12072</t>
  </si>
  <si>
    <t>DO  - 10.1111/2047-8852.12094</t>
  </si>
  <si>
    <t>DO  - 10.1111/2047-8852.12133</t>
  </si>
  <si>
    <t>DO  - 10.1111/2047-8852.12206</t>
  </si>
  <si>
    <t>DO  - 10.1111/2047-8852.12242</t>
  </si>
  <si>
    <t>DO  - 10.1111/2047-8852.12276</t>
  </si>
  <si>
    <t>SP  - 180</t>
  </si>
  <si>
    <t>SP  - 161</t>
  </si>
  <si>
    <t>SP  - 149</t>
  </si>
  <si>
    <t>SP  - 156</t>
  </si>
  <si>
    <t>SP  - 202</t>
  </si>
  <si>
    <t>EP  - 188</t>
  </si>
  <si>
    <t>EP  - 168</t>
  </si>
  <si>
    <t>EP  - 155</t>
  </si>
  <si>
    <t>EP  - 161</t>
  </si>
  <si>
    <t>EP  - 213</t>
  </si>
  <si>
    <t>PY  - 2014</t>
  </si>
  <si>
    <t>PY  - 2015</t>
  </si>
  <si>
    <t>PY  - 2016</t>
  </si>
  <si>
    <t>PY  - 2018</t>
  </si>
  <si>
    <t>PY  - 2019</t>
  </si>
  <si>
    <t>PY  - 2020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</si>
</sst>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_(* #,##0.00_);_(* \(#,##0.00\);_(* &quot;-&quot;??_);_(@_)"/>
    <numFmt numFmtId="165" formatCode="dd\-mm\-yyyy"/>
    <numFmt numFmtId="166" formatCode="[$-409]d\-mmm\-yy;@"/>
    <numFmt numFmtId="167" formatCode="0.0%"/>
    <numFmt numFmtId="168" formatCode="0.00000000"/>
    <numFmt numFmtId="169" formatCode="General_)"/>
    <numFmt numFmtId="170" formatCode="#,##0.000"/>
    <numFmt numFmtId="171" formatCode="_(* #,##0_);_(* \(#,##0\);_(* &quot;-&quot;??_);_(@_)"/>
    <numFmt numFmtId="172" formatCode="yyyy"/>
    <numFmt numFmtId="173" formatCode="0.000%"/>
    <numFmt numFmtId="174" formatCode="yyyy\-mm\-dd"/>
    <numFmt numFmtId="175" formatCode="[$-409]d\-mmm\-yyyy;@"/>
    <numFmt numFmtId="176" formatCode="0.0"/>
  </numFmts>
  <fonts count="43" x14ac:knownFonts="1">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10"/>
      <name val="Arial"/>
      <family val="2"/>
    </font>
    <font>
      <sz val="8"/>
      <color rgb="FFFF0000"/>
      <name val="Calibri"/>
      <family val="2"/>
      <scheme val="minor"/>
    </font>
    <font>
      <b/>
      <sz val="8"/>
      <color rgb="FFFF0000"/>
      <name val="Calibri"/>
      <family val="2"/>
      <scheme val="minor"/>
    </font>
    <font>
      <sz val="8"/>
      <name val="Arial"/>
      <family val="2"/>
    </font>
    <font>
      <sz val="8"/>
      <color rgb="FF333333"/>
      <name val="Verdana"/>
      <family val="2"/>
    </font>
    <font>
      <sz val="8"/>
      <color rgb="FF222222"/>
      <name val="Consolas"/>
      <family val="3"/>
    </font>
  </fonts>
  <fills count="42">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indexed="22"/>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theme="1" tint="0.249977111117893"/>
        <bgColor indexed="64"/>
      </patternFill>
    </fill>
    <fill>
      <patternFill patternType="solid">
        <fgColor rgb="FFF5D7EB"/>
        <bgColor indexed="64"/>
      </patternFill>
    </fill>
    <fill>
      <patternFill patternType="solid">
        <fgColor theme="0"/>
        <bgColor indexed="64"/>
      </patternFill>
    </fill>
    <fill>
      <patternFill patternType="solid">
        <fgColor theme="0" tint="-4.9989318521683403E-2"/>
        <bgColor indexed="64"/>
      </patternFill>
    </fill>
    <fill>
      <patternFill patternType="solid">
        <fgColor rgb="FFB9B9E1"/>
        <bgColor indexed="64"/>
      </patternFill>
    </fill>
    <fill>
      <patternFill patternType="solid">
        <fgColor theme="0" tint="-0.249977111117893"/>
        <bgColor indexed="64"/>
      </patternFill>
    </fill>
    <fill>
      <patternFill patternType="solid">
        <fgColor theme="0" tint="-0.14999847407452621"/>
        <bgColor indexed="64"/>
      </patternFill>
    </fill>
  </fills>
  <borders count="31">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diagonal/>
    </border>
    <border>
      <left style="thin">
        <color theme="0" tint="-4.9989318521683403E-2"/>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top style="thin">
        <color theme="0" tint="-4.9989318521683403E-2"/>
      </top>
      <bottom/>
      <diagonal/>
    </border>
    <border>
      <left/>
      <right style="hair">
        <color indexed="10"/>
      </right>
      <top/>
      <bottom/>
      <diagonal/>
    </border>
  </borders>
  <cellStyleXfs count="50">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20" borderId="0" applyNumberFormat="0" applyBorder="0" applyAlignment="0" applyProtection="0"/>
    <xf numFmtId="0" fontId="10" fillId="4" borderId="0" applyNumberFormat="0" applyBorder="0" applyAlignment="0" applyProtection="0"/>
    <xf numFmtId="0" fontId="11" fillId="21" borderId="3" applyNumberFormat="0" applyAlignment="0" applyProtection="0"/>
    <xf numFmtId="0" fontId="12" fillId="22" borderId="4" applyNumberFormat="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8" borderId="3" applyNumberFormat="0" applyAlignment="0" applyProtection="0"/>
    <xf numFmtId="0" fontId="19" fillId="0" borderId="8" applyNumberFormat="0" applyFill="0" applyAlignment="0" applyProtection="0"/>
    <xf numFmtId="0" fontId="20" fillId="23" borderId="0" applyNumberFormat="0" applyBorder="0" applyAlignment="0" applyProtection="0"/>
    <xf numFmtId="0" fontId="4" fillId="24" borderId="9" applyNumberFormat="0" applyFont="0" applyAlignment="0" applyProtection="0"/>
    <xf numFmtId="0" fontId="21" fillId="21"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3" fillId="0" borderId="0"/>
    <xf numFmtId="164" fontId="37" fillId="0" borderId="0" applyFont="0" applyFill="0" applyBorder="0" applyAlignment="0" applyProtection="0"/>
    <xf numFmtId="164" fontId="3" fillId="0" borderId="0" applyFont="0" applyFill="0" applyBorder="0" applyAlignment="0" applyProtection="0"/>
  </cellStyleXfs>
  <cellXfs count="306">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0" fillId="0" borderId="0" xfId="0" applyAlignment="1"/>
    <xf numFmtId="0" fontId="6" fillId="0" borderId="0" xfId="0" applyFont="1" applyProtection="1">
      <alignment horizontal="left" vertical="top"/>
      <protection locked="0"/>
    </xf>
    <xf numFmtId="0" fontId="6" fillId="0" borderId="2"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2" xfId="0" applyNumberFormat="1" applyFont="1" applyBorder="1" applyAlignment="1" applyProtection="1">
      <alignment horizontal="left" vertical="top" wrapText="1"/>
      <protection locked="0"/>
    </xf>
    <xf numFmtId="10" fontId="6" fillId="0" borderId="2" xfId="0" applyNumberFormat="1" applyFont="1" applyBorder="1" applyAlignment="1" applyProtection="1">
      <alignment horizontal="left" vertical="top" wrapText="1"/>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6" fontId="6" fillId="25" borderId="0" xfId="0" applyNumberFormat="1" applyFont="1" applyFill="1">
      <alignment horizontal="left" vertical="top"/>
    </xf>
    <xf numFmtId="166" fontId="6" fillId="0" borderId="2" xfId="0" applyNumberFormat="1" applyFont="1" applyBorder="1">
      <alignment horizontal="left" vertical="top"/>
    </xf>
    <xf numFmtId="166" fontId="6" fillId="26" borderId="0" xfId="0" applyNumberFormat="1" applyFont="1" applyFill="1">
      <alignment horizontal="left" vertical="top"/>
    </xf>
    <xf numFmtId="166" fontId="6" fillId="26" borderId="12" xfId="0" applyNumberFormat="1" applyFont="1" applyFill="1" applyBorder="1">
      <alignment horizontal="left" vertical="top"/>
    </xf>
    <xf numFmtId="166" fontId="6" fillId="26" borderId="13" xfId="0" applyNumberFormat="1" applyFont="1" applyFill="1" applyBorder="1">
      <alignment horizontal="left" vertical="top"/>
    </xf>
    <xf numFmtId="166" fontId="6" fillId="0" borderId="0" xfId="0" applyNumberFormat="1" applyFont="1">
      <alignment horizontal="left" vertical="top"/>
    </xf>
    <xf numFmtId="0" fontId="6" fillId="25" borderId="0" xfId="0" applyFont="1" applyFill="1">
      <alignment horizontal="left" vertical="top"/>
    </xf>
    <xf numFmtId="0" fontId="6" fillId="0" borderId="2" xfId="0" applyFont="1" applyBorder="1">
      <alignment horizontal="left" vertical="top"/>
    </xf>
    <xf numFmtId="0" fontId="6" fillId="26" borderId="0" xfId="0" applyFont="1" applyFill="1">
      <alignment horizontal="left" vertical="top"/>
    </xf>
    <xf numFmtId="0" fontId="6" fillId="26" borderId="12" xfId="0" applyFont="1" applyFill="1" applyBorder="1">
      <alignment horizontal="left" vertical="top"/>
    </xf>
    <xf numFmtId="0" fontId="6" fillId="26" borderId="13" xfId="0" applyFont="1" applyFill="1" applyBorder="1">
      <alignment horizontal="left" vertical="top"/>
    </xf>
    <xf numFmtId="3" fontId="6" fillId="25" borderId="0" xfId="2" applyNumberFormat="1" applyFont="1" applyFill="1" applyAlignment="1">
      <alignment horizontal="left" vertical="top"/>
    </xf>
    <xf numFmtId="3" fontId="6" fillId="25" borderId="0" xfId="0" applyNumberFormat="1" applyFont="1" applyFill="1">
      <alignment horizontal="left" vertical="top"/>
    </xf>
    <xf numFmtId="3" fontId="6" fillId="0" borderId="2" xfId="0" applyNumberFormat="1" applyFont="1" applyBorder="1">
      <alignment horizontal="left" vertical="top"/>
    </xf>
    <xf numFmtId="3" fontId="6" fillId="26" borderId="0" xfId="0" applyNumberFormat="1" applyFont="1" applyFill="1">
      <alignment horizontal="left" vertical="top"/>
    </xf>
    <xf numFmtId="3" fontId="6" fillId="26" borderId="12" xfId="0" applyNumberFormat="1" applyFont="1" applyFill="1" applyBorder="1">
      <alignment horizontal="left" vertical="top"/>
    </xf>
    <xf numFmtId="3" fontId="6" fillId="26" borderId="13" xfId="0" applyNumberFormat="1" applyFont="1" applyFill="1" applyBorder="1">
      <alignment horizontal="left" vertical="top"/>
    </xf>
    <xf numFmtId="3" fontId="6" fillId="0" borderId="0" xfId="0" applyNumberFormat="1" applyFont="1">
      <alignment horizontal="left" vertical="top"/>
    </xf>
    <xf numFmtId="167" fontId="6" fillId="25" borderId="0" xfId="2" applyNumberFormat="1" applyFont="1" applyFill="1" applyAlignment="1">
      <alignment horizontal="left" vertical="top"/>
    </xf>
    <xf numFmtId="167" fontId="6" fillId="25" borderId="0" xfId="0" applyNumberFormat="1" applyFont="1" applyFill="1">
      <alignment horizontal="left" vertical="top"/>
    </xf>
    <xf numFmtId="167" fontId="6" fillId="0" borderId="2" xfId="0" applyNumberFormat="1" applyFont="1" applyBorder="1">
      <alignment horizontal="left" vertical="top"/>
    </xf>
    <xf numFmtId="167" fontId="6" fillId="26" borderId="0" xfId="0" applyNumberFormat="1" applyFont="1" applyFill="1">
      <alignment horizontal="left" vertical="top"/>
    </xf>
    <xf numFmtId="167" fontId="6" fillId="26" borderId="12" xfId="0" applyNumberFormat="1" applyFont="1" applyFill="1" applyBorder="1">
      <alignment horizontal="left" vertical="top"/>
    </xf>
    <xf numFmtId="167" fontId="6" fillId="26" borderId="13" xfId="0" applyNumberFormat="1" applyFont="1" applyFill="1" applyBorder="1">
      <alignment horizontal="left" vertical="top"/>
    </xf>
    <xf numFmtId="167" fontId="6" fillId="0" borderId="2" xfId="45" applyNumberFormat="1" applyFont="1" applyFill="1" applyBorder="1" applyAlignment="1" applyProtection="1">
      <alignment horizontal="left" vertical="top"/>
      <protection locked="0"/>
    </xf>
    <xf numFmtId="167" fontId="6" fillId="0" borderId="2" xfId="0" applyNumberFormat="1" applyFont="1" applyBorder="1" applyProtection="1">
      <alignment horizontal="left" vertical="top"/>
      <protection locked="0"/>
    </xf>
    <xf numFmtId="167"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5" borderId="2" xfId="0" applyFont="1" applyFill="1" applyBorder="1" applyAlignment="1">
      <alignment horizontal="left" vertical="top" wrapText="1"/>
    </xf>
    <xf numFmtId="0" fontId="6" fillId="27" borderId="12" xfId="0" applyFont="1" applyFill="1" applyBorder="1" applyAlignment="1">
      <alignment horizontal="left" vertical="top" wrapText="1"/>
    </xf>
    <xf numFmtId="0" fontId="6" fillId="27" borderId="0" xfId="0" applyFont="1" applyFill="1" applyAlignment="1">
      <alignment horizontal="left" vertical="top" wrapText="1"/>
    </xf>
    <xf numFmtId="0" fontId="6" fillId="27" borderId="13" xfId="0" applyFont="1" applyFill="1" applyBorder="1" applyAlignment="1">
      <alignment horizontal="left" vertical="top" wrapText="1"/>
    </xf>
    <xf numFmtId="0" fontId="6" fillId="28" borderId="0" xfId="0" applyFont="1" applyFill="1" applyAlignment="1">
      <alignment horizontal="left" vertical="top" wrapText="1"/>
    </xf>
    <xf numFmtId="0" fontId="6" fillId="29" borderId="0" xfId="0" applyFont="1" applyFill="1" applyProtection="1">
      <alignment horizontal="left" vertical="top"/>
      <protection locked="0"/>
    </xf>
    <xf numFmtId="167" fontId="6" fillId="0" borderId="0" xfId="45" applyNumberFormat="1" applyFont="1" applyFill="1" applyBorder="1" applyAlignment="1">
      <alignment horizontal="left" vertical="top"/>
    </xf>
    <xf numFmtId="167"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8"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9" borderId="0" xfId="0" applyFont="1" applyFill="1" applyAlignment="1" applyProtection="1">
      <protection locked="0"/>
    </xf>
    <xf numFmtId="0" fontId="7" fillId="0" borderId="0" xfId="0" applyFont="1">
      <alignment horizontal="left" vertical="top"/>
    </xf>
    <xf numFmtId="167" fontId="7" fillId="0" borderId="0" xfId="45" applyNumberFormat="1" applyFont="1" applyFill="1" applyBorder="1" applyAlignment="1">
      <alignment horizontal="left" vertical="top"/>
    </xf>
    <xf numFmtId="169"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7" fontId="7" fillId="0" borderId="0" xfId="0" applyNumberFormat="1" applyFont="1">
      <alignment horizontal="left" vertical="top"/>
    </xf>
    <xf numFmtId="0" fontId="7" fillId="0" borderId="2" xfId="0" applyFont="1" applyBorder="1">
      <alignment horizontal="left" vertical="top"/>
    </xf>
    <xf numFmtId="169" fontId="7" fillId="0" borderId="12" xfId="0" applyNumberFormat="1" applyFont="1" applyBorder="1">
      <alignment horizontal="left" vertical="top"/>
    </xf>
    <xf numFmtId="0" fontId="6" fillId="2" borderId="0" xfId="0" applyFont="1" applyFill="1" applyProtection="1">
      <alignment horizontal="left" vertical="top"/>
      <protection locked="0"/>
    </xf>
    <xf numFmtId="15" fontId="6" fillId="26" borderId="2" xfId="0" applyNumberFormat="1" applyFont="1" applyFill="1" applyBorder="1">
      <alignment horizontal="left" vertical="top"/>
    </xf>
    <xf numFmtId="0" fontId="6" fillId="29" borderId="0" xfId="0" applyFont="1" applyFill="1">
      <alignment horizontal="left" vertical="top"/>
    </xf>
    <xf numFmtId="0" fontId="6" fillId="0" borderId="14" xfId="0" applyFont="1" applyBorder="1">
      <alignment horizontal="left" vertical="top"/>
    </xf>
    <xf numFmtId="0" fontId="26" fillId="29"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5" borderId="0" xfId="2" applyFont="1" applyFill="1" applyAlignment="1">
      <alignment horizontal="left" vertical="top"/>
    </xf>
    <xf numFmtId="167" fontId="6" fillId="0" borderId="0" xfId="0" applyNumberFormat="1" applyFont="1" applyProtection="1">
      <alignment horizontal="left" vertical="top"/>
      <protection locked="0"/>
    </xf>
    <xf numFmtId="0" fontId="26" fillId="0" borderId="0" xfId="0" applyFont="1" applyAlignment="1"/>
    <xf numFmtId="0" fontId="6" fillId="26" borderId="0" xfId="2" applyFont="1" applyFill="1" applyAlignment="1">
      <alignment horizontal="left" vertical="top"/>
    </xf>
    <xf numFmtId="3" fontId="6" fillId="0" borderId="2" xfId="0" applyNumberFormat="1" applyFont="1" applyBorder="1" applyProtection="1">
      <alignment horizontal="left" vertical="top"/>
      <protection locked="0"/>
    </xf>
    <xf numFmtId="0" fontId="6" fillId="26" borderId="0" xfId="0" applyFont="1" applyFill="1" applyAlignment="1">
      <alignment horizontal="left" vertical="top" wrapText="1"/>
    </xf>
    <xf numFmtId="0" fontId="6" fillId="30" borderId="2" xfId="0" applyFont="1" applyFill="1" applyBorder="1">
      <alignment horizontal="left" vertical="top"/>
    </xf>
    <xf numFmtId="3" fontId="6" fillId="25" borderId="2" xfId="0" applyNumberFormat="1" applyFont="1" applyFill="1" applyBorder="1" applyAlignment="1">
      <alignment horizontal="left" vertical="top" wrapText="1"/>
    </xf>
    <xf numFmtId="10" fontId="6" fillId="25" borderId="0" xfId="0" applyNumberFormat="1" applyFont="1" applyFill="1" applyAlignment="1">
      <alignment horizontal="left" vertical="top" wrapText="1"/>
    </xf>
    <xf numFmtId="3" fontId="6" fillId="25" borderId="0" xfId="0" applyNumberFormat="1" applyFont="1" applyFill="1" applyAlignment="1">
      <alignment horizontal="left" vertical="top" wrapText="1"/>
    </xf>
    <xf numFmtId="167" fontId="6" fillId="0" borderId="0" xfId="45" applyNumberFormat="1" applyFont="1" applyFill="1" applyBorder="1" applyAlignment="1" applyProtection="1">
      <alignment horizontal="left" vertical="top" wrapText="1"/>
      <protection locked="0"/>
    </xf>
    <xf numFmtId="0" fontId="6" fillId="0" borderId="0" xfId="45" applyNumberFormat="1" applyFont="1" applyFill="1" applyBorder="1" applyAlignment="1">
      <alignment horizontal="left" vertical="top"/>
    </xf>
    <xf numFmtId="0" fontId="7" fillId="26" borderId="0" xfId="0" applyFont="1" applyFill="1" applyProtection="1">
      <alignment horizontal="left" vertical="top"/>
      <protection locked="0"/>
    </xf>
    <xf numFmtId="0" fontId="7" fillId="26" borderId="0" xfId="0" applyFont="1" applyFill="1">
      <alignment horizontal="left" vertical="top"/>
    </xf>
    <xf numFmtId="0" fontId="6" fillId="0" borderId="2" xfId="46" applyFont="1" applyBorder="1">
      <alignment horizontal="left" vertical="top"/>
    </xf>
    <xf numFmtId="165" fontId="7" fillId="25" borderId="0" xfId="0" applyNumberFormat="1" applyFont="1" applyFill="1">
      <alignment horizontal="left" vertical="top"/>
    </xf>
    <xf numFmtId="165" fontId="7" fillId="26" borderId="0" xfId="0" applyNumberFormat="1" applyFont="1" applyFill="1" applyProtection="1">
      <alignment horizontal="left" vertical="top"/>
      <protection locked="0"/>
    </xf>
    <xf numFmtId="165" fontId="7" fillId="26" borderId="0" xfId="0" applyNumberFormat="1" applyFont="1" applyFill="1">
      <alignment horizontal="left" vertical="top"/>
    </xf>
    <xf numFmtId="15" fontId="6" fillId="0" borderId="2" xfId="46" applyNumberFormat="1" applyFont="1" applyBorder="1">
      <alignment horizontal="left" vertical="top"/>
    </xf>
    <xf numFmtId="165" fontId="27" fillId="26" borderId="0" xfId="0" applyNumberFormat="1" applyFont="1" applyFill="1" applyProtection="1">
      <alignment horizontal="left" vertical="top"/>
      <protection locked="0"/>
    </xf>
    <xf numFmtId="0" fontId="7" fillId="25" borderId="0" xfId="0" applyFont="1" applyFill="1">
      <alignment horizontal="left" vertical="top"/>
    </xf>
    <xf numFmtId="0" fontId="7" fillId="0" borderId="2" xfId="0"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166" fontId="7" fillId="25" borderId="0" xfId="0" applyNumberFormat="1" applyFont="1" applyFill="1" applyAlignment="1">
      <alignment horizontal="left" vertical="top" wrapText="1"/>
    </xf>
    <xf numFmtId="0" fontId="7" fillId="25" borderId="0" xfId="2" applyFont="1" applyFill="1" applyAlignment="1">
      <alignment horizontal="left" vertical="top" wrapText="1"/>
    </xf>
    <xf numFmtId="0" fontId="6" fillId="0" borderId="0" xfId="46" applyFont="1">
      <alignment horizontal="left" vertical="top"/>
    </xf>
    <xf numFmtId="15" fontId="6" fillId="26" borderId="15" xfId="0" applyNumberFormat="1" applyFont="1" applyFill="1" applyBorder="1">
      <alignment horizontal="left" vertical="top"/>
    </xf>
    <xf numFmtId="15" fontId="6" fillId="26" borderId="16" xfId="0" applyNumberFormat="1" applyFont="1" applyFill="1" applyBorder="1">
      <alignment horizontal="left" vertical="top"/>
    </xf>
    <xf numFmtId="15" fontId="6" fillId="0" borderId="0" xfId="0" applyNumberFormat="1" applyFont="1" applyProtection="1">
      <alignment horizontal="left" vertical="top"/>
      <protection locked="0"/>
    </xf>
    <xf numFmtId="166" fontId="6" fillId="0" borderId="0" xfId="0" applyNumberFormat="1" applyFont="1" applyProtection="1">
      <alignment horizontal="left" vertical="top"/>
      <protection locked="0"/>
    </xf>
    <xf numFmtId="0" fontId="26" fillId="26" borderId="17" xfId="0" applyFont="1" applyFill="1" applyBorder="1" applyAlignment="1">
      <alignment horizontal="left" vertical="top" wrapText="1"/>
    </xf>
    <xf numFmtId="0" fontId="26" fillId="26" borderId="18" xfId="0" applyFont="1" applyFill="1" applyBorder="1" applyAlignment="1">
      <alignment horizontal="left" vertical="top" wrapText="1"/>
    </xf>
    <xf numFmtId="0" fontId="26" fillId="26" borderId="16" xfId="0" applyFont="1" applyFill="1" applyBorder="1" applyAlignment="1">
      <alignment horizontal="left" vertical="top" wrapText="1"/>
    </xf>
    <xf numFmtId="0" fontId="6" fillId="29" borderId="19" xfId="0" applyFont="1" applyFill="1" applyBorder="1" applyProtection="1">
      <alignment horizontal="left" vertical="top"/>
      <protection locked="0"/>
    </xf>
    <xf numFmtId="0" fontId="6" fillId="26" borderId="20" xfId="0" applyFont="1" applyFill="1" applyBorder="1">
      <alignment horizontal="left" vertical="top"/>
    </xf>
    <xf numFmtId="15" fontId="6" fillId="26" borderId="21" xfId="0" applyNumberFormat="1" applyFont="1" applyFill="1" applyBorder="1">
      <alignment horizontal="left" vertical="top"/>
    </xf>
    <xf numFmtId="15" fontId="6" fillId="26" borderId="22" xfId="0" applyNumberFormat="1" applyFont="1" applyFill="1" applyBorder="1">
      <alignment horizontal="left" vertical="top"/>
    </xf>
    <xf numFmtId="0" fontId="26" fillId="26" borderId="23" xfId="0" applyFont="1" applyFill="1" applyBorder="1" applyAlignment="1">
      <alignment horizontal="left" vertical="top" wrapText="1"/>
    </xf>
    <xf numFmtId="0" fontId="26" fillId="26" borderId="24" xfId="0" applyFont="1" applyFill="1" applyBorder="1" applyAlignment="1">
      <alignment horizontal="left" vertical="top" wrapText="1"/>
    </xf>
    <xf numFmtId="0" fontId="26" fillId="26" borderId="22" xfId="0" applyFont="1" applyFill="1" applyBorder="1" applyAlignment="1">
      <alignment horizontal="left" vertical="top" wrapText="1"/>
    </xf>
    <xf numFmtId="0" fontId="6" fillId="26" borderId="19" xfId="0" applyFont="1" applyFill="1" applyBorder="1">
      <alignment horizontal="left" vertical="top"/>
    </xf>
    <xf numFmtId="0" fontId="26" fillId="26" borderId="0" xfId="0" applyFont="1" applyFill="1" applyAlignment="1"/>
    <xf numFmtId="15" fontId="6" fillId="26" borderId="25" xfId="0" applyNumberFormat="1" applyFont="1" applyFill="1" applyBorder="1">
      <alignment horizontal="left" vertical="top"/>
    </xf>
    <xf numFmtId="15" fontId="6" fillId="26" borderId="26" xfId="0" applyNumberFormat="1" applyFont="1" applyFill="1" applyBorder="1">
      <alignment horizontal="left" vertical="top"/>
    </xf>
    <xf numFmtId="0" fontId="26" fillId="26" borderId="27" xfId="0" applyFont="1" applyFill="1" applyBorder="1" applyAlignment="1">
      <alignment horizontal="left" vertical="top" wrapText="1"/>
    </xf>
    <xf numFmtId="0" fontId="26" fillId="26" borderId="28" xfId="0" applyFont="1" applyFill="1" applyBorder="1" applyAlignment="1">
      <alignment horizontal="left" vertical="top" wrapText="1"/>
    </xf>
    <xf numFmtId="0" fontId="26" fillId="26" borderId="26" xfId="0" applyFont="1" applyFill="1" applyBorder="1" applyAlignment="1">
      <alignment horizontal="left" vertical="top" wrapText="1"/>
    </xf>
    <xf numFmtId="0" fontId="6" fillId="29" borderId="29" xfId="0" applyFont="1" applyFill="1" applyBorder="1" applyProtection="1">
      <alignment horizontal="left" vertical="top"/>
      <protection locked="0"/>
    </xf>
    <xf numFmtId="0" fontId="6" fillId="26" borderId="29" xfId="0" applyFont="1" applyFill="1" applyBorder="1">
      <alignment horizontal="left" vertical="top"/>
    </xf>
    <xf numFmtId="0" fontId="6" fillId="26" borderId="14" xfId="0" applyFont="1" applyFill="1" applyBorder="1">
      <alignment horizontal="left" vertical="top"/>
    </xf>
    <xf numFmtId="15" fontId="6" fillId="0" borderId="2" xfId="0" applyNumberFormat="1" applyFont="1" applyBorder="1">
      <alignment horizontal="left" vertical="top"/>
    </xf>
    <xf numFmtId="0" fontId="6" fillId="26" borderId="2" xfId="0" applyFont="1" applyFill="1" applyBorder="1">
      <alignment horizontal="left" vertical="top"/>
    </xf>
    <xf numFmtId="167" fontId="6" fillId="0" borderId="0" xfId="45" applyNumberFormat="1" applyFont="1" applyAlignment="1">
      <alignment horizontal="left" vertical="top"/>
    </xf>
    <xf numFmtId="167" fontId="6" fillId="0" borderId="2" xfId="45" applyNumberFormat="1" applyFont="1" applyFill="1" applyBorder="1" applyAlignment="1" applyProtection="1">
      <alignment horizontal="left" vertical="top" wrapText="1"/>
      <protection locked="0"/>
    </xf>
    <xf numFmtId="0" fontId="6" fillId="25" borderId="0" xfId="46" applyFont="1" applyFill="1">
      <alignment horizontal="left" vertical="top"/>
    </xf>
    <xf numFmtId="0" fontId="6" fillId="29" borderId="0" xfId="46" applyFont="1" applyFill="1" applyAlignment="1">
      <alignment horizontal="left" vertical="top" wrapText="1"/>
    </xf>
    <xf numFmtId="0" fontId="6" fillId="31" borderId="0" xfId="46" applyFont="1" applyFill="1" applyAlignment="1">
      <alignment horizontal="left" vertical="top" wrapText="1"/>
    </xf>
    <xf numFmtId="0" fontId="29" fillId="32" borderId="0" xfId="46" applyFont="1" applyFill="1" applyAlignment="1">
      <alignment horizontal="left" vertical="top" wrapText="1"/>
    </xf>
    <xf numFmtId="0" fontId="30" fillId="33" borderId="0" xfId="46" applyFont="1" applyFill="1" applyAlignment="1">
      <alignment horizontal="left" vertical="top" wrapText="1"/>
    </xf>
    <xf numFmtId="0" fontId="30" fillId="33" borderId="0" xfId="46" applyFont="1" applyFill="1">
      <alignment horizontal="left" vertical="top"/>
    </xf>
    <xf numFmtId="0" fontId="6" fillId="0" borderId="0" xfId="46" applyFont="1" applyAlignment="1">
      <alignment horizontal="left" vertical="top" wrapText="1"/>
    </xf>
    <xf numFmtId="0" fontId="29" fillId="0" borderId="0" xfId="46" applyFont="1" applyAlignment="1">
      <alignment horizontal="left" vertical="top" wrapText="1"/>
    </xf>
    <xf numFmtId="0" fontId="6" fillId="32" borderId="0" xfId="46" applyFont="1" applyFill="1" applyAlignment="1">
      <alignment horizontal="left" vertical="top" wrapText="1"/>
    </xf>
    <xf numFmtId="0" fontId="26" fillId="0" borderId="0" xfId="46" applyFont="1" applyAlignment="1"/>
    <xf numFmtId="0" fontId="6" fillId="26" borderId="0" xfId="2" applyFont="1" applyFill="1" applyAlignment="1">
      <alignment horizontal="left" vertical="top" wrapText="1"/>
    </xf>
    <xf numFmtId="0" fontId="31" fillId="35" borderId="0" xfId="2" applyFont="1" applyFill="1" applyAlignment="1">
      <alignment horizontal="left" vertical="top"/>
    </xf>
    <xf numFmtId="0" fontId="6" fillId="36" borderId="0" xfId="0" applyFont="1" applyFill="1" applyAlignment="1">
      <alignment horizontal="left" vertical="top" wrapText="1"/>
    </xf>
    <xf numFmtId="0" fontId="26" fillId="29" borderId="0" xfId="0" applyFont="1" applyFill="1">
      <alignment horizontal="left" vertical="top"/>
    </xf>
    <xf numFmtId="0" fontId="31" fillId="35"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14" fontId="31" fillId="35" borderId="0" xfId="0" applyNumberFormat="1" applyFont="1" applyFill="1">
      <alignment horizontal="left" vertical="top"/>
    </xf>
    <xf numFmtId="0" fontId="3" fillId="0" borderId="0" xfId="46">
      <alignment horizontal="left" vertical="top"/>
    </xf>
    <xf numFmtId="0" fontId="6" fillId="0" borderId="0" xfId="47" applyFont="1" applyAlignment="1">
      <alignment horizontal="left" vertical="top"/>
    </xf>
    <xf numFmtId="0" fontId="6" fillId="25" borderId="0" xfId="2" applyFont="1" applyFill="1" applyAlignment="1">
      <alignment horizontal="left" vertical="top" wrapText="1"/>
    </xf>
    <xf numFmtId="0" fontId="6" fillId="32" borderId="0" xfId="0" applyFont="1" applyFill="1" applyAlignment="1">
      <alignment horizontal="left" vertical="top" wrapText="1"/>
    </xf>
    <xf numFmtId="0" fontId="6" fillId="32" borderId="0" xfId="0" applyFont="1" applyFill="1">
      <alignment horizontal="left" vertical="top"/>
    </xf>
    <xf numFmtId="0" fontId="27" fillId="32" borderId="0" xfId="1" applyFont="1" applyFill="1" applyProtection="1">
      <alignment horizontal="left" vertical="top"/>
    </xf>
    <xf numFmtId="0" fontId="27" fillId="32" borderId="0" xfId="1" applyFont="1" applyFill="1">
      <alignment horizontal="left" vertical="top"/>
    </xf>
    <xf numFmtId="0" fontId="34" fillId="32" borderId="0" xfId="1" applyFont="1" applyFill="1" applyProtection="1">
      <alignment horizontal="left" vertical="top"/>
    </xf>
    <xf numFmtId="0" fontId="2" fillId="0" borderId="0" xfId="46" applyFont="1">
      <alignment horizontal="left" vertical="top"/>
    </xf>
    <xf numFmtId="0" fontId="6" fillId="32" borderId="0" xfId="46" applyFont="1" applyFill="1">
      <alignment horizontal="left" vertical="top"/>
    </xf>
    <xf numFmtId="0" fontId="35" fillId="0" borderId="0" xfId="46" applyFont="1">
      <alignment horizontal="left" vertical="top"/>
    </xf>
    <xf numFmtId="0" fontId="2" fillId="0" borderId="0" xfId="0" applyFont="1">
      <alignment horizontal="left" vertical="top"/>
    </xf>
    <xf numFmtId="170" fontId="6" fillId="26" borderId="0" xfId="0" applyNumberFormat="1" applyFont="1" applyFill="1">
      <alignment horizontal="left" vertical="top"/>
    </xf>
    <xf numFmtId="167" fontId="6" fillId="0" borderId="0" xfId="0" applyNumberFormat="1" applyFont="1" applyAlignment="1" applyProtection="1">
      <alignment horizontal="left" vertical="top" wrapText="1"/>
      <protection locked="0"/>
    </xf>
    <xf numFmtId="0" fontId="26" fillId="29" borderId="0" xfId="0" applyFont="1" applyFill="1" applyAlignment="1">
      <alignment vertical="center"/>
    </xf>
    <xf numFmtId="0" fontId="36" fillId="0" borderId="0" xfId="45" applyNumberFormat="1" applyFont="1" applyFill="1" applyBorder="1" applyAlignment="1" applyProtection="1">
      <alignment horizontal="left" vertical="top"/>
      <protection locked="0"/>
    </xf>
    <xf numFmtId="0" fontId="6" fillId="0" borderId="0" xfId="45" applyNumberFormat="1" applyFont="1" applyFill="1" applyBorder="1" applyAlignment="1" applyProtection="1">
      <alignment horizontal="left" vertical="top"/>
      <protection locked="0"/>
    </xf>
    <xf numFmtId="10" fontId="6" fillId="0" borderId="0" xfId="0" applyNumberFormat="1" applyFont="1">
      <alignment horizontal="left" vertical="top"/>
    </xf>
    <xf numFmtId="0" fontId="6" fillId="30" borderId="0" xfId="0" applyFont="1" applyFill="1">
      <alignment horizontal="left" vertical="top"/>
    </xf>
    <xf numFmtId="14" fontId="6" fillId="0" borderId="0" xfId="0" applyNumberFormat="1" applyFont="1" applyAlignment="1">
      <alignment horizontal="left" vertical="center"/>
    </xf>
    <xf numFmtId="0" fontId="6" fillId="30" borderId="1" xfId="0" applyFont="1" applyFill="1" applyBorder="1">
      <alignment horizontal="left" vertical="top"/>
    </xf>
    <xf numFmtId="15" fontId="6" fillId="30" borderId="1" xfId="0" applyNumberFormat="1" applyFont="1" applyFill="1" applyBorder="1">
      <alignment horizontal="left" vertical="top"/>
    </xf>
    <xf numFmtId="0" fontId="6" fillId="0" borderId="0" xfId="0" applyFont="1" applyAlignment="1"/>
    <xf numFmtId="0" fontId="2" fillId="30" borderId="0" xfId="0" applyFont="1" applyFill="1">
      <alignment horizontal="left" vertical="top"/>
    </xf>
    <xf numFmtId="15" fontId="6" fillId="0" borderId="0" xfId="0" applyNumberFormat="1" applyFont="1">
      <alignment horizontal="left" vertical="top"/>
    </xf>
    <xf numFmtId="0" fontId="6" fillId="0" borderId="0" xfId="0" quotePrefix="1" applyFont="1">
      <alignment horizontal="left" vertical="top"/>
    </xf>
    <xf numFmtId="167" fontId="6" fillId="26" borderId="0" xfId="45" applyNumberFormat="1" applyFont="1" applyFill="1" applyBorder="1" applyAlignment="1">
      <alignment horizontal="left" vertical="top"/>
    </xf>
    <xf numFmtId="167" fontId="6" fillId="0" borderId="14" xfId="45" applyNumberFormat="1" applyFont="1" applyFill="1" applyBorder="1" applyAlignment="1" applyProtection="1">
      <alignment horizontal="left" vertical="top"/>
      <protection locked="0"/>
    </xf>
    <xf numFmtId="1" fontId="6" fillId="0" borderId="0" xfId="48" applyNumberFormat="1" applyFont="1" applyFill="1" applyBorder="1" applyAlignment="1" applyProtection="1">
      <alignment horizontal="left" vertical="top"/>
      <protection locked="0"/>
    </xf>
    <xf numFmtId="1" fontId="6" fillId="0" borderId="0" xfId="45" applyNumberFormat="1" applyFont="1" applyFill="1" applyBorder="1" applyAlignment="1" applyProtection="1">
      <alignment horizontal="left" vertical="top"/>
      <protection locked="0"/>
    </xf>
    <xf numFmtId="1" fontId="6" fillId="0" borderId="0" xfId="0" applyNumberFormat="1" applyFont="1" applyProtection="1">
      <alignment horizontal="left" vertical="top"/>
      <protection locked="0"/>
    </xf>
    <xf numFmtId="1" fontId="6" fillId="0" borderId="0" xfId="0" applyNumberFormat="1" applyFont="1">
      <alignment horizontal="left" vertical="top"/>
    </xf>
    <xf numFmtId="0" fontId="6" fillId="37" borderId="0" xfId="0" applyFont="1" applyFill="1">
      <alignment horizontal="left" vertical="top"/>
    </xf>
    <xf numFmtId="3" fontId="6" fillId="37" borderId="0" xfId="0" applyNumberFormat="1" applyFont="1" applyFill="1">
      <alignment horizontal="left" vertical="top"/>
    </xf>
    <xf numFmtId="167" fontId="6" fillId="37" borderId="0" xfId="0" applyNumberFormat="1" applyFont="1" applyFill="1">
      <alignment horizontal="left" vertical="top"/>
    </xf>
    <xf numFmtId="3" fontId="6" fillId="37" borderId="12" xfId="0" applyNumberFormat="1" applyFont="1" applyFill="1" applyBorder="1">
      <alignment horizontal="left" vertical="top"/>
    </xf>
    <xf numFmtId="167" fontId="6" fillId="37" borderId="12" xfId="0" applyNumberFormat="1" applyFont="1" applyFill="1" applyBorder="1">
      <alignment horizontal="left" vertical="top"/>
    </xf>
    <xf numFmtId="0" fontId="6" fillId="37" borderId="12" xfId="0" applyFont="1" applyFill="1" applyBorder="1">
      <alignment horizontal="left" vertical="top"/>
    </xf>
    <xf numFmtId="167" fontId="6" fillId="37" borderId="0" xfId="45" applyNumberFormat="1" applyFont="1" applyFill="1" applyBorder="1" applyAlignment="1">
      <alignment horizontal="left" vertical="top"/>
    </xf>
    <xf numFmtId="167" fontId="6" fillId="37" borderId="12" xfId="45" applyNumberFormat="1" applyFont="1" applyFill="1" applyBorder="1" applyAlignment="1">
      <alignment horizontal="left" vertical="top"/>
    </xf>
    <xf numFmtId="3" fontId="6" fillId="0" borderId="12" xfId="0" applyNumberFormat="1" applyFont="1" applyBorder="1">
      <alignment horizontal="left" vertical="top"/>
    </xf>
    <xf numFmtId="167" fontId="6" fillId="0" borderId="12" xfId="0" applyNumberFormat="1" applyFont="1" applyBorder="1">
      <alignment horizontal="left" vertical="top"/>
    </xf>
    <xf numFmtId="166" fontId="6" fillId="0" borderId="12" xfId="0" applyNumberFormat="1" applyFont="1" applyBorder="1">
      <alignment horizontal="left" vertical="top"/>
    </xf>
    <xf numFmtId="1" fontId="6" fillId="26" borderId="0" xfId="0" applyNumberFormat="1" applyFont="1" applyFill="1">
      <alignment horizontal="left" vertical="top"/>
    </xf>
    <xf numFmtId="1" fontId="6" fillId="28" borderId="0" xfId="0" applyNumberFormat="1" applyFont="1" applyFill="1" applyAlignment="1">
      <alignment horizontal="left" vertical="top" wrapText="1"/>
    </xf>
    <xf numFmtId="1" fontId="6" fillId="0" borderId="0" xfId="48" applyNumberFormat="1" applyFont="1" applyFill="1" applyBorder="1" applyAlignment="1">
      <alignment horizontal="left" vertical="top"/>
    </xf>
    <xf numFmtId="171" fontId="6" fillId="0" borderId="0" xfId="48" applyNumberFormat="1" applyFont="1" applyFill="1" applyBorder="1" applyAlignment="1">
      <alignment horizontal="left" vertical="top"/>
    </xf>
    <xf numFmtId="1" fontId="6" fillId="0" borderId="0" xfId="45" applyNumberFormat="1" applyFont="1" applyFill="1" applyBorder="1" applyAlignment="1">
      <alignment horizontal="left" vertical="top"/>
    </xf>
    <xf numFmtId="0" fontId="39" fillId="26" borderId="0" xfId="0" applyFont="1" applyFill="1" applyAlignment="1">
      <alignment horizontal="left" vertical="top" wrapText="1"/>
    </xf>
    <xf numFmtId="166" fontId="39" fillId="25" borderId="0" xfId="0" applyNumberFormat="1" applyFont="1" applyFill="1">
      <alignment horizontal="left" vertical="top"/>
    </xf>
    <xf numFmtId="0" fontId="38" fillId="26" borderId="0" xfId="0" applyFont="1" applyFill="1" applyProtection="1">
      <alignment horizontal="left" vertical="top"/>
      <protection locked="0"/>
    </xf>
    <xf numFmtId="15" fontId="2" fillId="30" borderId="0" xfId="0" applyNumberFormat="1" applyFont="1" applyFill="1" applyAlignment="1">
      <alignment horizontal="left"/>
    </xf>
    <xf numFmtId="0" fontId="40" fillId="0" borderId="0" xfId="0" applyFont="1">
      <alignment horizontal="left" vertical="top"/>
    </xf>
    <xf numFmtId="0" fontId="2" fillId="0" borderId="30" xfId="0" applyFont="1" applyBorder="1">
      <alignment horizontal="left" vertical="top"/>
    </xf>
    <xf numFmtId="167" fontId="2" fillId="30" borderId="30" xfId="0" applyNumberFormat="1" applyFont="1" applyFill="1" applyBorder="1">
      <alignment horizontal="left" vertical="top"/>
    </xf>
    <xf numFmtId="3" fontId="2" fillId="30" borderId="0" xfId="0" applyNumberFormat="1" applyFont="1" applyFill="1">
      <alignment horizontal="left" vertical="top"/>
    </xf>
    <xf numFmtId="4" fontId="2" fillId="30" borderId="0" xfId="0" applyNumberFormat="1" applyFont="1" applyFill="1">
      <alignment horizontal="left" vertical="top"/>
    </xf>
    <xf numFmtId="166" fontId="40" fillId="0" borderId="0" xfId="0" applyNumberFormat="1" applyFont="1">
      <alignment horizontal="left" vertical="top"/>
    </xf>
    <xf numFmtId="37" fontId="6" fillId="0" borderId="0" xfId="48" applyNumberFormat="1" applyFont="1" applyFill="1" applyBorder="1" applyAlignment="1" applyProtection="1">
      <alignment horizontal="left" vertical="top"/>
      <protection locked="0"/>
    </xf>
    <xf numFmtId="37" fontId="6" fillId="0" borderId="0" xfId="48" applyNumberFormat="1" applyFont="1" applyFill="1" applyBorder="1" applyAlignment="1">
      <alignment horizontal="left" vertical="top"/>
    </xf>
    <xf numFmtId="9" fontId="6" fillId="0" borderId="0" xfId="45" applyFont="1" applyFill="1" applyBorder="1" applyAlignment="1" applyProtection="1">
      <alignment horizontal="left" vertical="top"/>
      <protection locked="0"/>
    </xf>
    <xf numFmtId="0" fontId="6" fillId="38" borderId="0" xfId="0" applyFont="1" applyFill="1">
      <alignment horizontal="left" vertical="top"/>
    </xf>
    <xf numFmtId="0" fontId="6" fillId="38" borderId="2" xfId="0" applyFont="1" applyFill="1" applyBorder="1">
      <alignment horizontal="left" vertical="top"/>
    </xf>
    <xf numFmtId="3" fontId="6" fillId="38" borderId="0" xfId="0" applyNumberFormat="1" applyFont="1" applyFill="1" applyAlignment="1">
      <alignment horizontal="left" vertical="top" wrapText="1"/>
    </xf>
    <xf numFmtId="166" fontId="6" fillId="38" borderId="0" xfId="0" applyNumberFormat="1" applyFont="1" applyFill="1" applyProtection="1">
      <alignment horizontal="left" vertical="top"/>
      <protection locked="0"/>
    </xf>
    <xf numFmtId="0" fontId="6" fillId="38" borderId="0" xfId="2" applyFont="1" applyFill="1" applyAlignment="1">
      <alignment horizontal="left" vertical="top"/>
    </xf>
    <xf numFmtId="3" fontId="6" fillId="38" borderId="0" xfId="0" applyNumberFormat="1" applyFont="1" applyFill="1" applyProtection="1">
      <alignment horizontal="left" vertical="top"/>
      <protection locked="0"/>
    </xf>
    <xf numFmtId="3" fontId="6" fillId="38" borderId="0" xfId="0" applyNumberFormat="1" applyFont="1" applyFill="1">
      <alignment horizontal="left" vertical="top"/>
    </xf>
    <xf numFmtId="167" fontId="6" fillId="38" borderId="0" xfId="0" applyNumberFormat="1" applyFont="1" applyFill="1" applyProtection="1">
      <alignment horizontal="left" vertical="top"/>
      <protection locked="0"/>
    </xf>
    <xf numFmtId="167" fontId="6" fillId="38" borderId="0" xfId="0" applyNumberFormat="1" applyFont="1" applyFill="1">
      <alignment horizontal="left" vertical="top"/>
    </xf>
    <xf numFmtId="4" fontId="6" fillId="38" borderId="0" xfId="0" applyNumberFormat="1" applyFont="1" applyFill="1" applyProtection="1">
      <alignment horizontal="left" vertical="top"/>
      <protection locked="0"/>
    </xf>
    <xf numFmtId="0" fontId="6" fillId="38" borderId="0" xfId="0" applyFont="1" applyFill="1" applyAlignment="1">
      <alignment horizontal="left" vertical="top" wrapText="1"/>
    </xf>
    <xf numFmtId="0" fontId="6" fillId="38" borderId="2" xfId="0" applyFont="1" applyFill="1" applyBorder="1" applyAlignment="1">
      <alignment horizontal="left" vertical="top" wrapText="1"/>
    </xf>
    <xf numFmtId="4" fontId="6" fillId="38" borderId="0" xfId="0" applyNumberFormat="1" applyFont="1" applyFill="1" applyAlignment="1">
      <alignment horizontal="left" vertical="top" wrapText="1"/>
    </xf>
    <xf numFmtId="3" fontId="6" fillId="38" borderId="2" xfId="0" applyNumberFormat="1" applyFont="1" applyFill="1" applyBorder="1">
      <alignment horizontal="left" vertical="top"/>
    </xf>
    <xf numFmtId="167" fontId="6" fillId="38" borderId="0" xfId="3" applyNumberFormat="1" applyFont="1" applyFill="1" applyAlignment="1">
      <alignment horizontal="left" vertical="top"/>
    </xf>
    <xf numFmtId="167" fontId="6" fillId="38" borderId="0" xfId="0" applyNumberFormat="1" applyFont="1" applyFill="1" applyAlignment="1">
      <alignment horizontal="left" vertical="top" wrapText="1"/>
    </xf>
    <xf numFmtId="0" fontId="6" fillId="38" borderId="2" xfId="3" applyFont="1" applyFill="1" applyBorder="1" applyAlignment="1">
      <alignment horizontal="left" vertical="top"/>
    </xf>
    <xf numFmtId="0" fontId="26" fillId="38" borderId="0" xfId="0" applyFont="1" applyFill="1" applyAlignment="1"/>
    <xf numFmtId="3" fontId="6" fillId="38" borderId="2" xfId="3" applyNumberFormat="1" applyFont="1" applyFill="1" applyBorder="1" applyAlignment="1">
      <alignment horizontal="left" vertical="top"/>
    </xf>
    <xf numFmtId="15" fontId="6" fillId="38" borderId="0" xfId="0" applyNumberFormat="1" applyFont="1" applyFill="1">
      <alignment horizontal="left" vertical="top"/>
    </xf>
    <xf numFmtId="165" fontId="6" fillId="38" borderId="0" xfId="0" applyNumberFormat="1" applyFont="1" applyFill="1">
      <alignment horizontal="left" vertical="top"/>
    </xf>
    <xf numFmtId="15" fontId="6" fillId="38" borderId="2" xfId="0" applyNumberFormat="1" applyFont="1" applyFill="1" applyBorder="1">
      <alignment horizontal="left" vertical="top"/>
    </xf>
    <xf numFmtId="165" fontId="6" fillId="38" borderId="14" xfId="0" applyNumberFormat="1" applyFont="1" applyFill="1" applyBorder="1">
      <alignment horizontal="left" vertical="top"/>
    </xf>
    <xf numFmtId="166" fontId="6" fillId="38" borderId="2" xfId="0" applyNumberFormat="1" applyFont="1" applyFill="1" applyBorder="1">
      <alignment horizontal="left" vertical="top"/>
    </xf>
    <xf numFmtId="0" fontId="6" fillId="38" borderId="14" xfId="0" applyFont="1" applyFill="1" applyBorder="1" applyAlignment="1">
      <alignment horizontal="left" vertical="top" wrapText="1"/>
    </xf>
    <xf numFmtId="0" fontId="6" fillId="38" borderId="14" xfId="0" applyFont="1" applyFill="1" applyBorder="1">
      <alignment horizontal="left" vertical="top"/>
    </xf>
    <xf numFmtId="0" fontId="6" fillId="38" borderId="0" xfId="0" applyFont="1" applyFill="1" applyProtection="1">
      <alignment horizontal="left" vertical="top"/>
      <protection locked="0"/>
    </xf>
    <xf numFmtId="49" fontId="6" fillId="38" borderId="0" xfId="0" applyNumberFormat="1" applyFont="1" applyFill="1">
      <alignment horizontal="left" vertical="top"/>
    </xf>
    <xf numFmtId="0" fontId="6" fillId="38" borderId="2" xfId="0" applyFont="1" applyFill="1" applyBorder="1" applyProtection="1">
      <alignment horizontal="left" vertical="top"/>
      <protection locked="0"/>
    </xf>
    <xf numFmtId="0" fontId="6" fillId="38" borderId="14" xfId="0" applyFont="1" applyFill="1" applyBorder="1" applyProtection="1">
      <alignment horizontal="left" vertical="top"/>
      <protection locked="0"/>
    </xf>
    <xf numFmtId="0" fontId="6" fillId="38" borderId="1" xfId="0" applyFont="1" applyFill="1" applyBorder="1">
      <alignment horizontal="left" vertical="top"/>
    </xf>
    <xf numFmtId="167" fontId="6" fillId="26" borderId="0" xfId="45" applyNumberFormat="1" applyFont="1" applyFill="1" applyAlignment="1">
      <alignment horizontal="left" vertical="top"/>
    </xf>
    <xf numFmtId="167" fontId="6" fillId="26" borderId="0" xfId="45" applyNumberFormat="1" applyFont="1" applyFill="1" applyAlignment="1">
      <alignment horizontal="left" vertical="top" wrapText="1"/>
    </xf>
    <xf numFmtId="167" fontId="6" fillId="25" borderId="0" xfId="45" applyNumberFormat="1" applyFont="1" applyFill="1" applyAlignment="1">
      <alignment horizontal="left" vertical="top" wrapText="1"/>
    </xf>
    <xf numFmtId="167" fontId="6" fillId="0" borderId="0" xfId="45" applyNumberFormat="1" applyFont="1" applyFill="1" applyAlignment="1" applyProtection="1">
      <alignment horizontal="left" vertical="top"/>
      <protection locked="0"/>
    </xf>
    <xf numFmtId="0" fontId="6" fillId="39" borderId="0" xfId="46" applyFont="1" applyFill="1" applyAlignment="1">
      <alignment horizontal="left" vertical="top" wrapText="1"/>
    </xf>
    <xf numFmtId="0" fontId="6" fillId="25" borderId="0" xfId="46" applyFont="1" applyFill="1" applyAlignment="1">
      <alignment horizontal="left" vertical="top" wrapText="1"/>
    </xf>
    <xf numFmtId="172" fontId="6" fillId="40" borderId="0" xfId="46" applyNumberFormat="1" applyFont="1" applyFill="1">
      <alignment horizontal="left" vertical="top"/>
    </xf>
    <xf numFmtId="0" fontId="26" fillId="29" borderId="0" xfId="46" applyFont="1" applyFill="1">
      <alignment horizontal="left" vertical="top"/>
    </xf>
    <xf numFmtId="172" fontId="41" fillId="0" borderId="0" xfId="46" applyNumberFormat="1" applyFont="1">
      <alignment horizontal="left" vertical="top"/>
    </xf>
    <xf numFmtId="172" fontId="42" fillId="0" borderId="0" xfId="46" applyNumberFormat="1" applyFont="1">
      <alignment horizontal="left" vertical="top"/>
    </xf>
    <xf numFmtId="167" fontId="6" fillId="0" borderId="0" xfId="46" applyNumberFormat="1" applyFont="1">
      <alignment horizontal="left" vertical="top"/>
    </xf>
    <xf numFmtId="172" fontId="6" fillId="0" borderId="0" xfId="49" applyNumberFormat="1" applyFont="1" applyFill="1" applyAlignment="1">
      <alignment horizontal="left" vertical="top"/>
    </xf>
    <xf numFmtId="167" fontId="6" fillId="38" borderId="0" xfId="46" applyNumberFormat="1" applyFont="1" applyFill="1">
      <alignment horizontal="left" vertical="top"/>
    </xf>
    <xf numFmtId="173" fontId="6" fillId="38" borderId="0" xfId="46" applyNumberFormat="1" applyFont="1" applyFill="1">
      <alignment horizontal="left" vertical="top"/>
    </xf>
    <xf numFmtId="174" fontId="6" fillId="0" borderId="0" xfId="46" applyNumberFormat="1" applyFont="1">
      <alignment horizontal="left" vertical="top"/>
    </xf>
    <xf numFmtId="166" fontId="6" fillId="38" borderId="0" xfId="0" applyNumberFormat="1" applyFont="1" applyFill="1">
      <alignment horizontal="left" vertical="top"/>
    </xf>
    <xf numFmtId="166" fontId="6" fillId="38" borderId="12" xfId="0" applyNumberFormat="1" applyFont="1" applyFill="1" applyBorder="1">
      <alignment horizontal="left" vertical="top"/>
    </xf>
    <xf numFmtId="166" fontId="6" fillId="38" borderId="13" xfId="0" applyNumberFormat="1" applyFont="1" applyFill="1" applyBorder="1">
      <alignment horizontal="left" vertical="top"/>
    </xf>
    <xf numFmtId="0" fontId="6" fillId="38" borderId="12" xfId="0" applyFont="1" applyFill="1" applyBorder="1">
      <alignment horizontal="left" vertical="top"/>
    </xf>
    <xf numFmtId="0" fontId="6" fillId="38" borderId="13" xfId="0" applyFont="1" applyFill="1" applyBorder="1">
      <alignment horizontal="left" vertical="top"/>
    </xf>
    <xf numFmtId="3" fontId="6" fillId="38" borderId="0" xfId="2" applyNumberFormat="1" applyFont="1" applyFill="1" applyAlignment="1">
      <alignment horizontal="left" vertical="top"/>
    </xf>
    <xf numFmtId="3" fontId="6" fillId="38" borderId="12" xfId="0" applyNumberFormat="1" applyFont="1" applyFill="1" applyBorder="1">
      <alignment horizontal="left" vertical="top"/>
    </xf>
    <xf numFmtId="3" fontId="6" fillId="38" borderId="13" xfId="0" applyNumberFormat="1" applyFont="1" applyFill="1" applyBorder="1">
      <alignment horizontal="left" vertical="top"/>
    </xf>
    <xf numFmtId="167" fontId="6" fillId="38" borderId="0" xfId="2" applyNumberFormat="1" applyFont="1" applyFill="1" applyAlignment="1">
      <alignment horizontal="left" vertical="top"/>
    </xf>
    <xf numFmtId="167" fontId="6" fillId="38" borderId="2" xfId="0" applyNumberFormat="1" applyFont="1" applyFill="1" applyBorder="1">
      <alignment horizontal="left" vertical="top"/>
    </xf>
    <xf numFmtId="167" fontId="6" fillId="38" borderId="12" xfId="0" applyNumberFormat="1" applyFont="1" applyFill="1" applyBorder="1">
      <alignment horizontal="left" vertical="top"/>
    </xf>
    <xf numFmtId="167" fontId="6" fillId="38" borderId="13" xfId="0" applyNumberFormat="1" applyFont="1" applyFill="1" applyBorder="1">
      <alignment horizontal="left" vertical="top"/>
    </xf>
    <xf numFmtId="167" fontId="6" fillId="38" borderId="2" xfId="45" applyNumberFormat="1" applyFont="1" applyFill="1" applyBorder="1" applyAlignment="1" applyProtection="1">
      <alignment horizontal="left" vertical="top"/>
      <protection locked="0"/>
    </xf>
    <xf numFmtId="167" fontId="6" fillId="38" borderId="2" xfId="0" applyNumberFormat="1" applyFont="1" applyFill="1" applyBorder="1" applyProtection="1">
      <alignment horizontal="left" vertical="top"/>
      <protection locked="0"/>
    </xf>
    <xf numFmtId="9" fontId="6" fillId="38" borderId="2" xfId="0" applyNumberFormat="1" applyFont="1" applyFill="1" applyBorder="1" applyProtection="1">
      <alignment horizontal="left" vertical="top"/>
      <protection locked="0"/>
    </xf>
    <xf numFmtId="0" fontId="6" fillId="38" borderId="12" xfId="0" applyFont="1" applyFill="1" applyBorder="1" applyAlignment="1">
      <alignment horizontal="left" vertical="top" wrapText="1"/>
    </xf>
    <xf numFmtId="0" fontId="6" fillId="38" borderId="13" xfId="0" applyFont="1" applyFill="1" applyBorder="1" applyAlignment="1">
      <alignment horizontal="left" vertical="top" wrapText="1"/>
    </xf>
    <xf numFmtId="167" fontId="6" fillId="38" borderId="0" xfId="45" applyNumberFormat="1" applyFont="1" applyFill="1" applyBorder="1" applyAlignment="1">
      <alignment horizontal="left" vertical="top"/>
    </xf>
    <xf numFmtId="167" fontId="6" fillId="38" borderId="0" xfId="45" applyNumberFormat="1" applyFont="1" applyFill="1" applyBorder="1" applyAlignment="1" applyProtection="1">
      <alignment horizontal="left" vertical="top"/>
      <protection locked="0"/>
    </xf>
    <xf numFmtId="0" fontId="6" fillId="38" borderId="13" xfId="0" applyFont="1" applyFill="1" applyBorder="1" applyProtection="1">
      <alignment horizontal="left" vertical="top"/>
      <protection locked="0"/>
    </xf>
    <xf numFmtId="168" fontId="6" fillId="38" borderId="0" xfId="0" applyNumberFormat="1" applyFont="1" applyFill="1" applyProtection="1">
      <alignment horizontal="left" vertical="top"/>
      <protection locked="0"/>
    </xf>
    <xf numFmtId="0" fontId="6" fillId="38" borderId="12" xfId="0" applyFont="1" applyFill="1" applyBorder="1" applyProtection="1">
      <alignment horizontal="left" vertical="top"/>
      <protection locked="0"/>
    </xf>
    <xf numFmtId="0" fontId="26" fillId="38" borderId="0" xfId="0" applyFont="1" applyFill="1" applyAlignment="1" applyProtection="1">
      <protection locked="0"/>
    </xf>
    <xf numFmtId="0" fontId="7" fillId="38" borderId="0" xfId="0" applyFont="1" applyFill="1">
      <alignment horizontal="left" vertical="top"/>
    </xf>
    <xf numFmtId="167" fontId="7" fillId="38" borderId="0" xfId="45" applyNumberFormat="1" applyFont="1" applyFill="1" applyBorder="1" applyAlignment="1">
      <alignment horizontal="left" vertical="top"/>
    </xf>
    <xf numFmtId="169" fontId="7" fillId="38" borderId="0" xfId="0" applyNumberFormat="1" applyFont="1" applyFill="1">
      <alignment horizontal="left" vertical="top"/>
    </xf>
    <xf numFmtId="167" fontId="7" fillId="38" borderId="0" xfId="0" applyNumberFormat="1" applyFont="1" applyFill="1">
      <alignment horizontal="left" vertical="top"/>
    </xf>
    <xf numFmtId="0" fontId="7" fillId="38" borderId="2" xfId="0" applyFont="1" applyFill="1" applyBorder="1">
      <alignment horizontal="left" vertical="top"/>
    </xf>
    <xf numFmtId="169" fontId="7" fillId="38" borderId="12" xfId="0" applyNumberFormat="1" applyFont="1" applyFill="1" applyBorder="1">
      <alignment horizontal="left" vertical="top"/>
    </xf>
    <xf numFmtId="0" fontId="30" fillId="34" borderId="0" xfId="46" applyFont="1" applyFill="1" applyAlignment="1">
      <alignment horizontal="left" vertical="top" wrapText="1"/>
    </xf>
    <xf numFmtId="175" fontId="6" fillId="41" borderId="0" xfId="46" applyNumberFormat="1" applyFont="1" applyFill="1" applyAlignment="1">
      <alignment vertical="top"/>
    </xf>
    <xf numFmtId="175" fontId="6" fillId="38" borderId="0" xfId="46" applyNumberFormat="1" applyFont="1" applyFill="1">
      <alignment horizontal="left" vertical="top"/>
    </xf>
    <xf numFmtId="175" fontId="6" fillId="38" borderId="0" xfId="46" applyNumberFormat="1" applyFont="1" applyFill="1" applyAlignment="1">
      <alignment vertical="top"/>
    </xf>
    <xf numFmtId="0" fontId="6" fillId="41" borderId="0" xfId="46" applyFont="1" applyFill="1" applyAlignment="1">
      <alignment vertical="top" wrapText="1"/>
    </xf>
    <xf numFmtId="15" fontId="6" fillId="0" borderId="0" xfId="46" applyNumberFormat="1" applyFont="1">
      <alignment horizontal="left" vertical="top"/>
    </xf>
    <xf numFmtId="49" fontId="6" fillId="0" borderId="0" xfId="0" applyNumberFormat="1" applyFont="1" applyAlignment="1">
      <alignment vertical="center"/>
    </xf>
    <xf numFmtId="0" fontId="6" fillId="0" borderId="0" xfId="0" applyFont="1" applyAlignment="1">
      <alignment vertical="center"/>
    </xf>
    <xf numFmtId="0" fontId="27" fillId="0" borderId="0" xfId="1" applyFont="1">
      <alignment horizontal="left" vertical="top"/>
    </xf>
    <xf numFmtId="10" fontId="2" fillId="0" borderId="0" xfId="0" applyNumberFormat="1" applyFont="1">
      <alignment horizontal="left" vertical="top"/>
    </xf>
    <xf numFmtId="10" fontId="6" fillId="0" borderId="0" xfId="0" applyNumberFormat="1" applyFont="1" applyProtection="1">
      <alignment horizontal="left" vertical="top"/>
      <protection locked="0"/>
    </xf>
    <xf numFmtId="176" fontId="6" fillId="0" borderId="0" xfId="45" applyNumberFormat="1" applyFont="1" applyFill="1" applyBorder="1" applyAlignment="1" applyProtection="1">
      <alignment horizontal="left" vertical="top"/>
      <protection locked="0"/>
    </xf>
    <xf numFmtId="15" fontId="6" fillId="26" borderId="15" xfId="0" applyNumberFormat="1" applyFont="1" applyFill="1" applyBorder="1" applyAlignment="1">
      <alignment horizontal="left"/>
    </xf>
    <xf numFmtId="15" fontId="6" fillId="26" borderId="16" xfId="0" applyNumberFormat="1" applyFont="1" applyFill="1" applyBorder="1" applyAlignment="1">
      <alignment horizontal="left"/>
    </xf>
    <xf numFmtId="15" fontId="6" fillId="0" borderId="0" xfId="0" applyNumberFormat="1" applyFont="1" applyAlignment="1" applyProtection="1">
      <alignment horizontal="left"/>
      <protection locked="0"/>
    </xf>
    <xf numFmtId="0" fontId="26" fillId="26" borderId="17" xfId="0" applyFont="1" applyFill="1" applyBorder="1" applyAlignment="1">
      <alignment horizontal="left" wrapText="1"/>
    </xf>
    <xf numFmtId="0" fontId="26" fillId="26" borderId="18" xfId="0" applyFont="1" applyFill="1" applyBorder="1" applyAlignment="1">
      <alignment horizontal="left" wrapText="1"/>
    </xf>
    <xf numFmtId="0" fontId="26" fillId="26" borderId="16" xfId="0" applyFont="1" applyFill="1" applyBorder="1" applyAlignment="1">
      <alignment horizontal="left" wrapText="1"/>
    </xf>
    <xf numFmtId="0" fontId="6" fillId="29" borderId="19" xfId="0" applyFont="1" applyFill="1" applyBorder="1" applyAlignment="1" applyProtection="1">
      <alignment horizontal="left"/>
      <protection locked="0"/>
    </xf>
    <xf numFmtId="0" fontId="6" fillId="26" borderId="20" xfId="0" applyFont="1" applyFill="1" applyBorder="1" applyAlignment="1">
      <alignment horizontal="left"/>
    </xf>
    <xf numFmtId="0" fontId="6" fillId="0" borderId="0" xfId="0" applyFont="1" applyAlignment="1">
      <alignment horizontal="left"/>
    </xf>
    <xf numFmtId="0" fontId="6" fillId="0" borderId="0" xfId="46" applyFont="1" applyAlignment="1">
      <alignment horizontal="left"/>
    </xf>
    <xf numFmtId="0" fontId="26" fillId="25" borderId="0" xfId="2" applyFont="1" applyFill="1" applyAlignment="1">
      <alignment horizontal="left" vertical="top"/>
    </xf>
    <xf numFmtId="0" fontId="7" fillId="0" borderId="0" xfId="0" applyFont="1" applyAlignment="1"/>
    <xf numFmtId="0" fontId="28" fillId="0" borderId="0" xfId="46" applyFont="1">
      <alignment horizontal="left" vertical="top"/>
    </xf>
    <xf numFmtId="0" fontId="8" fillId="0" borderId="0" xfId="46" applyFont="1" applyAlignment="1">
      <alignment horizontal="left" vertical="top" wrapText="1"/>
    </xf>
    <xf numFmtId="0" fontId="6" fillId="38" borderId="0" xfId="46" applyFont="1" applyFill="1" applyAlignment="1">
      <alignment vertical="top" wrapText="1"/>
    </xf>
  </cellXfs>
  <cellStyles count="50">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2" xfId="49" xr:uid="{00000000-0005-0000-0000-00001C000000}"/>
    <cellStyle name="Explanatory Text 2" xfId="31" xr:uid="{00000000-0005-0000-0000-00001D000000}"/>
    <cellStyle name="Good 2" xfId="32" xr:uid="{00000000-0005-0000-0000-00001E000000}"/>
    <cellStyle name="Heading 1 2" xfId="33" xr:uid="{00000000-0005-0000-0000-00001F000000}"/>
    <cellStyle name="Heading 2 2" xfId="34" xr:uid="{00000000-0005-0000-0000-000020000000}"/>
    <cellStyle name="Heading 3 2" xfId="35" xr:uid="{00000000-0005-0000-0000-000021000000}"/>
    <cellStyle name="Heading 4 2" xfId="36" xr:uid="{00000000-0005-0000-0000-000022000000}"/>
    <cellStyle name="Input 2" xfId="37" xr:uid="{00000000-0005-0000-0000-000024000000}"/>
    <cellStyle name="Komma" xfId="48" builtinId="3"/>
    <cellStyle name="Link" xfId="1" builtinId="8"/>
    <cellStyle name="Linked Cell 2" xfId="38" xr:uid="{00000000-0005-0000-0000-000025000000}"/>
    <cellStyle name="Neutral 2" xfId="39" xr:uid="{00000000-0005-0000-0000-000026000000}"/>
    <cellStyle name="Normal" xfId="0" builtinId="0"/>
    <cellStyle name="Normal 2" xfId="2" xr:uid="{00000000-0005-0000-0000-000028000000}"/>
    <cellStyle name="Normal 3" xfId="47" xr:uid="{00000000-0005-0000-0000-000029000000}"/>
    <cellStyle name="Normal 4" xfId="46" xr:uid="{00000000-0005-0000-0000-00002A000000}"/>
    <cellStyle name="Normal_euro parl elect" xfId="3" xr:uid="{00000000-0005-0000-0000-00002B000000}"/>
    <cellStyle name="Note 2" xfId="40" xr:uid="{00000000-0005-0000-0000-00002C000000}"/>
    <cellStyle name="Output 2" xfId="41" xr:uid="{00000000-0005-0000-0000-00002D000000}"/>
    <cellStyle name="Procent" xfId="45" builtinId="5"/>
    <cellStyle name="Title 2" xfId="42" xr:uid="{00000000-0005-0000-0000-00002F000000}"/>
    <cellStyle name="Total 2" xfId="43" xr:uid="{00000000-0005-0000-0000-000030000000}"/>
    <cellStyle name="Warning Text 2" xfId="44" xr:uid="{00000000-0005-0000-0000-000031000000}"/>
  </cellStyles>
  <dxfs count="32">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DCDCDC"/>
      <color rgb="FFBED2BE"/>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zoomScaleNormal="100" workbookViewId="0">
      <pane ySplit="3" topLeftCell="A4" activePane="bottomLeft" state="frozen"/>
      <selection activeCell="B9" sqref="B9"/>
      <selection pane="bottomLeft" activeCell="C4" sqref="C4"/>
    </sheetView>
  </sheetViews>
  <sheetFormatPr defaultColWidth="9.140625" defaultRowHeight="11.25" x14ac:dyDescent="0.2"/>
  <cols>
    <col min="1" max="1" width="11.85546875" style="96" customWidth="1"/>
    <col min="2" max="3" width="16.140625" style="96" customWidth="1"/>
    <col min="4" max="4" width="17.42578125" style="96" customWidth="1"/>
    <col min="5" max="11" width="16.140625" style="96" customWidth="1"/>
    <col min="12" max="16" width="13.5703125" style="96" customWidth="1"/>
    <col min="17" max="17" width="27.42578125" style="96" customWidth="1"/>
    <col min="18" max="16384" width="9.140625" style="96"/>
  </cols>
  <sheetData>
    <row r="1" spans="1:17" ht="26.25" x14ac:dyDescent="0.2">
      <c r="A1" s="303" t="s">
        <v>287</v>
      </c>
      <c r="B1" s="303"/>
      <c r="C1" s="303"/>
      <c r="D1" s="303"/>
      <c r="E1" s="303"/>
      <c r="F1" s="303"/>
      <c r="G1" s="303"/>
      <c r="H1" s="303"/>
      <c r="I1" s="303"/>
      <c r="J1" s="303"/>
      <c r="K1" s="303"/>
      <c r="L1" s="280" t="s">
        <v>2486</v>
      </c>
      <c r="M1" s="281">
        <v>42253</v>
      </c>
      <c r="N1" s="282"/>
      <c r="O1" s="282"/>
      <c r="P1" s="282"/>
      <c r="Q1" s="282"/>
    </row>
    <row r="2" spans="1:17" ht="69" customHeight="1" x14ac:dyDescent="0.2">
      <c r="A2" s="304"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Italy.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Italy,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Italy and during which periods, and provides additional information and information for editors and country authors.  If you have any questions, please email the PDY editors.  Contact information can be found at http://www.politicaldatayearbook.com/AboutUs.aspx</v>
      </c>
      <c r="B2" s="304"/>
      <c r="C2" s="304"/>
      <c r="D2" s="304"/>
      <c r="E2" s="304"/>
      <c r="F2" s="304"/>
      <c r="G2" s="304"/>
      <c r="H2" s="304"/>
      <c r="I2" s="304"/>
      <c r="J2" s="304"/>
      <c r="K2" s="304"/>
      <c r="L2" s="283" t="s">
        <v>2487</v>
      </c>
      <c r="M2" s="305" t="s">
        <v>2490</v>
      </c>
      <c r="N2" s="305"/>
      <c r="O2" s="305"/>
      <c r="P2" s="305"/>
      <c r="Q2" s="305"/>
    </row>
    <row r="3" spans="1:17" x14ac:dyDescent="0.2">
      <c r="A3" s="125" t="s">
        <v>6</v>
      </c>
      <c r="B3" s="126" t="s">
        <v>1</v>
      </c>
      <c r="C3" s="127" t="s">
        <v>86</v>
      </c>
      <c r="D3" s="127" t="s">
        <v>1203</v>
      </c>
      <c r="E3" s="127" t="s">
        <v>87</v>
      </c>
      <c r="F3" s="128" t="s">
        <v>136</v>
      </c>
      <c r="G3" s="128" t="s">
        <v>88</v>
      </c>
      <c r="H3" s="128" t="s">
        <v>89</v>
      </c>
      <c r="I3" s="127" t="s">
        <v>90</v>
      </c>
      <c r="J3" s="128" t="s">
        <v>91</v>
      </c>
      <c r="K3" s="127" t="s">
        <v>92</v>
      </c>
      <c r="L3" s="129" t="s">
        <v>2</v>
      </c>
      <c r="M3" s="130" t="s">
        <v>0</v>
      </c>
      <c r="N3" s="130" t="s">
        <v>85</v>
      </c>
      <c r="O3" s="129" t="s">
        <v>137</v>
      </c>
      <c r="P3" s="129" t="s">
        <v>2488</v>
      </c>
      <c r="Q3" s="279" t="s">
        <v>138</v>
      </c>
    </row>
    <row r="4" spans="1:17" ht="123.75" x14ac:dyDescent="0.2">
      <c r="A4" s="131" t="s">
        <v>139</v>
      </c>
      <c r="B4" s="131" t="s">
        <v>140</v>
      </c>
      <c r="C4" s="131" t="s">
        <v>141</v>
      </c>
      <c r="D4" s="131" t="s">
        <v>142</v>
      </c>
      <c r="E4" s="131" t="s">
        <v>143</v>
      </c>
      <c r="F4" s="132" t="s">
        <v>144</v>
      </c>
      <c r="G4" s="132" t="s">
        <v>145</v>
      </c>
      <c r="H4" s="132" t="s">
        <v>146</v>
      </c>
      <c r="I4" s="131" t="s">
        <v>147</v>
      </c>
      <c r="J4" s="132" t="s">
        <v>148</v>
      </c>
      <c r="K4" s="131" t="s">
        <v>149</v>
      </c>
      <c r="L4" s="131" t="s">
        <v>150</v>
      </c>
      <c r="M4" s="131" t="s">
        <v>151</v>
      </c>
      <c r="N4" s="131" t="s">
        <v>152</v>
      </c>
      <c r="O4" s="131" t="s">
        <v>153</v>
      </c>
      <c r="P4" s="131" t="s">
        <v>2489</v>
      </c>
      <c r="Q4" s="131" t="s">
        <v>154</v>
      </c>
    </row>
    <row r="5" spans="1:17" ht="45" x14ac:dyDescent="0.2">
      <c r="A5" s="131" t="str">
        <f>"Status for "&amp;A1</f>
        <v>Status for Italy</v>
      </c>
      <c r="B5" s="131" t="s">
        <v>155</v>
      </c>
      <c r="C5" s="131" t="str">
        <f>IF(MAX(cabinetpos!$A$3:$YG$3)&lt;1,"Tab is grey to indicate that this information is not collected for "&amp;$A$1,IF(MAX(cabinetpos!$A$3:$YG$3)=MIN(cabinetpos!$A$3:$YG$3),"Dataset includes only "&amp;YEAR(MAX(cabinetpos!$A$3:$YG$3)),"Dataset includes years "&amp;YEAR(MIN(cabinetpos!$A$3:$YG$3))&amp;"-"&amp;YEAR(MAX(cabinetpos!$A$3:$YG$3))))</f>
        <v>Dataset includes years 1905-2006</v>
      </c>
      <c r="D5" s="131"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1991-2022</v>
      </c>
      <c r="E5" s="131"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1987-2022</v>
      </c>
      <c r="F5" s="132" t="str">
        <f>IF(MAX(parlseats_lh!$A$1:$ZZ$1)&lt;1,"Tab is grey to indicate that this information is not collected for "&amp;$A$1,IF(MAX(parlseats_lh!$A$1:$ZZ$1)=MIN(parlseats_lh!$A$1:$ZZ$1),"Dataset includes only "&amp;YEAR(MAX(parlseats_lh!$A$1:$ZZ$1)),"Dataset includes years "&amp;YEAR(MIN(parlseats_lh!$A$1:$ZZ$1))&amp;"-"&amp;YEAR(MAX(parlseats_lh!$A$1:$ZZ$1))))</f>
        <v>Tab is grey to indicate that this information is not collected for Italy</v>
      </c>
      <c r="G5" s="132" t="str">
        <f>IF(MAX(parlvotes_uh!$A$2:$ZZ$2)&lt;1,"Tab is grey to indicate that this information is not collected for "&amp;$A$1,IF(MAX(parlvotes_uh!$A$2:$ZZ$2)=MIN(parlvotes_uh!$A$2:$ZZ$2),"Dataset includes only "&amp;YEAR(MAX(parlvotes_uh!$A$2:$ZZ$2)),"Dataset includes years "&amp;YEAR(MIN(parlvotes_uh!$A$2:$ZZ$2))&amp;"-"&amp;YEAR(MAX(parlvotes_uh!$A$2:$ZZ$2))))</f>
        <v>Tab is grey to indicate that this information is not collected for Italy</v>
      </c>
      <c r="H5" s="132" t="str">
        <f>IF(MAX(parlseats_uh!$A$1:$ZZ$1)&lt;1,"Tab is grey to indicate that this information is not collected for "&amp;$A$1,IF(MAX(parlseats_uh!$A$1:$ZZ$1)=MIN(parlseats_uh!$A$1:$ZZ$1),"Dataset includes only "&amp;YEAR(MAX(parlseats_uh!$A$1:$ZZ$1)),"Dataset includes years "&amp;YEAR(MIN(parlseats_uh!$A$1:$ZZ$1))&amp;"-"&amp;YEAR(MAX(parlseats_uh!$A$1:$ZZ$1))))</f>
        <v>Tab is grey to indicate that this information is not collected for Italy</v>
      </c>
      <c r="I5" s="131"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1989-2019</v>
      </c>
      <c r="J5" s="132" t="str">
        <f>IF(MAX(presvotes!$A$2:$ZZ$2)&lt;1,"Tab is grey to indicate that this information is not collected for "&amp;$A$1,IF(MAX(presvotes!$A$2:$ZZ$2)=MIN(presvotes!$A$2:$ZZ$2),"Dataset includes only "&amp;YEAR(MAX(presvotes!$A$2:$ZZ$2)),"Dataset includes years "&amp;YEAR(MIN(presvotes!$A$2:$ZZ$2))&amp;"-"&amp;YEAR(MAX(presvotes!$A$2:$ZZ$2))))</f>
        <v>Tab is grey to indicate that this information is not collected for Italy</v>
      </c>
      <c r="K5" s="131" t="str">
        <f>IF(MAX(refvotes!$A$2:$ZZ$2)&lt;1,"Tab is grey to indicate that this information is not collected for "&amp;$A$1,IF(MAX(refvotes!$A$2:$ZZ$2)=MIN(refvotes!$A$2:$ZZ$2),"Dataset includes only "&amp;YEAR(MAX(refvotes!$A$2:$ZZ$2)),"Dataset includes years "&amp;YEAR(MIN(refvotes!$A$2:$ZZ$2))&amp;"-"&amp;YEAR(MAX(refvotes!$A$2:$ZZ$2))))</f>
        <v>Dataset includes years 1989-2020</v>
      </c>
      <c r="L5" s="131" t="s">
        <v>155</v>
      </c>
      <c r="M5" s="131" t="s">
        <v>155</v>
      </c>
      <c r="N5" s="131" t="s">
        <v>155</v>
      </c>
      <c r="O5" s="131" t="s">
        <v>155</v>
      </c>
      <c r="P5" s="131" t="s">
        <v>155</v>
      </c>
      <c r="Q5" s="131" t="s">
        <v>156</v>
      </c>
    </row>
    <row r="6" spans="1:17" ht="67.5" x14ac:dyDescent="0.2">
      <c r="A6" s="131" t="str">
        <f>"Special notes for "&amp;A1</f>
        <v>Special notes for Italy</v>
      </c>
      <c r="B6" s="131"/>
      <c r="C6" s="131" t="s">
        <v>1443</v>
      </c>
      <c r="D6" s="131"/>
      <c r="E6" s="131"/>
      <c r="F6" s="131"/>
      <c r="G6" s="131"/>
      <c r="H6" s="131"/>
      <c r="I6" s="131"/>
      <c r="J6" s="131"/>
      <c r="K6" s="131"/>
      <c r="L6" s="131"/>
      <c r="M6" s="131"/>
      <c r="N6" s="131"/>
      <c r="Q6" s="131"/>
    </row>
    <row r="7" spans="1:17" ht="382.5" x14ac:dyDescent="0.2">
      <c r="A7" s="133" t="s">
        <v>157</v>
      </c>
      <c r="B7" s="133" t="s">
        <v>158</v>
      </c>
      <c r="C7" s="133"/>
      <c r="D7" s="133" t="s">
        <v>2193</v>
      </c>
      <c r="E7" s="133"/>
      <c r="F7" s="133" t="s">
        <v>159</v>
      </c>
      <c r="G7" s="133"/>
      <c r="H7" s="133" t="s">
        <v>159</v>
      </c>
      <c r="I7" s="133"/>
      <c r="J7" s="133"/>
      <c r="K7" s="133" t="s">
        <v>160</v>
      </c>
      <c r="L7" s="133" t="s">
        <v>84</v>
      </c>
      <c r="M7" s="133" t="s">
        <v>161</v>
      </c>
      <c r="N7" s="133" t="s">
        <v>162</v>
      </c>
      <c r="O7" s="133" t="s">
        <v>161</v>
      </c>
      <c r="P7" s="133"/>
      <c r="Q7" s="133" t="s">
        <v>163</v>
      </c>
    </row>
    <row r="8" spans="1:17" x14ac:dyDescent="0.2">
      <c r="A8" s="131"/>
      <c r="B8" s="131"/>
      <c r="C8" s="131"/>
      <c r="D8" s="131"/>
      <c r="E8" s="131"/>
      <c r="F8" s="131"/>
      <c r="G8" s="131"/>
      <c r="H8" s="131"/>
      <c r="I8" s="131"/>
      <c r="J8" s="131"/>
      <c r="K8" s="131"/>
      <c r="L8" s="131"/>
      <c r="M8" s="131"/>
      <c r="N8" s="131"/>
    </row>
    <row r="13" spans="1:17" x14ac:dyDescent="0.2">
      <c r="A13" s="134"/>
    </row>
  </sheetData>
  <mergeCells count="3">
    <mergeCell ref="A1:K1"/>
    <mergeCell ref="A2:K2"/>
    <mergeCell ref="M2:Q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DCDCDC"/>
  </sheetPr>
  <dimension ref="A1:BY100"/>
  <sheetViews>
    <sheetView zoomScaleNormal="100" workbookViewId="0">
      <pane xSplit="2" ySplit="10" topLeftCell="C11" activePane="bottomRight" state="frozen"/>
      <selection activeCell="I6" sqref="I6"/>
      <selection pane="topRight" activeCell="I6" sqref="I6"/>
      <selection pane="bottomLeft" activeCell="I6" sqref="I6"/>
      <selection pane="bottomRight" activeCell="F8" sqref="A1:XFD1048576"/>
    </sheetView>
  </sheetViews>
  <sheetFormatPr defaultColWidth="9.140625" defaultRowHeight="13.5" customHeight="1" x14ac:dyDescent="0.2"/>
  <cols>
    <col min="1" max="1" width="9.140625" style="204"/>
    <col min="2" max="2" width="11" style="204" customWidth="1"/>
    <col min="3" max="3" width="16.85546875" style="204" customWidth="1"/>
    <col min="4" max="4" width="10.42578125" style="204" customWidth="1"/>
    <col min="5" max="5" width="8.85546875" style="204" customWidth="1"/>
    <col min="6" max="16384" width="9.140625" style="204"/>
  </cols>
  <sheetData>
    <row r="1" spans="1:77" ht="46.5" customHeight="1" x14ac:dyDescent="0.2">
      <c r="A1" s="204" t="s">
        <v>36</v>
      </c>
      <c r="C1" s="205"/>
      <c r="D1" s="206" t="s">
        <v>37</v>
      </c>
      <c r="F1" s="206" t="s">
        <v>40</v>
      </c>
      <c r="H1" s="205"/>
      <c r="I1" s="206" t="s">
        <v>37</v>
      </c>
      <c r="K1" s="206" t="s">
        <v>40</v>
      </c>
      <c r="M1" s="205"/>
      <c r="N1" s="206" t="s">
        <v>37</v>
      </c>
      <c r="P1" s="206" t="s">
        <v>40</v>
      </c>
      <c r="R1" s="205"/>
      <c r="S1" s="206" t="s">
        <v>37</v>
      </c>
      <c r="U1" s="206" t="s">
        <v>40</v>
      </c>
      <c r="W1" s="205"/>
      <c r="X1" s="206" t="s">
        <v>37</v>
      </c>
      <c r="Z1" s="206" t="s">
        <v>40</v>
      </c>
      <c r="AB1" s="205"/>
      <c r="AC1" s="206" t="s">
        <v>37</v>
      </c>
      <c r="AE1" s="206" t="s">
        <v>40</v>
      </c>
      <c r="AG1" s="205"/>
      <c r="AH1" s="206" t="s">
        <v>37</v>
      </c>
      <c r="AJ1" s="206" t="s">
        <v>40</v>
      </c>
      <c r="AL1" s="205"/>
      <c r="AM1" s="206" t="s">
        <v>37</v>
      </c>
      <c r="AO1" s="206" t="s">
        <v>40</v>
      </c>
      <c r="AQ1" s="205"/>
      <c r="AR1" s="206" t="s">
        <v>37</v>
      </c>
      <c r="AT1" s="206" t="s">
        <v>40</v>
      </c>
      <c r="AV1" s="205"/>
      <c r="AW1" s="206" t="s">
        <v>37</v>
      </c>
      <c r="AY1" s="206" t="s">
        <v>40</v>
      </c>
      <c r="BA1" s="205"/>
      <c r="BB1" s="206" t="s">
        <v>37</v>
      </c>
      <c r="BD1" s="206" t="s">
        <v>40</v>
      </c>
      <c r="BF1" s="205"/>
      <c r="BG1" s="206" t="s">
        <v>37</v>
      </c>
      <c r="BI1" s="206" t="s">
        <v>40</v>
      </c>
      <c r="BK1" s="205"/>
      <c r="BL1" s="206" t="s">
        <v>37</v>
      </c>
      <c r="BN1" s="206" t="s">
        <v>40</v>
      </c>
      <c r="BP1" s="205"/>
      <c r="BQ1" s="206" t="s">
        <v>37</v>
      </c>
      <c r="BS1" s="206" t="s">
        <v>40</v>
      </c>
      <c r="BU1" s="205"/>
      <c r="BV1" s="206" t="s">
        <v>37</v>
      </c>
      <c r="BX1" s="206" t="s">
        <v>40</v>
      </c>
    </row>
    <row r="2" spans="1:77" ht="13.5" customHeight="1" x14ac:dyDescent="0.2">
      <c r="A2" s="204" t="s">
        <v>19</v>
      </c>
      <c r="C2" s="205"/>
      <c r="D2" s="207"/>
      <c r="F2" s="207"/>
      <c r="H2" s="205"/>
      <c r="I2" s="207"/>
      <c r="K2" s="207"/>
      <c r="M2" s="205"/>
      <c r="N2" s="207"/>
      <c r="P2" s="207"/>
      <c r="R2" s="205"/>
      <c r="S2" s="207"/>
      <c r="U2" s="207"/>
      <c r="W2" s="205"/>
      <c r="X2" s="207"/>
      <c r="Z2" s="207"/>
      <c r="AB2" s="205"/>
      <c r="AC2" s="207"/>
      <c r="AE2" s="207"/>
      <c r="AG2" s="205"/>
      <c r="AH2" s="207"/>
      <c r="AJ2" s="207"/>
      <c r="AL2" s="205"/>
      <c r="AM2" s="207"/>
      <c r="AO2" s="207"/>
      <c r="AQ2" s="205"/>
      <c r="AR2" s="207"/>
      <c r="AT2" s="207"/>
      <c r="AV2" s="205"/>
      <c r="AW2" s="207"/>
      <c r="AY2" s="207"/>
      <c r="BA2" s="205"/>
      <c r="BB2" s="207"/>
      <c r="BD2" s="207"/>
      <c r="BF2" s="205"/>
      <c r="BG2" s="207"/>
      <c r="BI2" s="207"/>
      <c r="BK2" s="205"/>
      <c r="BL2" s="207"/>
      <c r="BN2" s="207"/>
      <c r="BP2" s="205"/>
      <c r="BQ2" s="207"/>
      <c r="BS2" s="207"/>
      <c r="BU2" s="205"/>
      <c r="BV2" s="207"/>
      <c r="BX2" s="207"/>
    </row>
    <row r="3" spans="1:77" ht="13.5" customHeight="1" x14ac:dyDescent="0.2">
      <c r="A3" s="204" t="s">
        <v>126</v>
      </c>
      <c r="C3" s="205"/>
      <c r="D3" s="207"/>
      <c r="F3" s="207"/>
      <c r="H3" s="205"/>
      <c r="I3" s="207"/>
      <c r="K3" s="207"/>
      <c r="M3" s="205"/>
      <c r="N3" s="207"/>
      <c r="P3" s="207"/>
      <c r="R3" s="205"/>
      <c r="S3" s="207"/>
      <c r="U3" s="207"/>
      <c r="W3" s="205"/>
      <c r="X3" s="207"/>
      <c r="Z3" s="207"/>
      <c r="AB3" s="205"/>
      <c r="AC3" s="207"/>
      <c r="AE3" s="207"/>
      <c r="AG3" s="205"/>
      <c r="AH3" s="207"/>
      <c r="AJ3" s="207"/>
      <c r="AL3" s="205"/>
      <c r="AM3" s="207"/>
      <c r="AO3" s="207"/>
      <c r="AQ3" s="205"/>
      <c r="AR3" s="207"/>
      <c r="AT3" s="207"/>
      <c r="AV3" s="205"/>
      <c r="AW3" s="207"/>
      <c r="AY3" s="207"/>
      <c r="BA3" s="205"/>
      <c r="BB3" s="207"/>
      <c r="BD3" s="207"/>
      <c r="BF3" s="205"/>
      <c r="BG3" s="207"/>
      <c r="BI3" s="207"/>
      <c r="BK3" s="205"/>
      <c r="BL3" s="207"/>
      <c r="BN3" s="207"/>
      <c r="BP3" s="205"/>
      <c r="BQ3" s="207"/>
      <c r="BS3" s="207"/>
      <c r="BU3" s="205"/>
      <c r="BV3" s="207"/>
      <c r="BX3" s="207"/>
    </row>
    <row r="4" spans="1:77" ht="13.5" customHeight="1" x14ac:dyDescent="0.2">
      <c r="A4" s="208" t="s">
        <v>22</v>
      </c>
      <c r="C4" s="205"/>
      <c r="D4" s="209"/>
      <c r="E4" s="210"/>
      <c r="F4" s="209"/>
      <c r="H4" s="205"/>
      <c r="J4" s="210"/>
      <c r="K4" s="209"/>
      <c r="M4" s="205"/>
      <c r="N4" s="209"/>
      <c r="O4" s="210"/>
      <c r="P4" s="209"/>
      <c r="R4" s="205"/>
      <c r="S4" s="209"/>
      <c r="T4" s="210"/>
      <c r="U4" s="209"/>
      <c r="W4" s="205"/>
      <c r="X4" s="210"/>
      <c r="Y4" s="210"/>
      <c r="Z4" s="209"/>
      <c r="AB4" s="205"/>
      <c r="AC4" s="209"/>
      <c r="AD4" s="210"/>
      <c r="AE4" s="209"/>
      <c r="AG4" s="205"/>
      <c r="AH4" s="209"/>
      <c r="AI4" s="210"/>
      <c r="AJ4" s="209"/>
      <c r="AL4" s="205"/>
      <c r="AM4" s="209"/>
      <c r="AN4" s="210"/>
      <c r="AO4" s="209"/>
      <c r="AQ4" s="205"/>
      <c r="AR4" s="209"/>
      <c r="AS4" s="210"/>
      <c r="AT4" s="209"/>
      <c r="AV4" s="205"/>
      <c r="AW4" s="209"/>
      <c r="AX4" s="210"/>
      <c r="AY4" s="209"/>
      <c r="BA4" s="205"/>
      <c r="BB4" s="209"/>
      <c r="BC4" s="210"/>
      <c r="BD4" s="209"/>
      <c r="BF4" s="205"/>
      <c r="BG4" s="209"/>
      <c r="BH4" s="210"/>
      <c r="BI4" s="209"/>
      <c r="BK4" s="205"/>
      <c r="BL4" s="209"/>
      <c r="BM4" s="210"/>
      <c r="BN4" s="209"/>
      <c r="BP4" s="205"/>
      <c r="BQ4" s="209"/>
      <c r="BR4" s="210"/>
      <c r="BS4" s="209"/>
      <c r="BU4" s="205"/>
      <c r="BV4" s="209"/>
      <c r="BW4" s="210"/>
      <c r="BX4" s="209"/>
    </row>
    <row r="5" spans="1:77" ht="13.5" customHeight="1" x14ac:dyDescent="0.2">
      <c r="A5" s="208" t="s">
        <v>23</v>
      </c>
      <c r="C5" s="205"/>
      <c r="D5" s="209"/>
      <c r="E5" s="210"/>
      <c r="F5" s="209"/>
      <c r="H5" s="205"/>
      <c r="J5" s="210"/>
      <c r="K5" s="209"/>
      <c r="M5" s="205"/>
      <c r="N5" s="209"/>
      <c r="O5" s="210"/>
      <c r="P5" s="209"/>
      <c r="R5" s="205"/>
      <c r="S5" s="209"/>
      <c r="T5" s="210"/>
      <c r="U5" s="209"/>
      <c r="W5" s="205"/>
      <c r="X5" s="210"/>
      <c r="Y5" s="210"/>
      <c r="Z5" s="209"/>
      <c r="AB5" s="205"/>
      <c r="AC5" s="209"/>
      <c r="AD5" s="210"/>
      <c r="AE5" s="209"/>
      <c r="AG5" s="205"/>
      <c r="AH5" s="209"/>
      <c r="AI5" s="210"/>
      <c r="AJ5" s="209"/>
      <c r="AL5" s="205"/>
      <c r="AM5" s="209"/>
      <c r="AN5" s="210"/>
      <c r="AO5" s="209"/>
      <c r="AQ5" s="205"/>
      <c r="AR5" s="209"/>
      <c r="AS5" s="210"/>
      <c r="AT5" s="209"/>
      <c r="AV5" s="205"/>
      <c r="AW5" s="209"/>
      <c r="AX5" s="210"/>
      <c r="AY5" s="209"/>
      <c r="BA5" s="205"/>
      <c r="BB5" s="209"/>
      <c r="BC5" s="210"/>
      <c r="BD5" s="209"/>
      <c r="BF5" s="205"/>
      <c r="BG5" s="209"/>
      <c r="BH5" s="210"/>
      <c r="BI5" s="209"/>
      <c r="BK5" s="205"/>
      <c r="BL5" s="209"/>
      <c r="BM5" s="210"/>
      <c r="BN5" s="209"/>
      <c r="BP5" s="205"/>
      <c r="BQ5" s="209"/>
      <c r="BR5" s="210"/>
      <c r="BS5" s="209"/>
      <c r="BU5" s="205"/>
      <c r="BV5" s="209"/>
      <c r="BW5" s="210"/>
      <c r="BX5" s="209"/>
    </row>
    <row r="6" spans="1:77" ht="13.5" customHeight="1" x14ac:dyDescent="0.2">
      <c r="A6" s="208" t="s">
        <v>60</v>
      </c>
      <c r="C6" s="205"/>
      <c r="D6" s="211"/>
      <c r="E6" s="212"/>
      <c r="F6" s="211"/>
      <c r="H6" s="205"/>
      <c r="I6" s="211"/>
      <c r="J6" s="212"/>
      <c r="K6" s="211"/>
      <c r="M6" s="205"/>
      <c r="N6" s="211"/>
      <c r="O6" s="212"/>
      <c r="P6" s="211"/>
      <c r="R6" s="205"/>
      <c r="S6" s="211"/>
      <c r="T6" s="212"/>
      <c r="U6" s="211"/>
      <c r="W6" s="205"/>
      <c r="X6" s="211"/>
      <c r="Y6" s="212"/>
      <c r="Z6" s="211"/>
      <c r="AB6" s="205"/>
      <c r="AC6" s="211"/>
      <c r="AD6" s="212"/>
      <c r="AE6" s="211"/>
      <c r="AG6" s="205"/>
      <c r="AH6" s="211"/>
      <c r="AI6" s="212"/>
      <c r="AJ6" s="211"/>
      <c r="AL6" s="205"/>
      <c r="AM6" s="211"/>
      <c r="AN6" s="212"/>
      <c r="AO6" s="211"/>
      <c r="AQ6" s="205"/>
      <c r="AR6" s="211"/>
      <c r="AS6" s="212"/>
      <c r="AT6" s="211"/>
      <c r="AV6" s="205"/>
      <c r="AW6" s="211"/>
      <c r="AX6" s="212"/>
      <c r="AY6" s="211"/>
      <c r="BA6" s="205"/>
      <c r="BB6" s="211"/>
      <c r="BC6" s="212"/>
      <c r="BD6" s="211"/>
      <c r="BF6" s="205"/>
      <c r="BG6" s="211"/>
      <c r="BH6" s="212"/>
      <c r="BI6" s="211"/>
      <c r="BK6" s="205"/>
      <c r="BL6" s="211"/>
      <c r="BM6" s="212"/>
      <c r="BN6" s="211"/>
      <c r="BP6" s="205"/>
      <c r="BQ6" s="211"/>
      <c r="BR6" s="212"/>
      <c r="BS6" s="211"/>
      <c r="BU6" s="205"/>
      <c r="BV6" s="211"/>
      <c r="BW6" s="212"/>
      <c r="BX6" s="211"/>
    </row>
    <row r="7" spans="1:77" ht="13.5" customHeight="1" x14ac:dyDescent="0.2">
      <c r="A7" s="208" t="s">
        <v>24</v>
      </c>
      <c r="C7" s="205"/>
      <c r="D7" s="209"/>
      <c r="E7" s="210"/>
      <c r="F7" s="209"/>
      <c r="H7" s="205"/>
      <c r="I7" s="209"/>
      <c r="J7" s="210"/>
      <c r="K7" s="209"/>
      <c r="M7" s="205"/>
      <c r="N7" s="209"/>
      <c r="O7" s="210"/>
      <c r="P7" s="209"/>
      <c r="R7" s="205"/>
      <c r="S7" s="209"/>
      <c r="T7" s="210"/>
      <c r="U7" s="209"/>
      <c r="W7" s="205"/>
      <c r="X7" s="210"/>
      <c r="Y7" s="210"/>
      <c r="Z7" s="209"/>
      <c r="AB7" s="205"/>
      <c r="AC7" s="209"/>
      <c r="AD7" s="210"/>
      <c r="AE7" s="209"/>
      <c r="AG7" s="205"/>
      <c r="AH7" s="209"/>
      <c r="AI7" s="210"/>
      <c r="AJ7" s="209"/>
      <c r="AL7" s="205"/>
      <c r="AM7" s="209"/>
      <c r="AN7" s="210"/>
      <c r="AO7" s="209"/>
      <c r="AQ7" s="205"/>
      <c r="AR7" s="209"/>
      <c r="AS7" s="210"/>
      <c r="AT7" s="209"/>
      <c r="AV7" s="205"/>
      <c r="AW7" s="209"/>
      <c r="AX7" s="210"/>
      <c r="AY7" s="209"/>
      <c r="BA7" s="205"/>
      <c r="BB7" s="209"/>
      <c r="BC7" s="210"/>
      <c r="BD7" s="209"/>
      <c r="BF7" s="205"/>
      <c r="BG7" s="209"/>
      <c r="BH7" s="210"/>
      <c r="BI7" s="209"/>
      <c r="BK7" s="205"/>
      <c r="BL7" s="209"/>
      <c r="BM7" s="210"/>
      <c r="BN7" s="209"/>
      <c r="BP7" s="205"/>
      <c r="BQ7" s="209"/>
      <c r="BR7" s="210"/>
      <c r="BS7" s="209"/>
      <c r="BU7" s="205"/>
      <c r="BV7" s="209"/>
      <c r="BW7" s="210"/>
      <c r="BX7" s="209"/>
    </row>
    <row r="8" spans="1:77" ht="13.5" customHeight="1" x14ac:dyDescent="0.2">
      <c r="A8" s="208" t="s">
        <v>61</v>
      </c>
      <c r="C8" s="205"/>
      <c r="D8" s="211"/>
      <c r="E8" s="212"/>
      <c r="F8" s="211"/>
      <c r="H8" s="205"/>
      <c r="I8" s="211"/>
      <c r="J8" s="212"/>
      <c r="K8" s="211"/>
      <c r="M8" s="205"/>
      <c r="N8" s="211"/>
      <c r="O8" s="212"/>
      <c r="P8" s="211"/>
      <c r="R8" s="205"/>
      <c r="S8" s="211"/>
      <c r="T8" s="212"/>
      <c r="U8" s="211"/>
      <c r="W8" s="205"/>
      <c r="X8" s="211"/>
      <c r="Y8" s="212"/>
      <c r="Z8" s="211"/>
      <c r="AB8" s="205"/>
      <c r="AC8" s="211"/>
      <c r="AD8" s="212"/>
      <c r="AE8" s="211"/>
      <c r="AG8" s="205"/>
      <c r="AH8" s="211"/>
      <c r="AI8" s="212"/>
      <c r="AJ8" s="211"/>
      <c r="AL8" s="205"/>
      <c r="AM8" s="211"/>
      <c r="AN8" s="212"/>
      <c r="AO8" s="211"/>
      <c r="AQ8" s="205"/>
      <c r="AR8" s="211"/>
      <c r="AS8" s="212"/>
      <c r="AT8" s="211"/>
      <c r="AV8" s="205"/>
      <c r="AW8" s="211"/>
      <c r="AX8" s="212"/>
      <c r="AY8" s="211"/>
      <c r="BA8" s="205"/>
      <c r="BB8" s="211"/>
      <c r="BC8" s="212"/>
      <c r="BD8" s="211"/>
      <c r="BF8" s="205"/>
      <c r="BG8" s="211"/>
      <c r="BH8" s="212"/>
      <c r="BI8" s="211"/>
      <c r="BK8" s="205"/>
      <c r="BL8" s="211"/>
      <c r="BM8" s="212"/>
      <c r="BN8" s="211"/>
      <c r="BP8" s="205"/>
      <c r="BQ8" s="211"/>
      <c r="BR8" s="212"/>
      <c r="BS8" s="211"/>
      <c r="BU8" s="205"/>
      <c r="BV8" s="211"/>
      <c r="BW8" s="212"/>
      <c r="BX8" s="211"/>
    </row>
    <row r="9" spans="1:77" ht="13.5" customHeight="1" x14ac:dyDescent="0.2">
      <c r="A9" s="204" t="s">
        <v>6</v>
      </c>
      <c r="C9" s="205"/>
      <c r="D9" s="213"/>
      <c r="E9" s="212"/>
      <c r="F9" s="209"/>
      <c r="H9" s="205"/>
      <c r="I9" s="211"/>
      <c r="J9" s="212"/>
      <c r="K9" s="209"/>
      <c r="M9" s="205"/>
      <c r="N9" s="211"/>
      <c r="O9" s="212"/>
      <c r="P9" s="209"/>
      <c r="R9" s="205"/>
      <c r="S9" s="211"/>
      <c r="T9" s="212"/>
      <c r="U9" s="209"/>
      <c r="W9" s="205"/>
      <c r="X9" s="213"/>
      <c r="Y9" s="212"/>
      <c r="Z9" s="209"/>
      <c r="AB9" s="205"/>
      <c r="AC9" s="213"/>
      <c r="AE9" s="209"/>
      <c r="AG9" s="205"/>
      <c r="AH9" s="213"/>
      <c r="AJ9" s="209"/>
      <c r="AL9" s="205"/>
      <c r="AM9" s="213"/>
      <c r="AO9" s="209"/>
      <c r="AQ9" s="205"/>
      <c r="AR9" s="213"/>
      <c r="AT9" s="209"/>
      <c r="AV9" s="205"/>
      <c r="AW9" s="213"/>
      <c r="AY9" s="209"/>
      <c r="BA9" s="205"/>
      <c r="BB9" s="213"/>
      <c r="BD9" s="209"/>
      <c r="BF9" s="205"/>
      <c r="BG9" s="213"/>
      <c r="BI9" s="209"/>
      <c r="BK9" s="205"/>
      <c r="BL9" s="213"/>
      <c r="BN9" s="209"/>
      <c r="BP9" s="205"/>
      <c r="BQ9" s="213"/>
      <c r="BS9" s="209"/>
      <c r="BU9" s="205"/>
      <c r="BV9" s="213"/>
      <c r="BX9" s="209"/>
    </row>
    <row r="10" spans="1:77" ht="31.5" customHeight="1" x14ac:dyDescent="0.2">
      <c r="A10" s="214" t="s">
        <v>130</v>
      </c>
      <c r="B10" s="214" t="s">
        <v>38</v>
      </c>
      <c r="C10" s="215" t="s">
        <v>131</v>
      </c>
      <c r="D10" s="206" t="s">
        <v>110</v>
      </c>
      <c r="E10" s="216" t="s">
        <v>111</v>
      </c>
      <c r="F10" s="206" t="s">
        <v>112</v>
      </c>
      <c r="G10" s="216" t="s">
        <v>113</v>
      </c>
      <c r="H10" s="215" t="s">
        <v>39</v>
      </c>
      <c r="I10" s="206" t="s">
        <v>110</v>
      </c>
      <c r="J10" s="216" t="s">
        <v>111</v>
      </c>
      <c r="K10" s="206" t="s">
        <v>112</v>
      </c>
      <c r="L10" s="216" t="s">
        <v>113</v>
      </c>
      <c r="M10" s="215" t="s">
        <v>39</v>
      </c>
      <c r="N10" s="206" t="s">
        <v>110</v>
      </c>
      <c r="O10" s="216" t="s">
        <v>111</v>
      </c>
      <c r="P10" s="206" t="s">
        <v>112</v>
      </c>
      <c r="Q10" s="216" t="s">
        <v>113</v>
      </c>
      <c r="R10" s="215" t="s">
        <v>39</v>
      </c>
      <c r="S10" s="206" t="s">
        <v>110</v>
      </c>
      <c r="T10" s="216" t="s">
        <v>111</v>
      </c>
      <c r="U10" s="206" t="s">
        <v>112</v>
      </c>
      <c r="V10" s="216" t="s">
        <v>113</v>
      </c>
      <c r="W10" s="215" t="s">
        <v>39</v>
      </c>
      <c r="X10" s="206" t="s">
        <v>110</v>
      </c>
      <c r="Y10" s="216" t="s">
        <v>111</v>
      </c>
      <c r="Z10" s="206" t="s">
        <v>112</v>
      </c>
      <c r="AA10" s="216" t="s">
        <v>113</v>
      </c>
      <c r="AB10" s="215" t="s">
        <v>39</v>
      </c>
      <c r="AC10" s="206" t="s">
        <v>110</v>
      </c>
      <c r="AD10" s="216" t="s">
        <v>111</v>
      </c>
      <c r="AE10" s="206" t="s">
        <v>112</v>
      </c>
      <c r="AF10" s="216" t="s">
        <v>113</v>
      </c>
      <c r="AG10" s="215" t="s">
        <v>39</v>
      </c>
      <c r="AH10" s="206" t="s">
        <v>110</v>
      </c>
      <c r="AI10" s="216" t="s">
        <v>111</v>
      </c>
      <c r="AJ10" s="206" t="s">
        <v>112</v>
      </c>
      <c r="AK10" s="216" t="s">
        <v>113</v>
      </c>
      <c r="AL10" s="215" t="s">
        <v>39</v>
      </c>
      <c r="AM10" s="206" t="s">
        <v>110</v>
      </c>
      <c r="AN10" s="216" t="s">
        <v>111</v>
      </c>
      <c r="AO10" s="206" t="s">
        <v>112</v>
      </c>
      <c r="AP10" s="216" t="s">
        <v>113</v>
      </c>
      <c r="AQ10" s="215" t="s">
        <v>39</v>
      </c>
      <c r="AR10" s="206" t="s">
        <v>110</v>
      </c>
      <c r="AS10" s="216" t="s">
        <v>111</v>
      </c>
      <c r="AT10" s="206" t="s">
        <v>112</v>
      </c>
      <c r="AU10" s="216" t="s">
        <v>113</v>
      </c>
      <c r="AV10" s="215" t="s">
        <v>39</v>
      </c>
      <c r="AW10" s="206" t="s">
        <v>110</v>
      </c>
      <c r="AX10" s="216" t="s">
        <v>111</v>
      </c>
      <c r="AY10" s="206" t="s">
        <v>112</v>
      </c>
      <c r="AZ10" s="216" t="s">
        <v>113</v>
      </c>
      <c r="BA10" s="215" t="s">
        <v>39</v>
      </c>
      <c r="BB10" s="206" t="s">
        <v>110</v>
      </c>
      <c r="BC10" s="216" t="s">
        <v>111</v>
      </c>
      <c r="BD10" s="206" t="s">
        <v>112</v>
      </c>
      <c r="BE10" s="216" t="s">
        <v>113</v>
      </c>
      <c r="BF10" s="215" t="s">
        <v>39</v>
      </c>
      <c r="BG10" s="206" t="s">
        <v>110</v>
      </c>
      <c r="BH10" s="216" t="s">
        <v>111</v>
      </c>
      <c r="BI10" s="206" t="s">
        <v>112</v>
      </c>
      <c r="BJ10" s="216" t="s">
        <v>113</v>
      </c>
      <c r="BK10" s="215" t="s">
        <v>39</v>
      </c>
      <c r="BL10" s="206" t="s">
        <v>110</v>
      </c>
      <c r="BM10" s="216" t="s">
        <v>111</v>
      </c>
      <c r="BN10" s="206" t="s">
        <v>112</v>
      </c>
      <c r="BO10" s="216" t="s">
        <v>113</v>
      </c>
      <c r="BP10" s="215" t="s">
        <v>39</v>
      </c>
      <c r="BQ10" s="206" t="s">
        <v>110</v>
      </c>
      <c r="BR10" s="216" t="s">
        <v>111</v>
      </c>
      <c r="BS10" s="206" t="s">
        <v>112</v>
      </c>
      <c r="BT10" s="216" t="s">
        <v>113</v>
      </c>
      <c r="BU10" s="215" t="s">
        <v>39</v>
      </c>
      <c r="BV10" s="206" t="s">
        <v>110</v>
      </c>
      <c r="BW10" s="216" t="s">
        <v>111</v>
      </c>
      <c r="BX10" s="206" t="s">
        <v>112</v>
      </c>
      <c r="BY10" s="216" t="s">
        <v>113</v>
      </c>
    </row>
    <row r="11" spans="1:77" ht="13.5" customHeight="1" x14ac:dyDescent="0.2">
      <c r="C11" s="217"/>
      <c r="D11" s="206"/>
      <c r="E11" s="218"/>
      <c r="F11" s="206"/>
      <c r="G11" s="218"/>
      <c r="H11" s="217"/>
      <c r="I11" s="206"/>
      <c r="J11" s="219"/>
      <c r="K11" s="206"/>
      <c r="L11" s="219"/>
      <c r="M11" s="217"/>
      <c r="N11" s="206"/>
      <c r="O11" s="219"/>
      <c r="P11" s="206"/>
      <c r="Q11" s="219"/>
      <c r="R11" s="217"/>
      <c r="S11" s="206"/>
      <c r="T11" s="219"/>
      <c r="U11" s="206"/>
      <c r="V11" s="219"/>
      <c r="W11" s="217"/>
      <c r="X11" s="206"/>
      <c r="Y11" s="219"/>
      <c r="Z11" s="206"/>
      <c r="AA11" s="219"/>
      <c r="AB11" s="217"/>
      <c r="AC11" s="206"/>
      <c r="AD11" s="219"/>
      <c r="AE11" s="206"/>
      <c r="AF11" s="219"/>
      <c r="AG11" s="217"/>
      <c r="AH11" s="206"/>
      <c r="AI11" s="219"/>
      <c r="AJ11" s="206"/>
      <c r="AK11" s="219"/>
      <c r="AL11" s="217"/>
      <c r="AM11" s="206"/>
      <c r="AN11" s="219"/>
      <c r="AO11" s="206"/>
      <c r="AP11" s="219"/>
      <c r="AQ11" s="217"/>
      <c r="AR11" s="206"/>
      <c r="AS11" s="219"/>
      <c r="AT11" s="206"/>
      <c r="AU11" s="219"/>
      <c r="AV11" s="217"/>
      <c r="AW11" s="206"/>
      <c r="AX11" s="219"/>
      <c r="AY11" s="206"/>
      <c r="AZ11" s="219"/>
      <c r="BA11" s="217"/>
      <c r="BB11" s="206"/>
      <c r="BC11" s="219"/>
      <c r="BD11" s="206"/>
      <c r="BE11" s="219"/>
      <c r="BF11" s="217"/>
      <c r="BG11" s="206"/>
      <c r="BH11" s="219"/>
      <c r="BI11" s="206"/>
      <c r="BJ11" s="219"/>
      <c r="BK11" s="217"/>
      <c r="BL11" s="206"/>
      <c r="BM11" s="219"/>
      <c r="BN11" s="206"/>
      <c r="BO11" s="219"/>
      <c r="BP11" s="217"/>
      <c r="BQ11" s="206"/>
      <c r="BR11" s="219"/>
      <c r="BS11" s="206"/>
      <c r="BT11" s="219"/>
      <c r="BU11" s="217"/>
      <c r="BV11" s="206"/>
      <c r="BW11" s="219"/>
      <c r="BX11" s="206"/>
      <c r="BY11" s="219"/>
    </row>
    <row r="12" spans="1:77" ht="13.5" customHeight="1" x14ac:dyDescent="0.2">
      <c r="C12" s="217"/>
      <c r="D12" s="206"/>
      <c r="E12" s="218"/>
      <c r="F12" s="206"/>
      <c r="G12" s="218"/>
      <c r="H12" s="220"/>
      <c r="I12" s="206"/>
      <c r="J12" s="219"/>
      <c r="K12" s="206"/>
      <c r="L12" s="219"/>
      <c r="M12" s="217"/>
      <c r="N12" s="206"/>
      <c r="O12" s="219"/>
      <c r="P12" s="206"/>
      <c r="Q12" s="219"/>
      <c r="R12" s="217"/>
      <c r="S12" s="206"/>
      <c r="T12" s="219"/>
      <c r="U12" s="206"/>
      <c r="V12" s="219"/>
      <c r="W12" s="217"/>
      <c r="X12" s="206"/>
      <c r="Y12" s="219"/>
      <c r="Z12" s="206"/>
      <c r="AA12" s="219"/>
      <c r="AB12" s="217"/>
      <c r="AC12" s="206"/>
      <c r="AD12" s="219"/>
      <c r="AE12" s="206"/>
      <c r="AF12" s="219"/>
      <c r="AG12" s="217"/>
      <c r="AH12" s="206"/>
      <c r="AI12" s="219"/>
      <c r="AJ12" s="206"/>
      <c r="AK12" s="219"/>
      <c r="AL12" s="217"/>
      <c r="AM12" s="206"/>
      <c r="AN12" s="219"/>
      <c r="AO12" s="206"/>
      <c r="AP12" s="219"/>
      <c r="AQ12" s="217"/>
      <c r="AR12" s="206"/>
      <c r="AS12" s="219"/>
      <c r="AT12" s="206"/>
      <c r="AU12" s="219"/>
      <c r="AV12" s="217"/>
      <c r="AW12" s="206"/>
      <c r="AX12" s="219"/>
      <c r="AY12" s="206"/>
      <c r="AZ12" s="219"/>
      <c r="BA12" s="217"/>
      <c r="BB12" s="206"/>
      <c r="BC12" s="219"/>
      <c r="BD12" s="206"/>
      <c r="BE12" s="219"/>
      <c r="BF12" s="217"/>
      <c r="BG12" s="206"/>
      <c r="BH12" s="219"/>
      <c r="BI12" s="206"/>
      <c r="BJ12" s="219"/>
      <c r="BK12" s="217"/>
      <c r="BL12" s="206"/>
      <c r="BM12" s="219"/>
      <c r="BN12" s="206"/>
      <c r="BO12" s="219"/>
      <c r="BP12" s="217"/>
      <c r="BQ12" s="206"/>
      <c r="BR12" s="219"/>
      <c r="BS12" s="206"/>
      <c r="BT12" s="219"/>
      <c r="BU12" s="217"/>
      <c r="BV12" s="206"/>
      <c r="BW12" s="219"/>
      <c r="BX12" s="206"/>
      <c r="BY12" s="219"/>
    </row>
    <row r="13" spans="1:77" ht="13.5" customHeight="1" x14ac:dyDescent="0.2">
      <c r="A13" s="221"/>
      <c r="C13" s="217"/>
      <c r="D13" s="206"/>
      <c r="E13" s="218"/>
      <c r="F13" s="206"/>
      <c r="G13" s="212"/>
      <c r="H13" s="217"/>
      <c r="I13" s="206"/>
      <c r="J13" s="219"/>
      <c r="K13" s="206"/>
      <c r="L13" s="212"/>
      <c r="M13" s="217"/>
      <c r="N13" s="206"/>
      <c r="O13" s="212"/>
      <c r="P13" s="206"/>
      <c r="Q13" s="212"/>
      <c r="R13" s="217"/>
      <c r="S13" s="206"/>
      <c r="T13" s="212"/>
      <c r="U13" s="206"/>
      <c r="V13" s="212"/>
      <c r="W13" s="217"/>
      <c r="X13" s="206"/>
      <c r="Y13" s="212"/>
      <c r="Z13" s="206"/>
      <c r="AA13" s="212"/>
      <c r="AB13" s="217"/>
      <c r="AC13" s="206"/>
      <c r="AD13" s="212"/>
      <c r="AE13" s="206"/>
      <c r="AF13" s="212"/>
      <c r="AG13" s="217"/>
      <c r="AH13" s="206"/>
      <c r="AI13" s="212"/>
      <c r="AJ13" s="206"/>
      <c r="AK13" s="212"/>
      <c r="AL13" s="217"/>
      <c r="AM13" s="206"/>
      <c r="AN13" s="212"/>
      <c r="AO13" s="206"/>
      <c r="AP13" s="212"/>
      <c r="AQ13" s="217"/>
      <c r="AR13" s="206"/>
      <c r="AS13" s="212"/>
      <c r="AT13" s="206"/>
      <c r="AU13" s="212"/>
      <c r="AV13" s="217"/>
      <c r="AW13" s="206"/>
      <c r="AX13" s="212"/>
      <c r="AY13" s="206"/>
      <c r="AZ13" s="212"/>
      <c r="BA13" s="217"/>
      <c r="BB13" s="206"/>
      <c r="BC13" s="212"/>
      <c r="BD13" s="206"/>
      <c r="BE13" s="212"/>
      <c r="BF13" s="217"/>
      <c r="BG13" s="206"/>
      <c r="BH13" s="212"/>
      <c r="BI13" s="206"/>
      <c r="BJ13" s="212"/>
      <c r="BK13" s="217"/>
      <c r="BL13" s="206"/>
      <c r="BM13" s="212"/>
      <c r="BN13" s="206"/>
      <c r="BO13" s="212"/>
      <c r="BP13" s="217"/>
      <c r="BQ13" s="206"/>
      <c r="BR13" s="212"/>
      <c r="BS13" s="206"/>
      <c r="BT13" s="212"/>
      <c r="BU13" s="217"/>
      <c r="BV13" s="206"/>
      <c r="BW13" s="212"/>
      <c r="BX13" s="206"/>
      <c r="BY13" s="212"/>
    </row>
    <row r="14" spans="1:77" ht="13.5" customHeight="1" x14ac:dyDescent="0.2">
      <c r="C14" s="205"/>
      <c r="D14" s="206"/>
      <c r="E14" s="218"/>
      <c r="F14" s="206"/>
      <c r="G14" s="212"/>
      <c r="H14" s="205"/>
      <c r="I14" s="206"/>
      <c r="J14" s="219"/>
      <c r="K14" s="206"/>
      <c r="L14" s="212"/>
      <c r="M14" s="220"/>
      <c r="N14" s="206"/>
      <c r="O14" s="212"/>
      <c r="P14" s="206"/>
      <c r="Q14" s="212"/>
      <c r="R14" s="205"/>
      <c r="S14" s="206"/>
      <c r="T14" s="212"/>
      <c r="U14" s="206"/>
      <c r="V14" s="212"/>
      <c r="W14" s="205"/>
      <c r="X14" s="206"/>
      <c r="Y14" s="212"/>
      <c r="Z14" s="206"/>
      <c r="AA14" s="212"/>
      <c r="AB14" s="205"/>
      <c r="AC14" s="206"/>
      <c r="AD14" s="212"/>
      <c r="AE14" s="206"/>
      <c r="AF14" s="212"/>
      <c r="AG14" s="205"/>
      <c r="AH14" s="206"/>
      <c r="AI14" s="212"/>
      <c r="AJ14" s="206"/>
      <c r="AK14" s="212"/>
      <c r="AL14" s="205"/>
      <c r="AM14" s="206"/>
      <c r="AN14" s="212"/>
      <c r="AO14" s="206"/>
      <c r="AP14" s="212"/>
      <c r="AQ14" s="205"/>
      <c r="AR14" s="206"/>
      <c r="AS14" s="212"/>
      <c r="AT14" s="206"/>
      <c r="AU14" s="212"/>
      <c r="AV14" s="205"/>
      <c r="AW14" s="206"/>
      <c r="AX14" s="212"/>
      <c r="AY14" s="206"/>
      <c r="AZ14" s="212"/>
      <c r="BA14" s="205"/>
      <c r="BB14" s="206"/>
      <c r="BC14" s="212"/>
      <c r="BD14" s="206"/>
      <c r="BE14" s="212"/>
      <c r="BF14" s="205"/>
      <c r="BG14" s="206"/>
      <c r="BH14" s="212"/>
      <c r="BI14" s="206"/>
      <c r="BJ14" s="212"/>
      <c r="BK14" s="205"/>
      <c r="BL14" s="206"/>
      <c r="BM14" s="212"/>
      <c r="BN14" s="206"/>
      <c r="BO14" s="212"/>
      <c r="BP14" s="205"/>
      <c r="BQ14" s="206"/>
      <c r="BR14" s="212"/>
      <c r="BS14" s="206"/>
      <c r="BT14" s="212"/>
      <c r="BU14" s="205"/>
      <c r="BV14" s="206"/>
      <c r="BW14" s="212"/>
      <c r="BX14" s="206"/>
      <c r="BY14" s="212"/>
    </row>
    <row r="15" spans="1:77" ht="13.5" customHeight="1" x14ac:dyDescent="0.2">
      <c r="C15" s="220"/>
      <c r="D15" s="206"/>
      <c r="E15" s="218"/>
      <c r="F15" s="206"/>
      <c r="G15" s="218"/>
      <c r="H15" s="220"/>
      <c r="I15" s="206"/>
      <c r="J15" s="219"/>
      <c r="K15" s="206"/>
      <c r="L15" s="218"/>
      <c r="M15" s="220"/>
      <c r="N15" s="206"/>
      <c r="O15" s="218"/>
      <c r="P15" s="206"/>
      <c r="Q15" s="218"/>
      <c r="R15" s="220"/>
      <c r="S15" s="206"/>
      <c r="T15" s="218"/>
      <c r="U15" s="206"/>
      <c r="V15" s="218"/>
      <c r="W15" s="220"/>
      <c r="X15" s="206"/>
      <c r="Y15" s="218"/>
      <c r="Z15" s="206"/>
      <c r="AA15" s="218"/>
      <c r="AB15" s="220"/>
      <c r="AC15" s="206"/>
      <c r="AD15" s="218"/>
      <c r="AE15" s="206"/>
      <c r="AF15" s="218"/>
      <c r="AG15" s="220"/>
      <c r="AH15" s="206"/>
      <c r="AI15" s="218"/>
      <c r="AJ15" s="206"/>
      <c r="AK15" s="218"/>
      <c r="AL15" s="220"/>
      <c r="AM15" s="206"/>
      <c r="AN15" s="218"/>
      <c r="AO15" s="206"/>
      <c r="AP15" s="218"/>
      <c r="AQ15" s="220"/>
      <c r="AR15" s="206"/>
      <c r="AS15" s="218"/>
      <c r="AT15" s="206"/>
      <c r="AU15" s="218"/>
      <c r="AV15" s="220"/>
      <c r="AW15" s="206"/>
      <c r="AX15" s="218"/>
      <c r="AY15" s="206"/>
      <c r="AZ15" s="218"/>
      <c r="BA15" s="220"/>
      <c r="BB15" s="206"/>
      <c r="BC15" s="218"/>
      <c r="BD15" s="206"/>
      <c r="BE15" s="218"/>
      <c r="BF15" s="220"/>
      <c r="BG15" s="206"/>
      <c r="BH15" s="218"/>
      <c r="BI15" s="206"/>
      <c r="BJ15" s="218"/>
      <c r="BK15" s="220"/>
      <c r="BL15" s="206"/>
      <c r="BM15" s="218"/>
      <c r="BN15" s="206"/>
      <c r="BO15" s="218"/>
      <c r="BP15" s="220"/>
      <c r="BQ15" s="206"/>
      <c r="BR15" s="218"/>
      <c r="BS15" s="206"/>
      <c r="BT15" s="218"/>
      <c r="BU15" s="220"/>
      <c r="BV15" s="206"/>
      <c r="BW15" s="218"/>
      <c r="BX15" s="206"/>
      <c r="BY15" s="218"/>
    </row>
    <row r="16" spans="1:77" ht="13.5" customHeight="1" x14ac:dyDescent="0.2">
      <c r="C16" s="222"/>
      <c r="D16" s="206"/>
      <c r="E16" s="218"/>
      <c r="F16" s="206"/>
      <c r="G16" s="218"/>
      <c r="H16" s="222"/>
      <c r="I16" s="206"/>
      <c r="J16" s="219"/>
      <c r="K16" s="206"/>
      <c r="L16" s="218"/>
      <c r="M16" s="222"/>
      <c r="N16" s="206"/>
      <c r="O16" s="218"/>
      <c r="P16" s="206"/>
      <c r="Q16" s="218"/>
      <c r="R16" s="222"/>
      <c r="S16" s="206"/>
      <c r="T16" s="218"/>
      <c r="U16" s="206"/>
      <c r="V16" s="218"/>
      <c r="W16" s="222"/>
      <c r="X16" s="206"/>
      <c r="Y16" s="218"/>
      <c r="Z16" s="206"/>
      <c r="AA16" s="218"/>
      <c r="AB16" s="222"/>
      <c r="AC16" s="206"/>
      <c r="AD16" s="218"/>
      <c r="AE16" s="206"/>
      <c r="AF16" s="218"/>
      <c r="AG16" s="222"/>
      <c r="AH16" s="206"/>
      <c r="AI16" s="218"/>
      <c r="AJ16" s="206"/>
      <c r="AK16" s="218"/>
      <c r="AL16" s="222"/>
      <c r="AM16" s="206"/>
      <c r="AN16" s="218"/>
      <c r="AO16" s="206"/>
      <c r="AP16" s="218"/>
      <c r="AQ16" s="222"/>
      <c r="AR16" s="206"/>
      <c r="AS16" s="218"/>
      <c r="AT16" s="206"/>
      <c r="AU16" s="218"/>
      <c r="AV16" s="222"/>
      <c r="AW16" s="206"/>
      <c r="AX16" s="218"/>
      <c r="AY16" s="206"/>
      <c r="AZ16" s="218"/>
      <c r="BA16" s="222"/>
      <c r="BB16" s="206"/>
      <c r="BC16" s="218"/>
      <c r="BD16" s="206"/>
      <c r="BE16" s="218"/>
      <c r="BF16" s="222"/>
      <c r="BG16" s="206"/>
      <c r="BH16" s="218"/>
      <c r="BI16" s="206"/>
      <c r="BJ16" s="218"/>
      <c r="BK16" s="222"/>
      <c r="BL16" s="206"/>
      <c r="BM16" s="218"/>
      <c r="BN16" s="206"/>
      <c r="BO16" s="218"/>
      <c r="BP16" s="222"/>
      <c r="BQ16" s="206"/>
      <c r="BR16" s="218"/>
      <c r="BS16" s="206"/>
      <c r="BT16" s="218"/>
      <c r="BU16" s="222"/>
      <c r="BV16" s="206"/>
      <c r="BW16" s="218"/>
      <c r="BX16" s="206"/>
      <c r="BY16" s="218"/>
    </row>
    <row r="17" spans="3:77" ht="13.5" customHeight="1" x14ac:dyDescent="0.2">
      <c r="C17" s="220"/>
      <c r="D17" s="206"/>
      <c r="E17" s="218"/>
      <c r="F17" s="206"/>
      <c r="G17" s="218"/>
      <c r="H17" s="220"/>
      <c r="I17" s="206"/>
      <c r="J17" s="219"/>
      <c r="K17" s="206"/>
      <c r="L17" s="218"/>
      <c r="M17" s="220"/>
      <c r="N17" s="206"/>
      <c r="O17" s="218"/>
      <c r="P17" s="206"/>
      <c r="Q17" s="218"/>
      <c r="R17" s="220"/>
      <c r="S17" s="206"/>
      <c r="T17" s="218"/>
      <c r="U17" s="206"/>
      <c r="V17" s="218"/>
      <c r="W17" s="220"/>
      <c r="X17" s="206"/>
      <c r="Y17" s="218"/>
      <c r="Z17" s="206"/>
      <c r="AA17" s="218"/>
      <c r="AB17" s="220"/>
      <c r="AC17" s="206"/>
      <c r="AD17" s="218"/>
      <c r="AE17" s="206"/>
      <c r="AF17" s="218"/>
      <c r="AG17" s="220"/>
      <c r="AH17" s="206"/>
      <c r="AI17" s="218"/>
      <c r="AJ17" s="206"/>
      <c r="AK17" s="218"/>
      <c r="AL17" s="220"/>
      <c r="AM17" s="206"/>
      <c r="AN17" s="218"/>
      <c r="AO17" s="206"/>
      <c r="AP17" s="218"/>
      <c r="AQ17" s="220"/>
      <c r="AR17" s="206"/>
      <c r="AS17" s="218"/>
      <c r="AT17" s="206"/>
      <c r="AU17" s="218"/>
      <c r="AV17" s="220"/>
      <c r="AW17" s="206"/>
      <c r="AX17" s="218"/>
      <c r="AY17" s="206"/>
      <c r="AZ17" s="218"/>
      <c r="BA17" s="220"/>
      <c r="BB17" s="206"/>
      <c r="BC17" s="218"/>
      <c r="BD17" s="206"/>
      <c r="BE17" s="218"/>
      <c r="BF17" s="220"/>
      <c r="BG17" s="206"/>
      <c r="BH17" s="218"/>
      <c r="BI17" s="206"/>
      <c r="BJ17" s="218"/>
      <c r="BK17" s="220"/>
      <c r="BL17" s="206"/>
      <c r="BM17" s="218"/>
      <c r="BN17" s="206"/>
      <c r="BO17" s="218"/>
      <c r="BP17" s="220"/>
      <c r="BQ17" s="206"/>
      <c r="BR17" s="218"/>
      <c r="BS17" s="206"/>
      <c r="BT17" s="218"/>
      <c r="BU17" s="220"/>
      <c r="BV17" s="206"/>
      <c r="BW17" s="218"/>
      <c r="BX17" s="206"/>
      <c r="BY17" s="218"/>
    </row>
    <row r="18" spans="3:77" ht="13.5" customHeight="1" x14ac:dyDescent="0.2">
      <c r="C18" s="205"/>
      <c r="D18" s="206"/>
      <c r="E18" s="218"/>
      <c r="F18" s="206"/>
      <c r="G18" s="218"/>
      <c r="H18" s="205"/>
      <c r="I18" s="206"/>
      <c r="J18" s="218"/>
      <c r="K18" s="206"/>
      <c r="L18" s="218"/>
      <c r="M18" s="220"/>
      <c r="N18" s="206"/>
      <c r="O18" s="218"/>
      <c r="P18" s="206"/>
      <c r="Q18" s="218"/>
      <c r="R18" s="220"/>
      <c r="S18" s="206"/>
      <c r="T18" s="218"/>
      <c r="U18" s="206"/>
      <c r="V18" s="218"/>
      <c r="W18" s="205"/>
      <c r="X18" s="206"/>
      <c r="Y18" s="218"/>
      <c r="Z18" s="206"/>
      <c r="AA18" s="218"/>
      <c r="AB18" s="205"/>
      <c r="AC18" s="206"/>
      <c r="AD18" s="218"/>
      <c r="AE18" s="206"/>
      <c r="AF18" s="218"/>
      <c r="AG18" s="205"/>
      <c r="AH18" s="206"/>
      <c r="AI18" s="218"/>
      <c r="AJ18" s="206"/>
      <c r="AK18" s="218"/>
      <c r="AL18" s="205"/>
      <c r="AM18" s="206"/>
      <c r="AN18" s="218"/>
      <c r="AO18" s="206"/>
      <c r="AP18" s="218"/>
      <c r="AQ18" s="205"/>
      <c r="AR18" s="206"/>
      <c r="AS18" s="218"/>
      <c r="AT18" s="206"/>
      <c r="AU18" s="218"/>
      <c r="AV18" s="205"/>
      <c r="AW18" s="206"/>
      <c r="AX18" s="218"/>
      <c r="AY18" s="206"/>
      <c r="AZ18" s="218"/>
      <c r="BA18" s="205"/>
      <c r="BB18" s="206"/>
      <c r="BC18" s="218"/>
      <c r="BD18" s="206"/>
      <c r="BE18" s="218"/>
      <c r="BF18" s="205"/>
      <c r="BG18" s="206"/>
      <c r="BH18" s="218"/>
      <c r="BI18" s="206"/>
      <c r="BJ18" s="218"/>
      <c r="BK18" s="205"/>
      <c r="BL18" s="206"/>
      <c r="BM18" s="218"/>
      <c r="BN18" s="206"/>
      <c r="BO18" s="218"/>
      <c r="BP18" s="205"/>
      <c r="BQ18" s="206"/>
      <c r="BR18" s="218"/>
      <c r="BS18" s="206"/>
      <c r="BT18" s="218"/>
      <c r="BU18" s="205"/>
      <c r="BV18" s="206"/>
      <c r="BW18" s="218"/>
      <c r="BX18" s="206"/>
      <c r="BY18" s="218"/>
    </row>
    <row r="19" spans="3:77" ht="13.5" customHeight="1" x14ac:dyDescent="0.2">
      <c r="C19" s="220"/>
      <c r="D19" s="206"/>
      <c r="E19" s="218"/>
      <c r="F19" s="206"/>
      <c r="G19" s="218"/>
      <c r="H19" s="220"/>
      <c r="I19" s="206"/>
      <c r="J19" s="218"/>
      <c r="K19" s="206"/>
      <c r="L19" s="218"/>
      <c r="M19" s="220"/>
      <c r="N19" s="206"/>
      <c r="O19" s="218"/>
      <c r="P19" s="206"/>
      <c r="Q19" s="218"/>
      <c r="R19" s="220"/>
      <c r="S19" s="206"/>
      <c r="T19" s="218"/>
      <c r="U19" s="206"/>
      <c r="V19" s="218"/>
      <c r="W19" s="220"/>
      <c r="X19" s="206"/>
      <c r="Y19" s="218"/>
      <c r="Z19" s="206"/>
      <c r="AA19" s="218"/>
      <c r="AB19" s="220"/>
      <c r="AC19" s="206"/>
      <c r="AD19" s="218"/>
      <c r="AE19" s="206"/>
      <c r="AF19" s="218"/>
      <c r="AG19" s="220"/>
      <c r="AH19" s="206"/>
      <c r="AI19" s="218"/>
      <c r="AJ19" s="206"/>
      <c r="AK19" s="218"/>
      <c r="AL19" s="220"/>
      <c r="AM19" s="206"/>
      <c r="AN19" s="218"/>
      <c r="AO19" s="206"/>
      <c r="AP19" s="218"/>
      <c r="AQ19" s="220"/>
      <c r="AR19" s="206"/>
      <c r="AS19" s="218"/>
      <c r="AT19" s="206"/>
      <c r="AU19" s="218"/>
      <c r="AV19" s="220"/>
      <c r="AW19" s="206"/>
      <c r="AX19" s="218"/>
      <c r="AY19" s="206"/>
      <c r="AZ19" s="218"/>
      <c r="BA19" s="220"/>
      <c r="BB19" s="206"/>
      <c r="BC19" s="218"/>
      <c r="BD19" s="206"/>
      <c r="BE19" s="218"/>
      <c r="BF19" s="220"/>
      <c r="BG19" s="206"/>
      <c r="BH19" s="218"/>
      <c r="BI19" s="206"/>
      <c r="BJ19" s="218"/>
      <c r="BK19" s="220"/>
      <c r="BL19" s="206"/>
      <c r="BM19" s="218"/>
      <c r="BN19" s="206"/>
      <c r="BO19" s="218"/>
      <c r="BP19" s="220"/>
      <c r="BQ19" s="206"/>
      <c r="BR19" s="218"/>
      <c r="BS19" s="206"/>
      <c r="BT19" s="218"/>
      <c r="BU19" s="220"/>
      <c r="BV19" s="206"/>
      <c r="BW19" s="218"/>
      <c r="BX19" s="206"/>
      <c r="BY19" s="218"/>
    </row>
    <row r="20" spans="3:77" ht="13.5" customHeight="1" x14ac:dyDescent="0.2">
      <c r="C20" s="220"/>
      <c r="D20" s="206"/>
      <c r="E20" s="218"/>
      <c r="F20" s="206"/>
      <c r="G20" s="218"/>
      <c r="H20" s="220"/>
      <c r="I20" s="206"/>
      <c r="J20" s="218"/>
      <c r="K20" s="206"/>
      <c r="L20" s="218"/>
      <c r="M20" s="220"/>
      <c r="N20" s="206"/>
      <c r="O20" s="218"/>
      <c r="P20" s="206"/>
      <c r="Q20" s="218"/>
      <c r="R20" s="220"/>
      <c r="S20" s="206"/>
      <c r="T20" s="218"/>
      <c r="U20" s="206"/>
      <c r="V20" s="218"/>
      <c r="W20" s="220"/>
      <c r="X20" s="206"/>
      <c r="Y20" s="218"/>
      <c r="Z20" s="206"/>
      <c r="AA20" s="218"/>
      <c r="AB20" s="220"/>
      <c r="AC20" s="206"/>
      <c r="AD20" s="218"/>
      <c r="AE20" s="206"/>
      <c r="AF20" s="218"/>
      <c r="AG20" s="220"/>
      <c r="AH20" s="206"/>
      <c r="AI20" s="218"/>
      <c r="AJ20" s="206"/>
      <c r="AK20" s="218"/>
      <c r="AL20" s="220"/>
      <c r="AM20" s="206"/>
      <c r="AN20" s="218"/>
      <c r="AO20" s="206"/>
      <c r="AP20" s="218"/>
      <c r="AQ20" s="220"/>
      <c r="AR20" s="206"/>
      <c r="AS20" s="218"/>
      <c r="AT20" s="206"/>
      <c r="AU20" s="218"/>
      <c r="AV20" s="220"/>
      <c r="AW20" s="206"/>
      <c r="AX20" s="218"/>
      <c r="AY20" s="206"/>
      <c r="AZ20" s="218"/>
      <c r="BA20" s="220"/>
      <c r="BB20" s="206"/>
      <c r="BC20" s="218"/>
      <c r="BD20" s="206"/>
      <c r="BE20" s="218"/>
      <c r="BF20" s="220"/>
      <c r="BG20" s="206"/>
      <c r="BH20" s="218"/>
      <c r="BI20" s="206"/>
      <c r="BJ20" s="218"/>
      <c r="BK20" s="220"/>
      <c r="BL20" s="206"/>
      <c r="BM20" s="218"/>
      <c r="BN20" s="206"/>
      <c r="BO20" s="218"/>
      <c r="BP20" s="220"/>
      <c r="BQ20" s="206"/>
      <c r="BR20" s="218"/>
      <c r="BS20" s="206"/>
      <c r="BT20" s="218"/>
      <c r="BU20" s="220"/>
      <c r="BV20" s="206"/>
      <c r="BW20" s="218"/>
      <c r="BX20" s="206"/>
      <c r="BY20" s="218"/>
    </row>
    <row r="21" spans="3:77" ht="13.5" customHeight="1" x14ac:dyDescent="0.2">
      <c r="C21" s="205"/>
      <c r="D21" s="206"/>
      <c r="E21" s="212"/>
      <c r="F21" s="206"/>
      <c r="G21" s="212"/>
      <c r="H21" s="205"/>
      <c r="I21" s="206"/>
      <c r="J21" s="212"/>
      <c r="K21" s="206"/>
      <c r="L21" s="212"/>
      <c r="M21" s="205"/>
      <c r="N21" s="206"/>
      <c r="O21" s="212"/>
      <c r="P21" s="206"/>
      <c r="Q21" s="212"/>
      <c r="R21" s="205"/>
      <c r="S21" s="206"/>
      <c r="T21" s="212"/>
      <c r="U21" s="206"/>
      <c r="V21" s="212"/>
      <c r="W21" s="205"/>
      <c r="X21" s="206"/>
      <c r="Y21" s="212"/>
      <c r="Z21" s="206"/>
      <c r="AA21" s="212"/>
      <c r="AB21" s="205"/>
      <c r="AC21" s="206"/>
      <c r="AD21" s="212"/>
      <c r="AE21" s="206"/>
      <c r="AF21" s="212"/>
      <c r="AG21" s="205"/>
      <c r="AH21" s="206"/>
      <c r="AI21" s="212"/>
      <c r="AJ21" s="206"/>
      <c r="AK21" s="212"/>
      <c r="AL21" s="205"/>
      <c r="AM21" s="206"/>
      <c r="AN21" s="212"/>
      <c r="AO21" s="206"/>
      <c r="AP21" s="212"/>
      <c r="AQ21" s="205"/>
      <c r="AR21" s="206"/>
      <c r="AS21" s="212"/>
      <c r="AT21" s="206"/>
      <c r="AU21" s="212"/>
      <c r="AV21" s="205"/>
      <c r="AW21" s="206"/>
      <c r="AX21" s="212"/>
      <c r="AY21" s="206"/>
      <c r="AZ21" s="212"/>
      <c r="BA21" s="205"/>
      <c r="BB21" s="206"/>
      <c r="BC21" s="212"/>
      <c r="BD21" s="206"/>
      <c r="BE21" s="212"/>
      <c r="BF21" s="205"/>
      <c r="BG21" s="206"/>
      <c r="BH21" s="212"/>
      <c r="BI21" s="206"/>
      <c r="BJ21" s="212"/>
      <c r="BK21" s="205"/>
      <c r="BL21" s="206"/>
      <c r="BM21" s="212"/>
      <c r="BN21" s="206"/>
      <c r="BO21" s="212"/>
      <c r="BP21" s="205"/>
      <c r="BQ21" s="206"/>
      <c r="BR21" s="212"/>
      <c r="BS21" s="206"/>
      <c r="BT21" s="212"/>
      <c r="BU21" s="205"/>
      <c r="BV21" s="206"/>
      <c r="BW21" s="212"/>
      <c r="BX21" s="206"/>
      <c r="BY21" s="212"/>
    </row>
    <row r="22" spans="3:77" ht="13.5" customHeight="1" x14ac:dyDescent="0.2">
      <c r="C22" s="205"/>
      <c r="D22" s="206"/>
      <c r="E22" s="212"/>
      <c r="F22" s="206"/>
      <c r="G22" s="212"/>
      <c r="H22" s="205"/>
      <c r="I22" s="206"/>
      <c r="J22" s="212"/>
      <c r="K22" s="206"/>
      <c r="L22" s="212"/>
      <c r="M22" s="205"/>
      <c r="N22" s="206"/>
      <c r="O22" s="212"/>
      <c r="P22" s="206"/>
      <c r="Q22" s="212"/>
      <c r="R22" s="205"/>
      <c r="S22" s="206"/>
      <c r="T22" s="212"/>
      <c r="U22" s="206"/>
      <c r="V22" s="212"/>
      <c r="W22" s="205"/>
      <c r="X22" s="206"/>
      <c r="Y22" s="212"/>
      <c r="Z22" s="206"/>
      <c r="AA22" s="212"/>
      <c r="AB22" s="205"/>
      <c r="AC22" s="206"/>
      <c r="AD22" s="212"/>
      <c r="AE22" s="206"/>
      <c r="AF22" s="212"/>
      <c r="AG22" s="205"/>
      <c r="AH22" s="206"/>
      <c r="AI22" s="212"/>
      <c r="AJ22" s="206"/>
      <c r="AK22" s="212"/>
      <c r="AL22" s="205"/>
      <c r="AM22" s="206"/>
      <c r="AN22" s="212"/>
      <c r="AO22" s="206"/>
      <c r="AP22" s="212"/>
      <c r="AQ22" s="205"/>
      <c r="AR22" s="206"/>
      <c r="AS22" s="212"/>
      <c r="AT22" s="206"/>
      <c r="AU22" s="212"/>
      <c r="AV22" s="205"/>
      <c r="AW22" s="206"/>
      <c r="AX22" s="212"/>
      <c r="AY22" s="206"/>
      <c r="AZ22" s="212"/>
      <c r="BA22" s="205"/>
      <c r="BB22" s="206"/>
      <c r="BC22" s="212"/>
      <c r="BD22" s="206"/>
      <c r="BE22" s="212"/>
      <c r="BF22" s="205"/>
      <c r="BG22" s="206"/>
      <c r="BH22" s="212"/>
      <c r="BI22" s="206"/>
      <c r="BJ22" s="212"/>
      <c r="BK22" s="205"/>
      <c r="BL22" s="206"/>
      <c r="BM22" s="212"/>
      <c r="BN22" s="206"/>
      <c r="BO22" s="212"/>
      <c r="BP22" s="205"/>
      <c r="BQ22" s="206"/>
      <c r="BR22" s="212"/>
      <c r="BS22" s="206"/>
      <c r="BT22" s="212"/>
      <c r="BU22" s="205"/>
      <c r="BV22" s="206"/>
      <c r="BW22" s="212"/>
      <c r="BX22" s="206"/>
      <c r="BY22" s="212"/>
    </row>
    <row r="23" spans="3:77" ht="13.5" customHeight="1" x14ac:dyDescent="0.2">
      <c r="C23" s="205"/>
      <c r="D23" s="210"/>
      <c r="E23" s="212"/>
      <c r="F23" s="210"/>
      <c r="G23" s="212"/>
      <c r="H23" s="205"/>
      <c r="I23" s="210"/>
      <c r="J23" s="212"/>
      <c r="K23" s="210"/>
      <c r="L23" s="212"/>
      <c r="M23" s="205"/>
      <c r="N23" s="210"/>
      <c r="O23" s="212"/>
      <c r="P23" s="210"/>
      <c r="Q23" s="212"/>
      <c r="R23" s="205"/>
      <c r="S23" s="210"/>
      <c r="T23" s="212"/>
      <c r="U23" s="210"/>
      <c r="V23" s="212"/>
      <c r="W23" s="205"/>
      <c r="X23" s="210"/>
      <c r="Y23" s="212"/>
      <c r="Z23" s="210"/>
      <c r="AA23" s="212"/>
      <c r="AB23" s="205"/>
      <c r="AC23" s="210"/>
      <c r="AD23" s="212"/>
      <c r="AE23" s="210"/>
      <c r="AF23" s="212"/>
      <c r="AG23" s="205"/>
      <c r="AH23" s="210"/>
      <c r="AI23" s="212"/>
      <c r="AJ23" s="210"/>
      <c r="AK23" s="212"/>
      <c r="AL23" s="205"/>
      <c r="AM23" s="210"/>
      <c r="AN23" s="212"/>
      <c r="AO23" s="210"/>
      <c r="AP23" s="212"/>
      <c r="AQ23" s="205"/>
      <c r="AR23" s="210"/>
      <c r="AS23" s="212"/>
      <c r="AT23" s="210"/>
      <c r="AU23" s="212"/>
      <c r="AV23" s="205"/>
      <c r="AW23" s="210"/>
      <c r="AX23" s="212"/>
      <c r="AY23" s="210"/>
      <c r="AZ23" s="212"/>
      <c r="BA23" s="205"/>
      <c r="BB23" s="210"/>
      <c r="BC23" s="212"/>
      <c r="BD23" s="210"/>
      <c r="BE23" s="212"/>
      <c r="BF23" s="205"/>
      <c r="BG23" s="210"/>
      <c r="BH23" s="212"/>
      <c r="BI23" s="210"/>
      <c r="BJ23" s="212"/>
      <c r="BK23" s="205"/>
      <c r="BL23" s="210"/>
      <c r="BM23" s="212"/>
      <c r="BN23" s="210"/>
      <c r="BO23" s="212"/>
      <c r="BP23" s="205"/>
      <c r="BQ23" s="210"/>
      <c r="BR23" s="212"/>
      <c r="BS23" s="210"/>
      <c r="BT23" s="212"/>
      <c r="BU23" s="205"/>
      <c r="BV23" s="210"/>
      <c r="BW23" s="212"/>
      <c r="BX23" s="210"/>
      <c r="BY23" s="212"/>
    </row>
    <row r="24" spans="3:77" ht="13.5" customHeight="1" x14ac:dyDescent="0.2">
      <c r="C24" s="205"/>
      <c r="D24" s="210"/>
      <c r="E24" s="212"/>
      <c r="F24" s="210"/>
      <c r="G24" s="212"/>
      <c r="H24" s="205"/>
      <c r="I24" s="210"/>
      <c r="J24" s="212"/>
      <c r="K24" s="210"/>
      <c r="L24" s="212"/>
      <c r="M24" s="205"/>
      <c r="N24" s="210"/>
      <c r="O24" s="212"/>
      <c r="P24" s="210"/>
      <c r="Q24" s="212"/>
      <c r="R24" s="205"/>
      <c r="S24" s="210"/>
      <c r="T24" s="212"/>
      <c r="U24" s="210"/>
      <c r="V24" s="212"/>
      <c r="W24" s="205"/>
      <c r="X24" s="210"/>
      <c r="Y24" s="212"/>
      <c r="Z24" s="210"/>
      <c r="AA24" s="212"/>
      <c r="AB24" s="205"/>
      <c r="AC24" s="210"/>
      <c r="AD24" s="212"/>
      <c r="AE24" s="210"/>
      <c r="AF24" s="212"/>
      <c r="AG24" s="205"/>
      <c r="AH24" s="210"/>
      <c r="AI24" s="212"/>
      <c r="AJ24" s="210"/>
      <c r="AK24" s="212"/>
      <c r="AL24" s="205"/>
      <c r="AM24" s="210"/>
      <c r="AN24" s="212"/>
      <c r="AO24" s="210"/>
      <c r="AP24" s="212"/>
      <c r="AQ24" s="205"/>
      <c r="AR24" s="210"/>
      <c r="AS24" s="212"/>
      <c r="AT24" s="210"/>
      <c r="AU24" s="212"/>
      <c r="AV24" s="205"/>
      <c r="AW24" s="210"/>
      <c r="AX24" s="212"/>
      <c r="AY24" s="210"/>
      <c r="AZ24" s="212"/>
      <c r="BA24" s="205"/>
      <c r="BB24" s="210"/>
      <c r="BC24" s="212"/>
      <c r="BD24" s="210"/>
      <c r="BE24" s="212"/>
      <c r="BF24" s="205"/>
      <c r="BG24" s="210"/>
      <c r="BH24" s="212"/>
      <c r="BI24" s="210"/>
      <c r="BJ24" s="212"/>
      <c r="BK24" s="205"/>
      <c r="BL24" s="210"/>
      <c r="BM24" s="212"/>
      <c r="BN24" s="210"/>
      <c r="BO24" s="212"/>
      <c r="BP24" s="205"/>
      <c r="BQ24" s="210"/>
      <c r="BR24" s="212"/>
      <c r="BS24" s="210"/>
      <c r="BT24" s="212"/>
      <c r="BU24" s="205"/>
      <c r="BV24" s="210"/>
      <c r="BW24" s="212"/>
      <c r="BX24" s="210"/>
      <c r="BY24" s="212"/>
    </row>
    <row r="25" spans="3:77" ht="13.5" customHeight="1" x14ac:dyDescent="0.2">
      <c r="C25" s="205"/>
      <c r="D25" s="210"/>
      <c r="E25" s="212"/>
      <c r="F25" s="210"/>
      <c r="G25" s="212"/>
      <c r="H25" s="205"/>
      <c r="I25" s="210"/>
      <c r="J25" s="212"/>
      <c r="K25" s="210"/>
      <c r="L25" s="212"/>
      <c r="M25" s="205"/>
      <c r="N25" s="210"/>
      <c r="O25" s="212"/>
      <c r="P25" s="210"/>
      <c r="Q25" s="212"/>
      <c r="R25" s="205"/>
      <c r="S25" s="210"/>
      <c r="T25" s="212"/>
      <c r="U25" s="210"/>
      <c r="V25" s="212"/>
      <c r="W25" s="205"/>
      <c r="X25" s="210"/>
      <c r="Y25" s="212"/>
      <c r="Z25" s="210"/>
      <c r="AA25" s="212"/>
      <c r="AB25" s="205"/>
      <c r="AC25" s="210"/>
      <c r="AD25" s="212"/>
      <c r="AE25" s="210"/>
      <c r="AF25" s="212"/>
      <c r="AG25" s="205"/>
      <c r="AH25" s="210"/>
      <c r="AI25" s="212"/>
      <c r="AJ25" s="210"/>
      <c r="AK25" s="212"/>
      <c r="AL25" s="205"/>
      <c r="AM25" s="210"/>
      <c r="AN25" s="212"/>
      <c r="AO25" s="210"/>
      <c r="AP25" s="212"/>
      <c r="AQ25" s="205"/>
      <c r="AR25" s="210"/>
      <c r="AS25" s="212"/>
      <c r="AT25" s="210"/>
      <c r="AU25" s="212"/>
      <c r="AV25" s="205"/>
      <c r="AW25" s="210"/>
      <c r="AX25" s="212"/>
      <c r="AY25" s="210"/>
      <c r="AZ25" s="212"/>
      <c r="BA25" s="205"/>
      <c r="BB25" s="210"/>
      <c r="BC25" s="212"/>
      <c r="BD25" s="210"/>
      <c r="BE25" s="212"/>
      <c r="BF25" s="205"/>
      <c r="BG25" s="210"/>
      <c r="BH25" s="212"/>
      <c r="BI25" s="210"/>
      <c r="BJ25" s="212"/>
      <c r="BK25" s="205"/>
      <c r="BL25" s="210"/>
      <c r="BM25" s="212"/>
      <c r="BN25" s="210"/>
      <c r="BO25" s="212"/>
      <c r="BP25" s="205"/>
      <c r="BQ25" s="210"/>
      <c r="BR25" s="212"/>
      <c r="BS25" s="210"/>
      <c r="BT25" s="212"/>
      <c r="BU25" s="205"/>
      <c r="BV25" s="210"/>
      <c r="BW25" s="212"/>
      <c r="BX25" s="210"/>
      <c r="BY25" s="212"/>
    </row>
    <row r="26" spans="3:77" ht="13.5" customHeight="1" x14ac:dyDescent="0.2">
      <c r="C26" s="205"/>
      <c r="D26" s="210"/>
      <c r="E26" s="212"/>
      <c r="F26" s="210"/>
      <c r="G26" s="212"/>
      <c r="H26" s="205"/>
      <c r="I26" s="210"/>
      <c r="J26" s="212"/>
      <c r="K26" s="210"/>
      <c r="L26" s="212"/>
      <c r="M26" s="205"/>
      <c r="N26" s="210"/>
      <c r="O26" s="212"/>
      <c r="P26" s="210"/>
      <c r="Q26" s="212"/>
      <c r="R26" s="205"/>
      <c r="S26" s="210"/>
      <c r="T26" s="212"/>
      <c r="U26" s="210"/>
      <c r="V26" s="212"/>
      <c r="W26" s="205"/>
      <c r="X26" s="210"/>
      <c r="Y26" s="212"/>
      <c r="Z26" s="210"/>
      <c r="AA26" s="212"/>
      <c r="AB26" s="205"/>
      <c r="AC26" s="210"/>
      <c r="AD26" s="212"/>
      <c r="AE26" s="210"/>
      <c r="AF26" s="212"/>
      <c r="AG26" s="205"/>
      <c r="AH26" s="210"/>
      <c r="AI26" s="212"/>
      <c r="AJ26" s="210"/>
      <c r="AK26" s="212"/>
      <c r="AL26" s="205"/>
      <c r="AM26" s="210"/>
      <c r="AN26" s="212"/>
      <c r="AO26" s="210"/>
      <c r="AP26" s="212"/>
      <c r="AQ26" s="205"/>
      <c r="AR26" s="210"/>
      <c r="AS26" s="212"/>
      <c r="AT26" s="210"/>
      <c r="AU26" s="212"/>
      <c r="AV26" s="205"/>
      <c r="AW26" s="210"/>
      <c r="AX26" s="212"/>
      <c r="AY26" s="210"/>
      <c r="AZ26" s="212"/>
      <c r="BA26" s="205"/>
      <c r="BB26" s="210"/>
      <c r="BC26" s="212"/>
      <c r="BD26" s="210"/>
      <c r="BE26" s="212"/>
      <c r="BF26" s="205"/>
      <c r="BG26" s="210"/>
      <c r="BH26" s="212"/>
      <c r="BI26" s="210"/>
      <c r="BJ26" s="212"/>
      <c r="BK26" s="205"/>
      <c r="BL26" s="210"/>
      <c r="BM26" s="212"/>
      <c r="BN26" s="210"/>
      <c r="BO26" s="212"/>
      <c r="BP26" s="205"/>
      <c r="BQ26" s="210"/>
      <c r="BR26" s="212"/>
      <c r="BS26" s="210"/>
      <c r="BT26" s="212"/>
      <c r="BU26" s="205"/>
      <c r="BV26" s="210"/>
      <c r="BW26" s="212"/>
      <c r="BX26" s="210"/>
      <c r="BY26" s="212"/>
    </row>
    <row r="27" spans="3:77" ht="13.5" customHeight="1" x14ac:dyDescent="0.2">
      <c r="C27" s="205"/>
      <c r="D27" s="210"/>
      <c r="E27" s="212"/>
      <c r="F27" s="210"/>
      <c r="G27" s="212"/>
      <c r="H27" s="205"/>
      <c r="I27" s="210"/>
      <c r="J27" s="212"/>
      <c r="K27" s="210"/>
      <c r="L27" s="212"/>
      <c r="M27" s="205"/>
      <c r="N27" s="210"/>
      <c r="O27" s="212"/>
      <c r="P27" s="210"/>
      <c r="Q27" s="212"/>
      <c r="R27" s="205"/>
      <c r="S27" s="210"/>
      <c r="T27" s="212"/>
      <c r="U27" s="210"/>
      <c r="V27" s="212"/>
      <c r="W27" s="205"/>
      <c r="X27" s="210"/>
      <c r="Y27" s="212"/>
      <c r="Z27" s="210"/>
      <c r="AA27" s="212"/>
      <c r="AB27" s="205"/>
      <c r="AC27" s="210"/>
      <c r="AD27" s="212"/>
      <c r="AE27" s="210"/>
      <c r="AF27" s="212"/>
      <c r="AG27" s="205"/>
      <c r="AH27" s="210"/>
      <c r="AI27" s="212"/>
      <c r="AJ27" s="210"/>
      <c r="AK27" s="212"/>
      <c r="AL27" s="205"/>
      <c r="AM27" s="210"/>
      <c r="AN27" s="212"/>
      <c r="AO27" s="210"/>
      <c r="AP27" s="212"/>
      <c r="AQ27" s="205"/>
      <c r="AR27" s="210"/>
      <c r="AS27" s="212"/>
      <c r="AT27" s="210"/>
      <c r="AU27" s="212"/>
      <c r="AV27" s="205"/>
      <c r="AW27" s="210"/>
      <c r="AX27" s="212"/>
      <c r="AY27" s="210"/>
      <c r="AZ27" s="212"/>
      <c r="BA27" s="205"/>
      <c r="BB27" s="210"/>
      <c r="BC27" s="212"/>
      <c r="BD27" s="210"/>
      <c r="BE27" s="212"/>
      <c r="BF27" s="205"/>
      <c r="BG27" s="210"/>
      <c r="BH27" s="212"/>
      <c r="BI27" s="210"/>
      <c r="BJ27" s="212"/>
      <c r="BK27" s="205"/>
      <c r="BL27" s="210"/>
      <c r="BM27" s="212"/>
      <c r="BN27" s="210"/>
      <c r="BO27" s="212"/>
      <c r="BP27" s="205"/>
      <c r="BQ27" s="210"/>
      <c r="BR27" s="212"/>
      <c r="BS27" s="210"/>
      <c r="BT27" s="212"/>
      <c r="BU27" s="205"/>
      <c r="BV27" s="210"/>
      <c r="BW27" s="212"/>
      <c r="BX27" s="210"/>
      <c r="BY27" s="212"/>
    </row>
    <row r="28" spans="3:77" ht="13.5" customHeight="1" x14ac:dyDescent="0.2">
      <c r="C28" s="205"/>
      <c r="D28" s="210"/>
      <c r="E28" s="212"/>
      <c r="F28" s="210"/>
      <c r="G28" s="212"/>
      <c r="H28" s="205"/>
      <c r="I28" s="210"/>
      <c r="J28" s="212"/>
      <c r="K28" s="210"/>
      <c r="L28" s="212"/>
      <c r="M28" s="205"/>
      <c r="N28" s="210"/>
      <c r="O28" s="212"/>
      <c r="P28" s="210"/>
      <c r="Q28" s="212"/>
      <c r="R28" s="205"/>
      <c r="S28" s="210"/>
      <c r="T28" s="212"/>
      <c r="U28" s="210"/>
      <c r="V28" s="212"/>
      <c r="W28" s="205"/>
      <c r="X28" s="210"/>
      <c r="Y28" s="212"/>
      <c r="Z28" s="210"/>
      <c r="AA28" s="212"/>
      <c r="AB28" s="205"/>
      <c r="AC28" s="210"/>
      <c r="AD28" s="212"/>
      <c r="AE28" s="210"/>
      <c r="AF28" s="212"/>
      <c r="AG28" s="205"/>
      <c r="AH28" s="210"/>
      <c r="AI28" s="212"/>
      <c r="AJ28" s="210"/>
      <c r="AK28" s="212"/>
      <c r="AL28" s="205"/>
      <c r="AM28" s="210"/>
      <c r="AN28" s="212"/>
      <c r="AO28" s="210"/>
      <c r="AP28" s="212"/>
      <c r="AQ28" s="205"/>
      <c r="AR28" s="210"/>
      <c r="AS28" s="212"/>
      <c r="AT28" s="210"/>
      <c r="AU28" s="212"/>
      <c r="AV28" s="205"/>
      <c r="AW28" s="210"/>
      <c r="AX28" s="212"/>
      <c r="AY28" s="210"/>
      <c r="AZ28" s="212"/>
      <c r="BA28" s="205"/>
      <c r="BB28" s="210"/>
      <c r="BC28" s="212"/>
      <c r="BD28" s="210"/>
      <c r="BE28" s="212"/>
      <c r="BF28" s="205"/>
      <c r="BG28" s="210"/>
      <c r="BH28" s="212"/>
      <c r="BI28" s="210"/>
      <c r="BJ28" s="212"/>
      <c r="BK28" s="205"/>
      <c r="BL28" s="210"/>
      <c r="BM28" s="212"/>
      <c r="BN28" s="210"/>
      <c r="BO28" s="212"/>
      <c r="BP28" s="205"/>
      <c r="BQ28" s="210"/>
      <c r="BR28" s="212"/>
      <c r="BS28" s="210"/>
      <c r="BT28" s="212"/>
      <c r="BU28" s="205"/>
      <c r="BV28" s="210"/>
      <c r="BW28" s="212"/>
      <c r="BX28" s="210"/>
      <c r="BY28" s="212"/>
    </row>
    <row r="29" spans="3:77" ht="13.5" customHeight="1" x14ac:dyDescent="0.2">
      <c r="C29" s="205"/>
      <c r="D29" s="210"/>
      <c r="E29" s="212"/>
      <c r="F29" s="210"/>
      <c r="G29" s="212"/>
      <c r="H29" s="205"/>
      <c r="I29" s="210"/>
      <c r="J29" s="212"/>
      <c r="K29" s="210"/>
      <c r="L29" s="212"/>
      <c r="M29" s="205"/>
      <c r="N29" s="210"/>
      <c r="O29" s="212"/>
      <c r="P29" s="210"/>
      <c r="Q29" s="212"/>
      <c r="R29" s="205"/>
      <c r="S29" s="210"/>
      <c r="T29" s="212"/>
      <c r="U29" s="210"/>
      <c r="V29" s="212"/>
      <c r="W29" s="205"/>
      <c r="X29" s="210"/>
      <c r="Y29" s="212"/>
      <c r="Z29" s="210"/>
      <c r="AA29" s="212"/>
      <c r="AB29" s="205"/>
      <c r="AC29" s="210"/>
      <c r="AD29" s="212"/>
      <c r="AE29" s="210"/>
      <c r="AF29" s="212"/>
      <c r="AG29" s="205"/>
      <c r="AH29" s="210"/>
      <c r="AI29" s="212"/>
      <c r="AJ29" s="210"/>
      <c r="AK29" s="212"/>
      <c r="AL29" s="205"/>
      <c r="AM29" s="210"/>
      <c r="AN29" s="212"/>
      <c r="AO29" s="210"/>
      <c r="AP29" s="212"/>
      <c r="AQ29" s="205"/>
      <c r="AR29" s="210"/>
      <c r="AS29" s="212"/>
      <c r="AT29" s="210"/>
      <c r="AU29" s="212"/>
      <c r="AV29" s="205"/>
      <c r="AW29" s="210"/>
      <c r="AX29" s="212"/>
      <c r="AY29" s="210"/>
      <c r="AZ29" s="212"/>
      <c r="BA29" s="205"/>
      <c r="BB29" s="210"/>
      <c r="BC29" s="212"/>
      <c r="BD29" s="210"/>
      <c r="BE29" s="212"/>
      <c r="BF29" s="205"/>
      <c r="BG29" s="210"/>
      <c r="BH29" s="212"/>
      <c r="BI29" s="210"/>
      <c r="BJ29" s="212"/>
      <c r="BK29" s="205"/>
      <c r="BL29" s="210"/>
      <c r="BM29" s="212"/>
      <c r="BN29" s="210"/>
      <c r="BO29" s="212"/>
      <c r="BP29" s="205"/>
      <c r="BQ29" s="210"/>
      <c r="BR29" s="212"/>
      <c r="BS29" s="210"/>
      <c r="BT29" s="212"/>
      <c r="BU29" s="205"/>
      <c r="BV29" s="210"/>
      <c r="BW29" s="212"/>
      <c r="BX29" s="210"/>
      <c r="BY29" s="212"/>
    </row>
    <row r="30" spans="3:77" ht="13.5" customHeight="1" x14ac:dyDescent="0.2">
      <c r="C30" s="205"/>
      <c r="D30" s="210"/>
      <c r="E30" s="212"/>
      <c r="F30" s="210"/>
      <c r="G30" s="212"/>
      <c r="H30" s="205"/>
      <c r="I30" s="210"/>
      <c r="J30" s="212"/>
      <c r="K30" s="210"/>
      <c r="L30" s="212"/>
      <c r="M30" s="205"/>
      <c r="N30" s="210"/>
      <c r="O30" s="212"/>
      <c r="P30" s="210"/>
      <c r="Q30" s="212"/>
      <c r="R30" s="205"/>
      <c r="S30" s="210"/>
      <c r="T30" s="212"/>
      <c r="U30" s="210"/>
      <c r="V30" s="212"/>
      <c r="W30" s="205"/>
      <c r="X30" s="210"/>
      <c r="Y30" s="212"/>
      <c r="Z30" s="210"/>
      <c r="AA30" s="212"/>
      <c r="AB30" s="205"/>
      <c r="AC30" s="210"/>
      <c r="AD30" s="212"/>
      <c r="AE30" s="210"/>
      <c r="AF30" s="212"/>
      <c r="AG30" s="205"/>
      <c r="AH30" s="210"/>
      <c r="AI30" s="212"/>
      <c r="AJ30" s="210"/>
      <c r="AK30" s="212"/>
      <c r="AL30" s="205"/>
      <c r="AM30" s="210"/>
      <c r="AN30" s="212"/>
      <c r="AO30" s="210"/>
      <c r="AP30" s="212"/>
      <c r="AQ30" s="205"/>
      <c r="AR30" s="210"/>
      <c r="AS30" s="212"/>
      <c r="AT30" s="210"/>
      <c r="AU30" s="212"/>
      <c r="AV30" s="205"/>
      <c r="AW30" s="210"/>
      <c r="AX30" s="212"/>
      <c r="AY30" s="210"/>
      <c r="AZ30" s="212"/>
      <c r="BA30" s="205"/>
      <c r="BB30" s="210"/>
      <c r="BC30" s="212"/>
      <c r="BD30" s="210"/>
      <c r="BE30" s="212"/>
      <c r="BF30" s="205"/>
      <c r="BG30" s="210"/>
      <c r="BH30" s="212"/>
      <c r="BI30" s="210"/>
      <c r="BJ30" s="212"/>
      <c r="BK30" s="205"/>
      <c r="BL30" s="210"/>
      <c r="BM30" s="212"/>
      <c r="BN30" s="210"/>
      <c r="BO30" s="212"/>
      <c r="BP30" s="205"/>
      <c r="BQ30" s="210"/>
      <c r="BR30" s="212"/>
      <c r="BS30" s="210"/>
      <c r="BT30" s="212"/>
      <c r="BU30" s="205"/>
      <c r="BV30" s="210"/>
      <c r="BW30" s="212"/>
      <c r="BX30" s="210"/>
      <c r="BY30" s="212"/>
    </row>
    <row r="31" spans="3:77" ht="13.5" customHeight="1" x14ac:dyDescent="0.2">
      <c r="C31" s="205"/>
      <c r="D31" s="210"/>
      <c r="E31" s="212"/>
      <c r="F31" s="210"/>
      <c r="G31" s="212"/>
      <c r="H31" s="205"/>
      <c r="I31" s="210"/>
      <c r="J31" s="212"/>
      <c r="K31" s="210"/>
      <c r="L31" s="212"/>
      <c r="M31" s="205"/>
      <c r="N31" s="210"/>
      <c r="O31" s="212"/>
      <c r="P31" s="210"/>
      <c r="Q31" s="212"/>
      <c r="R31" s="205"/>
      <c r="S31" s="210"/>
      <c r="T31" s="212"/>
      <c r="U31" s="210"/>
      <c r="V31" s="212"/>
      <c r="W31" s="205"/>
      <c r="X31" s="210"/>
      <c r="Y31" s="212"/>
      <c r="Z31" s="210"/>
      <c r="AA31" s="212"/>
      <c r="AB31" s="205"/>
      <c r="AC31" s="210"/>
      <c r="AD31" s="212"/>
      <c r="AE31" s="210"/>
      <c r="AF31" s="212"/>
      <c r="AG31" s="205"/>
      <c r="AH31" s="210"/>
      <c r="AI31" s="212"/>
      <c r="AJ31" s="210"/>
      <c r="AK31" s="212"/>
      <c r="AL31" s="205"/>
      <c r="AM31" s="210"/>
      <c r="AN31" s="212"/>
      <c r="AO31" s="210"/>
      <c r="AP31" s="212"/>
      <c r="AQ31" s="205"/>
      <c r="AR31" s="210"/>
      <c r="AS31" s="212"/>
      <c r="AT31" s="210"/>
      <c r="AU31" s="212"/>
      <c r="AV31" s="205"/>
      <c r="AW31" s="210"/>
      <c r="AX31" s="212"/>
      <c r="AY31" s="210"/>
      <c r="AZ31" s="212"/>
      <c r="BA31" s="205"/>
      <c r="BB31" s="210"/>
      <c r="BC31" s="212"/>
      <c r="BD31" s="210"/>
      <c r="BE31" s="212"/>
      <c r="BF31" s="205"/>
      <c r="BG31" s="210"/>
      <c r="BH31" s="212"/>
      <c r="BI31" s="210"/>
      <c r="BJ31" s="212"/>
      <c r="BK31" s="205"/>
      <c r="BL31" s="210"/>
      <c r="BM31" s="212"/>
      <c r="BN31" s="210"/>
      <c r="BO31" s="212"/>
      <c r="BP31" s="205"/>
      <c r="BQ31" s="210"/>
      <c r="BR31" s="212"/>
      <c r="BS31" s="210"/>
      <c r="BT31" s="212"/>
      <c r="BU31" s="205"/>
      <c r="BV31" s="210"/>
      <c r="BW31" s="212"/>
      <c r="BX31" s="210"/>
      <c r="BY31" s="212"/>
    </row>
    <row r="32" spans="3:77" ht="13.5" customHeight="1" x14ac:dyDescent="0.2">
      <c r="C32" s="205"/>
      <c r="D32" s="210"/>
      <c r="E32" s="212"/>
      <c r="F32" s="210"/>
      <c r="G32" s="212"/>
      <c r="H32" s="205"/>
      <c r="I32" s="210"/>
      <c r="J32" s="212"/>
      <c r="K32" s="210"/>
      <c r="L32" s="212"/>
      <c r="M32" s="205"/>
      <c r="N32" s="210"/>
      <c r="O32" s="212"/>
      <c r="P32" s="210"/>
      <c r="Q32" s="212"/>
      <c r="R32" s="205"/>
      <c r="S32" s="210"/>
      <c r="T32" s="212"/>
      <c r="U32" s="210"/>
      <c r="V32" s="212"/>
      <c r="W32" s="205"/>
      <c r="X32" s="210"/>
      <c r="Y32" s="212"/>
      <c r="Z32" s="210"/>
      <c r="AA32" s="212"/>
      <c r="AB32" s="205"/>
      <c r="AC32" s="210"/>
      <c r="AD32" s="212"/>
      <c r="AE32" s="210"/>
      <c r="AF32" s="212"/>
      <c r="AG32" s="205"/>
      <c r="AH32" s="210"/>
      <c r="AI32" s="212"/>
      <c r="AJ32" s="210"/>
      <c r="AK32" s="212"/>
      <c r="AL32" s="205"/>
      <c r="AM32" s="210"/>
      <c r="AN32" s="212"/>
      <c r="AO32" s="210"/>
      <c r="AP32" s="212"/>
      <c r="AQ32" s="205"/>
      <c r="AR32" s="210"/>
      <c r="AS32" s="212"/>
      <c r="AT32" s="210"/>
      <c r="AU32" s="212"/>
      <c r="AV32" s="205"/>
      <c r="AW32" s="210"/>
      <c r="AX32" s="212"/>
      <c r="AY32" s="210"/>
      <c r="AZ32" s="212"/>
      <c r="BA32" s="205"/>
      <c r="BB32" s="210"/>
      <c r="BC32" s="212"/>
      <c r="BD32" s="210"/>
      <c r="BE32" s="212"/>
      <c r="BF32" s="205"/>
      <c r="BG32" s="210"/>
      <c r="BH32" s="212"/>
      <c r="BI32" s="210"/>
      <c r="BJ32" s="212"/>
      <c r="BK32" s="205"/>
      <c r="BL32" s="210"/>
      <c r="BM32" s="212"/>
      <c r="BN32" s="210"/>
      <c r="BO32" s="212"/>
      <c r="BP32" s="205"/>
      <c r="BQ32" s="210"/>
      <c r="BR32" s="212"/>
      <c r="BS32" s="210"/>
      <c r="BT32" s="212"/>
      <c r="BU32" s="205"/>
      <c r="BV32" s="210"/>
      <c r="BW32" s="212"/>
      <c r="BX32" s="210"/>
      <c r="BY32" s="212"/>
    </row>
    <row r="33" spans="3:77" ht="13.5" customHeight="1" x14ac:dyDescent="0.2">
      <c r="C33" s="205"/>
      <c r="D33" s="210"/>
      <c r="E33" s="212"/>
      <c r="F33" s="210"/>
      <c r="G33" s="212"/>
      <c r="H33" s="205"/>
      <c r="I33" s="210"/>
      <c r="J33" s="212"/>
      <c r="K33" s="210"/>
      <c r="L33" s="212"/>
      <c r="M33" s="205"/>
      <c r="N33" s="210"/>
      <c r="O33" s="212"/>
      <c r="P33" s="210"/>
      <c r="Q33" s="212"/>
      <c r="R33" s="205"/>
      <c r="S33" s="210"/>
      <c r="T33" s="212"/>
      <c r="U33" s="210"/>
      <c r="V33" s="212"/>
      <c r="W33" s="205"/>
      <c r="X33" s="210"/>
      <c r="Y33" s="212"/>
      <c r="Z33" s="210"/>
      <c r="AA33" s="212"/>
      <c r="AB33" s="205"/>
      <c r="AC33" s="210"/>
      <c r="AD33" s="212"/>
      <c r="AE33" s="210"/>
      <c r="AF33" s="212"/>
      <c r="AG33" s="205"/>
      <c r="AH33" s="210"/>
      <c r="AI33" s="212"/>
      <c r="AJ33" s="210"/>
      <c r="AK33" s="212"/>
      <c r="AL33" s="205"/>
      <c r="AM33" s="210"/>
      <c r="AN33" s="212"/>
      <c r="AO33" s="210"/>
      <c r="AP33" s="212"/>
      <c r="AQ33" s="205"/>
      <c r="AR33" s="210"/>
      <c r="AS33" s="212"/>
      <c r="AT33" s="210"/>
      <c r="AU33" s="212"/>
      <c r="AV33" s="205"/>
      <c r="AW33" s="210"/>
      <c r="AX33" s="212"/>
      <c r="AY33" s="210"/>
      <c r="AZ33" s="212"/>
      <c r="BA33" s="205"/>
      <c r="BB33" s="210"/>
      <c r="BC33" s="212"/>
      <c r="BD33" s="210"/>
      <c r="BE33" s="212"/>
      <c r="BF33" s="205"/>
      <c r="BG33" s="210"/>
      <c r="BH33" s="212"/>
      <c r="BI33" s="210"/>
      <c r="BJ33" s="212"/>
      <c r="BK33" s="205"/>
      <c r="BL33" s="210"/>
      <c r="BM33" s="212"/>
      <c r="BN33" s="210"/>
      <c r="BO33" s="212"/>
      <c r="BP33" s="205"/>
      <c r="BQ33" s="210"/>
      <c r="BR33" s="212"/>
      <c r="BS33" s="210"/>
      <c r="BT33" s="212"/>
      <c r="BU33" s="205"/>
      <c r="BV33" s="210"/>
      <c r="BW33" s="212"/>
      <c r="BX33" s="210"/>
      <c r="BY33" s="212"/>
    </row>
    <row r="34" spans="3:77" ht="13.5" customHeight="1" x14ac:dyDescent="0.2">
      <c r="C34" s="205"/>
      <c r="D34" s="210"/>
      <c r="E34" s="212"/>
      <c r="F34" s="210"/>
      <c r="G34" s="212"/>
      <c r="H34" s="205"/>
      <c r="I34" s="210"/>
      <c r="J34" s="212"/>
      <c r="K34" s="210"/>
      <c r="L34" s="212"/>
      <c r="M34" s="205"/>
      <c r="N34" s="210"/>
      <c r="O34" s="212"/>
      <c r="P34" s="210"/>
      <c r="Q34" s="212"/>
      <c r="R34" s="205"/>
      <c r="S34" s="210"/>
      <c r="T34" s="212"/>
      <c r="U34" s="210"/>
      <c r="V34" s="212"/>
      <c r="W34" s="205"/>
      <c r="X34" s="210"/>
      <c r="Y34" s="212"/>
      <c r="Z34" s="210"/>
      <c r="AA34" s="212"/>
      <c r="AB34" s="205"/>
      <c r="AC34" s="210"/>
      <c r="AD34" s="212"/>
      <c r="AE34" s="210"/>
      <c r="AF34" s="212"/>
      <c r="AG34" s="205"/>
      <c r="AH34" s="210"/>
      <c r="AI34" s="212"/>
      <c r="AJ34" s="210"/>
      <c r="AK34" s="212"/>
      <c r="AL34" s="205"/>
      <c r="AM34" s="210"/>
      <c r="AN34" s="212"/>
      <c r="AO34" s="210"/>
      <c r="AP34" s="212"/>
      <c r="AQ34" s="205"/>
      <c r="AR34" s="210"/>
      <c r="AS34" s="212"/>
      <c r="AT34" s="210"/>
      <c r="AU34" s="212"/>
      <c r="AV34" s="205"/>
      <c r="AW34" s="210"/>
      <c r="AX34" s="212"/>
      <c r="AY34" s="210"/>
      <c r="AZ34" s="212"/>
      <c r="BA34" s="205"/>
      <c r="BB34" s="210"/>
      <c r="BC34" s="212"/>
      <c r="BD34" s="210"/>
      <c r="BE34" s="212"/>
      <c r="BF34" s="205"/>
      <c r="BG34" s="210"/>
      <c r="BH34" s="212"/>
      <c r="BI34" s="210"/>
      <c r="BJ34" s="212"/>
      <c r="BK34" s="205"/>
      <c r="BL34" s="210"/>
      <c r="BM34" s="212"/>
      <c r="BN34" s="210"/>
      <c r="BO34" s="212"/>
      <c r="BP34" s="205"/>
      <c r="BQ34" s="210"/>
      <c r="BR34" s="212"/>
      <c r="BS34" s="210"/>
      <c r="BT34" s="212"/>
      <c r="BU34" s="205"/>
      <c r="BV34" s="210"/>
      <c r="BW34" s="212"/>
      <c r="BX34" s="210"/>
      <c r="BY34" s="212"/>
    </row>
    <row r="35" spans="3:77" ht="13.5" customHeight="1" x14ac:dyDescent="0.2">
      <c r="C35" s="205"/>
      <c r="D35" s="210"/>
      <c r="E35" s="212"/>
      <c r="F35" s="210"/>
      <c r="G35" s="212"/>
      <c r="H35" s="205"/>
      <c r="I35" s="210"/>
      <c r="J35" s="212"/>
      <c r="K35" s="210"/>
      <c r="L35" s="212"/>
      <c r="M35" s="205"/>
      <c r="N35" s="210"/>
      <c r="O35" s="212"/>
      <c r="P35" s="210"/>
      <c r="Q35" s="212"/>
      <c r="R35" s="205"/>
      <c r="S35" s="210"/>
      <c r="T35" s="212"/>
      <c r="U35" s="210"/>
      <c r="V35" s="212"/>
      <c r="W35" s="205"/>
      <c r="X35" s="210"/>
      <c r="Y35" s="212"/>
      <c r="Z35" s="210"/>
      <c r="AA35" s="212"/>
      <c r="AB35" s="205"/>
      <c r="AC35" s="210"/>
      <c r="AD35" s="212"/>
      <c r="AE35" s="210"/>
      <c r="AF35" s="212"/>
      <c r="AG35" s="205"/>
      <c r="AH35" s="210"/>
      <c r="AI35" s="212"/>
      <c r="AJ35" s="210"/>
      <c r="AK35" s="212"/>
      <c r="AL35" s="205"/>
      <c r="AM35" s="210"/>
      <c r="AN35" s="212"/>
      <c r="AO35" s="210"/>
      <c r="AP35" s="212"/>
      <c r="AQ35" s="205"/>
      <c r="AR35" s="210"/>
      <c r="AS35" s="212"/>
      <c r="AT35" s="210"/>
      <c r="AU35" s="212"/>
      <c r="AV35" s="205"/>
      <c r="AW35" s="210"/>
      <c r="AX35" s="212"/>
      <c r="AY35" s="210"/>
      <c r="AZ35" s="212"/>
      <c r="BA35" s="205"/>
      <c r="BB35" s="210"/>
      <c r="BC35" s="212"/>
      <c r="BD35" s="210"/>
      <c r="BE35" s="212"/>
      <c r="BF35" s="205"/>
      <c r="BG35" s="210"/>
      <c r="BH35" s="212"/>
      <c r="BI35" s="210"/>
      <c r="BJ35" s="212"/>
      <c r="BK35" s="205"/>
      <c r="BL35" s="210"/>
      <c r="BM35" s="212"/>
      <c r="BN35" s="210"/>
      <c r="BO35" s="212"/>
      <c r="BP35" s="205"/>
      <c r="BQ35" s="210"/>
      <c r="BR35" s="212"/>
      <c r="BS35" s="210"/>
      <c r="BT35" s="212"/>
      <c r="BU35" s="205"/>
      <c r="BV35" s="210"/>
      <c r="BW35" s="212"/>
      <c r="BX35" s="210"/>
      <c r="BY35" s="212"/>
    </row>
    <row r="36" spans="3:77" ht="13.5" customHeight="1" x14ac:dyDescent="0.2">
      <c r="C36" s="205"/>
      <c r="D36" s="210"/>
      <c r="E36" s="212"/>
      <c r="F36" s="210"/>
      <c r="G36" s="212"/>
      <c r="H36" s="205"/>
      <c r="I36" s="210"/>
      <c r="J36" s="212"/>
      <c r="K36" s="210"/>
      <c r="L36" s="212"/>
      <c r="M36" s="205"/>
      <c r="N36" s="210"/>
      <c r="O36" s="212"/>
      <c r="P36" s="210"/>
      <c r="Q36" s="212"/>
      <c r="R36" s="205"/>
      <c r="S36" s="210"/>
      <c r="T36" s="212"/>
      <c r="U36" s="210"/>
      <c r="V36" s="212"/>
      <c r="W36" s="205"/>
      <c r="X36" s="210"/>
      <c r="Y36" s="212"/>
      <c r="Z36" s="210"/>
      <c r="AA36" s="212"/>
      <c r="AB36" s="205"/>
      <c r="AC36" s="210"/>
      <c r="AD36" s="212"/>
      <c r="AE36" s="210"/>
      <c r="AF36" s="212"/>
      <c r="AG36" s="205"/>
      <c r="AH36" s="210"/>
      <c r="AI36" s="212"/>
      <c r="AJ36" s="210"/>
      <c r="AK36" s="212"/>
      <c r="AL36" s="205"/>
      <c r="AM36" s="210"/>
      <c r="AN36" s="212"/>
      <c r="AO36" s="210"/>
      <c r="AP36" s="212"/>
      <c r="AQ36" s="205"/>
      <c r="AR36" s="210"/>
      <c r="AS36" s="212"/>
      <c r="AT36" s="210"/>
      <c r="AU36" s="212"/>
      <c r="AV36" s="205"/>
      <c r="AW36" s="210"/>
      <c r="AX36" s="212"/>
      <c r="AY36" s="210"/>
      <c r="AZ36" s="212"/>
      <c r="BA36" s="205"/>
      <c r="BB36" s="210"/>
      <c r="BC36" s="212"/>
      <c r="BD36" s="210"/>
      <c r="BE36" s="212"/>
      <c r="BF36" s="205"/>
      <c r="BG36" s="210"/>
      <c r="BH36" s="212"/>
      <c r="BI36" s="210"/>
      <c r="BJ36" s="212"/>
      <c r="BK36" s="205"/>
      <c r="BL36" s="210"/>
      <c r="BM36" s="212"/>
      <c r="BN36" s="210"/>
      <c r="BO36" s="212"/>
      <c r="BP36" s="205"/>
      <c r="BQ36" s="210"/>
      <c r="BR36" s="212"/>
      <c r="BS36" s="210"/>
      <c r="BT36" s="212"/>
      <c r="BU36" s="205"/>
      <c r="BV36" s="210"/>
      <c r="BW36" s="212"/>
      <c r="BX36" s="210"/>
      <c r="BY36" s="212"/>
    </row>
    <row r="37" spans="3:77" ht="13.5" customHeight="1" x14ac:dyDescent="0.2">
      <c r="C37" s="205"/>
      <c r="D37" s="210"/>
      <c r="E37" s="212"/>
      <c r="F37" s="210"/>
      <c r="G37" s="212"/>
      <c r="H37" s="205"/>
      <c r="I37" s="210"/>
      <c r="J37" s="212"/>
      <c r="K37" s="210"/>
      <c r="L37" s="212"/>
      <c r="M37" s="205"/>
      <c r="N37" s="210"/>
      <c r="O37" s="212"/>
      <c r="P37" s="210"/>
      <c r="Q37" s="212"/>
      <c r="R37" s="205"/>
      <c r="S37" s="210"/>
      <c r="T37" s="212"/>
      <c r="U37" s="210"/>
      <c r="V37" s="212"/>
      <c r="W37" s="205"/>
      <c r="X37" s="210"/>
      <c r="Y37" s="212"/>
      <c r="Z37" s="210"/>
      <c r="AA37" s="212"/>
      <c r="AB37" s="205"/>
      <c r="AC37" s="210"/>
      <c r="AD37" s="212"/>
      <c r="AE37" s="210"/>
      <c r="AF37" s="212"/>
      <c r="AG37" s="205"/>
      <c r="AH37" s="210"/>
      <c r="AI37" s="212"/>
      <c r="AJ37" s="210"/>
      <c r="AK37" s="212"/>
      <c r="AL37" s="205"/>
      <c r="AM37" s="210"/>
      <c r="AN37" s="212"/>
      <c r="AO37" s="210"/>
      <c r="AP37" s="212"/>
      <c r="AQ37" s="205"/>
      <c r="AR37" s="210"/>
      <c r="AS37" s="212"/>
      <c r="AT37" s="210"/>
      <c r="AU37" s="212"/>
      <c r="AV37" s="205"/>
      <c r="AW37" s="210"/>
      <c r="AX37" s="212"/>
      <c r="AY37" s="210"/>
      <c r="AZ37" s="212"/>
      <c r="BA37" s="205"/>
      <c r="BB37" s="210"/>
      <c r="BC37" s="212"/>
      <c r="BD37" s="210"/>
      <c r="BE37" s="212"/>
      <c r="BF37" s="205"/>
      <c r="BG37" s="210"/>
      <c r="BH37" s="212"/>
      <c r="BI37" s="210"/>
      <c r="BJ37" s="212"/>
      <c r="BK37" s="205"/>
      <c r="BL37" s="210"/>
      <c r="BM37" s="212"/>
      <c r="BN37" s="210"/>
      <c r="BO37" s="212"/>
      <c r="BP37" s="205"/>
      <c r="BQ37" s="210"/>
      <c r="BR37" s="212"/>
      <c r="BS37" s="210"/>
      <c r="BT37" s="212"/>
      <c r="BU37" s="205"/>
      <c r="BV37" s="210"/>
      <c r="BW37" s="212"/>
      <c r="BX37" s="210"/>
      <c r="BY37" s="212"/>
    </row>
    <row r="38" spans="3:77" ht="13.5" customHeight="1" x14ac:dyDescent="0.2">
      <c r="C38" s="205"/>
      <c r="D38" s="210"/>
      <c r="E38" s="212"/>
      <c r="F38" s="210"/>
      <c r="G38" s="212"/>
      <c r="H38" s="205"/>
      <c r="I38" s="210"/>
      <c r="J38" s="212"/>
      <c r="K38" s="210"/>
      <c r="L38" s="212"/>
      <c r="M38" s="205"/>
      <c r="N38" s="210"/>
      <c r="O38" s="212"/>
      <c r="P38" s="210"/>
      <c r="Q38" s="212"/>
      <c r="R38" s="205"/>
      <c r="S38" s="210"/>
      <c r="T38" s="212"/>
      <c r="U38" s="210"/>
      <c r="V38" s="212"/>
      <c r="W38" s="205"/>
      <c r="X38" s="210"/>
      <c r="Y38" s="212"/>
      <c r="Z38" s="210"/>
      <c r="AA38" s="212"/>
      <c r="AB38" s="205"/>
      <c r="AC38" s="210"/>
      <c r="AD38" s="212"/>
      <c r="AE38" s="210"/>
      <c r="AF38" s="212"/>
      <c r="AG38" s="205"/>
      <c r="AH38" s="210"/>
      <c r="AI38" s="212"/>
      <c r="AJ38" s="210"/>
      <c r="AK38" s="212"/>
      <c r="AL38" s="205"/>
      <c r="AM38" s="210"/>
      <c r="AN38" s="212"/>
      <c r="AO38" s="210"/>
      <c r="AP38" s="212"/>
      <c r="AQ38" s="205"/>
      <c r="AR38" s="210"/>
      <c r="AS38" s="212"/>
      <c r="AT38" s="210"/>
      <c r="AU38" s="212"/>
      <c r="AV38" s="205"/>
      <c r="AW38" s="210"/>
      <c r="AX38" s="212"/>
      <c r="AY38" s="210"/>
      <c r="AZ38" s="212"/>
      <c r="BA38" s="205"/>
      <c r="BB38" s="210"/>
      <c r="BC38" s="212"/>
      <c r="BD38" s="210"/>
      <c r="BE38" s="212"/>
      <c r="BF38" s="205"/>
      <c r="BG38" s="210"/>
      <c r="BH38" s="212"/>
      <c r="BI38" s="210"/>
      <c r="BJ38" s="212"/>
      <c r="BK38" s="205"/>
      <c r="BL38" s="210"/>
      <c r="BM38" s="212"/>
      <c r="BN38" s="210"/>
      <c r="BO38" s="212"/>
      <c r="BP38" s="205"/>
      <c r="BQ38" s="210"/>
      <c r="BR38" s="212"/>
      <c r="BS38" s="210"/>
      <c r="BT38" s="212"/>
      <c r="BU38" s="205"/>
      <c r="BV38" s="210"/>
      <c r="BW38" s="212"/>
      <c r="BX38" s="210"/>
      <c r="BY38" s="212"/>
    </row>
    <row r="39" spans="3:77" ht="13.5" customHeight="1" x14ac:dyDescent="0.2">
      <c r="C39" s="205"/>
      <c r="D39" s="210"/>
      <c r="E39" s="212"/>
      <c r="F39" s="210"/>
      <c r="G39" s="212"/>
      <c r="H39" s="205"/>
      <c r="I39" s="210"/>
      <c r="J39" s="212"/>
      <c r="K39" s="210"/>
      <c r="L39" s="212"/>
      <c r="M39" s="205"/>
      <c r="N39" s="210"/>
      <c r="O39" s="212"/>
      <c r="P39" s="210"/>
      <c r="Q39" s="212"/>
      <c r="R39" s="205"/>
      <c r="S39" s="210"/>
      <c r="T39" s="212"/>
      <c r="U39" s="210"/>
      <c r="V39" s="212"/>
      <c r="W39" s="205"/>
      <c r="X39" s="210"/>
      <c r="Y39" s="212"/>
      <c r="Z39" s="210"/>
      <c r="AA39" s="212"/>
      <c r="AB39" s="205"/>
      <c r="AC39" s="210"/>
      <c r="AD39" s="212"/>
      <c r="AE39" s="210"/>
      <c r="AF39" s="212"/>
      <c r="AG39" s="205"/>
      <c r="AH39" s="210"/>
      <c r="AI39" s="212"/>
      <c r="AJ39" s="210"/>
      <c r="AK39" s="212"/>
      <c r="AL39" s="205"/>
      <c r="AM39" s="210"/>
      <c r="AN39" s="212"/>
      <c r="AO39" s="210"/>
      <c r="AP39" s="212"/>
      <c r="AQ39" s="205"/>
      <c r="AR39" s="210"/>
      <c r="AS39" s="212"/>
      <c r="AT39" s="210"/>
      <c r="AU39" s="212"/>
      <c r="AV39" s="205"/>
      <c r="AW39" s="210"/>
      <c r="AX39" s="212"/>
      <c r="AY39" s="210"/>
      <c r="AZ39" s="212"/>
      <c r="BA39" s="205"/>
      <c r="BB39" s="210"/>
      <c r="BC39" s="212"/>
      <c r="BD39" s="210"/>
      <c r="BE39" s="212"/>
      <c r="BF39" s="205"/>
      <c r="BG39" s="210"/>
      <c r="BH39" s="212"/>
      <c r="BI39" s="210"/>
      <c r="BJ39" s="212"/>
      <c r="BK39" s="205"/>
      <c r="BL39" s="210"/>
      <c r="BM39" s="212"/>
      <c r="BN39" s="210"/>
      <c r="BO39" s="212"/>
      <c r="BP39" s="205"/>
      <c r="BQ39" s="210"/>
      <c r="BR39" s="212"/>
      <c r="BS39" s="210"/>
      <c r="BT39" s="212"/>
      <c r="BU39" s="205"/>
      <c r="BV39" s="210"/>
      <c r="BW39" s="212"/>
      <c r="BX39" s="210"/>
      <c r="BY39" s="212"/>
    </row>
    <row r="40" spans="3:77" ht="13.5" customHeight="1" x14ac:dyDescent="0.2">
      <c r="C40" s="205"/>
      <c r="D40" s="210"/>
      <c r="E40" s="212"/>
      <c r="F40" s="210"/>
      <c r="G40" s="212"/>
      <c r="H40" s="205"/>
      <c r="I40" s="210"/>
      <c r="J40" s="212"/>
      <c r="K40" s="210"/>
      <c r="L40" s="212"/>
      <c r="M40" s="205"/>
      <c r="N40" s="210"/>
      <c r="O40" s="212"/>
      <c r="P40" s="210"/>
      <c r="Q40" s="212"/>
      <c r="R40" s="205"/>
      <c r="S40" s="210"/>
      <c r="T40" s="212"/>
      <c r="U40" s="210"/>
      <c r="V40" s="212"/>
      <c r="W40" s="205"/>
      <c r="X40" s="210"/>
      <c r="Y40" s="212"/>
      <c r="Z40" s="210"/>
      <c r="AA40" s="212"/>
      <c r="AB40" s="205"/>
      <c r="AC40" s="210"/>
      <c r="AD40" s="212"/>
      <c r="AE40" s="210"/>
      <c r="AF40" s="212"/>
      <c r="AG40" s="205"/>
      <c r="AH40" s="210"/>
      <c r="AI40" s="212"/>
      <c r="AJ40" s="210"/>
      <c r="AK40" s="212"/>
      <c r="AL40" s="205"/>
      <c r="AM40" s="210"/>
      <c r="AN40" s="212"/>
      <c r="AO40" s="210"/>
      <c r="AP40" s="212"/>
      <c r="AQ40" s="205"/>
      <c r="AR40" s="210"/>
      <c r="AS40" s="212"/>
      <c r="AT40" s="210"/>
      <c r="AU40" s="212"/>
      <c r="AV40" s="205"/>
      <c r="AW40" s="210"/>
      <c r="AX40" s="212"/>
      <c r="AY40" s="210"/>
      <c r="AZ40" s="212"/>
      <c r="BA40" s="205"/>
      <c r="BB40" s="210"/>
      <c r="BC40" s="212"/>
      <c r="BD40" s="210"/>
      <c r="BE40" s="212"/>
      <c r="BF40" s="205"/>
      <c r="BG40" s="210"/>
      <c r="BH40" s="212"/>
      <c r="BI40" s="210"/>
      <c r="BJ40" s="212"/>
      <c r="BK40" s="205"/>
      <c r="BL40" s="210"/>
      <c r="BM40" s="212"/>
      <c r="BN40" s="210"/>
      <c r="BO40" s="212"/>
      <c r="BP40" s="205"/>
      <c r="BQ40" s="210"/>
      <c r="BR40" s="212"/>
      <c r="BS40" s="210"/>
      <c r="BT40" s="212"/>
      <c r="BU40" s="205"/>
      <c r="BV40" s="210"/>
      <c r="BW40" s="212"/>
      <c r="BX40" s="210"/>
      <c r="BY40" s="212"/>
    </row>
    <row r="41" spans="3:77" ht="13.5" customHeight="1" x14ac:dyDescent="0.2">
      <c r="C41" s="205"/>
      <c r="D41" s="210"/>
      <c r="E41" s="212"/>
      <c r="F41" s="210"/>
      <c r="G41" s="212"/>
      <c r="H41" s="205"/>
      <c r="I41" s="210"/>
      <c r="J41" s="212"/>
      <c r="K41" s="210"/>
      <c r="L41" s="212"/>
      <c r="M41" s="205"/>
      <c r="N41" s="210"/>
      <c r="O41" s="212"/>
      <c r="P41" s="210"/>
      <c r="Q41" s="212"/>
      <c r="R41" s="205"/>
      <c r="S41" s="210"/>
      <c r="T41" s="212"/>
      <c r="U41" s="210"/>
      <c r="V41" s="212"/>
      <c r="W41" s="205"/>
      <c r="X41" s="210"/>
      <c r="Y41" s="212"/>
      <c r="Z41" s="210"/>
      <c r="AA41" s="212"/>
      <c r="AB41" s="205"/>
      <c r="AC41" s="210"/>
      <c r="AD41" s="212"/>
      <c r="AE41" s="210"/>
      <c r="AF41" s="212"/>
      <c r="AG41" s="205"/>
      <c r="AH41" s="210"/>
      <c r="AI41" s="212"/>
      <c r="AJ41" s="210"/>
      <c r="AK41" s="212"/>
      <c r="AL41" s="205"/>
      <c r="AM41" s="210"/>
      <c r="AN41" s="212"/>
      <c r="AO41" s="210"/>
      <c r="AP41" s="212"/>
      <c r="AQ41" s="205"/>
      <c r="AR41" s="210"/>
      <c r="AS41" s="212"/>
      <c r="AT41" s="210"/>
      <c r="AU41" s="212"/>
      <c r="AV41" s="205"/>
      <c r="AW41" s="210"/>
      <c r="AX41" s="212"/>
      <c r="AY41" s="210"/>
      <c r="AZ41" s="212"/>
      <c r="BA41" s="205"/>
      <c r="BB41" s="210"/>
      <c r="BC41" s="212"/>
      <c r="BD41" s="210"/>
      <c r="BE41" s="212"/>
      <c r="BF41" s="205"/>
      <c r="BG41" s="210"/>
      <c r="BH41" s="212"/>
      <c r="BI41" s="210"/>
      <c r="BJ41" s="212"/>
      <c r="BK41" s="205"/>
      <c r="BL41" s="210"/>
      <c r="BM41" s="212"/>
      <c r="BN41" s="210"/>
      <c r="BO41" s="212"/>
      <c r="BP41" s="205"/>
      <c r="BQ41" s="210"/>
      <c r="BR41" s="212"/>
      <c r="BS41" s="210"/>
      <c r="BT41" s="212"/>
      <c r="BU41" s="205"/>
      <c r="BV41" s="210"/>
      <c r="BW41" s="212"/>
      <c r="BX41" s="210"/>
      <c r="BY41" s="212"/>
    </row>
    <row r="42" spans="3:77" ht="13.5" customHeight="1" x14ac:dyDescent="0.2">
      <c r="C42" s="205"/>
      <c r="D42" s="210"/>
      <c r="E42" s="212"/>
      <c r="F42" s="210"/>
      <c r="G42" s="212"/>
      <c r="H42" s="205"/>
      <c r="I42" s="210"/>
      <c r="J42" s="212"/>
      <c r="K42" s="210"/>
      <c r="L42" s="212"/>
      <c r="M42" s="205"/>
      <c r="N42" s="210"/>
      <c r="O42" s="212"/>
      <c r="P42" s="210"/>
      <c r="Q42" s="212"/>
      <c r="R42" s="205"/>
      <c r="S42" s="210"/>
      <c r="T42" s="212"/>
      <c r="U42" s="210"/>
      <c r="V42" s="212"/>
      <c r="W42" s="205"/>
      <c r="X42" s="210"/>
      <c r="Y42" s="212"/>
      <c r="Z42" s="210"/>
      <c r="AA42" s="212"/>
      <c r="AB42" s="205"/>
      <c r="AC42" s="210"/>
      <c r="AD42" s="212"/>
      <c r="AE42" s="210"/>
      <c r="AF42" s="212"/>
      <c r="AG42" s="205"/>
      <c r="AH42" s="210"/>
      <c r="AI42" s="212"/>
      <c r="AJ42" s="210"/>
      <c r="AK42" s="212"/>
      <c r="AL42" s="205"/>
      <c r="AM42" s="210"/>
      <c r="AN42" s="212"/>
      <c r="AO42" s="210"/>
      <c r="AP42" s="212"/>
      <c r="AQ42" s="205"/>
      <c r="AR42" s="210"/>
      <c r="AS42" s="212"/>
      <c r="AT42" s="210"/>
      <c r="AU42" s="212"/>
      <c r="AV42" s="205"/>
      <c r="AW42" s="210"/>
      <c r="AX42" s="212"/>
      <c r="AY42" s="210"/>
      <c r="AZ42" s="212"/>
      <c r="BA42" s="205"/>
      <c r="BB42" s="210"/>
      <c r="BC42" s="212"/>
      <c r="BD42" s="210"/>
      <c r="BE42" s="212"/>
      <c r="BF42" s="205"/>
      <c r="BG42" s="210"/>
      <c r="BH42" s="212"/>
      <c r="BI42" s="210"/>
      <c r="BJ42" s="212"/>
      <c r="BK42" s="205"/>
      <c r="BL42" s="210"/>
      <c r="BM42" s="212"/>
      <c r="BN42" s="210"/>
      <c r="BO42" s="212"/>
      <c r="BP42" s="205"/>
      <c r="BQ42" s="210"/>
      <c r="BR42" s="212"/>
      <c r="BS42" s="210"/>
      <c r="BT42" s="212"/>
      <c r="BU42" s="205"/>
      <c r="BV42" s="210"/>
      <c r="BW42" s="212"/>
      <c r="BX42" s="210"/>
      <c r="BY42" s="212"/>
    </row>
    <row r="43" spans="3:77" ht="13.5" customHeight="1" x14ac:dyDescent="0.2">
      <c r="C43" s="205"/>
      <c r="D43" s="210"/>
      <c r="E43" s="212"/>
      <c r="F43" s="210"/>
      <c r="G43" s="212"/>
      <c r="H43" s="205"/>
      <c r="I43" s="210"/>
      <c r="J43" s="212"/>
      <c r="K43" s="210"/>
      <c r="L43" s="212"/>
      <c r="M43" s="205"/>
      <c r="N43" s="210"/>
      <c r="O43" s="212"/>
      <c r="P43" s="210"/>
      <c r="Q43" s="212"/>
      <c r="R43" s="205"/>
      <c r="S43" s="210"/>
      <c r="T43" s="212"/>
      <c r="U43" s="210"/>
      <c r="V43" s="212"/>
      <c r="W43" s="205"/>
      <c r="X43" s="210"/>
      <c r="Y43" s="212"/>
      <c r="Z43" s="210"/>
      <c r="AA43" s="212"/>
      <c r="AB43" s="205"/>
      <c r="AC43" s="210"/>
      <c r="AD43" s="212"/>
      <c r="AE43" s="210"/>
      <c r="AF43" s="212"/>
      <c r="AG43" s="205"/>
      <c r="AH43" s="210"/>
      <c r="AI43" s="212"/>
      <c r="AJ43" s="210"/>
      <c r="AK43" s="212"/>
      <c r="AL43" s="205"/>
      <c r="AM43" s="210"/>
      <c r="AN43" s="212"/>
      <c r="AO43" s="210"/>
      <c r="AP43" s="212"/>
      <c r="AQ43" s="205"/>
      <c r="AR43" s="210"/>
      <c r="AS43" s="212"/>
      <c r="AT43" s="210"/>
      <c r="AU43" s="212"/>
      <c r="AV43" s="205"/>
      <c r="AW43" s="210"/>
      <c r="AX43" s="212"/>
      <c r="AY43" s="210"/>
      <c r="AZ43" s="212"/>
      <c r="BA43" s="205"/>
      <c r="BB43" s="210"/>
      <c r="BC43" s="212"/>
      <c r="BD43" s="210"/>
      <c r="BE43" s="212"/>
      <c r="BF43" s="205"/>
      <c r="BG43" s="210"/>
      <c r="BH43" s="212"/>
      <c r="BI43" s="210"/>
      <c r="BJ43" s="212"/>
      <c r="BK43" s="205"/>
      <c r="BL43" s="210"/>
      <c r="BM43" s="212"/>
      <c r="BN43" s="210"/>
      <c r="BO43" s="212"/>
      <c r="BP43" s="205"/>
      <c r="BQ43" s="210"/>
      <c r="BR43" s="212"/>
      <c r="BS43" s="210"/>
      <c r="BT43" s="212"/>
      <c r="BU43" s="205"/>
      <c r="BV43" s="210"/>
      <c r="BW43" s="212"/>
      <c r="BX43" s="210"/>
      <c r="BY43" s="212"/>
    </row>
    <row r="44" spans="3:77" ht="13.5" customHeight="1" x14ac:dyDescent="0.2">
      <c r="C44" s="205"/>
      <c r="D44" s="210"/>
      <c r="E44" s="212"/>
      <c r="F44" s="210"/>
      <c r="G44" s="212"/>
      <c r="H44" s="205"/>
      <c r="I44" s="210"/>
      <c r="J44" s="212"/>
      <c r="K44" s="210"/>
      <c r="L44" s="212"/>
      <c r="M44" s="205"/>
      <c r="N44" s="210"/>
      <c r="O44" s="212"/>
      <c r="P44" s="210"/>
      <c r="Q44" s="212"/>
      <c r="R44" s="205"/>
      <c r="S44" s="210"/>
      <c r="T44" s="212"/>
      <c r="U44" s="210"/>
      <c r="V44" s="212"/>
      <c r="W44" s="205"/>
      <c r="X44" s="210"/>
      <c r="Y44" s="212"/>
      <c r="Z44" s="210"/>
      <c r="AA44" s="212"/>
      <c r="AB44" s="205"/>
      <c r="AC44" s="210"/>
      <c r="AD44" s="212"/>
      <c r="AE44" s="210"/>
      <c r="AF44" s="212"/>
      <c r="AG44" s="205"/>
      <c r="AH44" s="210"/>
      <c r="AI44" s="212"/>
      <c r="AJ44" s="210"/>
      <c r="AK44" s="212"/>
      <c r="AL44" s="205"/>
      <c r="AM44" s="210"/>
      <c r="AN44" s="212"/>
      <c r="AO44" s="210"/>
      <c r="AP44" s="212"/>
      <c r="AQ44" s="205"/>
      <c r="AR44" s="210"/>
      <c r="AS44" s="212"/>
      <c r="AT44" s="210"/>
      <c r="AU44" s="212"/>
      <c r="AV44" s="205"/>
      <c r="AW44" s="210"/>
      <c r="AX44" s="212"/>
      <c r="AY44" s="210"/>
      <c r="AZ44" s="212"/>
      <c r="BA44" s="205"/>
      <c r="BB44" s="210"/>
      <c r="BC44" s="212"/>
      <c r="BD44" s="210"/>
      <c r="BE44" s="212"/>
      <c r="BF44" s="205"/>
      <c r="BG44" s="210"/>
      <c r="BH44" s="212"/>
      <c r="BI44" s="210"/>
      <c r="BJ44" s="212"/>
      <c r="BK44" s="205"/>
      <c r="BL44" s="210"/>
      <c r="BM44" s="212"/>
      <c r="BN44" s="210"/>
      <c r="BO44" s="212"/>
      <c r="BP44" s="205"/>
      <c r="BQ44" s="210"/>
      <c r="BR44" s="212"/>
      <c r="BS44" s="210"/>
      <c r="BT44" s="212"/>
      <c r="BU44" s="205"/>
      <c r="BV44" s="210"/>
      <c r="BW44" s="212"/>
      <c r="BX44" s="210"/>
      <c r="BY44" s="212"/>
    </row>
    <row r="45" spans="3:77" ht="13.5" customHeight="1" x14ac:dyDescent="0.2">
      <c r="C45" s="205"/>
      <c r="D45" s="210"/>
      <c r="E45" s="212"/>
      <c r="F45" s="210"/>
      <c r="G45" s="212"/>
      <c r="H45" s="205"/>
      <c r="I45" s="210"/>
      <c r="J45" s="212"/>
      <c r="K45" s="210"/>
      <c r="L45" s="212"/>
      <c r="M45" s="205"/>
      <c r="N45" s="210"/>
      <c r="O45" s="212"/>
      <c r="P45" s="210"/>
      <c r="Q45" s="212"/>
      <c r="R45" s="205"/>
      <c r="S45" s="210"/>
      <c r="T45" s="212"/>
      <c r="U45" s="210"/>
      <c r="V45" s="212"/>
      <c r="W45" s="205"/>
      <c r="X45" s="210"/>
      <c r="Y45" s="212"/>
      <c r="Z45" s="210"/>
      <c r="AA45" s="212"/>
      <c r="AB45" s="205"/>
      <c r="AC45" s="210"/>
      <c r="AD45" s="212"/>
      <c r="AE45" s="210"/>
      <c r="AF45" s="212"/>
      <c r="AG45" s="205"/>
      <c r="AH45" s="210"/>
      <c r="AI45" s="212"/>
      <c r="AJ45" s="210"/>
      <c r="AK45" s="212"/>
      <c r="AL45" s="205"/>
      <c r="AM45" s="210"/>
      <c r="AN45" s="212"/>
      <c r="AO45" s="210"/>
      <c r="AP45" s="212"/>
      <c r="AQ45" s="205"/>
      <c r="AR45" s="210"/>
      <c r="AS45" s="212"/>
      <c r="AT45" s="210"/>
      <c r="AU45" s="212"/>
      <c r="AV45" s="205"/>
      <c r="AW45" s="210"/>
      <c r="AX45" s="212"/>
      <c r="AY45" s="210"/>
      <c r="AZ45" s="212"/>
      <c r="BA45" s="205"/>
      <c r="BB45" s="210"/>
      <c r="BC45" s="212"/>
      <c r="BD45" s="210"/>
      <c r="BE45" s="212"/>
      <c r="BF45" s="205"/>
      <c r="BG45" s="210"/>
      <c r="BH45" s="212"/>
      <c r="BI45" s="210"/>
      <c r="BJ45" s="212"/>
      <c r="BK45" s="205"/>
      <c r="BL45" s="210"/>
      <c r="BM45" s="212"/>
      <c r="BN45" s="210"/>
      <c r="BO45" s="212"/>
      <c r="BP45" s="205"/>
      <c r="BQ45" s="210"/>
      <c r="BR45" s="212"/>
      <c r="BS45" s="210"/>
      <c r="BT45" s="212"/>
      <c r="BU45" s="205"/>
      <c r="BV45" s="210"/>
      <c r="BW45" s="212"/>
      <c r="BX45" s="210"/>
      <c r="BY45" s="212"/>
    </row>
    <row r="46" spans="3:77" ht="13.5" customHeight="1" x14ac:dyDescent="0.2">
      <c r="C46" s="205"/>
      <c r="D46" s="210"/>
      <c r="E46" s="212"/>
      <c r="F46" s="210"/>
      <c r="G46" s="212"/>
      <c r="H46" s="205"/>
      <c r="I46" s="210"/>
      <c r="J46" s="212"/>
      <c r="K46" s="210"/>
      <c r="L46" s="212"/>
      <c r="M46" s="205"/>
      <c r="N46" s="210"/>
      <c r="O46" s="212"/>
      <c r="P46" s="210"/>
      <c r="Q46" s="212"/>
      <c r="R46" s="205"/>
      <c r="S46" s="210"/>
      <c r="T46" s="212"/>
      <c r="U46" s="210"/>
      <c r="V46" s="212"/>
      <c r="W46" s="205"/>
      <c r="X46" s="210"/>
      <c r="Y46" s="212"/>
      <c r="Z46" s="210"/>
      <c r="AA46" s="212"/>
      <c r="AB46" s="205"/>
      <c r="AC46" s="210"/>
      <c r="AD46" s="212"/>
      <c r="AE46" s="210"/>
      <c r="AF46" s="212"/>
      <c r="AG46" s="205"/>
      <c r="AH46" s="210"/>
      <c r="AI46" s="212"/>
      <c r="AJ46" s="210"/>
      <c r="AK46" s="212"/>
      <c r="AL46" s="205"/>
      <c r="AM46" s="210"/>
      <c r="AN46" s="212"/>
      <c r="AO46" s="210"/>
      <c r="AP46" s="212"/>
      <c r="AQ46" s="205"/>
      <c r="AR46" s="210"/>
      <c r="AS46" s="212"/>
      <c r="AT46" s="210"/>
      <c r="AU46" s="212"/>
      <c r="AV46" s="205"/>
      <c r="AW46" s="210"/>
      <c r="AX46" s="212"/>
      <c r="AY46" s="210"/>
      <c r="AZ46" s="212"/>
      <c r="BA46" s="205"/>
      <c r="BB46" s="210"/>
      <c r="BC46" s="212"/>
      <c r="BD46" s="210"/>
      <c r="BE46" s="212"/>
      <c r="BF46" s="205"/>
      <c r="BG46" s="210"/>
      <c r="BH46" s="212"/>
      <c r="BI46" s="210"/>
      <c r="BJ46" s="212"/>
      <c r="BK46" s="205"/>
      <c r="BL46" s="210"/>
      <c r="BM46" s="212"/>
      <c r="BN46" s="210"/>
      <c r="BO46" s="212"/>
      <c r="BP46" s="205"/>
      <c r="BQ46" s="210"/>
      <c r="BR46" s="212"/>
      <c r="BS46" s="210"/>
      <c r="BT46" s="212"/>
      <c r="BU46" s="205"/>
      <c r="BV46" s="210"/>
      <c r="BW46" s="212"/>
      <c r="BX46" s="210"/>
      <c r="BY46" s="212"/>
    </row>
    <row r="47" spans="3:77" ht="13.5" customHeight="1" x14ac:dyDescent="0.2">
      <c r="C47" s="205"/>
      <c r="D47" s="210"/>
      <c r="E47" s="212"/>
      <c r="F47" s="210"/>
      <c r="G47" s="212"/>
      <c r="H47" s="205"/>
      <c r="I47" s="210"/>
      <c r="J47" s="212"/>
      <c r="K47" s="210"/>
      <c r="L47" s="212"/>
      <c r="M47" s="205"/>
      <c r="N47" s="210"/>
      <c r="O47" s="212"/>
      <c r="P47" s="210"/>
      <c r="Q47" s="212"/>
      <c r="R47" s="205"/>
      <c r="S47" s="210"/>
      <c r="T47" s="212"/>
      <c r="U47" s="210"/>
      <c r="V47" s="212"/>
      <c r="W47" s="205"/>
      <c r="X47" s="210"/>
      <c r="Y47" s="212"/>
      <c r="Z47" s="210"/>
      <c r="AA47" s="212"/>
      <c r="AB47" s="205"/>
      <c r="AC47" s="210"/>
      <c r="AD47" s="212"/>
      <c r="AE47" s="210"/>
      <c r="AF47" s="212"/>
      <c r="AG47" s="205"/>
      <c r="AH47" s="210"/>
      <c r="AI47" s="212"/>
      <c r="AJ47" s="210"/>
      <c r="AK47" s="212"/>
      <c r="AL47" s="205"/>
      <c r="AM47" s="210"/>
      <c r="AN47" s="212"/>
      <c r="AO47" s="210"/>
      <c r="AP47" s="212"/>
      <c r="AQ47" s="205"/>
      <c r="AR47" s="210"/>
      <c r="AS47" s="212"/>
      <c r="AT47" s="210"/>
      <c r="AU47" s="212"/>
      <c r="AV47" s="205"/>
      <c r="AW47" s="210"/>
      <c r="AX47" s="212"/>
      <c r="AY47" s="210"/>
      <c r="AZ47" s="212"/>
      <c r="BA47" s="205"/>
      <c r="BB47" s="210"/>
      <c r="BC47" s="212"/>
      <c r="BD47" s="210"/>
      <c r="BE47" s="212"/>
      <c r="BF47" s="205"/>
      <c r="BG47" s="210"/>
      <c r="BH47" s="212"/>
      <c r="BI47" s="210"/>
      <c r="BJ47" s="212"/>
      <c r="BK47" s="205"/>
      <c r="BL47" s="210"/>
      <c r="BM47" s="212"/>
      <c r="BN47" s="210"/>
      <c r="BO47" s="212"/>
      <c r="BP47" s="205"/>
      <c r="BQ47" s="210"/>
      <c r="BR47" s="212"/>
      <c r="BS47" s="210"/>
      <c r="BT47" s="212"/>
      <c r="BU47" s="205"/>
      <c r="BV47" s="210"/>
      <c r="BW47" s="212"/>
      <c r="BX47" s="210"/>
      <c r="BY47" s="212"/>
    </row>
    <row r="48" spans="3:77" ht="13.5" customHeight="1" x14ac:dyDescent="0.2">
      <c r="C48" s="205"/>
      <c r="D48" s="210"/>
      <c r="E48" s="212"/>
      <c r="F48" s="210"/>
      <c r="G48" s="212"/>
      <c r="H48" s="205"/>
      <c r="I48" s="210"/>
      <c r="J48" s="212"/>
      <c r="K48" s="210"/>
      <c r="L48" s="212"/>
      <c r="M48" s="205"/>
      <c r="N48" s="210"/>
      <c r="O48" s="212"/>
      <c r="P48" s="210"/>
      <c r="Q48" s="212"/>
      <c r="R48" s="205"/>
      <c r="S48" s="210"/>
      <c r="T48" s="212"/>
      <c r="U48" s="210"/>
      <c r="V48" s="212"/>
      <c r="W48" s="205"/>
      <c r="X48" s="210"/>
      <c r="Y48" s="212"/>
      <c r="Z48" s="210"/>
      <c r="AA48" s="212"/>
      <c r="AB48" s="205"/>
      <c r="AC48" s="210"/>
      <c r="AD48" s="212"/>
      <c r="AE48" s="210"/>
      <c r="AF48" s="212"/>
      <c r="AG48" s="205"/>
      <c r="AH48" s="210"/>
      <c r="AI48" s="212"/>
      <c r="AJ48" s="210"/>
      <c r="AK48" s="212"/>
      <c r="AL48" s="205"/>
      <c r="AM48" s="210"/>
      <c r="AN48" s="212"/>
      <c r="AO48" s="210"/>
      <c r="AP48" s="212"/>
      <c r="AQ48" s="205"/>
      <c r="AR48" s="210"/>
      <c r="AS48" s="212"/>
      <c r="AT48" s="210"/>
      <c r="AU48" s="212"/>
      <c r="AV48" s="205"/>
      <c r="AW48" s="210"/>
      <c r="AX48" s="212"/>
      <c r="AY48" s="210"/>
      <c r="AZ48" s="212"/>
      <c r="BA48" s="205"/>
      <c r="BB48" s="210"/>
      <c r="BC48" s="212"/>
      <c r="BD48" s="210"/>
      <c r="BE48" s="212"/>
      <c r="BF48" s="205"/>
      <c r="BG48" s="210"/>
      <c r="BH48" s="212"/>
      <c r="BI48" s="210"/>
      <c r="BJ48" s="212"/>
      <c r="BK48" s="205"/>
      <c r="BL48" s="210"/>
      <c r="BM48" s="212"/>
      <c r="BN48" s="210"/>
      <c r="BO48" s="212"/>
      <c r="BP48" s="205"/>
      <c r="BQ48" s="210"/>
      <c r="BR48" s="212"/>
      <c r="BS48" s="210"/>
      <c r="BT48" s="212"/>
      <c r="BU48" s="205"/>
      <c r="BV48" s="210"/>
      <c r="BW48" s="212"/>
      <c r="BX48" s="210"/>
      <c r="BY48" s="212"/>
    </row>
    <row r="49" spans="3:77" ht="13.5" customHeight="1" x14ac:dyDescent="0.2">
      <c r="C49" s="205"/>
      <c r="D49" s="210"/>
      <c r="E49" s="212"/>
      <c r="F49" s="210"/>
      <c r="G49" s="212"/>
      <c r="H49" s="205"/>
      <c r="I49" s="210"/>
      <c r="J49" s="212"/>
      <c r="K49" s="210"/>
      <c r="L49" s="212"/>
      <c r="M49" s="205"/>
      <c r="N49" s="210"/>
      <c r="O49" s="212"/>
      <c r="P49" s="210"/>
      <c r="Q49" s="212"/>
      <c r="R49" s="205"/>
      <c r="S49" s="210"/>
      <c r="T49" s="212"/>
      <c r="U49" s="210"/>
      <c r="V49" s="212"/>
      <c r="W49" s="205"/>
      <c r="X49" s="210"/>
      <c r="Y49" s="212"/>
      <c r="Z49" s="210"/>
      <c r="AA49" s="212"/>
      <c r="AB49" s="205"/>
      <c r="AC49" s="210"/>
      <c r="AD49" s="212"/>
      <c r="AE49" s="210"/>
      <c r="AF49" s="212"/>
      <c r="AG49" s="205"/>
      <c r="AH49" s="210"/>
      <c r="AI49" s="212"/>
      <c r="AJ49" s="210"/>
      <c r="AK49" s="212"/>
      <c r="AL49" s="205"/>
      <c r="AM49" s="210"/>
      <c r="AN49" s="212"/>
      <c r="AO49" s="210"/>
      <c r="AP49" s="212"/>
      <c r="AQ49" s="205"/>
      <c r="AR49" s="210"/>
      <c r="AS49" s="212"/>
      <c r="AT49" s="210"/>
      <c r="AU49" s="212"/>
      <c r="AV49" s="205"/>
      <c r="AW49" s="210"/>
      <c r="AX49" s="212"/>
      <c r="AY49" s="210"/>
      <c r="AZ49" s="212"/>
      <c r="BA49" s="205"/>
      <c r="BB49" s="210"/>
      <c r="BC49" s="212"/>
      <c r="BD49" s="210"/>
      <c r="BE49" s="212"/>
      <c r="BF49" s="205"/>
      <c r="BG49" s="210"/>
      <c r="BH49" s="212"/>
      <c r="BI49" s="210"/>
      <c r="BJ49" s="212"/>
      <c r="BK49" s="205"/>
      <c r="BL49" s="210"/>
      <c r="BM49" s="212"/>
      <c r="BN49" s="210"/>
      <c r="BO49" s="212"/>
      <c r="BP49" s="205"/>
      <c r="BQ49" s="210"/>
      <c r="BR49" s="212"/>
      <c r="BS49" s="210"/>
      <c r="BT49" s="212"/>
      <c r="BU49" s="205"/>
      <c r="BV49" s="210"/>
      <c r="BW49" s="212"/>
      <c r="BX49" s="210"/>
      <c r="BY49" s="212"/>
    </row>
    <row r="50" spans="3:77" ht="13.5" customHeight="1" x14ac:dyDescent="0.2">
      <c r="C50" s="205"/>
      <c r="D50" s="210"/>
      <c r="E50" s="212"/>
      <c r="F50" s="210"/>
      <c r="G50" s="212"/>
      <c r="H50" s="205"/>
      <c r="I50" s="210"/>
      <c r="J50" s="212"/>
      <c r="K50" s="210"/>
      <c r="L50" s="212"/>
      <c r="M50" s="205"/>
      <c r="N50" s="210"/>
      <c r="O50" s="212"/>
      <c r="P50" s="210"/>
      <c r="Q50" s="212"/>
      <c r="R50" s="205"/>
      <c r="S50" s="210"/>
      <c r="T50" s="212"/>
      <c r="U50" s="210"/>
      <c r="V50" s="212"/>
      <c r="W50" s="205"/>
      <c r="X50" s="210"/>
      <c r="Y50" s="212"/>
      <c r="Z50" s="210"/>
      <c r="AA50" s="212"/>
      <c r="AB50" s="205"/>
      <c r="AC50" s="210"/>
      <c r="AD50" s="212"/>
      <c r="AE50" s="210"/>
      <c r="AF50" s="212"/>
      <c r="AG50" s="205"/>
      <c r="AH50" s="210"/>
      <c r="AI50" s="212"/>
      <c r="AJ50" s="210"/>
      <c r="AK50" s="212"/>
      <c r="AL50" s="205"/>
      <c r="AM50" s="210"/>
      <c r="AN50" s="212"/>
      <c r="AO50" s="210"/>
      <c r="AP50" s="212"/>
      <c r="AQ50" s="205"/>
      <c r="AR50" s="210"/>
      <c r="AS50" s="212"/>
      <c r="AT50" s="210"/>
      <c r="AU50" s="212"/>
      <c r="AV50" s="205"/>
      <c r="AW50" s="210"/>
      <c r="AX50" s="212"/>
      <c r="AY50" s="210"/>
      <c r="AZ50" s="212"/>
      <c r="BA50" s="205"/>
      <c r="BB50" s="210"/>
      <c r="BC50" s="212"/>
      <c r="BD50" s="210"/>
      <c r="BE50" s="212"/>
      <c r="BF50" s="205"/>
      <c r="BG50" s="210"/>
      <c r="BH50" s="212"/>
      <c r="BI50" s="210"/>
      <c r="BJ50" s="212"/>
      <c r="BK50" s="205"/>
      <c r="BL50" s="210"/>
      <c r="BM50" s="212"/>
      <c r="BN50" s="210"/>
      <c r="BO50" s="212"/>
      <c r="BP50" s="205"/>
      <c r="BQ50" s="210"/>
      <c r="BR50" s="212"/>
      <c r="BS50" s="210"/>
      <c r="BT50" s="212"/>
      <c r="BU50" s="205"/>
      <c r="BV50" s="210"/>
      <c r="BW50" s="212"/>
      <c r="BX50" s="210"/>
      <c r="BY50" s="212"/>
    </row>
    <row r="51" spans="3:77" ht="13.5" customHeight="1" x14ac:dyDescent="0.2">
      <c r="C51" s="205"/>
      <c r="D51" s="210"/>
      <c r="E51" s="212"/>
      <c r="F51" s="210"/>
      <c r="G51" s="212"/>
      <c r="H51" s="205"/>
      <c r="I51" s="210"/>
      <c r="J51" s="212"/>
      <c r="K51" s="210"/>
      <c r="L51" s="212"/>
      <c r="M51" s="205"/>
      <c r="N51" s="210"/>
      <c r="O51" s="212"/>
      <c r="P51" s="210"/>
      <c r="Q51" s="212"/>
      <c r="R51" s="205"/>
      <c r="S51" s="210"/>
      <c r="T51" s="212"/>
      <c r="U51" s="210"/>
      <c r="V51" s="212"/>
      <c r="W51" s="205"/>
      <c r="X51" s="210"/>
      <c r="Y51" s="212"/>
      <c r="Z51" s="210"/>
      <c r="AA51" s="212"/>
      <c r="AB51" s="205"/>
      <c r="AC51" s="210"/>
      <c r="AD51" s="212"/>
      <c r="AE51" s="210"/>
      <c r="AF51" s="212"/>
      <c r="AG51" s="205"/>
      <c r="AH51" s="210"/>
      <c r="AI51" s="212"/>
      <c r="AJ51" s="210"/>
      <c r="AK51" s="212"/>
      <c r="AL51" s="205"/>
      <c r="AM51" s="210"/>
      <c r="AN51" s="212"/>
      <c r="AO51" s="210"/>
      <c r="AP51" s="212"/>
      <c r="AQ51" s="205"/>
      <c r="AR51" s="210"/>
      <c r="AS51" s="212"/>
      <c r="AT51" s="210"/>
      <c r="AU51" s="212"/>
      <c r="AV51" s="205"/>
      <c r="AW51" s="210"/>
      <c r="AX51" s="212"/>
      <c r="AY51" s="210"/>
      <c r="AZ51" s="212"/>
      <c r="BA51" s="205"/>
      <c r="BB51" s="210"/>
      <c r="BC51" s="212"/>
      <c r="BD51" s="210"/>
      <c r="BE51" s="212"/>
      <c r="BF51" s="205"/>
      <c r="BG51" s="210"/>
      <c r="BH51" s="212"/>
      <c r="BI51" s="210"/>
      <c r="BJ51" s="212"/>
      <c r="BK51" s="205"/>
      <c r="BL51" s="210"/>
      <c r="BM51" s="212"/>
      <c r="BN51" s="210"/>
      <c r="BO51" s="212"/>
      <c r="BP51" s="205"/>
      <c r="BQ51" s="210"/>
      <c r="BR51" s="212"/>
      <c r="BS51" s="210"/>
      <c r="BT51" s="212"/>
      <c r="BU51" s="205"/>
      <c r="BV51" s="210"/>
      <c r="BW51" s="212"/>
      <c r="BX51" s="210"/>
      <c r="BY51" s="212"/>
    </row>
    <row r="52" spans="3:77" ht="13.5" customHeight="1" x14ac:dyDescent="0.2">
      <c r="C52" s="205"/>
      <c r="D52" s="210"/>
      <c r="E52" s="212"/>
      <c r="F52" s="210"/>
      <c r="G52" s="212"/>
      <c r="H52" s="205"/>
      <c r="I52" s="210"/>
      <c r="J52" s="212"/>
      <c r="K52" s="210"/>
      <c r="L52" s="212"/>
      <c r="M52" s="205"/>
      <c r="N52" s="210"/>
      <c r="O52" s="212"/>
      <c r="P52" s="210"/>
      <c r="Q52" s="212"/>
      <c r="R52" s="205"/>
      <c r="S52" s="210"/>
      <c r="T52" s="212"/>
      <c r="U52" s="210"/>
      <c r="V52" s="212"/>
      <c r="W52" s="205"/>
      <c r="X52" s="210"/>
      <c r="Y52" s="212"/>
      <c r="Z52" s="210"/>
      <c r="AA52" s="212"/>
      <c r="AB52" s="205"/>
      <c r="AC52" s="210"/>
      <c r="AD52" s="212"/>
      <c r="AE52" s="210"/>
      <c r="AF52" s="212"/>
      <c r="AG52" s="205"/>
      <c r="AH52" s="210"/>
      <c r="AI52" s="212"/>
      <c r="AJ52" s="210"/>
      <c r="AK52" s="212"/>
      <c r="AL52" s="205"/>
      <c r="AM52" s="210"/>
      <c r="AN52" s="212"/>
      <c r="AO52" s="210"/>
      <c r="AP52" s="212"/>
      <c r="AQ52" s="205"/>
      <c r="AR52" s="210"/>
      <c r="AS52" s="212"/>
      <c r="AT52" s="210"/>
      <c r="AU52" s="212"/>
      <c r="AV52" s="205"/>
      <c r="AW52" s="210"/>
      <c r="AX52" s="212"/>
      <c r="AY52" s="210"/>
      <c r="AZ52" s="212"/>
      <c r="BA52" s="205"/>
      <c r="BB52" s="210"/>
      <c r="BC52" s="212"/>
      <c r="BD52" s="210"/>
      <c r="BE52" s="212"/>
      <c r="BF52" s="205"/>
      <c r="BG52" s="210"/>
      <c r="BH52" s="212"/>
      <c r="BI52" s="210"/>
      <c r="BJ52" s="212"/>
      <c r="BK52" s="205"/>
      <c r="BL52" s="210"/>
      <c r="BM52" s="212"/>
      <c r="BN52" s="210"/>
      <c r="BO52" s="212"/>
      <c r="BP52" s="205"/>
      <c r="BQ52" s="210"/>
      <c r="BR52" s="212"/>
      <c r="BS52" s="210"/>
      <c r="BT52" s="212"/>
      <c r="BU52" s="205"/>
      <c r="BV52" s="210"/>
      <c r="BW52" s="212"/>
      <c r="BX52" s="210"/>
      <c r="BY52" s="212"/>
    </row>
    <row r="53" spans="3:77" ht="13.5" customHeight="1" x14ac:dyDescent="0.2">
      <c r="C53" s="205"/>
      <c r="D53" s="210"/>
      <c r="E53" s="212"/>
      <c r="F53" s="210"/>
      <c r="G53" s="212"/>
      <c r="H53" s="205"/>
      <c r="I53" s="210"/>
      <c r="J53" s="212"/>
      <c r="K53" s="210"/>
      <c r="L53" s="212"/>
      <c r="M53" s="205"/>
      <c r="N53" s="210"/>
      <c r="O53" s="212"/>
      <c r="P53" s="210"/>
      <c r="Q53" s="212"/>
      <c r="R53" s="205"/>
      <c r="S53" s="210"/>
      <c r="T53" s="212"/>
      <c r="U53" s="210"/>
      <c r="V53" s="212"/>
      <c r="W53" s="205"/>
      <c r="X53" s="210"/>
      <c r="Y53" s="212"/>
      <c r="Z53" s="210"/>
      <c r="AA53" s="212"/>
      <c r="AB53" s="205"/>
      <c r="AC53" s="210"/>
      <c r="AD53" s="212"/>
      <c r="AE53" s="210"/>
      <c r="AF53" s="212"/>
      <c r="AG53" s="205"/>
      <c r="AH53" s="210"/>
      <c r="AI53" s="212"/>
      <c r="AJ53" s="210"/>
      <c r="AK53" s="212"/>
      <c r="AL53" s="205"/>
      <c r="AM53" s="210"/>
      <c r="AN53" s="212"/>
      <c r="AO53" s="210"/>
      <c r="AP53" s="212"/>
      <c r="AQ53" s="205"/>
      <c r="AR53" s="210"/>
      <c r="AS53" s="212"/>
      <c r="AT53" s="210"/>
      <c r="AU53" s="212"/>
      <c r="AV53" s="205"/>
      <c r="AW53" s="210"/>
      <c r="AX53" s="212"/>
      <c r="AY53" s="210"/>
      <c r="AZ53" s="212"/>
      <c r="BA53" s="205"/>
      <c r="BB53" s="210"/>
      <c r="BC53" s="212"/>
      <c r="BD53" s="210"/>
      <c r="BE53" s="212"/>
      <c r="BF53" s="205"/>
      <c r="BG53" s="210"/>
      <c r="BH53" s="212"/>
      <c r="BI53" s="210"/>
      <c r="BJ53" s="212"/>
      <c r="BK53" s="205"/>
      <c r="BL53" s="210"/>
      <c r="BM53" s="212"/>
      <c r="BN53" s="210"/>
      <c r="BO53" s="212"/>
      <c r="BP53" s="205"/>
      <c r="BQ53" s="210"/>
      <c r="BR53" s="212"/>
      <c r="BS53" s="210"/>
      <c r="BT53" s="212"/>
      <c r="BU53" s="205"/>
      <c r="BV53" s="210"/>
      <c r="BW53" s="212"/>
      <c r="BX53" s="210"/>
      <c r="BY53" s="212"/>
    </row>
    <row r="54" spans="3:77" ht="13.5" customHeight="1" x14ac:dyDescent="0.2">
      <c r="C54" s="205"/>
      <c r="D54" s="210"/>
      <c r="E54" s="212"/>
      <c r="F54" s="210"/>
      <c r="G54" s="212"/>
      <c r="H54" s="205"/>
      <c r="I54" s="210"/>
      <c r="J54" s="212"/>
      <c r="K54" s="210"/>
      <c r="L54" s="212"/>
      <c r="M54" s="205"/>
      <c r="N54" s="210"/>
      <c r="O54" s="212"/>
      <c r="P54" s="210"/>
      <c r="Q54" s="212"/>
      <c r="R54" s="205"/>
      <c r="S54" s="210"/>
      <c r="T54" s="212"/>
      <c r="U54" s="210"/>
      <c r="V54" s="212"/>
      <c r="W54" s="205"/>
      <c r="X54" s="210"/>
      <c r="Y54" s="212"/>
      <c r="Z54" s="210"/>
      <c r="AA54" s="212"/>
      <c r="AB54" s="205"/>
      <c r="AC54" s="210"/>
      <c r="AD54" s="212"/>
      <c r="AE54" s="210"/>
      <c r="AF54" s="212"/>
      <c r="AG54" s="205"/>
      <c r="AH54" s="210"/>
      <c r="AI54" s="212"/>
      <c r="AJ54" s="210"/>
      <c r="AK54" s="212"/>
      <c r="AL54" s="205"/>
      <c r="AM54" s="210"/>
      <c r="AN54" s="212"/>
      <c r="AO54" s="210"/>
      <c r="AP54" s="212"/>
      <c r="AQ54" s="205"/>
      <c r="AR54" s="210"/>
      <c r="AS54" s="212"/>
      <c r="AT54" s="210"/>
      <c r="AU54" s="212"/>
      <c r="AV54" s="205"/>
      <c r="AW54" s="210"/>
      <c r="AX54" s="212"/>
      <c r="AY54" s="210"/>
      <c r="AZ54" s="212"/>
      <c r="BA54" s="205"/>
      <c r="BB54" s="210"/>
      <c r="BC54" s="212"/>
      <c r="BD54" s="210"/>
      <c r="BE54" s="212"/>
      <c r="BF54" s="205"/>
      <c r="BG54" s="210"/>
      <c r="BH54" s="212"/>
      <c r="BI54" s="210"/>
      <c r="BJ54" s="212"/>
      <c r="BK54" s="205"/>
      <c r="BL54" s="210"/>
      <c r="BM54" s="212"/>
      <c r="BN54" s="210"/>
      <c r="BO54" s="212"/>
      <c r="BP54" s="205"/>
      <c r="BQ54" s="210"/>
      <c r="BR54" s="212"/>
      <c r="BS54" s="210"/>
      <c r="BT54" s="212"/>
      <c r="BU54" s="205"/>
      <c r="BV54" s="210"/>
      <c r="BW54" s="212"/>
      <c r="BX54" s="210"/>
      <c r="BY54" s="212"/>
    </row>
    <row r="55" spans="3:77" ht="13.5" customHeight="1" x14ac:dyDescent="0.2">
      <c r="C55" s="205"/>
      <c r="D55" s="210"/>
      <c r="E55" s="212"/>
      <c r="F55" s="210"/>
      <c r="G55" s="212"/>
      <c r="H55" s="205"/>
      <c r="I55" s="210"/>
      <c r="J55" s="212"/>
      <c r="K55" s="210"/>
      <c r="L55" s="212"/>
      <c r="M55" s="205"/>
      <c r="N55" s="210"/>
      <c r="O55" s="212"/>
      <c r="P55" s="210"/>
      <c r="Q55" s="212"/>
      <c r="R55" s="205"/>
      <c r="S55" s="210"/>
      <c r="T55" s="212"/>
      <c r="U55" s="210"/>
      <c r="V55" s="212"/>
      <c r="W55" s="205"/>
      <c r="X55" s="210"/>
      <c r="Y55" s="212"/>
      <c r="Z55" s="210"/>
      <c r="AA55" s="212"/>
      <c r="AB55" s="205"/>
      <c r="AC55" s="210"/>
      <c r="AD55" s="212"/>
      <c r="AE55" s="210"/>
      <c r="AF55" s="212"/>
      <c r="AG55" s="205"/>
      <c r="AH55" s="210"/>
      <c r="AI55" s="212"/>
      <c r="AJ55" s="210"/>
      <c r="AK55" s="212"/>
      <c r="AL55" s="205"/>
      <c r="AM55" s="210"/>
      <c r="AN55" s="212"/>
      <c r="AO55" s="210"/>
      <c r="AP55" s="212"/>
      <c r="AQ55" s="205"/>
      <c r="AR55" s="210"/>
      <c r="AS55" s="212"/>
      <c r="AT55" s="210"/>
      <c r="AU55" s="212"/>
      <c r="AV55" s="205"/>
      <c r="AW55" s="210"/>
      <c r="AX55" s="212"/>
      <c r="AY55" s="210"/>
      <c r="AZ55" s="212"/>
      <c r="BA55" s="205"/>
      <c r="BB55" s="210"/>
      <c r="BC55" s="212"/>
      <c r="BD55" s="210"/>
      <c r="BE55" s="212"/>
      <c r="BF55" s="205"/>
      <c r="BG55" s="210"/>
      <c r="BH55" s="212"/>
      <c r="BI55" s="210"/>
      <c r="BJ55" s="212"/>
      <c r="BK55" s="205"/>
      <c r="BL55" s="210"/>
      <c r="BM55" s="212"/>
      <c r="BN55" s="210"/>
      <c r="BO55" s="212"/>
      <c r="BP55" s="205"/>
      <c r="BQ55" s="210"/>
      <c r="BR55" s="212"/>
      <c r="BS55" s="210"/>
      <c r="BT55" s="212"/>
      <c r="BU55" s="205"/>
      <c r="BV55" s="210"/>
      <c r="BW55" s="212"/>
      <c r="BX55" s="210"/>
      <c r="BY55" s="212"/>
    </row>
    <row r="56" spans="3:77" ht="13.5" customHeight="1" x14ac:dyDescent="0.2">
      <c r="C56" s="205"/>
      <c r="D56" s="210"/>
      <c r="E56" s="212"/>
      <c r="F56" s="210"/>
      <c r="G56" s="212"/>
      <c r="H56" s="205"/>
      <c r="I56" s="210"/>
      <c r="J56" s="212"/>
      <c r="K56" s="210"/>
      <c r="L56" s="212"/>
      <c r="M56" s="205"/>
      <c r="N56" s="210"/>
      <c r="O56" s="212"/>
      <c r="P56" s="210"/>
      <c r="Q56" s="212"/>
      <c r="R56" s="205"/>
      <c r="S56" s="210"/>
      <c r="T56" s="212"/>
      <c r="U56" s="210"/>
      <c r="V56" s="212"/>
      <c r="W56" s="205"/>
      <c r="X56" s="210"/>
      <c r="Y56" s="212"/>
      <c r="Z56" s="210"/>
      <c r="AA56" s="212"/>
      <c r="AB56" s="205"/>
      <c r="AC56" s="210"/>
      <c r="AD56" s="212"/>
      <c r="AE56" s="210"/>
      <c r="AF56" s="212"/>
      <c r="AG56" s="205"/>
      <c r="AH56" s="210"/>
      <c r="AI56" s="212"/>
      <c r="AJ56" s="210"/>
      <c r="AK56" s="212"/>
      <c r="AL56" s="205"/>
      <c r="AM56" s="210"/>
      <c r="AN56" s="212"/>
      <c r="AO56" s="210"/>
      <c r="AP56" s="212"/>
      <c r="AQ56" s="205"/>
      <c r="AR56" s="210"/>
      <c r="AS56" s="212"/>
      <c r="AT56" s="210"/>
      <c r="AU56" s="212"/>
      <c r="AV56" s="205"/>
      <c r="AW56" s="210"/>
      <c r="AX56" s="212"/>
      <c r="AY56" s="210"/>
      <c r="AZ56" s="212"/>
      <c r="BA56" s="205"/>
      <c r="BB56" s="210"/>
      <c r="BC56" s="212"/>
      <c r="BD56" s="210"/>
      <c r="BE56" s="212"/>
      <c r="BF56" s="205"/>
      <c r="BG56" s="210"/>
      <c r="BH56" s="212"/>
      <c r="BI56" s="210"/>
      <c r="BJ56" s="212"/>
      <c r="BK56" s="205"/>
      <c r="BL56" s="210"/>
      <c r="BM56" s="212"/>
      <c r="BN56" s="210"/>
      <c r="BO56" s="212"/>
      <c r="BP56" s="205"/>
      <c r="BQ56" s="210"/>
      <c r="BR56" s="212"/>
      <c r="BS56" s="210"/>
      <c r="BT56" s="212"/>
      <c r="BU56" s="205"/>
      <c r="BV56" s="210"/>
      <c r="BW56" s="212"/>
      <c r="BX56" s="210"/>
      <c r="BY56" s="212"/>
    </row>
    <row r="57" spans="3:77" ht="13.5" customHeight="1" x14ac:dyDescent="0.2">
      <c r="C57" s="205"/>
      <c r="D57" s="210"/>
      <c r="E57" s="212"/>
      <c r="F57" s="210"/>
      <c r="G57" s="212"/>
      <c r="H57" s="205"/>
      <c r="I57" s="210"/>
      <c r="J57" s="212"/>
      <c r="K57" s="210"/>
      <c r="L57" s="212"/>
      <c r="M57" s="205"/>
      <c r="N57" s="210"/>
      <c r="O57" s="212"/>
      <c r="P57" s="210"/>
      <c r="Q57" s="212"/>
      <c r="R57" s="205"/>
      <c r="S57" s="210"/>
      <c r="T57" s="212"/>
      <c r="U57" s="210"/>
      <c r="V57" s="212"/>
      <c r="W57" s="205"/>
      <c r="X57" s="210"/>
      <c r="Y57" s="212"/>
      <c r="Z57" s="210"/>
      <c r="AA57" s="212"/>
      <c r="AB57" s="205"/>
      <c r="AC57" s="210"/>
      <c r="AD57" s="212"/>
      <c r="AE57" s="210"/>
      <c r="AF57" s="212"/>
      <c r="AG57" s="205"/>
      <c r="AH57" s="210"/>
      <c r="AI57" s="212"/>
      <c r="AJ57" s="210"/>
      <c r="AK57" s="212"/>
      <c r="AL57" s="205"/>
      <c r="AM57" s="210"/>
      <c r="AN57" s="212"/>
      <c r="AO57" s="210"/>
      <c r="AP57" s="212"/>
      <c r="AQ57" s="205"/>
      <c r="AR57" s="210"/>
      <c r="AS57" s="212"/>
      <c r="AT57" s="210"/>
      <c r="AU57" s="212"/>
      <c r="AV57" s="205"/>
      <c r="AW57" s="210"/>
      <c r="AX57" s="212"/>
      <c r="AY57" s="210"/>
      <c r="AZ57" s="212"/>
      <c r="BA57" s="205"/>
      <c r="BB57" s="210"/>
      <c r="BC57" s="212"/>
      <c r="BD57" s="210"/>
      <c r="BE57" s="212"/>
      <c r="BF57" s="205"/>
      <c r="BG57" s="210"/>
      <c r="BH57" s="212"/>
      <c r="BI57" s="210"/>
      <c r="BJ57" s="212"/>
      <c r="BK57" s="205"/>
      <c r="BL57" s="210"/>
      <c r="BM57" s="212"/>
      <c r="BN57" s="210"/>
      <c r="BO57" s="212"/>
      <c r="BP57" s="205"/>
      <c r="BQ57" s="210"/>
      <c r="BR57" s="212"/>
      <c r="BS57" s="210"/>
      <c r="BT57" s="212"/>
      <c r="BU57" s="205"/>
      <c r="BV57" s="210"/>
      <c r="BW57" s="212"/>
      <c r="BX57" s="210"/>
      <c r="BY57" s="212"/>
    </row>
    <row r="58" spans="3:77" ht="13.5" customHeight="1" x14ac:dyDescent="0.2">
      <c r="C58" s="205"/>
      <c r="D58" s="210"/>
      <c r="E58" s="212"/>
      <c r="F58" s="210"/>
      <c r="G58" s="212"/>
      <c r="H58" s="205"/>
      <c r="I58" s="210"/>
      <c r="J58" s="212"/>
      <c r="K58" s="210"/>
      <c r="L58" s="212"/>
      <c r="M58" s="205"/>
      <c r="N58" s="210"/>
      <c r="O58" s="212"/>
      <c r="P58" s="210"/>
      <c r="Q58" s="212"/>
      <c r="R58" s="205"/>
      <c r="S58" s="210"/>
      <c r="T58" s="212"/>
      <c r="U58" s="210"/>
      <c r="V58" s="212"/>
      <c r="W58" s="205"/>
      <c r="X58" s="210"/>
      <c r="Y58" s="212"/>
      <c r="Z58" s="210"/>
      <c r="AA58" s="212"/>
      <c r="AB58" s="205"/>
      <c r="AC58" s="210"/>
      <c r="AD58" s="212"/>
      <c r="AE58" s="210"/>
      <c r="AF58" s="212"/>
      <c r="AG58" s="205"/>
      <c r="AH58" s="210"/>
      <c r="AI58" s="212"/>
      <c r="AJ58" s="210"/>
      <c r="AK58" s="212"/>
      <c r="AL58" s="205"/>
      <c r="AM58" s="210"/>
      <c r="AN58" s="212"/>
      <c r="AO58" s="210"/>
      <c r="AP58" s="212"/>
      <c r="AQ58" s="205"/>
      <c r="AR58" s="210"/>
      <c r="AS58" s="212"/>
      <c r="AT58" s="210"/>
      <c r="AU58" s="212"/>
      <c r="AV58" s="205"/>
      <c r="AW58" s="210"/>
      <c r="AX58" s="212"/>
      <c r="AY58" s="210"/>
      <c r="AZ58" s="212"/>
      <c r="BA58" s="205"/>
      <c r="BB58" s="210"/>
      <c r="BC58" s="212"/>
      <c r="BD58" s="210"/>
      <c r="BE58" s="212"/>
      <c r="BF58" s="205"/>
      <c r="BG58" s="210"/>
      <c r="BH58" s="212"/>
      <c r="BI58" s="210"/>
      <c r="BJ58" s="212"/>
      <c r="BK58" s="205"/>
      <c r="BL58" s="210"/>
      <c r="BM58" s="212"/>
      <c r="BN58" s="210"/>
      <c r="BO58" s="212"/>
      <c r="BP58" s="205"/>
      <c r="BQ58" s="210"/>
      <c r="BR58" s="212"/>
      <c r="BS58" s="210"/>
      <c r="BT58" s="212"/>
      <c r="BU58" s="205"/>
      <c r="BV58" s="210"/>
      <c r="BW58" s="212"/>
      <c r="BX58" s="210"/>
      <c r="BY58" s="212"/>
    </row>
    <row r="59" spans="3:77" ht="13.5" customHeight="1" x14ac:dyDescent="0.2">
      <c r="C59" s="205"/>
      <c r="D59" s="210"/>
      <c r="E59" s="212"/>
      <c r="F59" s="210"/>
      <c r="G59" s="212"/>
      <c r="H59" s="205"/>
      <c r="I59" s="210"/>
      <c r="J59" s="212"/>
      <c r="K59" s="210"/>
      <c r="L59" s="212"/>
      <c r="M59" s="205"/>
      <c r="N59" s="210"/>
      <c r="O59" s="212"/>
      <c r="P59" s="210"/>
      <c r="Q59" s="212"/>
      <c r="R59" s="205"/>
      <c r="S59" s="210"/>
      <c r="T59" s="212"/>
      <c r="U59" s="210"/>
      <c r="V59" s="212"/>
      <c r="W59" s="205"/>
      <c r="X59" s="210"/>
      <c r="Y59" s="212"/>
      <c r="Z59" s="210"/>
      <c r="AA59" s="212"/>
      <c r="AB59" s="205"/>
      <c r="AC59" s="210"/>
      <c r="AD59" s="212"/>
      <c r="AE59" s="210"/>
      <c r="AF59" s="212"/>
      <c r="AG59" s="205"/>
      <c r="AH59" s="210"/>
      <c r="AI59" s="212"/>
      <c r="AJ59" s="210"/>
      <c r="AK59" s="212"/>
      <c r="AL59" s="205"/>
      <c r="AM59" s="210"/>
      <c r="AN59" s="212"/>
      <c r="AO59" s="210"/>
      <c r="AP59" s="212"/>
      <c r="AQ59" s="205"/>
      <c r="AR59" s="210"/>
      <c r="AS59" s="212"/>
      <c r="AT59" s="210"/>
      <c r="AU59" s="212"/>
      <c r="AV59" s="205"/>
      <c r="AW59" s="210"/>
      <c r="AX59" s="212"/>
      <c r="AY59" s="210"/>
      <c r="AZ59" s="212"/>
      <c r="BA59" s="205"/>
      <c r="BB59" s="210"/>
      <c r="BC59" s="212"/>
      <c r="BD59" s="210"/>
      <c r="BE59" s="212"/>
      <c r="BF59" s="205"/>
      <c r="BG59" s="210"/>
      <c r="BH59" s="212"/>
      <c r="BI59" s="210"/>
      <c r="BJ59" s="212"/>
      <c r="BK59" s="205"/>
      <c r="BL59" s="210"/>
      <c r="BM59" s="212"/>
      <c r="BN59" s="210"/>
      <c r="BO59" s="212"/>
      <c r="BP59" s="205"/>
      <c r="BQ59" s="210"/>
      <c r="BR59" s="212"/>
      <c r="BS59" s="210"/>
      <c r="BT59" s="212"/>
      <c r="BU59" s="205"/>
      <c r="BV59" s="210"/>
      <c r="BW59" s="212"/>
      <c r="BX59" s="210"/>
      <c r="BY59" s="212"/>
    </row>
    <row r="60" spans="3:77" ht="13.5" customHeight="1" x14ac:dyDescent="0.2">
      <c r="C60" s="205"/>
      <c r="D60" s="210"/>
      <c r="E60" s="212"/>
      <c r="F60" s="210"/>
      <c r="G60" s="212"/>
      <c r="H60" s="205"/>
      <c r="I60" s="210"/>
      <c r="J60" s="212"/>
      <c r="K60" s="210"/>
      <c r="L60" s="212"/>
      <c r="M60" s="205"/>
      <c r="N60" s="210"/>
      <c r="O60" s="212"/>
      <c r="P60" s="210"/>
      <c r="Q60" s="212"/>
      <c r="R60" s="205"/>
      <c r="S60" s="210"/>
      <c r="T60" s="212"/>
      <c r="U60" s="210"/>
      <c r="V60" s="212"/>
      <c r="W60" s="205"/>
      <c r="X60" s="210"/>
      <c r="Y60" s="212"/>
      <c r="Z60" s="210"/>
      <c r="AA60" s="212"/>
      <c r="AB60" s="205"/>
      <c r="AC60" s="210"/>
      <c r="AD60" s="212"/>
      <c r="AE60" s="210"/>
      <c r="AF60" s="212"/>
      <c r="AG60" s="205"/>
      <c r="AH60" s="210"/>
      <c r="AI60" s="212"/>
      <c r="AJ60" s="210"/>
      <c r="AK60" s="212"/>
      <c r="AL60" s="205"/>
      <c r="AM60" s="210"/>
      <c r="AN60" s="212"/>
      <c r="AO60" s="210"/>
      <c r="AP60" s="212"/>
      <c r="AQ60" s="205"/>
      <c r="AR60" s="210"/>
      <c r="AS60" s="212"/>
      <c r="AT60" s="210"/>
      <c r="AU60" s="212"/>
      <c r="AV60" s="205"/>
      <c r="AW60" s="210"/>
      <c r="AX60" s="212"/>
      <c r="AY60" s="210"/>
      <c r="AZ60" s="212"/>
      <c r="BA60" s="205"/>
      <c r="BB60" s="210"/>
      <c r="BC60" s="212"/>
      <c r="BD60" s="210"/>
      <c r="BE60" s="212"/>
      <c r="BF60" s="205"/>
      <c r="BG60" s="210"/>
      <c r="BH60" s="212"/>
      <c r="BI60" s="210"/>
      <c r="BJ60" s="212"/>
      <c r="BK60" s="205"/>
      <c r="BL60" s="210"/>
      <c r="BM60" s="212"/>
      <c r="BN60" s="210"/>
      <c r="BO60" s="212"/>
      <c r="BP60" s="205"/>
      <c r="BQ60" s="210"/>
      <c r="BR60" s="212"/>
      <c r="BS60" s="210"/>
      <c r="BT60" s="212"/>
      <c r="BU60" s="205"/>
      <c r="BV60" s="210"/>
      <c r="BW60" s="212"/>
      <c r="BX60" s="210"/>
      <c r="BY60" s="212"/>
    </row>
    <row r="61" spans="3:77" ht="13.5" customHeight="1" x14ac:dyDescent="0.2">
      <c r="C61" s="205"/>
      <c r="D61" s="210"/>
      <c r="E61" s="212"/>
      <c r="F61" s="210"/>
      <c r="G61" s="212"/>
      <c r="H61" s="205"/>
      <c r="I61" s="210"/>
      <c r="J61" s="212"/>
      <c r="K61" s="210"/>
      <c r="L61" s="212"/>
      <c r="M61" s="205"/>
      <c r="N61" s="210"/>
      <c r="O61" s="212"/>
      <c r="P61" s="210"/>
      <c r="Q61" s="212"/>
      <c r="R61" s="205"/>
      <c r="S61" s="210"/>
      <c r="T61" s="212"/>
      <c r="U61" s="210"/>
      <c r="V61" s="212"/>
      <c r="W61" s="205"/>
      <c r="X61" s="210"/>
      <c r="Y61" s="212"/>
      <c r="Z61" s="210"/>
      <c r="AA61" s="212"/>
      <c r="AB61" s="205"/>
      <c r="AC61" s="210"/>
      <c r="AD61" s="212"/>
      <c r="AE61" s="210"/>
      <c r="AF61" s="212"/>
      <c r="AG61" s="205"/>
      <c r="AH61" s="210"/>
      <c r="AI61" s="212"/>
      <c r="AJ61" s="210"/>
      <c r="AK61" s="212"/>
      <c r="AL61" s="205"/>
      <c r="AM61" s="210"/>
      <c r="AN61" s="212"/>
      <c r="AO61" s="210"/>
      <c r="AP61" s="212"/>
      <c r="AQ61" s="205"/>
      <c r="AR61" s="210"/>
      <c r="AS61" s="212"/>
      <c r="AT61" s="210"/>
      <c r="AU61" s="212"/>
      <c r="AV61" s="205"/>
      <c r="AW61" s="210"/>
      <c r="AX61" s="212"/>
      <c r="AY61" s="210"/>
      <c r="AZ61" s="212"/>
      <c r="BA61" s="205"/>
      <c r="BB61" s="210"/>
      <c r="BC61" s="212"/>
      <c r="BD61" s="210"/>
      <c r="BE61" s="212"/>
      <c r="BF61" s="205"/>
      <c r="BG61" s="210"/>
      <c r="BH61" s="212"/>
      <c r="BI61" s="210"/>
      <c r="BJ61" s="212"/>
      <c r="BK61" s="205"/>
      <c r="BL61" s="210"/>
      <c r="BM61" s="212"/>
      <c r="BN61" s="210"/>
      <c r="BO61" s="212"/>
      <c r="BP61" s="205"/>
      <c r="BQ61" s="210"/>
      <c r="BR61" s="212"/>
      <c r="BS61" s="210"/>
      <c r="BT61" s="212"/>
      <c r="BU61" s="205"/>
      <c r="BV61" s="210"/>
      <c r="BW61" s="212"/>
      <c r="BX61" s="210"/>
      <c r="BY61" s="212"/>
    </row>
    <row r="62" spans="3:77" ht="13.5" customHeight="1" x14ac:dyDescent="0.2">
      <c r="C62" s="205"/>
      <c r="D62" s="210"/>
      <c r="E62" s="212"/>
      <c r="F62" s="210"/>
      <c r="G62" s="212"/>
      <c r="H62" s="205"/>
      <c r="I62" s="210"/>
      <c r="J62" s="212"/>
      <c r="K62" s="210"/>
      <c r="L62" s="212"/>
      <c r="M62" s="205"/>
      <c r="N62" s="210"/>
      <c r="O62" s="212"/>
      <c r="P62" s="210"/>
      <c r="Q62" s="212"/>
      <c r="R62" s="205"/>
      <c r="S62" s="210"/>
      <c r="T62" s="212"/>
      <c r="U62" s="210"/>
      <c r="V62" s="212"/>
      <c r="W62" s="205"/>
      <c r="X62" s="210"/>
      <c r="Y62" s="212"/>
      <c r="Z62" s="210"/>
      <c r="AA62" s="212"/>
      <c r="AB62" s="205"/>
      <c r="AC62" s="210"/>
      <c r="AD62" s="212"/>
      <c r="AE62" s="210"/>
      <c r="AF62" s="212"/>
      <c r="AG62" s="205"/>
      <c r="AH62" s="210"/>
      <c r="AI62" s="212"/>
      <c r="AJ62" s="210"/>
      <c r="AK62" s="212"/>
      <c r="AL62" s="205"/>
      <c r="AM62" s="210"/>
      <c r="AN62" s="212"/>
      <c r="AO62" s="210"/>
      <c r="AP62" s="212"/>
      <c r="AQ62" s="205"/>
      <c r="AR62" s="210"/>
      <c r="AS62" s="212"/>
      <c r="AT62" s="210"/>
      <c r="AU62" s="212"/>
      <c r="AV62" s="205"/>
      <c r="AW62" s="210"/>
      <c r="AX62" s="212"/>
      <c r="AY62" s="210"/>
      <c r="AZ62" s="212"/>
      <c r="BA62" s="205"/>
      <c r="BB62" s="210"/>
      <c r="BC62" s="212"/>
      <c r="BD62" s="210"/>
      <c r="BE62" s="212"/>
      <c r="BF62" s="205"/>
      <c r="BG62" s="210"/>
      <c r="BH62" s="212"/>
      <c r="BI62" s="210"/>
      <c r="BJ62" s="212"/>
      <c r="BK62" s="205"/>
      <c r="BL62" s="210"/>
      <c r="BM62" s="212"/>
      <c r="BN62" s="210"/>
      <c r="BO62" s="212"/>
      <c r="BP62" s="205"/>
      <c r="BQ62" s="210"/>
      <c r="BR62" s="212"/>
      <c r="BS62" s="210"/>
      <c r="BT62" s="212"/>
      <c r="BU62" s="205"/>
      <c r="BV62" s="210"/>
      <c r="BW62" s="212"/>
      <c r="BX62" s="210"/>
      <c r="BY62" s="212"/>
    </row>
    <row r="63" spans="3:77" ht="13.5" customHeight="1" x14ac:dyDescent="0.2">
      <c r="C63" s="205"/>
      <c r="D63" s="210"/>
      <c r="E63" s="212"/>
      <c r="F63" s="210"/>
      <c r="G63" s="212"/>
      <c r="H63" s="205"/>
      <c r="I63" s="210"/>
      <c r="J63" s="212"/>
      <c r="K63" s="210"/>
      <c r="L63" s="212"/>
      <c r="M63" s="205"/>
      <c r="N63" s="210"/>
      <c r="O63" s="212"/>
      <c r="P63" s="210"/>
      <c r="Q63" s="212"/>
      <c r="R63" s="205"/>
      <c r="S63" s="210"/>
      <c r="T63" s="212"/>
      <c r="U63" s="210"/>
      <c r="V63" s="212"/>
      <c r="W63" s="205"/>
      <c r="X63" s="210"/>
      <c r="Y63" s="212"/>
      <c r="Z63" s="210"/>
      <c r="AA63" s="212"/>
      <c r="AB63" s="205"/>
      <c r="AC63" s="210"/>
      <c r="AD63" s="212"/>
      <c r="AE63" s="210"/>
      <c r="AF63" s="212"/>
      <c r="AG63" s="205"/>
      <c r="AH63" s="210"/>
      <c r="AI63" s="212"/>
      <c r="AJ63" s="210"/>
      <c r="AK63" s="212"/>
      <c r="AL63" s="205"/>
      <c r="AM63" s="210"/>
      <c r="AN63" s="212"/>
      <c r="AO63" s="210"/>
      <c r="AP63" s="212"/>
      <c r="AQ63" s="205"/>
      <c r="AR63" s="210"/>
      <c r="AS63" s="212"/>
      <c r="AT63" s="210"/>
      <c r="AU63" s="212"/>
      <c r="AV63" s="205"/>
      <c r="AW63" s="210"/>
      <c r="AX63" s="212"/>
      <c r="AY63" s="210"/>
      <c r="AZ63" s="212"/>
      <c r="BA63" s="205"/>
      <c r="BB63" s="210"/>
      <c r="BC63" s="212"/>
      <c r="BD63" s="210"/>
      <c r="BE63" s="212"/>
      <c r="BF63" s="205"/>
      <c r="BG63" s="210"/>
      <c r="BH63" s="212"/>
      <c r="BI63" s="210"/>
      <c r="BJ63" s="212"/>
      <c r="BK63" s="205"/>
      <c r="BL63" s="210"/>
      <c r="BM63" s="212"/>
      <c r="BN63" s="210"/>
      <c r="BO63" s="212"/>
      <c r="BP63" s="205"/>
      <c r="BQ63" s="210"/>
      <c r="BR63" s="212"/>
      <c r="BS63" s="210"/>
      <c r="BT63" s="212"/>
      <c r="BU63" s="205"/>
      <c r="BV63" s="210"/>
      <c r="BW63" s="212"/>
      <c r="BX63" s="210"/>
      <c r="BY63" s="212"/>
    </row>
    <row r="64" spans="3:77" ht="13.5" customHeight="1" x14ac:dyDescent="0.2">
      <c r="C64" s="205"/>
      <c r="D64" s="210"/>
      <c r="E64" s="212"/>
      <c r="F64" s="210"/>
      <c r="G64" s="212"/>
      <c r="H64" s="205"/>
      <c r="I64" s="210"/>
      <c r="J64" s="212"/>
      <c r="K64" s="210"/>
      <c r="L64" s="212"/>
      <c r="M64" s="205"/>
      <c r="N64" s="210"/>
      <c r="O64" s="212"/>
      <c r="P64" s="210"/>
      <c r="Q64" s="212"/>
      <c r="R64" s="205"/>
      <c r="S64" s="210"/>
      <c r="T64" s="212"/>
      <c r="U64" s="210"/>
      <c r="V64" s="212"/>
      <c r="W64" s="205"/>
      <c r="X64" s="210"/>
      <c r="Y64" s="212"/>
      <c r="Z64" s="210"/>
      <c r="AA64" s="212"/>
      <c r="AB64" s="205"/>
      <c r="AC64" s="210"/>
      <c r="AD64" s="212"/>
      <c r="AE64" s="210"/>
      <c r="AF64" s="212"/>
      <c r="AG64" s="205"/>
      <c r="AH64" s="210"/>
      <c r="AI64" s="212"/>
      <c r="AJ64" s="210"/>
      <c r="AK64" s="212"/>
      <c r="AL64" s="205"/>
      <c r="AM64" s="210"/>
      <c r="AN64" s="212"/>
      <c r="AO64" s="210"/>
      <c r="AP64" s="212"/>
      <c r="AQ64" s="205"/>
      <c r="AR64" s="210"/>
      <c r="AS64" s="212"/>
      <c r="AT64" s="210"/>
      <c r="AU64" s="212"/>
      <c r="AV64" s="205"/>
      <c r="AW64" s="210"/>
      <c r="AX64" s="212"/>
      <c r="AY64" s="210"/>
      <c r="AZ64" s="212"/>
      <c r="BA64" s="205"/>
      <c r="BB64" s="210"/>
      <c r="BC64" s="212"/>
      <c r="BD64" s="210"/>
      <c r="BE64" s="212"/>
      <c r="BF64" s="205"/>
      <c r="BG64" s="210"/>
      <c r="BH64" s="212"/>
      <c r="BI64" s="210"/>
      <c r="BJ64" s="212"/>
      <c r="BK64" s="205"/>
      <c r="BL64" s="210"/>
      <c r="BM64" s="212"/>
      <c r="BN64" s="210"/>
      <c r="BO64" s="212"/>
      <c r="BP64" s="205"/>
      <c r="BQ64" s="210"/>
      <c r="BR64" s="212"/>
      <c r="BS64" s="210"/>
      <c r="BT64" s="212"/>
      <c r="BU64" s="205"/>
      <c r="BV64" s="210"/>
      <c r="BW64" s="212"/>
      <c r="BX64" s="210"/>
      <c r="BY64" s="212"/>
    </row>
    <row r="65" spans="3:77" ht="13.5" customHeight="1" x14ac:dyDescent="0.2">
      <c r="C65" s="205"/>
      <c r="D65" s="210"/>
      <c r="E65" s="212"/>
      <c r="F65" s="210"/>
      <c r="G65" s="212"/>
      <c r="H65" s="205"/>
      <c r="I65" s="210"/>
      <c r="J65" s="212"/>
      <c r="K65" s="210"/>
      <c r="L65" s="212"/>
      <c r="M65" s="205"/>
      <c r="N65" s="210"/>
      <c r="O65" s="212"/>
      <c r="P65" s="210"/>
      <c r="Q65" s="212"/>
      <c r="R65" s="205"/>
      <c r="S65" s="210"/>
      <c r="T65" s="212"/>
      <c r="U65" s="210"/>
      <c r="V65" s="212"/>
      <c r="W65" s="205"/>
      <c r="X65" s="210"/>
      <c r="Y65" s="212"/>
      <c r="Z65" s="210"/>
      <c r="AA65" s="212"/>
      <c r="AB65" s="205"/>
      <c r="AC65" s="210"/>
      <c r="AD65" s="212"/>
      <c r="AE65" s="210"/>
      <c r="AF65" s="212"/>
      <c r="AG65" s="205"/>
      <c r="AH65" s="210"/>
      <c r="AI65" s="212"/>
      <c r="AJ65" s="210"/>
      <c r="AK65" s="212"/>
      <c r="AL65" s="205"/>
      <c r="AM65" s="210"/>
      <c r="AN65" s="212"/>
      <c r="AO65" s="210"/>
      <c r="AP65" s="212"/>
      <c r="AQ65" s="205"/>
      <c r="AR65" s="210"/>
      <c r="AS65" s="212"/>
      <c r="AT65" s="210"/>
      <c r="AU65" s="212"/>
      <c r="AV65" s="205"/>
      <c r="AW65" s="210"/>
      <c r="AX65" s="212"/>
      <c r="AY65" s="210"/>
      <c r="AZ65" s="212"/>
      <c r="BA65" s="205"/>
      <c r="BB65" s="210"/>
      <c r="BC65" s="212"/>
      <c r="BD65" s="210"/>
      <c r="BE65" s="212"/>
      <c r="BF65" s="205"/>
      <c r="BG65" s="210"/>
      <c r="BH65" s="212"/>
      <c r="BI65" s="210"/>
      <c r="BJ65" s="212"/>
      <c r="BK65" s="205"/>
      <c r="BL65" s="210"/>
      <c r="BM65" s="212"/>
      <c r="BN65" s="210"/>
      <c r="BO65" s="212"/>
      <c r="BP65" s="205"/>
      <c r="BQ65" s="210"/>
      <c r="BR65" s="212"/>
      <c r="BS65" s="210"/>
      <c r="BT65" s="212"/>
      <c r="BU65" s="205"/>
      <c r="BV65" s="210"/>
      <c r="BW65" s="212"/>
      <c r="BX65" s="210"/>
      <c r="BY65" s="212"/>
    </row>
    <row r="66" spans="3:77" ht="13.5" customHeight="1" x14ac:dyDescent="0.2">
      <c r="C66" s="205"/>
      <c r="D66" s="210"/>
      <c r="E66" s="212"/>
      <c r="F66" s="210"/>
      <c r="G66" s="212"/>
      <c r="H66" s="205"/>
      <c r="I66" s="210"/>
      <c r="J66" s="212"/>
      <c r="K66" s="210"/>
      <c r="L66" s="212"/>
      <c r="M66" s="205"/>
      <c r="N66" s="210"/>
      <c r="O66" s="212"/>
      <c r="P66" s="210"/>
      <c r="Q66" s="212"/>
      <c r="R66" s="205"/>
      <c r="S66" s="210"/>
      <c r="T66" s="212"/>
      <c r="U66" s="210"/>
      <c r="V66" s="212"/>
      <c r="W66" s="205"/>
      <c r="X66" s="210"/>
      <c r="Y66" s="212"/>
      <c r="Z66" s="210"/>
      <c r="AA66" s="212"/>
      <c r="AB66" s="205"/>
      <c r="AC66" s="210"/>
      <c r="AD66" s="212"/>
      <c r="AE66" s="210"/>
      <c r="AF66" s="212"/>
      <c r="AG66" s="205"/>
      <c r="AH66" s="210"/>
      <c r="AI66" s="212"/>
      <c r="AJ66" s="210"/>
      <c r="AK66" s="212"/>
      <c r="AL66" s="205"/>
      <c r="AM66" s="210"/>
      <c r="AN66" s="212"/>
      <c r="AO66" s="210"/>
      <c r="AP66" s="212"/>
      <c r="AQ66" s="205"/>
      <c r="AR66" s="210"/>
      <c r="AS66" s="212"/>
      <c r="AT66" s="210"/>
      <c r="AU66" s="212"/>
      <c r="AV66" s="205"/>
      <c r="AW66" s="210"/>
      <c r="AX66" s="212"/>
      <c r="AY66" s="210"/>
      <c r="AZ66" s="212"/>
      <c r="BA66" s="205"/>
      <c r="BB66" s="210"/>
      <c r="BC66" s="212"/>
      <c r="BD66" s="210"/>
      <c r="BE66" s="212"/>
      <c r="BF66" s="205"/>
      <c r="BG66" s="210"/>
      <c r="BH66" s="212"/>
      <c r="BI66" s="210"/>
      <c r="BJ66" s="212"/>
      <c r="BK66" s="205"/>
      <c r="BL66" s="210"/>
      <c r="BM66" s="212"/>
      <c r="BN66" s="210"/>
      <c r="BO66" s="212"/>
      <c r="BP66" s="205"/>
      <c r="BQ66" s="210"/>
      <c r="BR66" s="212"/>
      <c r="BS66" s="210"/>
      <c r="BT66" s="212"/>
      <c r="BU66" s="205"/>
      <c r="BV66" s="210"/>
      <c r="BW66" s="212"/>
      <c r="BX66" s="210"/>
      <c r="BY66" s="212"/>
    </row>
    <row r="67" spans="3:77" ht="13.5" customHeight="1" x14ac:dyDescent="0.2">
      <c r="C67" s="205"/>
      <c r="D67" s="210"/>
      <c r="E67" s="212"/>
      <c r="F67" s="210"/>
      <c r="G67" s="212"/>
      <c r="H67" s="205"/>
      <c r="I67" s="210"/>
      <c r="J67" s="212"/>
      <c r="K67" s="210"/>
      <c r="L67" s="212"/>
      <c r="M67" s="205"/>
      <c r="N67" s="210"/>
      <c r="O67" s="212"/>
      <c r="P67" s="210"/>
      <c r="Q67" s="212"/>
      <c r="R67" s="205"/>
      <c r="S67" s="210"/>
      <c r="T67" s="212"/>
      <c r="U67" s="210"/>
      <c r="V67" s="212"/>
      <c r="W67" s="205"/>
      <c r="X67" s="210"/>
      <c r="Y67" s="212"/>
      <c r="Z67" s="210"/>
      <c r="AA67" s="212"/>
      <c r="AB67" s="205"/>
      <c r="AC67" s="210"/>
      <c r="AD67" s="212"/>
      <c r="AE67" s="210"/>
      <c r="AF67" s="212"/>
      <c r="AG67" s="205"/>
      <c r="AH67" s="210"/>
      <c r="AI67" s="212"/>
      <c r="AJ67" s="210"/>
      <c r="AK67" s="212"/>
      <c r="AL67" s="205"/>
      <c r="AM67" s="210"/>
      <c r="AN67" s="212"/>
      <c r="AO67" s="210"/>
      <c r="AP67" s="212"/>
      <c r="AQ67" s="205"/>
      <c r="AR67" s="210"/>
      <c r="AS67" s="212"/>
      <c r="AT67" s="210"/>
      <c r="AU67" s="212"/>
      <c r="AV67" s="205"/>
      <c r="AW67" s="210"/>
      <c r="AX67" s="212"/>
      <c r="AY67" s="210"/>
      <c r="AZ67" s="212"/>
      <c r="BA67" s="205"/>
      <c r="BB67" s="210"/>
      <c r="BC67" s="212"/>
      <c r="BD67" s="210"/>
      <c r="BE67" s="212"/>
      <c r="BF67" s="205"/>
      <c r="BG67" s="210"/>
      <c r="BH67" s="212"/>
      <c r="BI67" s="210"/>
      <c r="BJ67" s="212"/>
      <c r="BK67" s="205"/>
      <c r="BL67" s="210"/>
      <c r="BM67" s="212"/>
      <c r="BN67" s="210"/>
      <c r="BO67" s="212"/>
      <c r="BP67" s="205"/>
      <c r="BQ67" s="210"/>
      <c r="BR67" s="212"/>
      <c r="BS67" s="210"/>
      <c r="BT67" s="212"/>
      <c r="BU67" s="205"/>
      <c r="BV67" s="210"/>
      <c r="BW67" s="212"/>
      <c r="BX67" s="210"/>
      <c r="BY67" s="212"/>
    </row>
    <row r="68" spans="3:77" ht="13.5" customHeight="1" x14ac:dyDescent="0.2">
      <c r="C68" s="205"/>
      <c r="D68" s="210"/>
      <c r="E68" s="212"/>
      <c r="F68" s="210"/>
      <c r="G68" s="212"/>
      <c r="H68" s="205"/>
      <c r="I68" s="210"/>
      <c r="J68" s="212"/>
      <c r="K68" s="210"/>
      <c r="L68" s="212"/>
      <c r="M68" s="205"/>
      <c r="N68" s="210"/>
      <c r="O68" s="212"/>
      <c r="P68" s="210"/>
      <c r="Q68" s="212"/>
      <c r="R68" s="205"/>
      <c r="S68" s="210"/>
      <c r="T68" s="212"/>
      <c r="U68" s="210"/>
      <c r="V68" s="212"/>
      <c r="W68" s="205"/>
      <c r="X68" s="210"/>
      <c r="Y68" s="212"/>
      <c r="Z68" s="210"/>
      <c r="AA68" s="212"/>
      <c r="AB68" s="205"/>
      <c r="AC68" s="210"/>
      <c r="AD68" s="212"/>
      <c r="AE68" s="210"/>
      <c r="AF68" s="212"/>
      <c r="AG68" s="205"/>
      <c r="AH68" s="210"/>
      <c r="AI68" s="212"/>
      <c r="AJ68" s="210"/>
      <c r="AK68" s="212"/>
      <c r="AL68" s="205"/>
      <c r="AM68" s="210"/>
      <c r="AN68" s="212"/>
      <c r="AO68" s="210"/>
      <c r="AP68" s="212"/>
      <c r="AQ68" s="205"/>
      <c r="AR68" s="210"/>
      <c r="AS68" s="212"/>
      <c r="AT68" s="210"/>
      <c r="AU68" s="212"/>
      <c r="AV68" s="205"/>
      <c r="AW68" s="210"/>
      <c r="AX68" s="212"/>
      <c r="AY68" s="210"/>
      <c r="AZ68" s="212"/>
      <c r="BA68" s="205"/>
      <c r="BB68" s="210"/>
      <c r="BC68" s="212"/>
      <c r="BD68" s="210"/>
      <c r="BE68" s="212"/>
      <c r="BF68" s="205"/>
      <c r="BG68" s="210"/>
      <c r="BH68" s="212"/>
      <c r="BI68" s="210"/>
      <c r="BJ68" s="212"/>
      <c r="BK68" s="205"/>
      <c r="BL68" s="210"/>
      <c r="BM68" s="212"/>
      <c r="BN68" s="210"/>
      <c r="BO68" s="212"/>
      <c r="BP68" s="205"/>
      <c r="BQ68" s="210"/>
      <c r="BR68" s="212"/>
      <c r="BS68" s="210"/>
      <c r="BT68" s="212"/>
      <c r="BU68" s="205"/>
      <c r="BV68" s="210"/>
      <c r="BW68" s="212"/>
      <c r="BX68" s="210"/>
      <c r="BY68" s="212"/>
    </row>
    <row r="69" spans="3:77" ht="13.5" customHeight="1" x14ac:dyDescent="0.2">
      <c r="C69" s="205"/>
      <c r="D69" s="210"/>
      <c r="E69" s="212"/>
      <c r="F69" s="210"/>
      <c r="G69" s="212"/>
      <c r="H69" s="205"/>
      <c r="I69" s="210"/>
      <c r="J69" s="212"/>
      <c r="K69" s="210"/>
      <c r="L69" s="212"/>
      <c r="M69" s="205"/>
      <c r="N69" s="210"/>
      <c r="O69" s="212"/>
      <c r="P69" s="210"/>
      <c r="Q69" s="212"/>
      <c r="R69" s="205"/>
      <c r="S69" s="210"/>
      <c r="T69" s="212"/>
      <c r="U69" s="210"/>
      <c r="V69" s="212"/>
      <c r="W69" s="205"/>
      <c r="X69" s="210"/>
      <c r="Y69" s="212"/>
      <c r="Z69" s="210"/>
      <c r="AA69" s="212"/>
      <c r="AB69" s="205"/>
      <c r="AC69" s="210"/>
      <c r="AD69" s="212"/>
      <c r="AE69" s="210"/>
      <c r="AF69" s="212"/>
      <c r="AG69" s="205"/>
      <c r="AH69" s="210"/>
      <c r="AI69" s="212"/>
      <c r="AJ69" s="210"/>
      <c r="AK69" s="212"/>
      <c r="AL69" s="205"/>
      <c r="AM69" s="210"/>
      <c r="AN69" s="212"/>
      <c r="AO69" s="210"/>
      <c r="AP69" s="212"/>
      <c r="AQ69" s="205"/>
      <c r="AR69" s="210"/>
      <c r="AS69" s="212"/>
      <c r="AT69" s="210"/>
      <c r="AU69" s="212"/>
      <c r="AV69" s="205"/>
      <c r="AW69" s="210"/>
      <c r="AX69" s="212"/>
      <c r="AY69" s="210"/>
      <c r="AZ69" s="212"/>
      <c r="BA69" s="205"/>
      <c r="BB69" s="210"/>
      <c r="BC69" s="212"/>
      <c r="BD69" s="210"/>
      <c r="BE69" s="212"/>
      <c r="BF69" s="205"/>
      <c r="BG69" s="210"/>
      <c r="BH69" s="212"/>
      <c r="BI69" s="210"/>
      <c r="BJ69" s="212"/>
      <c r="BK69" s="205"/>
      <c r="BL69" s="210"/>
      <c r="BM69" s="212"/>
      <c r="BN69" s="210"/>
      <c r="BO69" s="212"/>
      <c r="BP69" s="205"/>
      <c r="BQ69" s="210"/>
      <c r="BR69" s="212"/>
      <c r="BS69" s="210"/>
      <c r="BT69" s="212"/>
      <c r="BU69" s="205"/>
      <c r="BV69" s="210"/>
      <c r="BW69" s="212"/>
      <c r="BX69" s="210"/>
      <c r="BY69" s="212"/>
    </row>
    <row r="70" spans="3:77" ht="13.5" customHeight="1" x14ac:dyDescent="0.2">
      <c r="C70" s="205"/>
      <c r="D70" s="210"/>
      <c r="E70" s="212"/>
      <c r="F70" s="210"/>
      <c r="G70" s="212"/>
      <c r="H70" s="205"/>
      <c r="I70" s="210"/>
      <c r="J70" s="212"/>
      <c r="K70" s="210"/>
      <c r="L70" s="212"/>
      <c r="M70" s="205"/>
      <c r="N70" s="210"/>
      <c r="O70" s="212"/>
      <c r="P70" s="210"/>
      <c r="Q70" s="212"/>
      <c r="R70" s="205"/>
      <c r="S70" s="210"/>
      <c r="T70" s="212"/>
      <c r="U70" s="210"/>
      <c r="V70" s="212"/>
      <c r="W70" s="205"/>
      <c r="X70" s="210"/>
      <c r="Y70" s="212"/>
      <c r="Z70" s="210"/>
      <c r="AA70" s="212"/>
      <c r="AB70" s="205"/>
      <c r="AC70" s="210"/>
      <c r="AD70" s="212"/>
      <c r="AE70" s="210"/>
      <c r="AF70" s="212"/>
      <c r="AG70" s="205"/>
      <c r="AH70" s="210"/>
      <c r="AI70" s="212"/>
      <c r="AJ70" s="210"/>
      <c r="AK70" s="212"/>
      <c r="AL70" s="205"/>
      <c r="AM70" s="210"/>
      <c r="AN70" s="212"/>
      <c r="AO70" s="210"/>
      <c r="AP70" s="212"/>
      <c r="AQ70" s="205"/>
      <c r="AR70" s="210"/>
      <c r="AS70" s="212"/>
      <c r="AT70" s="210"/>
      <c r="AU70" s="212"/>
      <c r="AV70" s="205"/>
      <c r="AW70" s="210"/>
      <c r="AX70" s="212"/>
      <c r="AY70" s="210"/>
      <c r="AZ70" s="212"/>
      <c r="BA70" s="205"/>
      <c r="BB70" s="210"/>
      <c r="BC70" s="212"/>
      <c r="BD70" s="210"/>
      <c r="BE70" s="212"/>
      <c r="BF70" s="205"/>
      <c r="BG70" s="210"/>
      <c r="BH70" s="212"/>
      <c r="BI70" s="210"/>
      <c r="BJ70" s="212"/>
      <c r="BK70" s="205"/>
      <c r="BL70" s="210"/>
      <c r="BM70" s="212"/>
      <c r="BN70" s="210"/>
      <c r="BO70" s="212"/>
      <c r="BP70" s="205"/>
      <c r="BQ70" s="210"/>
      <c r="BR70" s="212"/>
      <c r="BS70" s="210"/>
      <c r="BT70" s="212"/>
      <c r="BU70" s="205"/>
      <c r="BV70" s="210"/>
      <c r="BW70" s="212"/>
      <c r="BX70" s="210"/>
      <c r="BY70" s="212"/>
    </row>
    <row r="71" spans="3:77" ht="13.5" customHeight="1" x14ac:dyDescent="0.2">
      <c r="C71" s="205"/>
      <c r="D71" s="210"/>
      <c r="E71" s="212"/>
      <c r="F71" s="210"/>
      <c r="G71" s="212"/>
      <c r="H71" s="205"/>
      <c r="I71" s="210"/>
      <c r="J71" s="212"/>
      <c r="K71" s="210"/>
      <c r="L71" s="212"/>
      <c r="M71" s="205"/>
      <c r="N71" s="210"/>
      <c r="O71" s="212"/>
      <c r="P71" s="210"/>
      <c r="Q71" s="212"/>
      <c r="R71" s="205"/>
      <c r="S71" s="210"/>
      <c r="T71" s="212"/>
      <c r="U71" s="210"/>
      <c r="V71" s="212"/>
      <c r="W71" s="205"/>
      <c r="X71" s="210"/>
      <c r="Y71" s="212"/>
      <c r="Z71" s="210"/>
      <c r="AA71" s="212"/>
      <c r="AB71" s="205"/>
      <c r="AC71" s="210"/>
      <c r="AD71" s="212"/>
      <c r="AE71" s="210"/>
      <c r="AF71" s="212"/>
      <c r="AG71" s="205"/>
      <c r="AH71" s="210"/>
      <c r="AI71" s="212"/>
      <c r="AJ71" s="210"/>
      <c r="AK71" s="212"/>
      <c r="AL71" s="205"/>
      <c r="AM71" s="210"/>
      <c r="AN71" s="212"/>
      <c r="AO71" s="210"/>
      <c r="AP71" s="212"/>
      <c r="AQ71" s="205"/>
      <c r="AR71" s="210"/>
      <c r="AS71" s="212"/>
      <c r="AT71" s="210"/>
      <c r="AU71" s="212"/>
      <c r="AV71" s="205"/>
      <c r="AW71" s="210"/>
      <c r="AX71" s="212"/>
      <c r="AY71" s="210"/>
      <c r="AZ71" s="212"/>
      <c r="BA71" s="205"/>
      <c r="BB71" s="210"/>
      <c r="BC71" s="212"/>
      <c r="BD71" s="210"/>
      <c r="BE71" s="212"/>
      <c r="BF71" s="205"/>
      <c r="BG71" s="210"/>
      <c r="BH71" s="212"/>
      <c r="BI71" s="210"/>
      <c r="BJ71" s="212"/>
      <c r="BK71" s="205"/>
      <c r="BL71" s="210"/>
      <c r="BM71" s="212"/>
      <c r="BN71" s="210"/>
      <c r="BO71" s="212"/>
      <c r="BP71" s="205"/>
      <c r="BQ71" s="210"/>
      <c r="BR71" s="212"/>
      <c r="BS71" s="210"/>
      <c r="BT71" s="212"/>
      <c r="BU71" s="205"/>
      <c r="BV71" s="210"/>
      <c r="BW71" s="212"/>
      <c r="BX71" s="210"/>
      <c r="BY71" s="212"/>
    </row>
    <row r="72" spans="3:77" ht="13.5" customHeight="1" x14ac:dyDescent="0.2">
      <c r="C72" s="205"/>
      <c r="D72" s="210"/>
      <c r="E72" s="212"/>
      <c r="F72" s="210"/>
      <c r="G72" s="212"/>
      <c r="H72" s="205"/>
      <c r="I72" s="210"/>
      <c r="J72" s="212"/>
      <c r="K72" s="210"/>
      <c r="L72" s="212"/>
      <c r="M72" s="205"/>
      <c r="N72" s="210"/>
      <c r="O72" s="212"/>
      <c r="P72" s="210"/>
      <c r="Q72" s="212"/>
      <c r="R72" s="205"/>
      <c r="S72" s="210"/>
      <c r="T72" s="212"/>
      <c r="U72" s="210"/>
      <c r="V72" s="212"/>
      <c r="W72" s="205"/>
      <c r="X72" s="210"/>
      <c r="Y72" s="212"/>
      <c r="Z72" s="210"/>
      <c r="AA72" s="212"/>
      <c r="AB72" s="205"/>
      <c r="AC72" s="210"/>
      <c r="AD72" s="212"/>
      <c r="AE72" s="210"/>
      <c r="AF72" s="212"/>
      <c r="AG72" s="205"/>
      <c r="AH72" s="210"/>
      <c r="AI72" s="212"/>
      <c r="AJ72" s="210"/>
      <c r="AK72" s="212"/>
      <c r="AL72" s="205"/>
      <c r="AM72" s="210"/>
      <c r="AN72" s="212"/>
      <c r="AO72" s="210"/>
      <c r="AP72" s="212"/>
      <c r="AQ72" s="205"/>
      <c r="AR72" s="210"/>
      <c r="AS72" s="212"/>
      <c r="AT72" s="210"/>
      <c r="AU72" s="212"/>
      <c r="AV72" s="205"/>
      <c r="AW72" s="210"/>
      <c r="AX72" s="212"/>
      <c r="AY72" s="210"/>
      <c r="AZ72" s="212"/>
      <c r="BA72" s="205"/>
      <c r="BB72" s="210"/>
      <c r="BC72" s="212"/>
      <c r="BD72" s="210"/>
      <c r="BE72" s="212"/>
      <c r="BF72" s="205"/>
      <c r="BG72" s="210"/>
      <c r="BH72" s="212"/>
      <c r="BI72" s="210"/>
      <c r="BJ72" s="212"/>
      <c r="BK72" s="205"/>
      <c r="BL72" s="210"/>
      <c r="BM72" s="212"/>
      <c r="BN72" s="210"/>
      <c r="BO72" s="212"/>
      <c r="BP72" s="205"/>
      <c r="BQ72" s="210"/>
      <c r="BR72" s="212"/>
      <c r="BS72" s="210"/>
      <c r="BT72" s="212"/>
      <c r="BU72" s="205"/>
      <c r="BV72" s="210"/>
      <c r="BW72" s="212"/>
      <c r="BX72" s="210"/>
      <c r="BY72" s="212"/>
    </row>
    <row r="73" spans="3:77" ht="13.5" customHeight="1" x14ac:dyDescent="0.2">
      <c r="C73" s="205"/>
      <c r="D73" s="210"/>
      <c r="E73" s="212"/>
      <c r="F73" s="210"/>
      <c r="G73" s="212"/>
      <c r="H73" s="205"/>
      <c r="I73" s="210"/>
      <c r="J73" s="212"/>
      <c r="K73" s="210"/>
      <c r="L73" s="212"/>
      <c r="M73" s="205"/>
      <c r="N73" s="210"/>
      <c r="O73" s="212"/>
      <c r="P73" s="210"/>
      <c r="Q73" s="212"/>
      <c r="R73" s="205"/>
      <c r="S73" s="210"/>
      <c r="T73" s="212"/>
      <c r="U73" s="210"/>
      <c r="V73" s="212"/>
      <c r="W73" s="205"/>
      <c r="X73" s="210"/>
      <c r="Y73" s="212"/>
      <c r="Z73" s="210"/>
      <c r="AA73" s="212"/>
      <c r="AB73" s="205"/>
      <c r="AC73" s="210"/>
      <c r="AD73" s="212"/>
      <c r="AE73" s="210"/>
      <c r="AF73" s="212"/>
      <c r="AG73" s="205"/>
      <c r="AH73" s="210"/>
      <c r="AI73" s="212"/>
      <c r="AJ73" s="210"/>
      <c r="AK73" s="212"/>
      <c r="AL73" s="205"/>
      <c r="AM73" s="210"/>
      <c r="AN73" s="212"/>
      <c r="AO73" s="210"/>
      <c r="AP73" s="212"/>
      <c r="AQ73" s="205"/>
      <c r="AR73" s="210"/>
      <c r="AS73" s="212"/>
      <c r="AT73" s="210"/>
      <c r="AU73" s="212"/>
      <c r="AV73" s="205"/>
      <c r="AW73" s="210"/>
      <c r="AX73" s="212"/>
      <c r="AY73" s="210"/>
      <c r="AZ73" s="212"/>
      <c r="BA73" s="205"/>
      <c r="BB73" s="210"/>
      <c r="BC73" s="212"/>
      <c r="BD73" s="210"/>
      <c r="BE73" s="212"/>
      <c r="BF73" s="205"/>
      <c r="BG73" s="210"/>
      <c r="BH73" s="212"/>
      <c r="BI73" s="210"/>
      <c r="BJ73" s="212"/>
      <c r="BK73" s="205"/>
      <c r="BL73" s="210"/>
      <c r="BM73" s="212"/>
      <c r="BN73" s="210"/>
      <c r="BO73" s="212"/>
      <c r="BP73" s="205"/>
      <c r="BQ73" s="210"/>
      <c r="BR73" s="212"/>
      <c r="BS73" s="210"/>
      <c r="BT73" s="212"/>
      <c r="BU73" s="205"/>
      <c r="BV73" s="210"/>
      <c r="BW73" s="212"/>
      <c r="BX73" s="210"/>
      <c r="BY73" s="212"/>
    </row>
    <row r="74" spans="3:77" ht="13.5" customHeight="1" x14ac:dyDescent="0.2">
      <c r="C74" s="205"/>
      <c r="D74" s="210"/>
      <c r="E74" s="212"/>
      <c r="F74" s="210"/>
      <c r="G74" s="212"/>
      <c r="H74" s="205"/>
      <c r="I74" s="210"/>
      <c r="J74" s="212"/>
      <c r="K74" s="210"/>
      <c r="L74" s="212"/>
      <c r="M74" s="205"/>
      <c r="N74" s="210"/>
      <c r="O74" s="212"/>
      <c r="P74" s="210"/>
      <c r="Q74" s="212"/>
      <c r="R74" s="205"/>
      <c r="S74" s="210"/>
      <c r="T74" s="212"/>
      <c r="U74" s="210"/>
      <c r="V74" s="212"/>
      <c r="W74" s="205"/>
      <c r="X74" s="210"/>
      <c r="Y74" s="212"/>
      <c r="Z74" s="210"/>
      <c r="AA74" s="212"/>
      <c r="AB74" s="205"/>
      <c r="AC74" s="210"/>
      <c r="AD74" s="212"/>
      <c r="AE74" s="210"/>
      <c r="AF74" s="212"/>
      <c r="AG74" s="205"/>
      <c r="AH74" s="210"/>
      <c r="AI74" s="212"/>
      <c r="AJ74" s="210"/>
      <c r="AK74" s="212"/>
      <c r="AL74" s="205"/>
      <c r="AM74" s="210"/>
      <c r="AN74" s="212"/>
      <c r="AO74" s="210"/>
      <c r="AP74" s="212"/>
      <c r="AQ74" s="205"/>
      <c r="AR74" s="210"/>
      <c r="AS74" s="212"/>
      <c r="AT74" s="210"/>
      <c r="AU74" s="212"/>
      <c r="AV74" s="205"/>
      <c r="AW74" s="210"/>
      <c r="AX74" s="212"/>
      <c r="AY74" s="210"/>
      <c r="AZ74" s="212"/>
      <c r="BA74" s="205"/>
      <c r="BB74" s="210"/>
      <c r="BC74" s="212"/>
      <c r="BD74" s="210"/>
      <c r="BE74" s="212"/>
      <c r="BF74" s="205"/>
      <c r="BG74" s="210"/>
      <c r="BH74" s="212"/>
      <c r="BI74" s="210"/>
      <c r="BJ74" s="212"/>
      <c r="BK74" s="205"/>
      <c r="BL74" s="210"/>
      <c r="BM74" s="212"/>
      <c r="BN74" s="210"/>
      <c r="BO74" s="212"/>
      <c r="BP74" s="205"/>
      <c r="BQ74" s="210"/>
      <c r="BR74" s="212"/>
      <c r="BS74" s="210"/>
      <c r="BT74" s="212"/>
      <c r="BU74" s="205"/>
      <c r="BV74" s="210"/>
      <c r="BW74" s="212"/>
      <c r="BX74" s="210"/>
      <c r="BY74" s="212"/>
    </row>
    <row r="75" spans="3:77" ht="13.5" customHeight="1" x14ac:dyDescent="0.2">
      <c r="C75" s="205"/>
      <c r="D75" s="210"/>
      <c r="E75" s="212"/>
      <c r="F75" s="210"/>
      <c r="G75" s="212"/>
      <c r="H75" s="205"/>
      <c r="I75" s="210"/>
      <c r="J75" s="212"/>
      <c r="K75" s="210"/>
      <c r="L75" s="212"/>
      <c r="M75" s="205"/>
      <c r="N75" s="210"/>
      <c r="O75" s="212"/>
      <c r="P75" s="210"/>
      <c r="Q75" s="212"/>
      <c r="R75" s="205"/>
      <c r="S75" s="210"/>
      <c r="T75" s="212"/>
      <c r="U75" s="210"/>
      <c r="V75" s="212"/>
      <c r="W75" s="205"/>
      <c r="X75" s="210"/>
      <c r="Y75" s="212"/>
      <c r="Z75" s="210"/>
      <c r="AA75" s="212"/>
      <c r="AB75" s="205"/>
      <c r="AC75" s="210"/>
      <c r="AD75" s="212"/>
      <c r="AE75" s="210"/>
      <c r="AF75" s="212"/>
      <c r="AG75" s="205"/>
      <c r="AH75" s="210"/>
      <c r="AI75" s="212"/>
      <c r="AJ75" s="210"/>
      <c r="AK75" s="212"/>
      <c r="AL75" s="205"/>
      <c r="AM75" s="210"/>
      <c r="AN75" s="212"/>
      <c r="AO75" s="210"/>
      <c r="AP75" s="212"/>
      <c r="AQ75" s="205"/>
      <c r="AR75" s="210"/>
      <c r="AS75" s="212"/>
      <c r="AT75" s="210"/>
      <c r="AU75" s="212"/>
      <c r="AV75" s="205"/>
      <c r="AW75" s="210"/>
      <c r="AX75" s="212"/>
      <c r="AY75" s="210"/>
      <c r="AZ75" s="212"/>
      <c r="BA75" s="205"/>
      <c r="BB75" s="210"/>
      <c r="BC75" s="212"/>
      <c r="BD75" s="210"/>
      <c r="BE75" s="212"/>
      <c r="BF75" s="205"/>
      <c r="BG75" s="210"/>
      <c r="BH75" s="212"/>
      <c r="BI75" s="210"/>
      <c r="BJ75" s="212"/>
      <c r="BK75" s="205"/>
      <c r="BL75" s="210"/>
      <c r="BM75" s="212"/>
      <c r="BN75" s="210"/>
      <c r="BO75" s="212"/>
      <c r="BP75" s="205"/>
      <c r="BQ75" s="210"/>
      <c r="BR75" s="212"/>
      <c r="BS75" s="210"/>
      <c r="BT75" s="212"/>
      <c r="BU75" s="205"/>
      <c r="BV75" s="210"/>
      <c r="BW75" s="212"/>
      <c r="BX75" s="210"/>
      <c r="BY75" s="212"/>
    </row>
    <row r="76" spans="3:77" ht="13.5" customHeight="1" x14ac:dyDescent="0.2">
      <c r="C76" s="205"/>
      <c r="D76" s="210"/>
      <c r="E76" s="212"/>
      <c r="F76" s="210"/>
      <c r="G76" s="212"/>
      <c r="H76" s="205"/>
      <c r="I76" s="210"/>
      <c r="J76" s="212"/>
      <c r="K76" s="210"/>
      <c r="L76" s="212"/>
      <c r="M76" s="205"/>
      <c r="N76" s="210"/>
      <c r="O76" s="212"/>
      <c r="P76" s="210"/>
      <c r="Q76" s="212"/>
      <c r="R76" s="205"/>
      <c r="S76" s="210"/>
      <c r="T76" s="212"/>
      <c r="U76" s="210"/>
      <c r="V76" s="212"/>
      <c r="W76" s="205"/>
      <c r="X76" s="210"/>
      <c r="Y76" s="212"/>
      <c r="Z76" s="210"/>
      <c r="AA76" s="212"/>
      <c r="AB76" s="205"/>
      <c r="AC76" s="210"/>
      <c r="AD76" s="212"/>
      <c r="AE76" s="210"/>
      <c r="AF76" s="212"/>
      <c r="AG76" s="205"/>
      <c r="AH76" s="210"/>
      <c r="AI76" s="212"/>
      <c r="AJ76" s="210"/>
      <c r="AK76" s="212"/>
      <c r="AL76" s="205"/>
      <c r="AM76" s="210"/>
      <c r="AN76" s="212"/>
      <c r="AO76" s="210"/>
      <c r="AP76" s="212"/>
      <c r="AQ76" s="205"/>
      <c r="AR76" s="210"/>
      <c r="AS76" s="212"/>
      <c r="AT76" s="210"/>
      <c r="AU76" s="212"/>
      <c r="AV76" s="205"/>
      <c r="AW76" s="210"/>
      <c r="AX76" s="212"/>
      <c r="AY76" s="210"/>
      <c r="AZ76" s="212"/>
      <c r="BA76" s="205"/>
      <c r="BB76" s="210"/>
      <c r="BC76" s="212"/>
      <c r="BD76" s="210"/>
      <c r="BE76" s="212"/>
      <c r="BF76" s="205"/>
      <c r="BG76" s="210"/>
      <c r="BH76" s="212"/>
      <c r="BI76" s="210"/>
      <c r="BJ76" s="212"/>
      <c r="BK76" s="205"/>
      <c r="BL76" s="210"/>
      <c r="BM76" s="212"/>
      <c r="BN76" s="210"/>
      <c r="BO76" s="212"/>
      <c r="BP76" s="205"/>
      <c r="BQ76" s="210"/>
      <c r="BR76" s="212"/>
      <c r="BS76" s="210"/>
      <c r="BT76" s="212"/>
      <c r="BU76" s="205"/>
      <c r="BV76" s="210"/>
      <c r="BW76" s="212"/>
      <c r="BX76" s="210"/>
      <c r="BY76" s="212"/>
    </row>
    <row r="77" spans="3:77" ht="13.5" customHeight="1" x14ac:dyDescent="0.2">
      <c r="C77" s="205"/>
      <c r="D77" s="210"/>
      <c r="E77" s="212"/>
      <c r="F77" s="210"/>
      <c r="G77" s="212"/>
      <c r="H77" s="205"/>
      <c r="I77" s="210"/>
      <c r="J77" s="212"/>
      <c r="K77" s="210"/>
      <c r="L77" s="212"/>
      <c r="M77" s="205"/>
      <c r="N77" s="210"/>
      <c r="O77" s="212"/>
      <c r="P77" s="210"/>
      <c r="Q77" s="212"/>
      <c r="R77" s="205"/>
      <c r="S77" s="210"/>
      <c r="T77" s="212"/>
      <c r="U77" s="210"/>
      <c r="V77" s="212"/>
      <c r="W77" s="205"/>
      <c r="X77" s="210"/>
      <c r="Y77" s="212"/>
      <c r="Z77" s="210"/>
      <c r="AA77" s="212"/>
      <c r="AB77" s="205"/>
      <c r="AC77" s="210"/>
      <c r="AD77" s="212"/>
      <c r="AE77" s="210"/>
      <c r="AF77" s="212"/>
      <c r="AG77" s="205"/>
      <c r="AH77" s="210"/>
      <c r="AI77" s="212"/>
      <c r="AJ77" s="210"/>
      <c r="AK77" s="212"/>
      <c r="AL77" s="205"/>
      <c r="AM77" s="210"/>
      <c r="AN77" s="212"/>
      <c r="AO77" s="210"/>
      <c r="AP77" s="212"/>
      <c r="AQ77" s="205"/>
      <c r="AR77" s="210"/>
      <c r="AS77" s="212"/>
      <c r="AT77" s="210"/>
      <c r="AU77" s="212"/>
      <c r="AV77" s="205"/>
      <c r="AW77" s="210"/>
      <c r="AX77" s="212"/>
      <c r="AY77" s="210"/>
      <c r="AZ77" s="212"/>
      <c r="BA77" s="205"/>
      <c r="BB77" s="210"/>
      <c r="BC77" s="212"/>
      <c r="BD77" s="210"/>
      <c r="BE77" s="212"/>
      <c r="BF77" s="205"/>
      <c r="BG77" s="210"/>
      <c r="BH77" s="212"/>
      <c r="BI77" s="210"/>
      <c r="BJ77" s="212"/>
      <c r="BK77" s="205"/>
      <c r="BL77" s="210"/>
      <c r="BM77" s="212"/>
      <c r="BN77" s="210"/>
      <c r="BO77" s="212"/>
      <c r="BP77" s="205"/>
      <c r="BQ77" s="210"/>
      <c r="BR77" s="212"/>
      <c r="BS77" s="210"/>
      <c r="BT77" s="212"/>
      <c r="BU77" s="205"/>
      <c r="BV77" s="210"/>
      <c r="BW77" s="212"/>
      <c r="BX77" s="210"/>
      <c r="BY77" s="212"/>
    </row>
    <row r="78" spans="3:77" ht="13.5" customHeight="1" x14ac:dyDescent="0.2">
      <c r="C78" s="205"/>
      <c r="D78" s="210"/>
      <c r="E78" s="212"/>
      <c r="F78" s="210"/>
      <c r="G78" s="212"/>
      <c r="H78" s="205"/>
      <c r="I78" s="210"/>
      <c r="J78" s="212"/>
      <c r="K78" s="210"/>
      <c r="L78" s="212"/>
      <c r="M78" s="205"/>
      <c r="N78" s="210"/>
      <c r="O78" s="212"/>
      <c r="P78" s="210"/>
      <c r="Q78" s="212"/>
      <c r="R78" s="205"/>
      <c r="S78" s="210"/>
      <c r="T78" s="212"/>
      <c r="U78" s="210"/>
      <c r="V78" s="212"/>
      <c r="W78" s="205"/>
      <c r="X78" s="210"/>
      <c r="Y78" s="212"/>
      <c r="Z78" s="210"/>
      <c r="AA78" s="212"/>
      <c r="AB78" s="205"/>
      <c r="AC78" s="210"/>
      <c r="AD78" s="212"/>
      <c r="AE78" s="210"/>
      <c r="AF78" s="212"/>
      <c r="AG78" s="205"/>
      <c r="AH78" s="210"/>
      <c r="AI78" s="212"/>
      <c r="AJ78" s="210"/>
      <c r="AK78" s="212"/>
      <c r="AL78" s="205"/>
      <c r="AM78" s="210"/>
      <c r="AN78" s="212"/>
      <c r="AO78" s="210"/>
      <c r="AP78" s="212"/>
      <c r="AQ78" s="205"/>
      <c r="AR78" s="210"/>
      <c r="AS78" s="212"/>
      <c r="AT78" s="210"/>
      <c r="AU78" s="212"/>
      <c r="AV78" s="205"/>
      <c r="AW78" s="210"/>
      <c r="AX78" s="212"/>
      <c r="AY78" s="210"/>
      <c r="AZ78" s="212"/>
      <c r="BA78" s="205"/>
      <c r="BB78" s="210"/>
      <c r="BC78" s="212"/>
      <c r="BD78" s="210"/>
      <c r="BE78" s="212"/>
      <c r="BF78" s="205"/>
      <c r="BG78" s="210"/>
      <c r="BH78" s="212"/>
      <c r="BI78" s="210"/>
      <c r="BJ78" s="212"/>
      <c r="BK78" s="205"/>
      <c r="BL78" s="210"/>
      <c r="BM78" s="212"/>
      <c r="BN78" s="210"/>
      <c r="BO78" s="212"/>
      <c r="BP78" s="205"/>
      <c r="BQ78" s="210"/>
      <c r="BR78" s="212"/>
      <c r="BS78" s="210"/>
      <c r="BT78" s="212"/>
      <c r="BU78" s="205"/>
      <c r="BV78" s="210"/>
      <c r="BW78" s="212"/>
      <c r="BX78" s="210"/>
      <c r="BY78" s="212"/>
    </row>
    <row r="79" spans="3:77" ht="13.5" customHeight="1" x14ac:dyDescent="0.2">
      <c r="C79" s="205"/>
      <c r="D79" s="210"/>
      <c r="E79" s="212"/>
      <c r="F79" s="210"/>
      <c r="G79" s="212"/>
      <c r="H79" s="205"/>
      <c r="I79" s="210"/>
      <c r="J79" s="212"/>
      <c r="K79" s="210"/>
      <c r="L79" s="212"/>
      <c r="M79" s="205"/>
      <c r="N79" s="210"/>
      <c r="O79" s="212"/>
      <c r="P79" s="210"/>
      <c r="Q79" s="212"/>
      <c r="R79" s="205"/>
      <c r="S79" s="210"/>
      <c r="T79" s="212"/>
      <c r="U79" s="210"/>
      <c r="V79" s="212"/>
      <c r="W79" s="205"/>
      <c r="X79" s="210"/>
      <c r="Y79" s="212"/>
      <c r="Z79" s="210"/>
      <c r="AA79" s="212"/>
      <c r="AB79" s="205"/>
      <c r="AC79" s="210"/>
      <c r="AD79" s="212"/>
      <c r="AE79" s="210"/>
      <c r="AF79" s="212"/>
      <c r="AG79" s="205"/>
      <c r="AH79" s="210"/>
      <c r="AI79" s="212"/>
      <c r="AJ79" s="210"/>
      <c r="AK79" s="212"/>
      <c r="AL79" s="205"/>
      <c r="AM79" s="210"/>
      <c r="AN79" s="212"/>
      <c r="AO79" s="210"/>
      <c r="AP79" s="212"/>
      <c r="AQ79" s="205"/>
      <c r="AR79" s="210"/>
      <c r="AS79" s="212"/>
      <c r="AT79" s="210"/>
      <c r="AU79" s="212"/>
      <c r="AV79" s="205"/>
      <c r="AW79" s="210"/>
      <c r="AX79" s="212"/>
      <c r="AY79" s="210"/>
      <c r="AZ79" s="212"/>
      <c r="BA79" s="205"/>
      <c r="BB79" s="210"/>
      <c r="BC79" s="212"/>
      <c r="BD79" s="210"/>
      <c r="BE79" s="212"/>
      <c r="BF79" s="205"/>
      <c r="BG79" s="210"/>
      <c r="BH79" s="212"/>
      <c r="BI79" s="210"/>
      <c r="BJ79" s="212"/>
      <c r="BK79" s="205"/>
      <c r="BL79" s="210"/>
      <c r="BM79" s="212"/>
      <c r="BN79" s="210"/>
      <c r="BO79" s="212"/>
      <c r="BP79" s="205"/>
      <c r="BQ79" s="210"/>
      <c r="BR79" s="212"/>
      <c r="BS79" s="210"/>
      <c r="BT79" s="212"/>
      <c r="BU79" s="205"/>
      <c r="BV79" s="210"/>
      <c r="BW79" s="212"/>
      <c r="BX79" s="210"/>
      <c r="BY79" s="212"/>
    </row>
    <row r="80" spans="3:77" ht="13.5" customHeight="1" x14ac:dyDescent="0.2">
      <c r="C80" s="205"/>
      <c r="D80" s="210"/>
      <c r="E80" s="212"/>
      <c r="F80" s="210"/>
      <c r="G80" s="212"/>
      <c r="H80" s="205"/>
      <c r="I80" s="210"/>
      <c r="J80" s="212"/>
      <c r="K80" s="210"/>
      <c r="L80" s="212"/>
      <c r="M80" s="205"/>
      <c r="N80" s="210"/>
      <c r="O80" s="212"/>
      <c r="P80" s="210"/>
      <c r="Q80" s="212"/>
      <c r="R80" s="205"/>
      <c r="S80" s="210"/>
      <c r="T80" s="212"/>
      <c r="U80" s="210"/>
      <c r="V80" s="212"/>
      <c r="W80" s="205"/>
      <c r="X80" s="210"/>
      <c r="Y80" s="212"/>
      <c r="Z80" s="210"/>
      <c r="AA80" s="212"/>
      <c r="AB80" s="205"/>
      <c r="AC80" s="210"/>
      <c r="AD80" s="212"/>
      <c r="AE80" s="210"/>
      <c r="AF80" s="212"/>
      <c r="AG80" s="205"/>
      <c r="AH80" s="210"/>
      <c r="AI80" s="212"/>
      <c r="AJ80" s="210"/>
      <c r="AK80" s="212"/>
      <c r="AL80" s="205"/>
      <c r="AM80" s="210"/>
      <c r="AN80" s="212"/>
      <c r="AO80" s="210"/>
      <c r="AP80" s="212"/>
      <c r="AQ80" s="205"/>
      <c r="AR80" s="210"/>
      <c r="AS80" s="212"/>
      <c r="AT80" s="210"/>
      <c r="AU80" s="212"/>
      <c r="AV80" s="205"/>
      <c r="AW80" s="210"/>
      <c r="AX80" s="212"/>
      <c r="AY80" s="210"/>
      <c r="AZ80" s="212"/>
      <c r="BA80" s="205"/>
      <c r="BB80" s="210"/>
      <c r="BC80" s="212"/>
      <c r="BD80" s="210"/>
      <c r="BE80" s="212"/>
      <c r="BF80" s="205"/>
      <c r="BG80" s="210"/>
      <c r="BH80" s="212"/>
      <c r="BI80" s="210"/>
      <c r="BJ80" s="212"/>
      <c r="BK80" s="205"/>
      <c r="BL80" s="210"/>
      <c r="BM80" s="212"/>
      <c r="BN80" s="210"/>
      <c r="BO80" s="212"/>
      <c r="BP80" s="205"/>
      <c r="BQ80" s="210"/>
      <c r="BR80" s="212"/>
      <c r="BS80" s="210"/>
      <c r="BT80" s="212"/>
      <c r="BU80" s="205"/>
      <c r="BV80" s="210"/>
      <c r="BW80" s="212"/>
      <c r="BX80" s="210"/>
      <c r="BY80" s="212"/>
    </row>
    <row r="81" spans="3:77" ht="13.5" customHeight="1" x14ac:dyDescent="0.2">
      <c r="C81" s="205"/>
      <c r="D81" s="210"/>
      <c r="E81" s="212"/>
      <c r="F81" s="210"/>
      <c r="G81" s="212"/>
      <c r="H81" s="205"/>
      <c r="I81" s="210"/>
      <c r="J81" s="212"/>
      <c r="K81" s="210"/>
      <c r="L81" s="212"/>
      <c r="M81" s="205"/>
      <c r="N81" s="210"/>
      <c r="O81" s="212"/>
      <c r="P81" s="210"/>
      <c r="Q81" s="212"/>
      <c r="R81" s="205"/>
      <c r="S81" s="210"/>
      <c r="T81" s="212"/>
      <c r="U81" s="210"/>
      <c r="V81" s="212"/>
      <c r="W81" s="205"/>
      <c r="X81" s="210"/>
      <c r="Y81" s="212"/>
      <c r="Z81" s="210"/>
      <c r="AA81" s="212"/>
      <c r="AB81" s="205"/>
      <c r="AC81" s="210"/>
      <c r="AD81" s="212"/>
      <c r="AE81" s="210"/>
      <c r="AF81" s="212"/>
      <c r="AG81" s="205"/>
      <c r="AH81" s="210"/>
      <c r="AI81" s="212"/>
      <c r="AJ81" s="210"/>
      <c r="AK81" s="212"/>
      <c r="AL81" s="205"/>
      <c r="AM81" s="210"/>
      <c r="AN81" s="212"/>
      <c r="AO81" s="210"/>
      <c r="AP81" s="212"/>
      <c r="AQ81" s="205"/>
      <c r="AR81" s="210"/>
      <c r="AS81" s="212"/>
      <c r="AT81" s="210"/>
      <c r="AU81" s="212"/>
      <c r="AV81" s="205"/>
      <c r="AW81" s="210"/>
      <c r="AX81" s="212"/>
      <c r="AY81" s="210"/>
      <c r="AZ81" s="212"/>
      <c r="BA81" s="205"/>
      <c r="BB81" s="210"/>
      <c r="BC81" s="212"/>
      <c r="BD81" s="210"/>
      <c r="BE81" s="212"/>
      <c r="BF81" s="205"/>
      <c r="BG81" s="210"/>
      <c r="BH81" s="212"/>
      <c r="BI81" s="210"/>
      <c r="BJ81" s="212"/>
      <c r="BK81" s="205"/>
      <c r="BL81" s="210"/>
      <c r="BM81" s="212"/>
      <c r="BN81" s="210"/>
      <c r="BO81" s="212"/>
      <c r="BP81" s="205"/>
      <c r="BQ81" s="210"/>
      <c r="BR81" s="212"/>
      <c r="BS81" s="210"/>
      <c r="BT81" s="212"/>
      <c r="BU81" s="205"/>
      <c r="BV81" s="210"/>
      <c r="BW81" s="212"/>
      <c r="BX81" s="210"/>
      <c r="BY81" s="212"/>
    </row>
    <row r="82" spans="3:77" ht="13.5" customHeight="1" x14ac:dyDescent="0.2">
      <c r="C82" s="205"/>
      <c r="D82" s="210"/>
      <c r="E82" s="212"/>
      <c r="F82" s="210"/>
      <c r="G82" s="212"/>
      <c r="H82" s="205"/>
      <c r="I82" s="210"/>
      <c r="J82" s="212"/>
      <c r="K82" s="210"/>
      <c r="L82" s="212"/>
      <c r="M82" s="205"/>
      <c r="N82" s="210"/>
      <c r="O82" s="212"/>
      <c r="P82" s="210"/>
      <c r="Q82" s="212"/>
      <c r="R82" s="205"/>
      <c r="S82" s="210"/>
      <c r="T82" s="212"/>
      <c r="U82" s="210"/>
      <c r="V82" s="212"/>
      <c r="W82" s="205"/>
      <c r="X82" s="210"/>
      <c r="Y82" s="212"/>
      <c r="Z82" s="210"/>
      <c r="AA82" s="212"/>
      <c r="AB82" s="205"/>
      <c r="AC82" s="210"/>
      <c r="AD82" s="212"/>
      <c r="AE82" s="210"/>
      <c r="AF82" s="212"/>
      <c r="AG82" s="205"/>
      <c r="AH82" s="210"/>
      <c r="AI82" s="212"/>
      <c r="AJ82" s="210"/>
      <c r="AK82" s="212"/>
      <c r="AL82" s="205"/>
      <c r="AM82" s="210"/>
      <c r="AN82" s="212"/>
      <c r="AO82" s="210"/>
      <c r="AP82" s="212"/>
      <c r="AQ82" s="205"/>
      <c r="AR82" s="210"/>
      <c r="AS82" s="212"/>
      <c r="AT82" s="210"/>
      <c r="AU82" s="212"/>
      <c r="AV82" s="205"/>
      <c r="AW82" s="210"/>
      <c r="AX82" s="212"/>
      <c r="AY82" s="210"/>
      <c r="AZ82" s="212"/>
      <c r="BA82" s="205"/>
      <c r="BB82" s="210"/>
      <c r="BC82" s="212"/>
      <c r="BD82" s="210"/>
      <c r="BE82" s="212"/>
      <c r="BF82" s="205"/>
      <c r="BG82" s="210"/>
      <c r="BH82" s="212"/>
      <c r="BI82" s="210"/>
      <c r="BJ82" s="212"/>
      <c r="BK82" s="205"/>
      <c r="BL82" s="210"/>
      <c r="BM82" s="212"/>
      <c r="BN82" s="210"/>
      <c r="BO82" s="212"/>
      <c r="BP82" s="205"/>
      <c r="BQ82" s="210"/>
      <c r="BR82" s="212"/>
      <c r="BS82" s="210"/>
      <c r="BT82" s="212"/>
      <c r="BU82" s="205"/>
      <c r="BV82" s="210"/>
      <c r="BW82" s="212"/>
      <c r="BX82" s="210"/>
      <c r="BY82" s="212"/>
    </row>
    <row r="83" spans="3:77" ht="13.5" customHeight="1" x14ac:dyDescent="0.2">
      <c r="C83" s="205"/>
      <c r="D83" s="210"/>
      <c r="E83" s="212"/>
      <c r="F83" s="210"/>
      <c r="G83" s="212"/>
      <c r="H83" s="205"/>
      <c r="I83" s="210"/>
      <c r="J83" s="212"/>
      <c r="K83" s="210"/>
      <c r="L83" s="212"/>
      <c r="M83" s="205"/>
      <c r="N83" s="210"/>
      <c r="O83" s="212"/>
      <c r="P83" s="210"/>
      <c r="Q83" s="212"/>
      <c r="R83" s="205"/>
      <c r="S83" s="210"/>
      <c r="T83" s="212"/>
      <c r="U83" s="210"/>
      <c r="V83" s="212"/>
      <c r="W83" s="205"/>
      <c r="X83" s="210"/>
      <c r="Y83" s="212"/>
      <c r="Z83" s="210"/>
      <c r="AA83" s="212"/>
      <c r="AB83" s="205"/>
      <c r="AC83" s="210"/>
      <c r="AD83" s="212"/>
      <c r="AE83" s="210"/>
      <c r="AF83" s="212"/>
      <c r="AG83" s="205"/>
      <c r="AH83" s="210"/>
      <c r="AI83" s="212"/>
      <c r="AJ83" s="210"/>
      <c r="AK83" s="212"/>
      <c r="AL83" s="205"/>
      <c r="AM83" s="210"/>
      <c r="AN83" s="212"/>
      <c r="AO83" s="210"/>
      <c r="AP83" s="212"/>
      <c r="AQ83" s="205"/>
      <c r="AR83" s="210"/>
      <c r="AS83" s="212"/>
      <c r="AT83" s="210"/>
      <c r="AU83" s="212"/>
      <c r="AV83" s="205"/>
      <c r="AW83" s="210"/>
      <c r="AX83" s="212"/>
      <c r="AY83" s="210"/>
      <c r="AZ83" s="212"/>
      <c r="BA83" s="205"/>
      <c r="BB83" s="210"/>
      <c r="BC83" s="212"/>
      <c r="BD83" s="210"/>
      <c r="BE83" s="212"/>
      <c r="BF83" s="205"/>
      <c r="BG83" s="210"/>
      <c r="BH83" s="212"/>
      <c r="BI83" s="210"/>
      <c r="BJ83" s="212"/>
      <c r="BK83" s="205"/>
      <c r="BL83" s="210"/>
      <c r="BM83" s="212"/>
      <c r="BN83" s="210"/>
      <c r="BO83" s="212"/>
      <c r="BP83" s="205"/>
      <c r="BQ83" s="210"/>
      <c r="BR83" s="212"/>
      <c r="BS83" s="210"/>
      <c r="BT83" s="212"/>
      <c r="BU83" s="205"/>
      <c r="BV83" s="210"/>
      <c r="BW83" s="212"/>
      <c r="BX83" s="210"/>
      <c r="BY83" s="212"/>
    </row>
    <row r="84" spans="3:77" ht="13.5" customHeight="1" x14ac:dyDescent="0.2">
      <c r="C84" s="205"/>
      <c r="D84" s="210"/>
      <c r="E84" s="212"/>
      <c r="F84" s="210"/>
      <c r="G84" s="212"/>
      <c r="H84" s="205"/>
      <c r="I84" s="210"/>
      <c r="J84" s="212"/>
      <c r="K84" s="210"/>
      <c r="L84" s="212"/>
      <c r="M84" s="205"/>
      <c r="N84" s="210"/>
      <c r="O84" s="212"/>
      <c r="P84" s="210"/>
      <c r="Q84" s="212"/>
      <c r="R84" s="205"/>
      <c r="S84" s="210"/>
      <c r="T84" s="212"/>
      <c r="U84" s="210"/>
      <c r="V84" s="212"/>
      <c r="W84" s="205"/>
      <c r="X84" s="210"/>
      <c r="Y84" s="212"/>
      <c r="Z84" s="210"/>
      <c r="AA84" s="212"/>
      <c r="AB84" s="205"/>
      <c r="AC84" s="210"/>
      <c r="AD84" s="212"/>
      <c r="AE84" s="210"/>
      <c r="AF84" s="212"/>
      <c r="AG84" s="205"/>
      <c r="AH84" s="210"/>
      <c r="AI84" s="212"/>
      <c r="AJ84" s="210"/>
      <c r="AK84" s="212"/>
      <c r="AL84" s="205"/>
      <c r="AM84" s="210"/>
      <c r="AN84" s="212"/>
      <c r="AO84" s="210"/>
      <c r="AP84" s="212"/>
      <c r="AQ84" s="205"/>
      <c r="AR84" s="210"/>
      <c r="AS84" s="212"/>
      <c r="AT84" s="210"/>
      <c r="AU84" s="212"/>
      <c r="AV84" s="205"/>
      <c r="AW84" s="210"/>
      <c r="AX84" s="212"/>
      <c r="AY84" s="210"/>
      <c r="AZ84" s="212"/>
      <c r="BA84" s="205"/>
      <c r="BB84" s="210"/>
      <c r="BC84" s="212"/>
      <c r="BD84" s="210"/>
      <c r="BE84" s="212"/>
      <c r="BF84" s="205"/>
      <c r="BG84" s="210"/>
      <c r="BH84" s="212"/>
      <c r="BI84" s="210"/>
      <c r="BJ84" s="212"/>
      <c r="BK84" s="205"/>
      <c r="BL84" s="210"/>
      <c r="BM84" s="212"/>
      <c r="BN84" s="210"/>
      <c r="BO84" s="212"/>
      <c r="BP84" s="205"/>
      <c r="BQ84" s="210"/>
      <c r="BR84" s="212"/>
      <c r="BS84" s="210"/>
      <c r="BT84" s="212"/>
      <c r="BU84" s="205"/>
      <c r="BV84" s="210"/>
      <c r="BW84" s="212"/>
      <c r="BX84" s="210"/>
      <c r="BY84" s="212"/>
    </row>
    <row r="85" spans="3:77" ht="13.5" customHeight="1" x14ac:dyDescent="0.2">
      <c r="C85" s="205"/>
      <c r="D85" s="210"/>
      <c r="E85" s="212"/>
      <c r="F85" s="210"/>
      <c r="G85" s="212"/>
      <c r="H85" s="205"/>
      <c r="I85" s="210"/>
      <c r="J85" s="212"/>
      <c r="K85" s="210"/>
      <c r="L85" s="212"/>
      <c r="M85" s="205"/>
      <c r="N85" s="210"/>
      <c r="O85" s="212"/>
      <c r="P85" s="210"/>
      <c r="Q85" s="212"/>
      <c r="R85" s="205"/>
      <c r="S85" s="210"/>
      <c r="T85" s="212"/>
      <c r="U85" s="210"/>
      <c r="V85" s="212"/>
      <c r="W85" s="205"/>
      <c r="X85" s="210"/>
      <c r="Y85" s="212"/>
      <c r="Z85" s="210"/>
      <c r="AA85" s="212"/>
      <c r="AB85" s="205"/>
      <c r="AC85" s="210"/>
      <c r="AD85" s="212"/>
      <c r="AE85" s="210"/>
      <c r="AF85" s="212"/>
      <c r="AG85" s="205"/>
      <c r="AH85" s="210"/>
      <c r="AI85" s="212"/>
      <c r="AJ85" s="210"/>
      <c r="AK85" s="212"/>
      <c r="AL85" s="205"/>
      <c r="AM85" s="210"/>
      <c r="AN85" s="212"/>
      <c r="AO85" s="210"/>
      <c r="AP85" s="212"/>
      <c r="AQ85" s="205"/>
      <c r="AR85" s="210"/>
      <c r="AS85" s="212"/>
      <c r="AT85" s="210"/>
      <c r="AU85" s="212"/>
      <c r="AV85" s="205"/>
      <c r="AW85" s="210"/>
      <c r="AX85" s="212"/>
      <c r="AY85" s="210"/>
      <c r="AZ85" s="212"/>
      <c r="BA85" s="205"/>
      <c r="BB85" s="210"/>
      <c r="BC85" s="212"/>
      <c r="BD85" s="210"/>
      <c r="BE85" s="212"/>
      <c r="BF85" s="205"/>
      <c r="BG85" s="210"/>
      <c r="BH85" s="212"/>
      <c r="BI85" s="210"/>
      <c r="BJ85" s="212"/>
      <c r="BK85" s="205"/>
      <c r="BL85" s="210"/>
      <c r="BM85" s="212"/>
      <c r="BN85" s="210"/>
      <c r="BO85" s="212"/>
      <c r="BP85" s="205"/>
      <c r="BQ85" s="210"/>
      <c r="BR85" s="212"/>
      <c r="BS85" s="210"/>
      <c r="BT85" s="212"/>
      <c r="BU85" s="205"/>
      <c r="BV85" s="210"/>
      <c r="BW85" s="212"/>
      <c r="BX85" s="210"/>
      <c r="BY85" s="212"/>
    </row>
    <row r="86" spans="3:77" ht="13.5" customHeight="1" x14ac:dyDescent="0.2">
      <c r="C86" s="205"/>
      <c r="D86" s="210"/>
      <c r="E86" s="212"/>
      <c r="F86" s="210"/>
      <c r="G86" s="212"/>
      <c r="H86" s="205"/>
      <c r="I86" s="210"/>
      <c r="J86" s="212"/>
      <c r="K86" s="210"/>
      <c r="L86" s="212"/>
      <c r="M86" s="205"/>
      <c r="N86" s="210"/>
      <c r="O86" s="212"/>
      <c r="P86" s="210"/>
      <c r="Q86" s="212"/>
      <c r="R86" s="205"/>
      <c r="S86" s="210"/>
      <c r="T86" s="212"/>
      <c r="U86" s="210"/>
      <c r="V86" s="212"/>
      <c r="W86" s="205"/>
      <c r="X86" s="210"/>
      <c r="Y86" s="212"/>
      <c r="Z86" s="210"/>
      <c r="AA86" s="212"/>
      <c r="AB86" s="205"/>
      <c r="AC86" s="210"/>
      <c r="AD86" s="212"/>
      <c r="AE86" s="210"/>
      <c r="AF86" s="212"/>
      <c r="AG86" s="205"/>
      <c r="AH86" s="210"/>
      <c r="AI86" s="212"/>
      <c r="AJ86" s="210"/>
      <c r="AK86" s="212"/>
      <c r="AL86" s="205"/>
      <c r="AM86" s="210"/>
      <c r="AN86" s="212"/>
      <c r="AO86" s="210"/>
      <c r="AP86" s="212"/>
      <c r="AQ86" s="205"/>
      <c r="AR86" s="210"/>
      <c r="AS86" s="212"/>
      <c r="AT86" s="210"/>
      <c r="AU86" s="212"/>
      <c r="AV86" s="205"/>
      <c r="AW86" s="210"/>
      <c r="AX86" s="212"/>
      <c r="AY86" s="210"/>
      <c r="AZ86" s="212"/>
      <c r="BA86" s="205"/>
      <c r="BB86" s="210"/>
      <c r="BC86" s="212"/>
      <c r="BD86" s="210"/>
      <c r="BE86" s="212"/>
      <c r="BF86" s="205"/>
      <c r="BG86" s="210"/>
      <c r="BH86" s="212"/>
      <c r="BI86" s="210"/>
      <c r="BJ86" s="212"/>
      <c r="BK86" s="205"/>
      <c r="BL86" s="210"/>
      <c r="BM86" s="212"/>
      <c r="BN86" s="210"/>
      <c r="BO86" s="212"/>
      <c r="BP86" s="205"/>
      <c r="BQ86" s="210"/>
      <c r="BR86" s="212"/>
      <c r="BS86" s="210"/>
      <c r="BT86" s="212"/>
      <c r="BU86" s="205"/>
      <c r="BV86" s="210"/>
      <c r="BW86" s="212"/>
      <c r="BX86" s="210"/>
      <c r="BY86" s="212"/>
    </row>
    <row r="87" spans="3:77" ht="13.5" customHeight="1" x14ac:dyDescent="0.2">
      <c r="C87" s="205"/>
      <c r="D87" s="210"/>
      <c r="E87" s="212"/>
      <c r="F87" s="210"/>
      <c r="G87" s="212"/>
      <c r="H87" s="205"/>
      <c r="I87" s="210"/>
      <c r="J87" s="212"/>
      <c r="K87" s="210"/>
      <c r="L87" s="212"/>
      <c r="M87" s="205"/>
      <c r="N87" s="210"/>
      <c r="O87" s="212"/>
      <c r="P87" s="210"/>
      <c r="Q87" s="212"/>
      <c r="R87" s="205"/>
      <c r="S87" s="210"/>
      <c r="T87" s="212"/>
      <c r="U87" s="210"/>
      <c r="V87" s="212"/>
      <c r="W87" s="205"/>
      <c r="X87" s="210"/>
      <c r="Y87" s="212"/>
      <c r="Z87" s="210"/>
      <c r="AA87" s="212"/>
      <c r="AB87" s="205"/>
      <c r="AC87" s="210"/>
      <c r="AD87" s="212"/>
      <c r="AE87" s="210"/>
      <c r="AF87" s="212"/>
      <c r="AG87" s="205"/>
      <c r="AH87" s="210"/>
      <c r="AI87" s="212"/>
      <c r="AJ87" s="210"/>
      <c r="AK87" s="212"/>
      <c r="AL87" s="205"/>
      <c r="AM87" s="210"/>
      <c r="AN87" s="212"/>
      <c r="AO87" s="210"/>
      <c r="AP87" s="212"/>
      <c r="AQ87" s="205"/>
      <c r="AR87" s="210"/>
      <c r="AS87" s="212"/>
      <c r="AT87" s="210"/>
      <c r="AU87" s="212"/>
      <c r="AV87" s="205"/>
      <c r="AW87" s="210"/>
      <c r="AX87" s="212"/>
      <c r="AY87" s="210"/>
      <c r="AZ87" s="212"/>
      <c r="BA87" s="205"/>
      <c r="BB87" s="210"/>
      <c r="BC87" s="212"/>
      <c r="BD87" s="210"/>
      <c r="BE87" s="212"/>
      <c r="BF87" s="205"/>
      <c r="BG87" s="210"/>
      <c r="BH87" s="212"/>
      <c r="BI87" s="210"/>
      <c r="BJ87" s="212"/>
      <c r="BK87" s="205"/>
      <c r="BL87" s="210"/>
      <c r="BM87" s="212"/>
      <c r="BN87" s="210"/>
      <c r="BO87" s="212"/>
      <c r="BP87" s="205"/>
      <c r="BQ87" s="210"/>
      <c r="BR87" s="212"/>
      <c r="BS87" s="210"/>
      <c r="BT87" s="212"/>
      <c r="BU87" s="205"/>
      <c r="BV87" s="210"/>
      <c r="BW87" s="212"/>
      <c r="BX87" s="210"/>
      <c r="BY87" s="212"/>
    </row>
    <row r="88" spans="3:77" ht="13.5" customHeight="1" x14ac:dyDescent="0.2">
      <c r="C88" s="205"/>
      <c r="D88" s="210"/>
      <c r="E88" s="212"/>
      <c r="F88" s="210"/>
      <c r="G88" s="212"/>
      <c r="H88" s="205"/>
      <c r="I88" s="210"/>
      <c r="J88" s="212"/>
      <c r="K88" s="210"/>
      <c r="L88" s="212"/>
      <c r="M88" s="205"/>
      <c r="N88" s="210"/>
      <c r="O88" s="212"/>
      <c r="P88" s="210"/>
      <c r="Q88" s="212"/>
      <c r="R88" s="205"/>
      <c r="S88" s="210"/>
      <c r="T88" s="212"/>
      <c r="U88" s="210"/>
      <c r="V88" s="212"/>
      <c r="W88" s="205"/>
      <c r="X88" s="210"/>
      <c r="Y88" s="212"/>
      <c r="Z88" s="210"/>
      <c r="AA88" s="212"/>
      <c r="AB88" s="205"/>
      <c r="AC88" s="210"/>
      <c r="AD88" s="212"/>
      <c r="AE88" s="210"/>
      <c r="AF88" s="212"/>
      <c r="AG88" s="205"/>
      <c r="AH88" s="210"/>
      <c r="AI88" s="212"/>
      <c r="AJ88" s="210"/>
      <c r="AK88" s="212"/>
      <c r="AL88" s="205"/>
      <c r="AM88" s="210"/>
      <c r="AN88" s="212"/>
      <c r="AO88" s="210"/>
      <c r="AP88" s="212"/>
      <c r="AQ88" s="205"/>
      <c r="AR88" s="210"/>
      <c r="AS88" s="212"/>
      <c r="AT88" s="210"/>
      <c r="AU88" s="212"/>
      <c r="AV88" s="205"/>
      <c r="AW88" s="210"/>
      <c r="AX88" s="212"/>
      <c r="AY88" s="210"/>
      <c r="AZ88" s="212"/>
      <c r="BA88" s="205"/>
      <c r="BB88" s="210"/>
      <c r="BC88" s="212"/>
      <c r="BD88" s="210"/>
      <c r="BE88" s="212"/>
      <c r="BF88" s="205"/>
      <c r="BG88" s="210"/>
      <c r="BH88" s="212"/>
      <c r="BI88" s="210"/>
      <c r="BJ88" s="212"/>
      <c r="BK88" s="205"/>
      <c r="BL88" s="210"/>
      <c r="BM88" s="212"/>
      <c r="BN88" s="210"/>
      <c r="BO88" s="212"/>
      <c r="BP88" s="205"/>
      <c r="BQ88" s="210"/>
      <c r="BR88" s="212"/>
      <c r="BS88" s="210"/>
      <c r="BT88" s="212"/>
      <c r="BU88" s="205"/>
      <c r="BV88" s="210"/>
      <c r="BW88" s="212"/>
      <c r="BX88" s="210"/>
      <c r="BY88" s="212"/>
    </row>
    <row r="89" spans="3:77" ht="13.5" customHeight="1" x14ac:dyDescent="0.2">
      <c r="C89" s="205"/>
      <c r="D89" s="210"/>
      <c r="E89" s="212"/>
      <c r="F89" s="210"/>
      <c r="G89" s="212"/>
      <c r="H89" s="205"/>
      <c r="I89" s="210"/>
      <c r="J89" s="212"/>
      <c r="K89" s="210"/>
      <c r="L89" s="212"/>
      <c r="M89" s="205"/>
      <c r="N89" s="210"/>
      <c r="O89" s="212"/>
      <c r="P89" s="210"/>
      <c r="Q89" s="212"/>
      <c r="R89" s="205"/>
      <c r="S89" s="210"/>
      <c r="T89" s="212"/>
      <c r="U89" s="210"/>
      <c r="V89" s="212"/>
      <c r="W89" s="205"/>
      <c r="X89" s="210"/>
      <c r="Y89" s="212"/>
      <c r="Z89" s="210"/>
      <c r="AA89" s="212"/>
      <c r="AB89" s="205"/>
      <c r="AC89" s="210"/>
      <c r="AD89" s="212"/>
      <c r="AE89" s="210"/>
      <c r="AF89" s="212"/>
      <c r="AG89" s="205"/>
      <c r="AH89" s="210"/>
      <c r="AI89" s="212"/>
      <c r="AJ89" s="210"/>
      <c r="AK89" s="212"/>
      <c r="AL89" s="205"/>
      <c r="AM89" s="210"/>
      <c r="AN89" s="212"/>
      <c r="AO89" s="210"/>
      <c r="AP89" s="212"/>
      <c r="AQ89" s="205"/>
      <c r="AR89" s="210"/>
      <c r="AS89" s="212"/>
      <c r="AT89" s="210"/>
      <c r="AU89" s="212"/>
      <c r="AV89" s="205"/>
      <c r="AW89" s="210"/>
      <c r="AX89" s="212"/>
      <c r="AY89" s="210"/>
      <c r="AZ89" s="212"/>
      <c r="BA89" s="205"/>
      <c r="BB89" s="210"/>
      <c r="BC89" s="212"/>
      <c r="BD89" s="210"/>
      <c r="BE89" s="212"/>
      <c r="BF89" s="205"/>
      <c r="BG89" s="210"/>
      <c r="BH89" s="212"/>
      <c r="BI89" s="210"/>
      <c r="BJ89" s="212"/>
      <c r="BK89" s="205"/>
      <c r="BL89" s="210"/>
      <c r="BM89" s="212"/>
      <c r="BN89" s="210"/>
      <c r="BO89" s="212"/>
      <c r="BP89" s="205"/>
      <c r="BQ89" s="210"/>
      <c r="BR89" s="212"/>
      <c r="BS89" s="210"/>
      <c r="BT89" s="212"/>
      <c r="BU89" s="205"/>
      <c r="BV89" s="210"/>
      <c r="BW89" s="212"/>
      <c r="BX89" s="210"/>
      <c r="BY89" s="212"/>
    </row>
    <row r="90" spans="3:77" ht="13.5" customHeight="1" x14ac:dyDescent="0.2">
      <c r="C90" s="205"/>
      <c r="D90" s="210"/>
      <c r="E90" s="212"/>
      <c r="F90" s="210"/>
      <c r="G90" s="212"/>
      <c r="H90" s="205"/>
      <c r="I90" s="210"/>
      <c r="J90" s="212"/>
      <c r="K90" s="210"/>
      <c r="L90" s="212"/>
      <c r="M90" s="205"/>
      <c r="N90" s="210"/>
      <c r="O90" s="212"/>
      <c r="P90" s="210"/>
      <c r="Q90" s="212"/>
      <c r="R90" s="205"/>
      <c r="S90" s="210"/>
      <c r="T90" s="212"/>
      <c r="U90" s="210"/>
      <c r="V90" s="212"/>
      <c r="W90" s="205"/>
      <c r="X90" s="210"/>
      <c r="Y90" s="212"/>
      <c r="Z90" s="210"/>
      <c r="AA90" s="212"/>
      <c r="AB90" s="205"/>
      <c r="AC90" s="210"/>
      <c r="AD90" s="212"/>
      <c r="AE90" s="210"/>
      <c r="AF90" s="212"/>
      <c r="AG90" s="205"/>
      <c r="AH90" s="210"/>
      <c r="AI90" s="212"/>
      <c r="AJ90" s="210"/>
      <c r="AK90" s="212"/>
      <c r="AL90" s="205"/>
      <c r="AM90" s="210"/>
      <c r="AN90" s="212"/>
      <c r="AO90" s="210"/>
      <c r="AP90" s="212"/>
      <c r="AQ90" s="205"/>
      <c r="AR90" s="210"/>
      <c r="AS90" s="212"/>
      <c r="AT90" s="210"/>
      <c r="AU90" s="212"/>
      <c r="AV90" s="205"/>
      <c r="AW90" s="210"/>
      <c r="AX90" s="212"/>
      <c r="AY90" s="210"/>
      <c r="AZ90" s="212"/>
      <c r="BA90" s="205"/>
      <c r="BB90" s="210"/>
      <c r="BC90" s="212"/>
      <c r="BD90" s="210"/>
      <c r="BE90" s="212"/>
      <c r="BF90" s="205"/>
      <c r="BG90" s="210"/>
      <c r="BH90" s="212"/>
      <c r="BI90" s="210"/>
      <c r="BJ90" s="212"/>
      <c r="BK90" s="205"/>
      <c r="BL90" s="210"/>
      <c r="BM90" s="212"/>
      <c r="BN90" s="210"/>
      <c r="BO90" s="212"/>
      <c r="BP90" s="205"/>
      <c r="BQ90" s="210"/>
      <c r="BR90" s="212"/>
      <c r="BS90" s="210"/>
      <c r="BT90" s="212"/>
      <c r="BU90" s="205"/>
      <c r="BV90" s="210"/>
      <c r="BW90" s="212"/>
      <c r="BX90" s="210"/>
      <c r="BY90" s="212"/>
    </row>
    <row r="91" spans="3:77" ht="13.5" customHeight="1" x14ac:dyDescent="0.2">
      <c r="C91" s="205"/>
      <c r="D91" s="210"/>
      <c r="E91" s="212"/>
      <c r="F91" s="210"/>
      <c r="G91" s="212"/>
      <c r="H91" s="205"/>
      <c r="I91" s="210"/>
      <c r="J91" s="212"/>
      <c r="K91" s="210"/>
      <c r="L91" s="212"/>
      <c r="M91" s="205"/>
      <c r="N91" s="210"/>
      <c r="O91" s="212"/>
      <c r="P91" s="210"/>
      <c r="Q91" s="212"/>
      <c r="R91" s="205"/>
      <c r="S91" s="210"/>
      <c r="T91" s="212"/>
      <c r="U91" s="210"/>
      <c r="V91" s="212"/>
      <c r="W91" s="205"/>
      <c r="X91" s="210"/>
      <c r="Y91" s="212"/>
      <c r="Z91" s="210"/>
      <c r="AA91" s="212"/>
      <c r="AB91" s="205"/>
      <c r="AC91" s="210"/>
      <c r="AD91" s="212"/>
      <c r="AE91" s="210"/>
      <c r="AF91" s="212"/>
      <c r="AG91" s="205"/>
      <c r="AH91" s="210"/>
      <c r="AI91" s="212"/>
      <c r="AJ91" s="210"/>
      <c r="AK91" s="212"/>
      <c r="AL91" s="205"/>
      <c r="AM91" s="210"/>
      <c r="AN91" s="212"/>
      <c r="AO91" s="210"/>
      <c r="AP91" s="212"/>
      <c r="AQ91" s="205"/>
      <c r="AR91" s="210"/>
      <c r="AS91" s="212"/>
      <c r="AT91" s="210"/>
      <c r="AU91" s="212"/>
      <c r="AV91" s="205"/>
      <c r="AW91" s="210"/>
      <c r="AX91" s="212"/>
      <c r="AY91" s="210"/>
      <c r="AZ91" s="212"/>
      <c r="BA91" s="205"/>
      <c r="BB91" s="210"/>
      <c r="BC91" s="212"/>
      <c r="BD91" s="210"/>
      <c r="BE91" s="212"/>
      <c r="BF91" s="205"/>
      <c r="BG91" s="210"/>
      <c r="BH91" s="212"/>
      <c r="BI91" s="210"/>
      <c r="BJ91" s="212"/>
      <c r="BK91" s="205"/>
      <c r="BL91" s="210"/>
      <c r="BM91" s="212"/>
      <c r="BN91" s="210"/>
      <c r="BO91" s="212"/>
      <c r="BP91" s="205"/>
      <c r="BQ91" s="210"/>
      <c r="BR91" s="212"/>
      <c r="BS91" s="210"/>
      <c r="BT91" s="212"/>
      <c r="BU91" s="205"/>
      <c r="BV91" s="210"/>
      <c r="BW91" s="212"/>
      <c r="BX91" s="210"/>
      <c r="BY91" s="212"/>
    </row>
    <row r="92" spans="3:77" ht="13.5" customHeight="1" x14ac:dyDescent="0.2">
      <c r="C92" s="205"/>
      <c r="D92" s="210"/>
      <c r="E92" s="212"/>
      <c r="F92" s="210"/>
      <c r="G92" s="212"/>
      <c r="H92" s="205"/>
      <c r="I92" s="210"/>
      <c r="J92" s="212"/>
      <c r="K92" s="210"/>
      <c r="L92" s="212"/>
      <c r="M92" s="205"/>
      <c r="N92" s="210"/>
      <c r="O92" s="212"/>
      <c r="P92" s="210"/>
      <c r="Q92" s="212"/>
      <c r="R92" s="205"/>
      <c r="S92" s="210"/>
      <c r="T92" s="212"/>
      <c r="U92" s="210"/>
      <c r="V92" s="212"/>
      <c r="W92" s="205"/>
      <c r="X92" s="210"/>
      <c r="Y92" s="212"/>
      <c r="Z92" s="210"/>
      <c r="AA92" s="212"/>
      <c r="AB92" s="205"/>
      <c r="AC92" s="210"/>
      <c r="AD92" s="212"/>
      <c r="AE92" s="210"/>
      <c r="AF92" s="212"/>
      <c r="AG92" s="205"/>
      <c r="AH92" s="210"/>
      <c r="AI92" s="212"/>
      <c r="AJ92" s="210"/>
      <c r="AK92" s="212"/>
      <c r="AL92" s="205"/>
      <c r="AM92" s="210"/>
      <c r="AN92" s="212"/>
      <c r="AO92" s="210"/>
      <c r="AP92" s="212"/>
      <c r="AQ92" s="205"/>
      <c r="AR92" s="210"/>
      <c r="AS92" s="212"/>
      <c r="AT92" s="210"/>
      <c r="AU92" s="212"/>
      <c r="AV92" s="205"/>
      <c r="AW92" s="210"/>
      <c r="AX92" s="212"/>
      <c r="AY92" s="210"/>
      <c r="AZ92" s="212"/>
      <c r="BA92" s="205"/>
      <c r="BB92" s="210"/>
      <c r="BC92" s="212"/>
      <c r="BD92" s="210"/>
      <c r="BE92" s="212"/>
      <c r="BF92" s="205"/>
      <c r="BG92" s="210"/>
      <c r="BH92" s="212"/>
      <c r="BI92" s="210"/>
      <c r="BJ92" s="212"/>
      <c r="BK92" s="205"/>
      <c r="BL92" s="210"/>
      <c r="BM92" s="212"/>
      <c r="BN92" s="210"/>
      <c r="BO92" s="212"/>
      <c r="BP92" s="205"/>
      <c r="BQ92" s="210"/>
      <c r="BR92" s="212"/>
      <c r="BS92" s="210"/>
      <c r="BT92" s="212"/>
      <c r="BU92" s="205"/>
      <c r="BV92" s="210"/>
      <c r="BW92" s="212"/>
      <c r="BX92" s="210"/>
      <c r="BY92" s="212"/>
    </row>
    <row r="93" spans="3:77" ht="13.5" customHeight="1" x14ac:dyDescent="0.2">
      <c r="C93" s="205"/>
      <c r="D93" s="210"/>
      <c r="E93" s="212"/>
      <c r="F93" s="210"/>
      <c r="G93" s="212"/>
      <c r="H93" s="205"/>
      <c r="I93" s="210"/>
      <c r="J93" s="212"/>
      <c r="K93" s="210"/>
      <c r="L93" s="212"/>
      <c r="M93" s="205"/>
      <c r="N93" s="210"/>
      <c r="O93" s="212"/>
      <c r="P93" s="210"/>
      <c r="Q93" s="212"/>
      <c r="R93" s="205"/>
      <c r="S93" s="210"/>
      <c r="T93" s="212"/>
      <c r="U93" s="210"/>
      <c r="V93" s="212"/>
      <c r="W93" s="205"/>
      <c r="X93" s="210"/>
      <c r="Y93" s="212"/>
      <c r="Z93" s="210"/>
      <c r="AA93" s="212"/>
      <c r="AB93" s="205"/>
      <c r="AC93" s="210"/>
      <c r="AD93" s="212"/>
      <c r="AE93" s="210"/>
      <c r="AF93" s="212"/>
      <c r="AG93" s="205"/>
      <c r="AH93" s="210"/>
      <c r="AI93" s="212"/>
      <c r="AJ93" s="210"/>
      <c r="AK93" s="212"/>
      <c r="AL93" s="205"/>
      <c r="AM93" s="210"/>
      <c r="AN93" s="212"/>
      <c r="AO93" s="210"/>
      <c r="AP93" s="212"/>
      <c r="AQ93" s="205"/>
      <c r="AR93" s="210"/>
      <c r="AS93" s="212"/>
      <c r="AT93" s="210"/>
      <c r="AU93" s="212"/>
      <c r="AV93" s="205"/>
      <c r="AW93" s="210"/>
      <c r="AX93" s="212"/>
      <c r="AY93" s="210"/>
      <c r="AZ93" s="212"/>
      <c r="BA93" s="205"/>
      <c r="BB93" s="210"/>
      <c r="BC93" s="212"/>
      <c r="BD93" s="210"/>
      <c r="BE93" s="212"/>
      <c r="BF93" s="205"/>
      <c r="BG93" s="210"/>
      <c r="BH93" s="212"/>
      <c r="BI93" s="210"/>
      <c r="BJ93" s="212"/>
      <c r="BK93" s="205"/>
      <c r="BL93" s="210"/>
      <c r="BM93" s="212"/>
      <c r="BN93" s="210"/>
      <c r="BO93" s="212"/>
      <c r="BP93" s="205"/>
      <c r="BQ93" s="210"/>
      <c r="BR93" s="212"/>
      <c r="BS93" s="210"/>
      <c r="BT93" s="212"/>
      <c r="BU93" s="205"/>
      <c r="BV93" s="210"/>
      <c r="BW93" s="212"/>
      <c r="BX93" s="210"/>
      <c r="BY93" s="212"/>
    </row>
    <row r="94" spans="3:77" ht="13.5" customHeight="1" x14ac:dyDescent="0.2">
      <c r="C94" s="205"/>
      <c r="D94" s="210"/>
      <c r="E94" s="212"/>
      <c r="F94" s="210"/>
      <c r="G94" s="212"/>
      <c r="H94" s="205"/>
      <c r="I94" s="210"/>
      <c r="J94" s="212"/>
      <c r="K94" s="210"/>
      <c r="L94" s="212"/>
      <c r="M94" s="205"/>
      <c r="N94" s="210"/>
      <c r="O94" s="212"/>
      <c r="P94" s="210"/>
      <c r="Q94" s="212"/>
      <c r="R94" s="205"/>
      <c r="S94" s="210"/>
      <c r="T94" s="212"/>
      <c r="U94" s="210"/>
      <c r="V94" s="212"/>
      <c r="W94" s="205"/>
      <c r="X94" s="210"/>
      <c r="Y94" s="212"/>
      <c r="Z94" s="210"/>
      <c r="AA94" s="212"/>
      <c r="AB94" s="205"/>
      <c r="AC94" s="210"/>
      <c r="AD94" s="212"/>
      <c r="AE94" s="210"/>
      <c r="AF94" s="212"/>
      <c r="AG94" s="205"/>
      <c r="AH94" s="210"/>
      <c r="AI94" s="212"/>
      <c r="AJ94" s="210"/>
      <c r="AK94" s="212"/>
      <c r="AL94" s="205"/>
      <c r="AM94" s="210"/>
      <c r="AN94" s="212"/>
      <c r="AO94" s="210"/>
      <c r="AP94" s="212"/>
      <c r="AQ94" s="205"/>
      <c r="AR94" s="210"/>
      <c r="AS94" s="212"/>
      <c r="AT94" s="210"/>
      <c r="AU94" s="212"/>
      <c r="AV94" s="205"/>
      <c r="AW94" s="210"/>
      <c r="AX94" s="212"/>
      <c r="AY94" s="210"/>
      <c r="AZ94" s="212"/>
      <c r="BA94" s="205"/>
      <c r="BB94" s="210"/>
      <c r="BC94" s="212"/>
      <c r="BD94" s="210"/>
      <c r="BE94" s="212"/>
      <c r="BF94" s="205"/>
      <c r="BG94" s="210"/>
      <c r="BH94" s="212"/>
      <c r="BI94" s="210"/>
      <c r="BJ94" s="212"/>
      <c r="BK94" s="205"/>
      <c r="BL94" s="210"/>
      <c r="BM94" s="212"/>
      <c r="BN94" s="210"/>
      <c r="BO94" s="212"/>
      <c r="BP94" s="205"/>
      <c r="BQ94" s="210"/>
      <c r="BR94" s="212"/>
      <c r="BS94" s="210"/>
      <c r="BT94" s="212"/>
      <c r="BU94" s="205"/>
      <c r="BV94" s="210"/>
      <c r="BW94" s="212"/>
      <c r="BX94" s="210"/>
      <c r="BY94" s="212"/>
    </row>
    <row r="95" spans="3:77" ht="13.5" customHeight="1" x14ac:dyDescent="0.2">
      <c r="C95" s="205"/>
      <c r="D95" s="210"/>
      <c r="E95" s="212"/>
      <c r="F95" s="210"/>
      <c r="G95" s="212"/>
      <c r="H95" s="205"/>
      <c r="I95" s="210"/>
      <c r="J95" s="212"/>
      <c r="K95" s="210"/>
      <c r="L95" s="212"/>
      <c r="M95" s="205"/>
      <c r="N95" s="210"/>
      <c r="O95" s="212"/>
      <c r="P95" s="210"/>
      <c r="Q95" s="212"/>
      <c r="R95" s="205"/>
      <c r="S95" s="210"/>
      <c r="T95" s="212"/>
      <c r="U95" s="210"/>
      <c r="V95" s="212"/>
      <c r="W95" s="205"/>
      <c r="X95" s="210"/>
      <c r="Y95" s="212"/>
      <c r="Z95" s="210"/>
      <c r="AA95" s="212"/>
      <c r="AB95" s="205"/>
      <c r="AC95" s="210"/>
      <c r="AD95" s="212"/>
      <c r="AE95" s="210"/>
      <c r="AF95" s="212"/>
      <c r="AG95" s="205"/>
      <c r="AH95" s="210"/>
      <c r="AI95" s="212"/>
      <c r="AJ95" s="210"/>
      <c r="AK95" s="212"/>
      <c r="AL95" s="205"/>
      <c r="AM95" s="210"/>
      <c r="AN95" s="212"/>
      <c r="AO95" s="210"/>
      <c r="AP95" s="212"/>
      <c r="AQ95" s="205"/>
      <c r="AR95" s="210"/>
      <c r="AS95" s="212"/>
      <c r="AT95" s="210"/>
      <c r="AU95" s="212"/>
      <c r="AV95" s="205"/>
      <c r="AW95" s="210"/>
      <c r="AX95" s="212"/>
      <c r="AY95" s="210"/>
      <c r="AZ95" s="212"/>
      <c r="BA95" s="205"/>
      <c r="BB95" s="210"/>
      <c r="BC95" s="212"/>
      <c r="BD95" s="210"/>
      <c r="BE95" s="212"/>
      <c r="BF95" s="205"/>
      <c r="BG95" s="210"/>
      <c r="BH95" s="212"/>
      <c r="BI95" s="210"/>
      <c r="BJ95" s="212"/>
      <c r="BK95" s="205"/>
      <c r="BL95" s="210"/>
      <c r="BM95" s="212"/>
      <c r="BN95" s="210"/>
      <c r="BO95" s="212"/>
      <c r="BP95" s="205"/>
      <c r="BQ95" s="210"/>
      <c r="BR95" s="212"/>
      <c r="BS95" s="210"/>
      <c r="BT95" s="212"/>
      <c r="BU95" s="205"/>
      <c r="BV95" s="210"/>
      <c r="BW95" s="212"/>
      <c r="BX95" s="210"/>
      <c r="BY95" s="212"/>
    </row>
    <row r="96" spans="3:77" ht="13.5" customHeight="1" x14ac:dyDescent="0.2">
      <c r="C96" s="205"/>
      <c r="D96" s="210"/>
      <c r="E96" s="212"/>
      <c r="F96" s="210"/>
      <c r="G96" s="212"/>
      <c r="H96" s="205"/>
      <c r="I96" s="210"/>
      <c r="J96" s="212"/>
      <c r="K96" s="210"/>
      <c r="L96" s="212"/>
      <c r="M96" s="205"/>
      <c r="N96" s="210"/>
      <c r="O96" s="212"/>
      <c r="P96" s="210"/>
      <c r="Q96" s="212"/>
      <c r="R96" s="205"/>
      <c r="S96" s="210"/>
      <c r="T96" s="212"/>
      <c r="U96" s="210"/>
      <c r="V96" s="212"/>
      <c r="W96" s="205"/>
      <c r="X96" s="210"/>
      <c r="Y96" s="212"/>
      <c r="Z96" s="210"/>
      <c r="AA96" s="212"/>
      <c r="AB96" s="205"/>
      <c r="AC96" s="210"/>
      <c r="AD96" s="212"/>
      <c r="AE96" s="210"/>
      <c r="AF96" s="212"/>
      <c r="AG96" s="205"/>
      <c r="AH96" s="210"/>
      <c r="AI96" s="212"/>
      <c r="AJ96" s="210"/>
      <c r="AK96" s="212"/>
      <c r="AL96" s="205"/>
      <c r="AM96" s="210"/>
      <c r="AN96" s="212"/>
      <c r="AO96" s="210"/>
      <c r="AP96" s="212"/>
      <c r="AQ96" s="205"/>
      <c r="AR96" s="210"/>
      <c r="AS96" s="212"/>
      <c r="AT96" s="210"/>
      <c r="AU96" s="212"/>
      <c r="AV96" s="205"/>
      <c r="AW96" s="210"/>
      <c r="AX96" s="212"/>
      <c r="AY96" s="210"/>
      <c r="AZ96" s="212"/>
      <c r="BA96" s="205"/>
      <c r="BB96" s="210"/>
      <c r="BC96" s="212"/>
      <c r="BD96" s="210"/>
      <c r="BE96" s="212"/>
      <c r="BF96" s="205"/>
      <c r="BG96" s="210"/>
      <c r="BH96" s="212"/>
      <c r="BI96" s="210"/>
      <c r="BJ96" s="212"/>
      <c r="BK96" s="205"/>
      <c r="BL96" s="210"/>
      <c r="BM96" s="212"/>
      <c r="BN96" s="210"/>
      <c r="BO96" s="212"/>
      <c r="BP96" s="205"/>
      <c r="BQ96" s="210"/>
      <c r="BR96" s="212"/>
      <c r="BS96" s="210"/>
      <c r="BT96" s="212"/>
      <c r="BU96" s="205"/>
      <c r="BV96" s="210"/>
      <c r="BW96" s="212"/>
      <c r="BX96" s="210"/>
      <c r="BY96" s="212"/>
    </row>
    <row r="97" spans="3:77" ht="13.5" customHeight="1" x14ac:dyDescent="0.2">
      <c r="C97" s="205"/>
      <c r="D97" s="210"/>
      <c r="E97" s="212"/>
      <c r="F97" s="210"/>
      <c r="G97" s="212"/>
      <c r="H97" s="205"/>
      <c r="I97" s="210"/>
      <c r="J97" s="212"/>
      <c r="K97" s="210"/>
      <c r="L97" s="212"/>
      <c r="M97" s="205"/>
      <c r="N97" s="210"/>
      <c r="O97" s="212"/>
      <c r="P97" s="210"/>
      <c r="Q97" s="212"/>
      <c r="R97" s="205"/>
      <c r="S97" s="210"/>
      <c r="T97" s="212"/>
      <c r="U97" s="210"/>
      <c r="V97" s="212"/>
      <c r="W97" s="205"/>
      <c r="X97" s="210"/>
      <c r="Y97" s="212"/>
      <c r="Z97" s="210"/>
      <c r="AA97" s="212"/>
      <c r="AB97" s="205"/>
      <c r="AC97" s="210"/>
      <c r="AD97" s="212"/>
      <c r="AE97" s="210"/>
      <c r="AF97" s="212"/>
      <c r="AG97" s="205"/>
      <c r="AH97" s="210"/>
      <c r="AI97" s="212"/>
      <c r="AJ97" s="210"/>
      <c r="AK97" s="212"/>
      <c r="AL97" s="205"/>
      <c r="AM97" s="210"/>
      <c r="AN97" s="212"/>
      <c r="AO97" s="210"/>
      <c r="AP97" s="212"/>
      <c r="AQ97" s="205"/>
      <c r="AR97" s="210"/>
      <c r="AS97" s="212"/>
      <c r="AT97" s="210"/>
      <c r="AU97" s="212"/>
      <c r="AV97" s="205"/>
      <c r="AW97" s="210"/>
      <c r="AX97" s="212"/>
      <c r="AY97" s="210"/>
      <c r="AZ97" s="212"/>
      <c r="BA97" s="205"/>
      <c r="BB97" s="210"/>
      <c r="BC97" s="212"/>
      <c r="BD97" s="210"/>
      <c r="BE97" s="212"/>
      <c r="BF97" s="205"/>
      <c r="BG97" s="210"/>
      <c r="BH97" s="212"/>
      <c r="BI97" s="210"/>
      <c r="BJ97" s="212"/>
      <c r="BK97" s="205"/>
      <c r="BL97" s="210"/>
      <c r="BM97" s="212"/>
      <c r="BN97" s="210"/>
      <c r="BO97" s="212"/>
      <c r="BP97" s="205"/>
      <c r="BQ97" s="210"/>
      <c r="BR97" s="212"/>
      <c r="BS97" s="210"/>
      <c r="BT97" s="212"/>
      <c r="BU97" s="205"/>
      <c r="BV97" s="210"/>
      <c r="BW97" s="212"/>
      <c r="BX97" s="210"/>
      <c r="BY97" s="212"/>
    </row>
    <row r="98" spans="3:77" ht="13.5" customHeight="1" x14ac:dyDescent="0.2">
      <c r="C98" s="205"/>
      <c r="D98" s="210"/>
      <c r="E98" s="212"/>
      <c r="F98" s="210"/>
      <c r="G98" s="212"/>
      <c r="H98" s="205"/>
      <c r="I98" s="210"/>
      <c r="J98" s="212"/>
      <c r="K98" s="210"/>
      <c r="L98" s="212"/>
      <c r="M98" s="205"/>
      <c r="N98" s="210"/>
      <c r="O98" s="212"/>
      <c r="P98" s="210"/>
      <c r="Q98" s="212"/>
      <c r="R98" s="205"/>
      <c r="S98" s="210"/>
      <c r="T98" s="212"/>
      <c r="U98" s="210"/>
      <c r="V98" s="212"/>
      <c r="W98" s="205"/>
      <c r="X98" s="210"/>
      <c r="Y98" s="212"/>
      <c r="Z98" s="210"/>
      <c r="AA98" s="212"/>
      <c r="AB98" s="205"/>
      <c r="AC98" s="210"/>
      <c r="AD98" s="212"/>
      <c r="AE98" s="210"/>
      <c r="AF98" s="212"/>
      <c r="AG98" s="205"/>
      <c r="AH98" s="210"/>
      <c r="AI98" s="212"/>
      <c r="AJ98" s="210"/>
      <c r="AK98" s="212"/>
      <c r="AL98" s="205"/>
      <c r="AM98" s="210"/>
      <c r="AN98" s="212"/>
      <c r="AO98" s="210"/>
      <c r="AP98" s="212"/>
      <c r="AQ98" s="205"/>
      <c r="AR98" s="210"/>
      <c r="AS98" s="212"/>
      <c r="AT98" s="210"/>
      <c r="AU98" s="212"/>
      <c r="AV98" s="205"/>
      <c r="AW98" s="210"/>
      <c r="AX98" s="212"/>
      <c r="AY98" s="210"/>
      <c r="AZ98" s="212"/>
      <c r="BA98" s="205"/>
      <c r="BB98" s="210"/>
      <c r="BC98" s="212"/>
      <c r="BD98" s="210"/>
      <c r="BE98" s="212"/>
      <c r="BF98" s="205"/>
      <c r="BG98" s="210"/>
      <c r="BH98" s="212"/>
      <c r="BI98" s="210"/>
      <c r="BJ98" s="212"/>
      <c r="BK98" s="205"/>
      <c r="BL98" s="210"/>
      <c r="BM98" s="212"/>
      <c r="BN98" s="210"/>
      <c r="BO98" s="212"/>
      <c r="BP98" s="205"/>
      <c r="BQ98" s="210"/>
      <c r="BR98" s="212"/>
      <c r="BS98" s="210"/>
      <c r="BT98" s="212"/>
      <c r="BU98" s="205"/>
      <c r="BV98" s="210"/>
      <c r="BW98" s="212"/>
      <c r="BX98" s="210"/>
      <c r="BY98" s="212"/>
    </row>
    <row r="99" spans="3:77" ht="13.5" customHeight="1" x14ac:dyDescent="0.2">
      <c r="C99" s="205"/>
      <c r="D99" s="210"/>
      <c r="E99" s="212"/>
      <c r="F99" s="210"/>
      <c r="G99" s="212"/>
      <c r="H99" s="205"/>
      <c r="I99" s="210"/>
      <c r="J99" s="212"/>
      <c r="K99" s="210"/>
      <c r="L99" s="212"/>
      <c r="M99" s="205"/>
      <c r="N99" s="210"/>
      <c r="O99" s="212"/>
      <c r="P99" s="210"/>
      <c r="Q99" s="212"/>
      <c r="R99" s="205"/>
      <c r="S99" s="210"/>
      <c r="T99" s="212"/>
      <c r="U99" s="210"/>
      <c r="V99" s="212"/>
      <c r="W99" s="205"/>
      <c r="X99" s="210"/>
      <c r="Y99" s="212"/>
      <c r="Z99" s="210"/>
      <c r="AA99" s="212"/>
      <c r="AB99" s="205"/>
      <c r="AC99" s="210"/>
      <c r="AD99" s="212"/>
      <c r="AE99" s="210"/>
      <c r="AF99" s="212"/>
      <c r="AG99" s="205"/>
      <c r="AH99" s="210"/>
      <c r="AI99" s="212"/>
      <c r="AJ99" s="210"/>
      <c r="AK99" s="212"/>
      <c r="AL99" s="205"/>
      <c r="AM99" s="210"/>
      <c r="AN99" s="212"/>
      <c r="AO99" s="210"/>
      <c r="AP99" s="212"/>
      <c r="AQ99" s="205"/>
      <c r="AR99" s="210"/>
      <c r="AS99" s="212"/>
      <c r="AT99" s="210"/>
      <c r="AU99" s="212"/>
      <c r="AV99" s="205"/>
      <c r="AW99" s="210"/>
      <c r="AX99" s="212"/>
      <c r="AY99" s="210"/>
      <c r="AZ99" s="212"/>
      <c r="BA99" s="205"/>
      <c r="BB99" s="210"/>
      <c r="BC99" s="212"/>
      <c r="BD99" s="210"/>
      <c r="BE99" s="212"/>
      <c r="BF99" s="205"/>
      <c r="BG99" s="210"/>
      <c r="BH99" s="212"/>
      <c r="BI99" s="210"/>
      <c r="BJ99" s="212"/>
      <c r="BK99" s="205"/>
      <c r="BL99" s="210"/>
      <c r="BM99" s="212"/>
      <c r="BN99" s="210"/>
      <c r="BO99" s="212"/>
      <c r="BP99" s="205"/>
      <c r="BQ99" s="210"/>
      <c r="BR99" s="212"/>
      <c r="BS99" s="210"/>
      <c r="BT99" s="212"/>
      <c r="BU99" s="205"/>
      <c r="BV99" s="210"/>
      <c r="BW99" s="212"/>
      <c r="BX99" s="210"/>
      <c r="BY99" s="212"/>
    </row>
    <row r="100" spans="3:77" ht="13.5" customHeight="1" x14ac:dyDescent="0.2">
      <c r="C100" s="205"/>
      <c r="D100" s="210"/>
      <c r="E100" s="212"/>
      <c r="F100" s="210"/>
      <c r="G100" s="212"/>
      <c r="H100" s="205"/>
      <c r="I100" s="210"/>
      <c r="J100" s="212"/>
      <c r="K100" s="210"/>
      <c r="L100" s="212"/>
      <c r="M100" s="205"/>
      <c r="N100" s="210"/>
      <c r="O100" s="212"/>
      <c r="P100" s="210"/>
      <c r="Q100" s="212"/>
      <c r="R100" s="205"/>
      <c r="S100" s="210"/>
      <c r="T100" s="212"/>
      <c r="U100" s="210"/>
      <c r="V100" s="212"/>
      <c r="W100" s="205"/>
      <c r="X100" s="210"/>
      <c r="Y100" s="212"/>
      <c r="Z100" s="210"/>
      <c r="AA100" s="212"/>
      <c r="AB100" s="205"/>
      <c r="AC100" s="210"/>
      <c r="AD100" s="212"/>
      <c r="AE100" s="210"/>
      <c r="AF100" s="212"/>
      <c r="AG100" s="205"/>
      <c r="AH100" s="210"/>
      <c r="AI100" s="212"/>
      <c r="AJ100" s="210"/>
      <c r="AK100" s="212"/>
      <c r="AL100" s="205"/>
      <c r="AM100" s="210"/>
      <c r="AN100" s="212"/>
      <c r="AO100" s="210"/>
      <c r="AP100" s="212"/>
      <c r="AQ100" s="205"/>
      <c r="AR100" s="210"/>
      <c r="AS100" s="212"/>
      <c r="AT100" s="210"/>
      <c r="AU100" s="212"/>
      <c r="AV100" s="205"/>
      <c r="AW100" s="210"/>
      <c r="AX100" s="212"/>
      <c r="AY100" s="210"/>
      <c r="AZ100" s="212"/>
      <c r="BA100" s="205"/>
      <c r="BB100" s="210"/>
      <c r="BC100" s="212"/>
      <c r="BD100" s="210"/>
      <c r="BE100" s="212"/>
      <c r="BF100" s="205"/>
      <c r="BG100" s="210"/>
      <c r="BH100" s="212"/>
      <c r="BI100" s="210"/>
      <c r="BJ100" s="212"/>
      <c r="BK100" s="205"/>
      <c r="BL100" s="210"/>
      <c r="BM100" s="212"/>
      <c r="BN100" s="210"/>
      <c r="BO100" s="212"/>
      <c r="BP100" s="205"/>
      <c r="BQ100" s="210"/>
      <c r="BR100" s="212"/>
      <c r="BS100" s="210"/>
      <c r="BT100" s="212"/>
      <c r="BU100" s="205"/>
      <c r="BV100" s="210"/>
      <c r="BW100" s="212"/>
      <c r="BX100" s="210"/>
      <c r="BY100" s="212"/>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info_parties!$A$1:$A$142</xm:f>
          </x14:formula1>
          <xm:sqref>R11:R100 BZ11:BZ100 BU11:BU100 BP11:BP100 BK11:BK100 BF11:BF100 BA11:BA100 AV11:AV100 AQ11:AQ100 AL11:AL100 AG11:AG100 AB11:AB100 W11:W100 M11:M100 C11:C100 H11:H100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BED2BE"/>
  </sheetPr>
  <dimension ref="A1:EF200"/>
  <sheetViews>
    <sheetView zoomScale="90" zoomScaleNormal="90" workbookViewId="0">
      <pane xSplit="4" ySplit="11" topLeftCell="E99" activePane="bottomRight" state="frozen"/>
      <selection activeCell="I6" sqref="I6"/>
      <selection pane="topRight" activeCell="I6" sqref="I6"/>
      <selection pane="bottomLeft" activeCell="I6" sqref="I6"/>
      <selection pane="bottomRight" activeCell="B125" sqref="B125"/>
    </sheetView>
  </sheetViews>
  <sheetFormatPr defaultColWidth="9.140625" defaultRowHeight="11.25" x14ac:dyDescent="0.2"/>
  <cols>
    <col min="1" max="1" width="15.5703125" style="2" customWidth="1"/>
    <col min="2" max="4" width="9.140625" style="2"/>
    <col min="5" max="5" width="10" style="2" bestFit="1" customWidth="1"/>
    <col min="6" max="9" width="9.140625" style="2"/>
    <col min="10" max="10" width="9.140625" style="123"/>
    <col min="11" max="11" width="9.140625" style="2"/>
    <col min="12" max="12" width="9.140625" style="123"/>
    <col min="13" max="13" width="9.140625" style="2"/>
    <col min="14" max="14" width="9.140625" style="123"/>
    <col min="15" max="15" width="9.140625" style="2"/>
    <col min="16" max="16" width="9.140625" style="123"/>
    <col min="17" max="17" width="9.140625" style="2"/>
    <col min="18" max="18" width="9.140625" style="123"/>
    <col min="19" max="19" width="9.140625" style="2"/>
    <col min="20" max="20" width="9.140625" style="123"/>
    <col min="21" max="21" width="9.140625" style="2"/>
    <col min="22" max="22" width="9.140625" style="123"/>
    <col min="23" max="23" width="9.140625" style="2"/>
    <col min="24" max="24" width="9.140625" style="123"/>
    <col min="25" max="25" width="9.140625" style="2"/>
    <col min="26" max="26" width="9.140625" style="123"/>
    <col min="27" max="27" width="9.140625" style="2"/>
    <col min="28" max="28" width="9.140625" style="123"/>
    <col min="29" max="29" width="9.140625" style="2"/>
    <col min="30" max="30" width="9.140625" style="123"/>
    <col min="31" max="31" width="9.140625" style="2"/>
    <col min="32" max="32" width="9.140625" style="123"/>
    <col min="33" max="33" width="9.140625" style="2"/>
    <col min="34" max="34" width="9.140625" style="123"/>
    <col min="35" max="35" width="9.140625" style="2"/>
    <col min="36" max="36" width="9.140625" style="123"/>
    <col min="37" max="37" width="9.140625" style="2"/>
    <col min="38" max="38" width="9.140625" style="123"/>
    <col min="39" max="39" width="9.140625" style="2"/>
    <col min="40" max="40" width="9.140625" style="123"/>
    <col min="41" max="41" width="9.140625" style="2"/>
    <col min="42" max="42" width="9.140625" style="123"/>
    <col min="43" max="43" width="9.140625" style="2"/>
    <col min="44" max="44" width="9.140625" style="123"/>
    <col min="45" max="45" width="9.140625" style="2"/>
    <col min="46" max="46" width="9.140625" style="123"/>
    <col min="47" max="47" width="9.140625" style="2"/>
    <col min="48" max="48" width="9.140625" style="123"/>
    <col min="49" max="49" width="9.140625" style="2"/>
    <col min="50" max="50" width="9.140625" style="123"/>
    <col min="51" max="51" width="9.140625" style="2"/>
    <col min="52" max="52" width="9.140625" style="123"/>
    <col min="53" max="53" width="9.42578125" style="2" customWidth="1"/>
    <col min="54" max="54" width="9.140625" style="123"/>
    <col min="55" max="55" width="9.140625" style="2"/>
    <col min="56" max="56" width="9.140625" style="123"/>
    <col min="57" max="57" width="9.140625" style="2"/>
    <col min="58" max="58" width="9.140625" style="123"/>
    <col min="59" max="59" width="9.140625" style="2"/>
    <col min="60" max="60" width="9.140625" style="123"/>
    <col min="61" max="61" width="9.140625" style="2"/>
    <col min="62" max="62" width="9.140625" style="123"/>
    <col min="63" max="63" width="9.140625" style="2"/>
    <col min="64" max="64" width="9.140625" style="123"/>
    <col min="65" max="65" width="9.140625" style="2"/>
    <col min="66" max="66" width="9.140625" style="123"/>
    <col min="67" max="67" width="9.140625" style="2"/>
    <col min="68" max="68" width="9.140625" style="123"/>
    <col min="69" max="69" width="9.140625" style="2"/>
    <col min="70" max="70" width="9.140625" style="123"/>
    <col min="71" max="71" width="9.140625" style="2"/>
    <col min="72" max="72" width="9.140625" style="123"/>
    <col min="73" max="73" width="9.140625" style="2"/>
    <col min="74" max="74" width="9.140625" style="123"/>
    <col min="75" max="75" width="9.140625" style="2"/>
    <col min="76" max="76" width="9.140625" style="123"/>
    <col min="77" max="77" width="9.140625" style="2"/>
    <col min="78" max="78" width="9.140625" style="123"/>
    <col min="79" max="79" width="9.140625" style="2"/>
    <col min="80" max="80" width="9.140625" style="123"/>
    <col min="81" max="81" width="9.140625" style="2"/>
    <col min="82" max="82" width="9.140625" style="123"/>
    <col min="83" max="83" width="9.140625" style="2"/>
    <col min="84" max="84" width="9.140625" style="123"/>
    <col min="85" max="85" width="9.140625" style="2"/>
    <col min="86" max="86" width="9.140625" style="123"/>
    <col min="87" max="87" width="9.140625" style="2"/>
    <col min="88" max="88" width="9.140625" style="123"/>
    <col min="89" max="89" width="9.140625" style="2"/>
    <col min="90" max="90" width="9.140625" style="123"/>
    <col min="91" max="91" width="9.140625" style="2"/>
    <col min="92" max="92" width="9.140625" style="123"/>
    <col min="93" max="93" width="9.140625" style="2"/>
    <col min="94" max="94" width="9.140625" style="123" customWidth="1"/>
    <col min="95" max="95" width="9.140625" style="2"/>
    <col min="96" max="96" width="9.140625" style="123"/>
    <col min="97" max="97" width="9.140625" style="2"/>
    <col min="98" max="98" width="9.140625" style="123"/>
    <col min="99" max="99" width="9.140625" style="2"/>
    <col min="100" max="100" width="9.140625" style="123"/>
    <col min="101" max="101" width="9.140625" style="2"/>
    <col min="102" max="102" width="9.140625" style="123"/>
    <col min="103" max="103" width="9.140625" style="2"/>
    <col min="104" max="104" width="9.140625" style="123"/>
    <col min="105" max="105" width="9.140625" style="2"/>
    <col min="106" max="106" width="9.140625" style="123"/>
    <col min="107" max="107" width="9.140625" style="2"/>
    <col min="108" max="108" width="9.140625" style="123"/>
    <col min="109" max="109" width="9.140625" style="2"/>
    <col min="110" max="110" width="9.140625" style="123"/>
    <col min="111" max="111" width="9.140625" style="2"/>
    <col min="112" max="112" width="9.140625" style="123"/>
    <col min="113" max="16384" width="9.140625" style="2"/>
  </cols>
  <sheetData>
    <row r="1" spans="1:136" x14ac:dyDescent="0.2">
      <c r="A1" s="19" t="s">
        <v>19</v>
      </c>
      <c r="B1" s="21"/>
      <c r="C1" s="21"/>
      <c r="D1" s="21"/>
      <c r="E1" s="8">
        <v>32677</v>
      </c>
      <c r="F1" s="21"/>
      <c r="G1" s="8">
        <v>33027</v>
      </c>
      <c r="H1" s="21"/>
      <c r="I1" s="8">
        <v>33027</v>
      </c>
      <c r="J1" s="235"/>
      <c r="K1" s="8">
        <v>33027</v>
      </c>
      <c r="L1" s="235"/>
      <c r="M1" s="8">
        <v>33398</v>
      </c>
      <c r="N1" s="235"/>
      <c r="O1" s="194">
        <v>34077</v>
      </c>
      <c r="P1" s="235"/>
      <c r="Q1" s="194">
        <v>34077</v>
      </c>
      <c r="R1" s="235"/>
      <c r="S1" s="194">
        <v>34077</v>
      </c>
      <c r="T1" s="235"/>
      <c r="U1" s="194">
        <v>34077</v>
      </c>
      <c r="V1" s="235"/>
      <c r="W1" s="194">
        <v>34077</v>
      </c>
      <c r="X1" s="235"/>
      <c r="Y1" s="194">
        <v>34077</v>
      </c>
      <c r="Z1" s="235"/>
      <c r="AA1" s="194">
        <v>34077</v>
      </c>
      <c r="AB1" s="235"/>
      <c r="AC1" s="194">
        <v>34077</v>
      </c>
      <c r="AD1" s="235"/>
      <c r="AE1" s="8">
        <v>34861</v>
      </c>
      <c r="AF1" s="235"/>
      <c r="AG1" s="8">
        <v>34861</v>
      </c>
      <c r="AH1" s="235"/>
      <c r="AI1" s="8">
        <v>34861</v>
      </c>
      <c r="AJ1" s="235"/>
      <c r="AK1" s="8">
        <v>34861</v>
      </c>
      <c r="AL1" s="235"/>
      <c r="AM1" s="8">
        <v>34861</v>
      </c>
      <c r="AN1" s="235"/>
      <c r="AO1" s="8">
        <v>34861</v>
      </c>
      <c r="AP1" s="235"/>
      <c r="AQ1" s="8">
        <v>34861</v>
      </c>
      <c r="AR1" s="235"/>
      <c r="AS1" s="8">
        <v>34861</v>
      </c>
      <c r="AT1" s="235"/>
      <c r="AU1" s="8">
        <v>34861</v>
      </c>
      <c r="AV1" s="235"/>
      <c r="AW1" s="8">
        <v>34861</v>
      </c>
      <c r="AX1" s="235"/>
      <c r="AY1" s="8">
        <v>34861</v>
      </c>
      <c r="AZ1" s="235"/>
      <c r="BA1" s="8">
        <v>34861</v>
      </c>
      <c r="BB1" s="235"/>
      <c r="BC1" s="8">
        <v>35596</v>
      </c>
      <c r="BD1" s="235"/>
      <c r="BE1" s="194">
        <v>35596</v>
      </c>
      <c r="BF1" s="235"/>
      <c r="BG1" s="194">
        <v>35596</v>
      </c>
      <c r="BH1" s="235"/>
      <c r="BI1" s="194">
        <v>35596</v>
      </c>
      <c r="BJ1" s="235"/>
      <c r="BK1" s="194">
        <v>35596</v>
      </c>
      <c r="BL1" s="235"/>
      <c r="BM1" s="194">
        <v>35596</v>
      </c>
      <c r="BN1" s="235"/>
      <c r="BO1" s="194">
        <v>35596</v>
      </c>
      <c r="BP1" s="235"/>
      <c r="BQ1" s="194">
        <v>36268</v>
      </c>
      <c r="BR1" s="235"/>
      <c r="BS1" s="8">
        <v>36667</v>
      </c>
      <c r="BT1" s="235"/>
      <c r="BU1" s="8">
        <v>36667</v>
      </c>
      <c r="BV1" s="235"/>
      <c r="BW1" s="8">
        <v>36667</v>
      </c>
      <c r="BX1" s="235"/>
      <c r="BY1" s="8">
        <v>36667</v>
      </c>
      <c r="BZ1" s="235"/>
      <c r="CA1" s="8">
        <v>36667</v>
      </c>
      <c r="CB1" s="235"/>
      <c r="CC1" s="8">
        <v>36667</v>
      </c>
      <c r="CD1" s="235"/>
      <c r="CE1" s="8">
        <v>36667</v>
      </c>
      <c r="CF1" s="235"/>
      <c r="CG1" s="8">
        <v>37171</v>
      </c>
      <c r="CH1" s="235"/>
      <c r="CI1" s="8">
        <v>38515</v>
      </c>
      <c r="CJ1" s="235"/>
      <c r="CK1" s="8">
        <v>38515</v>
      </c>
      <c r="CL1" s="235"/>
      <c r="CM1" s="8">
        <v>38515</v>
      </c>
      <c r="CN1" s="235"/>
      <c r="CO1" s="8">
        <v>38515</v>
      </c>
      <c r="CP1" s="235"/>
      <c r="CQ1" s="8">
        <v>38515</v>
      </c>
      <c r="CR1" s="235"/>
      <c r="CS1" s="194">
        <v>38515</v>
      </c>
      <c r="CT1" s="235"/>
      <c r="CU1" s="194">
        <v>38893</v>
      </c>
      <c r="CV1" s="235"/>
      <c r="CW1" s="194">
        <v>39985</v>
      </c>
      <c r="CX1" s="235"/>
      <c r="CY1" s="194">
        <v>39985</v>
      </c>
      <c r="CZ1" s="235"/>
      <c r="DA1" s="194">
        <v>39985</v>
      </c>
      <c r="DB1" s="235"/>
      <c r="DC1" s="194">
        <v>40706</v>
      </c>
      <c r="DD1" s="235"/>
      <c r="DE1" s="194">
        <v>40706</v>
      </c>
      <c r="DF1" s="235"/>
      <c r="DG1" s="8">
        <v>40706</v>
      </c>
      <c r="DH1" s="235"/>
      <c r="DI1" s="8">
        <v>42477</v>
      </c>
      <c r="DJ1" s="21"/>
      <c r="DK1" s="8">
        <v>42708</v>
      </c>
      <c r="DL1" s="21"/>
      <c r="DM1" s="8">
        <v>44094</v>
      </c>
      <c r="DN1" s="21"/>
      <c r="DO1" s="8"/>
      <c r="DP1" s="21"/>
      <c r="DQ1" s="8"/>
      <c r="DR1" s="21"/>
      <c r="DS1" s="8"/>
      <c r="DT1" s="21"/>
      <c r="DU1" s="8"/>
      <c r="DV1" s="21"/>
      <c r="DW1" s="8"/>
      <c r="DX1" s="21"/>
      <c r="DY1" s="8"/>
      <c r="DZ1" s="21"/>
      <c r="EA1" s="8"/>
      <c r="EB1" s="21"/>
      <c r="EC1" s="8"/>
      <c r="ED1" s="21"/>
      <c r="EE1" s="8"/>
      <c r="EF1" s="21"/>
    </row>
    <row r="2" spans="1:136" x14ac:dyDescent="0.2">
      <c r="A2" s="19" t="s">
        <v>20</v>
      </c>
      <c r="B2" s="21"/>
      <c r="C2" s="21"/>
      <c r="D2" s="21"/>
      <c r="E2" s="8">
        <v>32677</v>
      </c>
      <c r="F2" s="21"/>
      <c r="G2" s="8">
        <v>33027</v>
      </c>
      <c r="H2" s="21"/>
      <c r="I2" s="8">
        <v>33027</v>
      </c>
      <c r="J2" s="235"/>
      <c r="K2" s="8">
        <v>33027</v>
      </c>
      <c r="L2" s="235"/>
      <c r="M2" s="8">
        <v>33399</v>
      </c>
      <c r="N2" s="235"/>
      <c r="O2" s="194">
        <v>34078</v>
      </c>
      <c r="P2" s="235"/>
      <c r="Q2" s="194">
        <v>34078</v>
      </c>
      <c r="R2" s="235"/>
      <c r="S2" s="194">
        <v>34078</v>
      </c>
      <c r="T2" s="235"/>
      <c r="U2" s="194">
        <v>34078</v>
      </c>
      <c r="V2" s="235"/>
      <c r="W2" s="194">
        <v>34078</v>
      </c>
      <c r="X2" s="235"/>
      <c r="Y2" s="194">
        <v>34078</v>
      </c>
      <c r="Z2" s="235"/>
      <c r="AA2" s="194">
        <v>34078</v>
      </c>
      <c r="AB2" s="235"/>
      <c r="AC2" s="194">
        <v>34078</v>
      </c>
      <c r="AD2" s="235"/>
      <c r="AE2" s="8">
        <v>34861</v>
      </c>
      <c r="AF2" s="235"/>
      <c r="AG2" s="8">
        <v>34861</v>
      </c>
      <c r="AH2" s="235"/>
      <c r="AI2" s="8">
        <v>34861</v>
      </c>
      <c r="AJ2" s="235"/>
      <c r="AK2" s="8">
        <v>34861</v>
      </c>
      <c r="AL2" s="235"/>
      <c r="AM2" s="8">
        <v>34861</v>
      </c>
      <c r="AN2" s="235"/>
      <c r="AO2" s="8">
        <v>34861</v>
      </c>
      <c r="AP2" s="235"/>
      <c r="AQ2" s="8">
        <v>34861</v>
      </c>
      <c r="AR2" s="235"/>
      <c r="AS2" s="8">
        <v>34861</v>
      </c>
      <c r="AT2" s="235"/>
      <c r="AU2" s="8">
        <v>34861</v>
      </c>
      <c r="AV2" s="235"/>
      <c r="AW2" s="8">
        <v>34861</v>
      </c>
      <c r="AX2" s="235"/>
      <c r="AY2" s="8">
        <v>34861</v>
      </c>
      <c r="AZ2" s="235"/>
      <c r="BA2" s="8">
        <v>34861</v>
      </c>
      <c r="BB2" s="235"/>
      <c r="BC2" s="8">
        <v>35596</v>
      </c>
      <c r="BD2" s="235"/>
      <c r="BE2" s="194">
        <v>35596</v>
      </c>
      <c r="BF2" s="235"/>
      <c r="BG2" s="194">
        <v>35596</v>
      </c>
      <c r="BH2" s="235"/>
      <c r="BI2" s="194">
        <v>35596</v>
      </c>
      <c r="BJ2" s="235"/>
      <c r="BK2" s="194">
        <v>35596</v>
      </c>
      <c r="BL2" s="235"/>
      <c r="BM2" s="194">
        <v>35596</v>
      </c>
      <c r="BN2" s="235"/>
      <c r="BO2" s="194">
        <v>35596</v>
      </c>
      <c r="BP2" s="235"/>
      <c r="BQ2" s="194">
        <v>36268</v>
      </c>
      <c r="BR2" s="235"/>
      <c r="BS2" s="8">
        <v>36667</v>
      </c>
      <c r="BT2" s="235"/>
      <c r="BU2" s="8">
        <v>36667</v>
      </c>
      <c r="BV2" s="235"/>
      <c r="BW2" s="8">
        <v>36667</v>
      </c>
      <c r="BX2" s="235"/>
      <c r="BY2" s="8">
        <v>36667</v>
      </c>
      <c r="BZ2" s="235"/>
      <c r="CA2" s="8">
        <v>36667</v>
      </c>
      <c r="CB2" s="235"/>
      <c r="CC2" s="8">
        <v>36667</v>
      </c>
      <c r="CD2" s="235"/>
      <c r="CE2" s="8">
        <v>36667</v>
      </c>
      <c r="CF2" s="235"/>
      <c r="CG2" s="8">
        <v>37171</v>
      </c>
      <c r="CH2" s="235"/>
      <c r="CI2" s="8">
        <v>38516</v>
      </c>
      <c r="CJ2" s="235"/>
      <c r="CK2" s="8">
        <v>38516</v>
      </c>
      <c r="CL2" s="235"/>
      <c r="CM2" s="8">
        <v>38516</v>
      </c>
      <c r="CN2" s="235"/>
      <c r="CO2" s="8">
        <v>38516</v>
      </c>
      <c r="CP2" s="235"/>
      <c r="CQ2" s="8">
        <v>38516</v>
      </c>
      <c r="CR2" s="235"/>
      <c r="CS2" s="194">
        <v>38516</v>
      </c>
      <c r="CT2" s="235"/>
      <c r="CU2" s="194">
        <v>38894</v>
      </c>
      <c r="CV2" s="235"/>
      <c r="CW2" s="194">
        <v>39985</v>
      </c>
      <c r="CX2" s="235"/>
      <c r="CY2" s="194">
        <v>39985</v>
      </c>
      <c r="CZ2" s="235"/>
      <c r="DA2" s="194">
        <v>39985</v>
      </c>
      <c r="DB2" s="235"/>
      <c r="DC2" s="194">
        <v>40706</v>
      </c>
      <c r="DD2" s="235"/>
      <c r="DE2" s="194">
        <v>40706</v>
      </c>
      <c r="DF2" s="235"/>
      <c r="DG2" s="8">
        <v>40706</v>
      </c>
      <c r="DH2" s="235"/>
      <c r="DI2" s="8">
        <v>42477</v>
      </c>
      <c r="DJ2" s="21"/>
      <c r="DK2" s="8">
        <v>42708</v>
      </c>
      <c r="DL2" s="21"/>
      <c r="DM2" s="8">
        <v>44095</v>
      </c>
      <c r="DN2" s="21"/>
      <c r="DO2" s="8"/>
      <c r="DP2" s="21"/>
      <c r="DQ2" s="8"/>
      <c r="DR2" s="21"/>
      <c r="DS2" s="8"/>
      <c r="DT2" s="21"/>
      <c r="DU2" s="8"/>
      <c r="DV2" s="21"/>
      <c r="DW2" s="8"/>
      <c r="DX2" s="21"/>
      <c r="DY2" s="8"/>
      <c r="DZ2" s="21"/>
      <c r="EA2" s="8"/>
      <c r="EB2" s="21"/>
      <c r="EC2" s="8"/>
      <c r="ED2" s="21"/>
      <c r="EE2" s="8"/>
      <c r="EF2" s="21"/>
    </row>
    <row r="3" spans="1:136" x14ac:dyDescent="0.2">
      <c r="A3" s="70" t="s">
        <v>22</v>
      </c>
      <c r="B3" s="73"/>
      <c r="C3" s="21"/>
      <c r="D3" s="21"/>
      <c r="E3" s="74">
        <v>46552411</v>
      </c>
      <c r="F3" s="21"/>
      <c r="G3" s="74">
        <v>47235285</v>
      </c>
      <c r="H3" s="21"/>
      <c r="I3" s="74">
        <v>47235285</v>
      </c>
      <c r="J3" s="235"/>
      <c r="K3" s="74">
        <v>47235285</v>
      </c>
      <c r="L3" s="235"/>
      <c r="M3" s="74">
        <v>47377843</v>
      </c>
      <c r="N3" s="235"/>
      <c r="O3" s="74">
        <v>47946896</v>
      </c>
      <c r="P3" s="235"/>
      <c r="Q3" s="74">
        <v>47946896</v>
      </c>
      <c r="R3" s="235"/>
      <c r="S3" s="74">
        <v>47946896</v>
      </c>
      <c r="T3" s="235"/>
      <c r="U3" s="74">
        <v>47946896</v>
      </c>
      <c r="V3" s="235"/>
      <c r="W3" s="74">
        <v>47946896</v>
      </c>
      <c r="X3" s="235"/>
      <c r="Y3" s="74">
        <v>47946896</v>
      </c>
      <c r="Z3" s="235"/>
      <c r="AA3" s="74">
        <v>47946896</v>
      </c>
      <c r="AB3" s="235"/>
      <c r="AC3" s="74">
        <v>47946896</v>
      </c>
      <c r="AD3" s="235"/>
      <c r="AE3" s="74">
        <v>48458754</v>
      </c>
      <c r="AF3" s="235"/>
      <c r="AG3" s="74">
        <v>48458754</v>
      </c>
      <c r="AH3" s="235"/>
      <c r="AI3" s="74">
        <v>48458754</v>
      </c>
      <c r="AJ3" s="235"/>
      <c r="AK3" s="74">
        <v>48458754</v>
      </c>
      <c r="AL3" s="235"/>
      <c r="AM3" s="74">
        <v>48458754</v>
      </c>
      <c r="AN3" s="235"/>
      <c r="AO3" s="74">
        <v>48458754</v>
      </c>
      <c r="AP3" s="235"/>
      <c r="AQ3" s="74">
        <v>48458754</v>
      </c>
      <c r="AR3" s="235"/>
      <c r="AS3" s="74">
        <v>48458754</v>
      </c>
      <c r="AT3" s="235"/>
      <c r="AU3" s="74">
        <v>48458754</v>
      </c>
      <c r="AV3" s="235"/>
      <c r="AW3" s="74">
        <v>48458754</v>
      </c>
      <c r="AX3" s="235"/>
      <c r="AY3" s="74">
        <v>48458754</v>
      </c>
      <c r="AZ3" s="235"/>
      <c r="BA3" s="74">
        <v>48458754</v>
      </c>
      <c r="BB3" s="235"/>
      <c r="BC3" s="74">
        <v>49054410</v>
      </c>
      <c r="BD3" s="235"/>
      <c r="BE3" s="74">
        <v>49054410</v>
      </c>
      <c r="BF3" s="235"/>
      <c r="BG3" s="74">
        <v>49054410</v>
      </c>
      <c r="BH3" s="235"/>
      <c r="BI3" s="74">
        <v>49054410</v>
      </c>
      <c r="BJ3" s="235"/>
      <c r="BK3" s="74">
        <v>49054410</v>
      </c>
      <c r="BL3" s="235"/>
      <c r="BM3" s="74">
        <v>49054410</v>
      </c>
      <c r="BN3" s="235"/>
      <c r="BO3" s="74">
        <v>49054410</v>
      </c>
      <c r="BP3" s="235"/>
      <c r="BQ3" s="74">
        <v>49309060</v>
      </c>
      <c r="BR3" s="235"/>
      <c r="BS3" s="74">
        <v>49067694</v>
      </c>
      <c r="BT3" s="235"/>
      <c r="BU3" s="74">
        <v>49067694</v>
      </c>
      <c r="BV3" s="235"/>
      <c r="BW3" s="74">
        <v>49067694</v>
      </c>
      <c r="BX3" s="235"/>
      <c r="BY3" s="74">
        <v>49067694</v>
      </c>
      <c r="BZ3" s="235"/>
      <c r="CA3" s="74">
        <v>49067694</v>
      </c>
      <c r="CB3" s="235"/>
      <c r="CC3" s="74">
        <v>49067694</v>
      </c>
      <c r="CD3" s="235"/>
      <c r="CE3" s="74">
        <v>49067694</v>
      </c>
      <c r="CF3" s="235"/>
      <c r="CG3" s="74">
        <v>49462222</v>
      </c>
      <c r="CH3" s="235"/>
      <c r="CI3" s="74">
        <v>49474940</v>
      </c>
      <c r="CJ3" s="235"/>
      <c r="CK3" s="74">
        <v>49474940</v>
      </c>
      <c r="CL3" s="235"/>
      <c r="CM3" s="74">
        <v>49648425</v>
      </c>
      <c r="CN3" s="235"/>
      <c r="CO3" s="74">
        <v>49648425</v>
      </c>
      <c r="CP3" s="235"/>
      <c r="CQ3" s="74">
        <v>49648425</v>
      </c>
      <c r="CR3" s="235"/>
      <c r="CS3" s="74">
        <v>49648425</v>
      </c>
      <c r="CT3" s="235"/>
      <c r="CU3" s="74">
        <v>49772506</v>
      </c>
      <c r="CV3" s="235"/>
      <c r="CW3" s="74">
        <v>50040016</v>
      </c>
      <c r="CX3" s="235"/>
      <c r="CY3" s="74">
        <v>50040016</v>
      </c>
      <c r="CZ3" s="235"/>
      <c r="DA3" s="74">
        <v>50040016</v>
      </c>
      <c r="DB3" s="235"/>
      <c r="DC3" s="74">
        <v>50417952</v>
      </c>
      <c r="DD3" s="235"/>
      <c r="DE3" s="74">
        <v>50417952</v>
      </c>
      <c r="DF3" s="235"/>
      <c r="DG3" s="74">
        <v>50417952</v>
      </c>
      <c r="DH3" s="235"/>
      <c r="DI3" s="74">
        <v>50681765</v>
      </c>
      <c r="DJ3" s="21"/>
      <c r="DK3" s="74">
        <v>50773284</v>
      </c>
      <c r="DL3" s="21"/>
      <c r="DM3" s="74">
        <v>1</v>
      </c>
      <c r="DN3" s="21"/>
      <c r="DO3" s="74"/>
      <c r="DP3" s="21"/>
      <c r="DQ3" s="74"/>
      <c r="DR3" s="21"/>
      <c r="DS3" s="74"/>
      <c r="DT3" s="21"/>
      <c r="DU3" s="74"/>
      <c r="DV3" s="21"/>
      <c r="DW3" s="74"/>
      <c r="DX3" s="21"/>
      <c r="DY3" s="74"/>
      <c r="DZ3" s="21"/>
      <c r="EA3" s="74"/>
      <c r="EB3" s="21"/>
      <c r="EC3" s="74"/>
      <c r="ED3" s="21"/>
      <c r="EE3" s="74"/>
      <c r="EF3" s="21"/>
    </row>
    <row r="4" spans="1:136" x14ac:dyDescent="0.2">
      <c r="A4" s="70" t="s">
        <v>62</v>
      </c>
      <c r="B4" s="73"/>
      <c r="C4" s="21"/>
      <c r="D4" s="21"/>
      <c r="E4" s="74">
        <v>37560404</v>
      </c>
      <c r="F4" s="21"/>
      <c r="G4" s="74">
        <v>20482359</v>
      </c>
      <c r="H4" s="21"/>
      <c r="I4" s="74">
        <v>20274101</v>
      </c>
      <c r="J4" s="235"/>
      <c r="K4" s="74">
        <v>20364370</v>
      </c>
      <c r="L4" s="235"/>
      <c r="M4" s="74">
        <v>29609635</v>
      </c>
      <c r="N4" s="235"/>
      <c r="O4" s="74">
        <v>36845706</v>
      </c>
      <c r="P4" s="235"/>
      <c r="Q4" s="74">
        <v>36911398</v>
      </c>
      <c r="R4" s="235"/>
      <c r="S4" s="74">
        <v>36896256</v>
      </c>
      <c r="T4" s="235"/>
      <c r="U4" s="74">
        <v>36856051</v>
      </c>
      <c r="V4" s="235"/>
      <c r="W4" s="74">
        <v>36851158</v>
      </c>
      <c r="X4" s="235"/>
      <c r="Y4" s="74">
        <v>36922390</v>
      </c>
      <c r="Z4" s="235"/>
      <c r="AA4" s="74">
        <v>36868634</v>
      </c>
      <c r="AB4" s="235"/>
      <c r="AC4" s="74">
        <v>36863866</v>
      </c>
      <c r="AD4" s="235"/>
      <c r="AE4" s="74">
        <v>28133946</v>
      </c>
      <c r="AF4" s="235"/>
      <c r="AG4" s="74">
        <v>28164078</v>
      </c>
      <c r="AH4" s="235"/>
      <c r="AI4" s="74">
        <v>28139312</v>
      </c>
      <c r="AJ4" s="235"/>
      <c r="AK4" s="74">
        <v>27730224</v>
      </c>
      <c r="AL4" s="235"/>
      <c r="AM4" s="74">
        <v>27702339</v>
      </c>
      <c r="AN4" s="235"/>
      <c r="AO4" s="74">
        <v>27795464</v>
      </c>
      <c r="AP4" s="235"/>
      <c r="AQ4" s="74">
        <v>27740783</v>
      </c>
      <c r="AR4" s="235"/>
      <c r="AS4" s="74">
        <v>27807196</v>
      </c>
      <c r="AT4" s="235"/>
      <c r="AU4" s="74">
        <v>27739462</v>
      </c>
      <c r="AV4" s="235"/>
      <c r="AW4" s="74">
        <v>27753466</v>
      </c>
      <c r="AX4" s="235"/>
      <c r="AY4" s="74">
        <v>27814402</v>
      </c>
      <c r="AZ4" s="235"/>
      <c r="BA4" s="74">
        <v>27788647</v>
      </c>
      <c r="BB4" s="235"/>
      <c r="BC4" s="74">
        <v>14790505</v>
      </c>
      <c r="BD4" s="235"/>
      <c r="BE4" s="74">
        <v>14860894</v>
      </c>
      <c r="BF4" s="235"/>
      <c r="BG4" s="74">
        <v>14817553</v>
      </c>
      <c r="BH4" s="235"/>
      <c r="BI4" s="74">
        <v>14791735</v>
      </c>
      <c r="BJ4" s="235"/>
      <c r="BK4" s="74">
        <v>14735975</v>
      </c>
      <c r="BL4" s="235"/>
      <c r="BM4" s="74">
        <v>14812238</v>
      </c>
      <c r="BN4" s="235"/>
      <c r="BO4" s="74">
        <v>14742261</v>
      </c>
      <c r="BP4" s="235"/>
      <c r="BQ4" s="74">
        <v>24447521</v>
      </c>
      <c r="BR4" s="235"/>
      <c r="BS4" s="74">
        <v>15796834</v>
      </c>
      <c r="BT4" s="235"/>
      <c r="BU4" s="74">
        <v>15918748</v>
      </c>
      <c r="BV4" s="235"/>
      <c r="BW4" s="74">
        <v>15634781</v>
      </c>
      <c r="BX4" s="235"/>
      <c r="BY4" s="74">
        <v>15681225</v>
      </c>
      <c r="BZ4" s="235"/>
      <c r="CA4" s="74">
        <v>15696528</v>
      </c>
      <c r="CB4" s="235"/>
      <c r="CC4" s="74">
        <v>15953385</v>
      </c>
      <c r="CD4" s="235"/>
      <c r="CE4" s="74">
        <v>15800947</v>
      </c>
      <c r="CF4" s="235"/>
      <c r="CG4" s="74">
        <v>16843420</v>
      </c>
      <c r="CH4" s="235"/>
      <c r="CI4" s="74">
        <v>12727914</v>
      </c>
      <c r="CJ4" s="235"/>
      <c r="CK4" s="74">
        <v>12738345</v>
      </c>
      <c r="CL4" s="235"/>
      <c r="CM4" s="74">
        <v>12737618</v>
      </c>
      <c r="CN4" s="235"/>
      <c r="CO4" s="74">
        <v>12738397</v>
      </c>
      <c r="CP4" s="235"/>
      <c r="CQ4" s="74">
        <v>12734933</v>
      </c>
      <c r="CR4" s="235"/>
      <c r="CS4" s="74">
        <v>12726136</v>
      </c>
      <c r="CT4" s="235"/>
      <c r="CU4" s="74">
        <v>26110925</v>
      </c>
      <c r="CV4" s="235"/>
      <c r="CW4" s="74">
        <v>11754453</v>
      </c>
      <c r="CX4" s="235"/>
      <c r="CY4" s="74">
        <v>11771322</v>
      </c>
      <c r="CZ4" s="235"/>
      <c r="DA4" s="74">
        <v>12021101</v>
      </c>
      <c r="DB4" s="235"/>
      <c r="DC4" s="74">
        <v>27637943</v>
      </c>
      <c r="DD4" s="235"/>
      <c r="DE4" s="74">
        <v>27642457</v>
      </c>
      <c r="DF4" s="235"/>
      <c r="DG4" s="74">
        <v>27624922</v>
      </c>
      <c r="DH4" s="235"/>
      <c r="DI4" s="74">
        <v>15806488</v>
      </c>
      <c r="DJ4" s="21"/>
      <c r="DK4" s="74">
        <v>33244258</v>
      </c>
      <c r="DL4" s="21"/>
      <c r="DM4" s="74">
        <v>24993015</v>
      </c>
      <c r="DN4" s="21"/>
      <c r="DO4" s="74"/>
      <c r="DP4" s="21"/>
      <c r="DQ4" s="74"/>
      <c r="DR4" s="21"/>
      <c r="DS4" s="74"/>
      <c r="DT4" s="21"/>
      <c r="DU4" s="74"/>
      <c r="DV4" s="21"/>
      <c r="DW4" s="74"/>
      <c r="DX4" s="21"/>
      <c r="DY4" s="74"/>
      <c r="DZ4" s="21"/>
      <c r="EA4" s="74"/>
      <c r="EB4" s="21"/>
      <c r="EC4" s="74"/>
      <c r="ED4" s="21"/>
      <c r="EE4" s="74"/>
      <c r="EF4" s="21"/>
    </row>
    <row r="5" spans="1:136" x14ac:dyDescent="0.2">
      <c r="A5" s="70" t="s">
        <v>63</v>
      </c>
      <c r="B5" s="73"/>
      <c r="C5" s="21"/>
      <c r="D5" s="21"/>
      <c r="E5" s="37">
        <v>0.80700000000000005</v>
      </c>
      <c r="F5" s="21"/>
      <c r="G5" s="37">
        <v>0.434</v>
      </c>
      <c r="H5" s="21"/>
      <c r="I5" s="37">
        <v>0.42899999999999999</v>
      </c>
      <c r="J5" s="235"/>
      <c r="K5" s="74">
        <v>0.43099999999999999</v>
      </c>
      <c r="L5" s="235"/>
      <c r="M5" s="74">
        <v>0.32</v>
      </c>
      <c r="N5" s="235"/>
      <c r="O5" s="74">
        <v>0.76800000000000002</v>
      </c>
      <c r="P5" s="235"/>
      <c r="Q5" s="74">
        <v>0.77</v>
      </c>
      <c r="R5" s="235"/>
      <c r="S5" s="74">
        <v>0.77</v>
      </c>
      <c r="T5" s="235"/>
      <c r="U5" s="74">
        <v>0.76900000000000002</v>
      </c>
      <c r="V5" s="235"/>
      <c r="W5" s="74">
        <v>0.76900000000000002</v>
      </c>
      <c r="X5" s="235"/>
      <c r="Y5" s="74">
        <v>0.77</v>
      </c>
      <c r="Z5" s="235"/>
      <c r="AA5" s="74">
        <v>0.76900000000000002</v>
      </c>
      <c r="AB5" s="235"/>
      <c r="AC5" s="74">
        <v>0.76900000000000002</v>
      </c>
      <c r="AD5" s="235"/>
      <c r="AE5" s="74">
        <v>0.58099999999999996</v>
      </c>
      <c r="AF5" s="235"/>
      <c r="AG5" s="74">
        <v>0.58099999999999996</v>
      </c>
      <c r="AH5" s="235"/>
      <c r="AI5" s="74">
        <v>0.58099999999999996</v>
      </c>
      <c r="AJ5" s="235"/>
      <c r="AK5" s="74">
        <v>0.57199999999999995</v>
      </c>
      <c r="AL5" s="235"/>
      <c r="AM5" s="74">
        <v>0.57199999999999995</v>
      </c>
      <c r="AN5" s="235"/>
      <c r="AO5" s="74">
        <v>0.57399999999999995</v>
      </c>
      <c r="AP5" s="235"/>
      <c r="AQ5" s="74">
        <v>0.57199999999999995</v>
      </c>
      <c r="AR5" s="235"/>
      <c r="AS5" s="74">
        <v>0.57399999999999995</v>
      </c>
      <c r="AT5" s="235"/>
      <c r="AU5" s="74">
        <v>0.57199999999999995</v>
      </c>
      <c r="AV5" s="235"/>
      <c r="AW5" s="74">
        <v>0.57299999999999995</v>
      </c>
      <c r="AX5" s="235"/>
      <c r="AY5" s="74">
        <v>0.57399999999999995</v>
      </c>
      <c r="AZ5" s="235"/>
      <c r="BA5" s="74">
        <v>0.57299999999999995</v>
      </c>
      <c r="BB5" s="235"/>
      <c r="BC5" s="74">
        <v>0.30199999999999999</v>
      </c>
      <c r="BD5" s="235"/>
      <c r="BE5" s="74">
        <v>0.30299999999999999</v>
      </c>
      <c r="BF5" s="235"/>
      <c r="BG5" s="74">
        <v>0.30199999999999999</v>
      </c>
      <c r="BH5" s="235"/>
      <c r="BI5" s="74">
        <v>0.30199999999999999</v>
      </c>
      <c r="BJ5" s="235"/>
      <c r="BK5" s="74">
        <v>0.3</v>
      </c>
      <c r="BL5" s="235"/>
      <c r="BM5" s="74">
        <v>0.30199999999999999</v>
      </c>
      <c r="BN5" s="235"/>
      <c r="BO5" s="74">
        <v>0.30099999999999999</v>
      </c>
      <c r="BP5" s="235"/>
      <c r="BQ5" s="74">
        <v>0.496</v>
      </c>
      <c r="BR5" s="235"/>
      <c r="BS5" s="74">
        <v>0.32200000000000001</v>
      </c>
      <c r="BT5" s="235"/>
      <c r="BU5" s="74">
        <v>0.32400000000000001</v>
      </c>
      <c r="BV5" s="235"/>
      <c r="BW5" s="74">
        <v>0.31900000000000001</v>
      </c>
      <c r="BX5" s="235"/>
      <c r="BY5" s="74">
        <v>0.32</v>
      </c>
      <c r="BZ5" s="235"/>
      <c r="CA5" s="74">
        <v>0.32</v>
      </c>
      <c r="CB5" s="235"/>
      <c r="CC5" s="74">
        <v>0.32500000000000001</v>
      </c>
      <c r="CD5" s="235"/>
      <c r="CE5" s="74">
        <v>0.32200000000000001</v>
      </c>
      <c r="CF5" s="235"/>
      <c r="CG5" s="74">
        <v>0.34100000000000003</v>
      </c>
      <c r="CH5" s="235"/>
      <c r="CI5" s="74">
        <v>0.25700000000000001</v>
      </c>
      <c r="CJ5" s="235"/>
      <c r="CK5" s="74">
        <v>0.25700000000000001</v>
      </c>
      <c r="CL5" s="235"/>
      <c r="CM5" s="74">
        <v>0.25700000000000001</v>
      </c>
      <c r="CN5" s="235"/>
      <c r="CO5" s="74">
        <v>0.25700000000000001</v>
      </c>
      <c r="CP5" s="235"/>
      <c r="CQ5" s="74">
        <v>0.25700000000000001</v>
      </c>
      <c r="CR5" s="235"/>
      <c r="CS5" s="74">
        <v>0.25600000000000001</v>
      </c>
      <c r="CT5" s="235"/>
      <c r="CU5" s="74">
        <v>0.52500000000000002</v>
      </c>
      <c r="CV5" s="235"/>
      <c r="CW5" s="74">
        <v>0.23499999999999999</v>
      </c>
      <c r="CX5" s="235"/>
      <c r="CY5" s="74">
        <v>0.23499999999999999</v>
      </c>
      <c r="CZ5" s="235"/>
      <c r="DA5" s="74">
        <v>0.24</v>
      </c>
      <c r="DB5" s="235"/>
      <c r="DC5" s="74">
        <v>0.54800000000000004</v>
      </c>
      <c r="DD5" s="235"/>
      <c r="DE5" s="74">
        <v>0.54800000000000004</v>
      </c>
      <c r="DF5" s="235"/>
      <c r="DG5" s="74">
        <v>0.54800000000000004</v>
      </c>
      <c r="DH5" s="235"/>
      <c r="DI5" s="74">
        <v>0.312</v>
      </c>
      <c r="DJ5" s="21"/>
      <c r="DK5" s="74">
        <v>0.65500000000000003</v>
      </c>
      <c r="DL5" s="21"/>
      <c r="DM5" s="74">
        <v>0.53800000000000003</v>
      </c>
      <c r="DN5" s="21"/>
      <c r="DO5" s="74"/>
      <c r="DP5" s="21"/>
      <c r="DQ5" s="74"/>
      <c r="DR5" s="21"/>
      <c r="DS5" s="74"/>
      <c r="DT5" s="21"/>
      <c r="DU5" s="74"/>
      <c r="DV5" s="21"/>
      <c r="DW5" s="74"/>
      <c r="DX5" s="21"/>
      <c r="DY5" s="74"/>
      <c r="DZ5" s="21"/>
      <c r="EA5" s="74"/>
      <c r="EB5" s="21"/>
      <c r="EC5" s="74"/>
      <c r="ED5" s="21"/>
      <c r="EE5" s="74"/>
      <c r="EF5" s="21"/>
    </row>
    <row r="6" spans="1:136" x14ac:dyDescent="0.2">
      <c r="A6" s="70" t="s">
        <v>23</v>
      </c>
      <c r="B6" s="73"/>
      <c r="C6" s="21"/>
      <c r="D6" s="21"/>
      <c r="E6" s="74">
        <v>37560404</v>
      </c>
      <c r="F6" s="21"/>
      <c r="G6" s="5">
        <v>20482359</v>
      </c>
      <c r="H6" s="21"/>
      <c r="I6" s="9">
        <v>20274101</v>
      </c>
      <c r="J6" s="235"/>
      <c r="K6" s="5">
        <v>20364370</v>
      </c>
      <c r="L6" s="235"/>
      <c r="M6" s="5">
        <v>29609635</v>
      </c>
      <c r="N6" s="235"/>
      <c r="O6" s="5">
        <v>36845706</v>
      </c>
      <c r="P6" s="235"/>
      <c r="Q6" s="5">
        <v>36911398</v>
      </c>
      <c r="R6" s="235"/>
      <c r="S6" s="5">
        <v>36896256</v>
      </c>
      <c r="T6" s="235"/>
      <c r="U6" s="5">
        <v>36856051</v>
      </c>
      <c r="V6" s="235"/>
      <c r="W6" s="5">
        <v>36851158</v>
      </c>
      <c r="X6" s="235"/>
      <c r="Y6" s="5">
        <v>36922390</v>
      </c>
      <c r="Z6" s="235"/>
      <c r="AA6" s="5">
        <v>36868634</v>
      </c>
      <c r="AB6" s="235"/>
      <c r="AC6" s="5">
        <v>36863866</v>
      </c>
      <c r="AD6" s="235"/>
      <c r="AE6" s="5">
        <v>28133946</v>
      </c>
      <c r="AF6" s="235"/>
      <c r="AG6" s="5">
        <v>28164078</v>
      </c>
      <c r="AH6" s="235"/>
      <c r="AI6" s="5">
        <v>28139312</v>
      </c>
      <c r="AJ6" s="235"/>
      <c r="AK6" s="5">
        <v>27730224</v>
      </c>
      <c r="AL6" s="235"/>
      <c r="AM6" s="5">
        <v>27702339</v>
      </c>
      <c r="AN6" s="235"/>
      <c r="AO6" s="5">
        <v>27795464</v>
      </c>
      <c r="AP6" s="235"/>
      <c r="AQ6" s="5">
        <v>27740783</v>
      </c>
      <c r="AR6" s="235"/>
      <c r="AS6" s="5">
        <v>27807196</v>
      </c>
      <c r="AT6" s="235"/>
      <c r="AU6" s="5">
        <v>27739462</v>
      </c>
      <c r="AV6" s="235"/>
      <c r="AW6" s="5">
        <v>27753466</v>
      </c>
      <c r="AX6" s="235"/>
      <c r="AY6" s="5">
        <v>27814402</v>
      </c>
      <c r="AZ6" s="235"/>
      <c r="BA6" s="5">
        <v>27788647</v>
      </c>
      <c r="BB6" s="235"/>
      <c r="BC6" s="5">
        <v>14790505</v>
      </c>
      <c r="BD6" s="235"/>
      <c r="BE6" s="5">
        <v>14860894</v>
      </c>
      <c r="BF6" s="235"/>
      <c r="BG6" s="5">
        <v>14817553</v>
      </c>
      <c r="BH6" s="235"/>
      <c r="BI6" s="5">
        <v>14791735</v>
      </c>
      <c r="BJ6" s="235"/>
      <c r="BK6" s="5">
        <v>14735975</v>
      </c>
      <c r="BL6" s="235"/>
      <c r="BM6" s="5">
        <v>14812238</v>
      </c>
      <c r="BN6" s="235"/>
      <c r="BO6" s="5">
        <v>14742261</v>
      </c>
      <c r="BP6" s="235"/>
      <c r="BQ6" s="5">
        <v>24447521</v>
      </c>
      <c r="BR6" s="235"/>
      <c r="BS6" s="5">
        <v>15796834</v>
      </c>
      <c r="BT6" s="235"/>
      <c r="BU6" s="5">
        <v>15918748</v>
      </c>
      <c r="BV6" s="235"/>
      <c r="BW6" s="5">
        <v>15634781</v>
      </c>
      <c r="BX6" s="235"/>
      <c r="BY6" s="5">
        <v>15681225</v>
      </c>
      <c r="BZ6" s="235"/>
      <c r="CA6" s="5">
        <v>15696528</v>
      </c>
      <c r="CB6" s="235"/>
      <c r="CC6" s="5">
        <v>15953385</v>
      </c>
      <c r="CD6" s="235"/>
      <c r="CE6" s="5">
        <v>15800947</v>
      </c>
      <c r="CF6" s="235"/>
      <c r="CG6" s="5">
        <v>16843420</v>
      </c>
      <c r="CH6" s="235"/>
      <c r="CI6" s="5">
        <v>12727914</v>
      </c>
      <c r="CJ6" s="235"/>
      <c r="CK6" s="5">
        <v>12738345</v>
      </c>
      <c r="CL6" s="235"/>
      <c r="CM6" s="5">
        <v>12737618</v>
      </c>
      <c r="CN6" s="235"/>
      <c r="CO6" s="5">
        <v>12738397</v>
      </c>
      <c r="CP6" s="235"/>
      <c r="CQ6" s="5">
        <v>12734933</v>
      </c>
      <c r="CR6" s="235"/>
      <c r="CS6" s="5">
        <v>12726136</v>
      </c>
      <c r="CT6" s="235"/>
      <c r="CU6" s="5">
        <v>26110925</v>
      </c>
      <c r="CV6" s="235"/>
      <c r="CW6" s="5">
        <v>11754453</v>
      </c>
      <c r="CX6" s="235"/>
      <c r="CY6" s="5">
        <v>11771322</v>
      </c>
      <c r="CZ6" s="235"/>
      <c r="DA6" s="5">
        <v>12021101</v>
      </c>
      <c r="DB6" s="235"/>
      <c r="DC6" s="5">
        <v>27637943</v>
      </c>
      <c r="DD6" s="235"/>
      <c r="DE6" s="5">
        <v>27642457</v>
      </c>
      <c r="DF6" s="235"/>
      <c r="DG6" s="5">
        <v>27624922</v>
      </c>
      <c r="DH6" s="235"/>
      <c r="DI6" s="9">
        <v>15806488</v>
      </c>
      <c r="DJ6" s="21"/>
      <c r="DK6" s="9">
        <v>33244258</v>
      </c>
      <c r="DL6" s="21"/>
      <c r="DM6" s="74">
        <v>24993015</v>
      </c>
      <c r="DN6" s="21"/>
      <c r="DO6" s="5"/>
      <c r="DP6" s="21"/>
      <c r="DQ6" s="5"/>
      <c r="DR6" s="21"/>
      <c r="DS6" s="5"/>
      <c r="DT6" s="21"/>
      <c r="DU6" s="5"/>
      <c r="DV6" s="21"/>
      <c r="DW6" s="5"/>
      <c r="DX6" s="21"/>
      <c r="DY6" s="5"/>
      <c r="DZ6" s="21"/>
      <c r="EA6" s="5"/>
      <c r="EB6" s="21"/>
      <c r="EC6" s="5"/>
      <c r="ED6" s="21"/>
      <c r="EE6" s="5"/>
      <c r="EF6" s="21"/>
    </row>
    <row r="7" spans="1:136" x14ac:dyDescent="0.2">
      <c r="A7" s="70" t="s">
        <v>60</v>
      </c>
      <c r="B7" s="73"/>
      <c r="C7" s="21"/>
      <c r="D7" s="21"/>
      <c r="E7" s="37">
        <v>0.80700000000000005</v>
      </c>
      <c r="F7" s="21"/>
      <c r="G7" s="124">
        <v>0.434</v>
      </c>
      <c r="H7" s="21"/>
      <c r="I7" s="10">
        <v>0.42899999999999999</v>
      </c>
      <c r="J7" s="235"/>
      <c r="K7" s="5">
        <v>0.43099999999999999</v>
      </c>
      <c r="L7" s="235"/>
      <c r="M7" s="5">
        <v>0.32</v>
      </c>
      <c r="N7" s="235"/>
      <c r="O7" s="5">
        <v>0.76800000000000002</v>
      </c>
      <c r="P7" s="235"/>
      <c r="Q7" s="5">
        <v>0.77</v>
      </c>
      <c r="R7" s="235"/>
      <c r="S7" s="5">
        <v>0.77</v>
      </c>
      <c r="T7" s="235"/>
      <c r="U7" s="5">
        <v>0.76900000000000002</v>
      </c>
      <c r="V7" s="235"/>
      <c r="W7" s="5">
        <v>0.76900000000000002</v>
      </c>
      <c r="X7" s="235"/>
      <c r="Y7" s="5">
        <v>0.77</v>
      </c>
      <c r="Z7" s="235"/>
      <c r="AA7" s="5">
        <v>0.76900000000000002</v>
      </c>
      <c r="AB7" s="235"/>
      <c r="AC7" s="5">
        <v>0.76900000000000002</v>
      </c>
      <c r="AD7" s="235"/>
      <c r="AE7" s="5">
        <v>0.58099999999999996</v>
      </c>
      <c r="AF7" s="235"/>
      <c r="AG7" s="5">
        <v>0.58099999999999996</v>
      </c>
      <c r="AH7" s="235"/>
      <c r="AI7" s="5">
        <v>0.58099999999999996</v>
      </c>
      <c r="AJ7" s="235"/>
      <c r="AK7" s="5">
        <v>0.57199999999999995</v>
      </c>
      <c r="AL7" s="235"/>
      <c r="AM7" s="5">
        <v>0.57199999999999995</v>
      </c>
      <c r="AN7" s="235"/>
      <c r="AO7" s="5">
        <v>0.57399999999999995</v>
      </c>
      <c r="AP7" s="235"/>
      <c r="AQ7" s="5">
        <v>0.57199999999999995</v>
      </c>
      <c r="AR7" s="235"/>
      <c r="AS7" s="5">
        <v>0.57399999999999995</v>
      </c>
      <c r="AT7" s="235"/>
      <c r="AU7" s="5">
        <v>0.57199999999999995</v>
      </c>
      <c r="AV7" s="235"/>
      <c r="AW7" s="5">
        <v>0.57299999999999995</v>
      </c>
      <c r="AX7" s="235"/>
      <c r="AY7" s="5">
        <v>0.57399999999999995</v>
      </c>
      <c r="AZ7" s="235"/>
      <c r="BA7" s="5">
        <v>0.57299999999999995</v>
      </c>
      <c r="BB7" s="235"/>
      <c r="BC7" s="5">
        <v>0.30199999999999999</v>
      </c>
      <c r="BD7" s="235"/>
      <c r="BE7" s="5">
        <v>0.30299999999999999</v>
      </c>
      <c r="BF7" s="235"/>
      <c r="BG7" s="5">
        <v>0.30199999999999999</v>
      </c>
      <c r="BH7" s="235"/>
      <c r="BI7" s="5">
        <v>0.30199999999999999</v>
      </c>
      <c r="BJ7" s="235"/>
      <c r="BK7" s="5">
        <v>0.3</v>
      </c>
      <c r="BL7" s="235"/>
      <c r="BM7" s="5">
        <v>0.30199999999999999</v>
      </c>
      <c r="BN7" s="235"/>
      <c r="BO7" s="5">
        <v>0.30099999999999999</v>
      </c>
      <c r="BP7" s="235"/>
      <c r="BQ7" s="5">
        <v>0.496</v>
      </c>
      <c r="BR7" s="235"/>
      <c r="BS7" s="5">
        <v>0.32200000000000001</v>
      </c>
      <c r="BT7" s="235"/>
      <c r="BU7" s="5">
        <v>0.32400000000000001</v>
      </c>
      <c r="BV7" s="235"/>
      <c r="BW7" s="5">
        <v>0.31900000000000001</v>
      </c>
      <c r="BX7" s="235"/>
      <c r="BY7" s="5">
        <v>0.32</v>
      </c>
      <c r="BZ7" s="235"/>
      <c r="CA7" s="5">
        <v>0.32</v>
      </c>
      <c r="CB7" s="235"/>
      <c r="CC7" s="5">
        <v>0.32500000000000001</v>
      </c>
      <c r="CD7" s="235"/>
      <c r="CE7" s="5">
        <v>0.32200000000000001</v>
      </c>
      <c r="CF7" s="235"/>
      <c r="CG7" s="5">
        <v>0.34100000000000003</v>
      </c>
      <c r="CH7" s="235"/>
      <c r="CI7" s="5">
        <v>0.25700000000000001</v>
      </c>
      <c r="CJ7" s="235"/>
      <c r="CK7" s="5">
        <v>0.25700000000000001</v>
      </c>
      <c r="CL7" s="235"/>
      <c r="CM7" s="5">
        <v>0.25700000000000001</v>
      </c>
      <c r="CN7" s="235"/>
      <c r="CO7" s="5">
        <v>0.25700000000000001</v>
      </c>
      <c r="CP7" s="235"/>
      <c r="CQ7" s="5">
        <v>0.25700000000000001</v>
      </c>
      <c r="CR7" s="235"/>
      <c r="CS7" s="5">
        <v>0.25600000000000001</v>
      </c>
      <c r="CT7" s="235"/>
      <c r="CU7" s="5">
        <v>0.52500000000000002</v>
      </c>
      <c r="CV7" s="235"/>
      <c r="CW7" s="5">
        <v>0.23499999999999999</v>
      </c>
      <c r="CX7" s="235"/>
      <c r="CY7" s="5">
        <v>0.23499999999999999</v>
      </c>
      <c r="CZ7" s="235"/>
      <c r="DA7" s="5">
        <v>0.24</v>
      </c>
      <c r="DB7" s="235"/>
      <c r="DC7" s="5">
        <v>0.54800000000000004</v>
      </c>
      <c r="DD7" s="235"/>
      <c r="DE7" s="5">
        <v>0.54800000000000004</v>
      </c>
      <c r="DF7" s="235"/>
      <c r="DG7" s="5">
        <v>0.54800000000000004</v>
      </c>
      <c r="DH7" s="235"/>
      <c r="DI7" s="288">
        <v>0.312</v>
      </c>
      <c r="DJ7" s="21"/>
      <c r="DK7" s="10">
        <v>0.65500000000000003</v>
      </c>
      <c r="DL7" s="21"/>
      <c r="DM7" s="10">
        <v>0.53800000000000003</v>
      </c>
      <c r="DN7" s="21"/>
      <c r="DO7" s="5"/>
      <c r="DP7" s="21"/>
      <c r="DQ7" s="5"/>
      <c r="DR7" s="21"/>
      <c r="DS7" s="5"/>
      <c r="DT7" s="21"/>
      <c r="DU7" s="5"/>
      <c r="DV7" s="21"/>
      <c r="DW7" s="5"/>
      <c r="DX7" s="21"/>
      <c r="DY7" s="5"/>
      <c r="DZ7" s="21"/>
      <c r="EA7" s="5"/>
      <c r="EB7" s="21"/>
      <c r="EC7" s="5"/>
      <c r="ED7" s="21"/>
      <c r="EE7" s="5"/>
      <c r="EF7" s="21"/>
    </row>
    <row r="8" spans="1:136" x14ac:dyDescent="0.2">
      <c r="A8" s="70" t="s">
        <v>24</v>
      </c>
      <c r="B8" s="73"/>
      <c r="C8" s="21"/>
      <c r="D8" s="21"/>
      <c r="E8" s="74">
        <v>33122742</v>
      </c>
      <c r="F8" s="21"/>
      <c r="G8" s="5">
        <v>19295231</v>
      </c>
      <c r="H8" s="21"/>
      <c r="I8" s="9">
        <v>19397886</v>
      </c>
      <c r="J8" s="235"/>
      <c r="K8" s="5">
        <v>19557798</v>
      </c>
      <c r="L8" s="235"/>
      <c r="M8" s="5">
        <v>28144887</v>
      </c>
      <c r="N8" s="235"/>
      <c r="O8" s="5">
        <v>34412643</v>
      </c>
      <c r="P8" s="235"/>
      <c r="Q8" s="5">
        <v>34785730</v>
      </c>
      <c r="R8" s="235"/>
      <c r="S8" s="5">
        <v>34598906</v>
      </c>
      <c r="T8" s="235"/>
      <c r="U8" s="5">
        <v>34571043</v>
      </c>
      <c r="V8" s="235"/>
      <c r="W8" s="5">
        <v>34663796</v>
      </c>
      <c r="X8" s="235"/>
      <c r="Y8" s="5">
        <v>34971387</v>
      </c>
      <c r="Z8" s="235"/>
      <c r="AA8" s="5">
        <v>34638511</v>
      </c>
      <c r="AB8" s="235"/>
      <c r="AC8" s="5">
        <v>34672426</v>
      </c>
      <c r="AD8" s="235"/>
      <c r="AE8" s="5">
        <v>26978610</v>
      </c>
      <c r="AF8" s="235"/>
      <c r="AG8" s="5">
        <v>27030205</v>
      </c>
      <c r="AH8" s="235"/>
      <c r="AI8" s="5">
        <v>26875869</v>
      </c>
      <c r="AJ8" s="235"/>
      <c r="AK8" s="5">
        <v>24597023</v>
      </c>
      <c r="AL8" s="235"/>
      <c r="AM8" s="5">
        <v>24294888</v>
      </c>
      <c r="AN8" s="235"/>
      <c r="AO8" s="5">
        <v>24238425</v>
      </c>
      <c r="AP8" s="235"/>
      <c r="AQ8" s="5">
        <v>24142229</v>
      </c>
      <c r="AR8" s="235"/>
      <c r="AS8" s="5">
        <v>25022962</v>
      </c>
      <c r="AT8" s="235"/>
      <c r="AU8" s="5">
        <v>24534037</v>
      </c>
      <c r="AV8" s="235"/>
      <c r="AW8" s="5">
        <v>24796712</v>
      </c>
      <c r="AX8" s="235"/>
      <c r="AY8" s="5">
        <v>24607219</v>
      </c>
      <c r="AZ8" s="235"/>
      <c r="BA8" s="5">
        <v>24994779</v>
      </c>
      <c r="BB8" s="235"/>
      <c r="BC8" s="5">
        <v>12880352</v>
      </c>
      <c r="BD8" s="235"/>
      <c r="BE8" s="5">
        <v>13336669</v>
      </c>
      <c r="BF8" s="235"/>
      <c r="BG8" s="5">
        <v>13518329</v>
      </c>
      <c r="BH8" s="235"/>
      <c r="BI8" s="5">
        <v>12909521</v>
      </c>
      <c r="BJ8" s="235"/>
      <c r="BK8" s="5">
        <v>12702450</v>
      </c>
      <c r="BL8" s="235"/>
      <c r="BM8" s="5">
        <v>13040846</v>
      </c>
      <c r="BN8" s="235"/>
      <c r="BO8" s="5">
        <v>12848609</v>
      </c>
      <c r="BP8" s="235"/>
      <c r="BQ8" s="5">
        <v>23121888</v>
      </c>
      <c r="BR8" s="235"/>
      <c r="BS8" s="5">
        <v>14078269</v>
      </c>
      <c r="BT8" s="235"/>
      <c r="BU8" s="5">
        <v>14189487</v>
      </c>
      <c r="BV8" s="235"/>
      <c r="BW8" s="5">
        <v>12930715</v>
      </c>
      <c r="BX8" s="235"/>
      <c r="BY8" s="5">
        <v>13387954</v>
      </c>
      <c r="BZ8" s="235"/>
      <c r="CA8" s="5">
        <v>13561179</v>
      </c>
      <c r="CB8" s="235"/>
      <c r="CC8" s="5">
        <v>14757427</v>
      </c>
      <c r="CD8" s="235"/>
      <c r="CE8" s="5">
        <v>13963498</v>
      </c>
      <c r="CF8" s="235"/>
      <c r="CG8" s="5">
        <v>16250101</v>
      </c>
      <c r="CH8" s="235"/>
      <c r="CI8" s="5">
        <v>12191080</v>
      </c>
      <c r="CJ8" s="235"/>
      <c r="CK8" s="5">
        <v>12195075</v>
      </c>
      <c r="CL8" s="235"/>
      <c r="CM8" s="5">
        <v>12204927</v>
      </c>
      <c r="CN8" s="235"/>
      <c r="CO8" s="5">
        <v>12187197</v>
      </c>
      <c r="CP8" s="235"/>
      <c r="CQ8" s="5">
        <v>12155167</v>
      </c>
      <c r="CR8" s="235"/>
      <c r="CS8" s="5">
        <v>12136056</v>
      </c>
      <c r="CT8" s="235"/>
      <c r="CU8" s="5">
        <v>25753782</v>
      </c>
      <c r="CV8" s="235"/>
      <c r="CW8" s="5">
        <v>10372226</v>
      </c>
      <c r="CX8" s="235"/>
      <c r="CY8" s="5">
        <v>10362230</v>
      </c>
      <c r="CZ8" s="235"/>
      <c r="DA8" s="5">
        <v>10908329</v>
      </c>
      <c r="DB8" s="235"/>
      <c r="DC8" s="5">
        <v>27200859</v>
      </c>
      <c r="DD8" s="235"/>
      <c r="DE8" s="5">
        <v>27277283</v>
      </c>
      <c r="DF8" s="235"/>
      <c r="DG8" s="5">
        <v>27265741</v>
      </c>
      <c r="DH8" s="235"/>
      <c r="DI8" s="30">
        <v>15533322</v>
      </c>
      <c r="DJ8" s="21"/>
      <c r="DK8" s="9">
        <v>32852112</v>
      </c>
      <c r="DL8" s="21"/>
      <c r="DM8" s="9">
        <v>24653450</v>
      </c>
      <c r="DN8" s="21"/>
      <c r="DO8" s="5"/>
      <c r="DP8" s="21"/>
      <c r="DQ8" s="5"/>
      <c r="DR8" s="21"/>
      <c r="DS8" s="5"/>
      <c r="DT8" s="21"/>
      <c r="DU8" s="5"/>
      <c r="DV8" s="21"/>
      <c r="DW8" s="5"/>
      <c r="DX8" s="21"/>
      <c r="DY8" s="5"/>
      <c r="DZ8" s="21"/>
      <c r="EA8" s="5"/>
      <c r="EB8" s="21"/>
      <c r="EC8" s="5"/>
      <c r="ED8" s="21"/>
      <c r="EE8" s="5"/>
      <c r="EF8" s="21"/>
    </row>
    <row r="9" spans="1:136" x14ac:dyDescent="0.2">
      <c r="A9" s="70" t="s">
        <v>61</v>
      </c>
      <c r="B9" s="73"/>
      <c r="C9" s="21"/>
      <c r="D9" s="21"/>
      <c r="E9" s="124">
        <v>0.88200000000000001</v>
      </c>
      <c r="F9" s="21"/>
      <c r="G9" s="124">
        <v>0.94199999999999995</v>
      </c>
      <c r="H9" s="21"/>
      <c r="I9" s="5">
        <v>0.95699999999999996</v>
      </c>
      <c r="J9" s="235"/>
      <c r="K9" s="5">
        <v>0.96</v>
      </c>
      <c r="L9" s="235"/>
      <c r="M9" s="5">
        <v>0.85399999999999998</v>
      </c>
      <c r="N9" s="235"/>
      <c r="O9" s="5">
        <v>0.93400000000000005</v>
      </c>
      <c r="P9" s="235"/>
      <c r="Q9" s="5">
        <v>0.94199999999999995</v>
      </c>
      <c r="R9" s="235"/>
      <c r="S9" s="5">
        <v>0.93799999999999994</v>
      </c>
      <c r="T9" s="235"/>
      <c r="U9" s="5">
        <v>0.93799999999999994</v>
      </c>
      <c r="V9" s="235"/>
      <c r="W9" s="5">
        <v>0.94099999999999995</v>
      </c>
      <c r="X9" s="235"/>
      <c r="Y9" s="5">
        <v>0.94699999999999995</v>
      </c>
      <c r="Z9" s="235"/>
      <c r="AA9" s="5">
        <v>0.94</v>
      </c>
      <c r="AB9" s="235"/>
      <c r="AC9" s="5">
        <v>0.94099999999999995</v>
      </c>
      <c r="AD9" s="235"/>
      <c r="AE9" s="5">
        <v>0.95899999999999996</v>
      </c>
      <c r="AF9" s="235"/>
      <c r="AG9" s="5">
        <v>0.96</v>
      </c>
      <c r="AH9" s="235"/>
      <c r="AI9" s="5">
        <v>0.95499999999999996</v>
      </c>
      <c r="AJ9" s="235"/>
      <c r="AK9" s="5">
        <v>0.88700000000000001</v>
      </c>
      <c r="AL9" s="235"/>
      <c r="AM9" s="5">
        <v>0.877</v>
      </c>
      <c r="AN9" s="235"/>
      <c r="AO9" s="5">
        <v>0.872</v>
      </c>
      <c r="AP9" s="235"/>
      <c r="AQ9" s="5">
        <v>0.87</v>
      </c>
      <c r="AR9" s="235"/>
      <c r="AS9" s="5">
        <v>0.9</v>
      </c>
      <c r="AT9" s="235"/>
      <c r="AU9" s="5">
        <v>0.88400000000000001</v>
      </c>
      <c r="AV9" s="235"/>
      <c r="AW9" s="5">
        <v>0.89300000000000002</v>
      </c>
      <c r="AX9" s="235"/>
      <c r="AY9" s="5">
        <v>0.88500000000000001</v>
      </c>
      <c r="AZ9" s="235"/>
      <c r="BA9" s="5">
        <v>0.89900000000000002</v>
      </c>
      <c r="BB9" s="235"/>
      <c r="BC9" s="5">
        <v>0.871</v>
      </c>
      <c r="BD9" s="235"/>
      <c r="BE9" s="5">
        <v>0.89700000000000002</v>
      </c>
      <c r="BF9" s="235"/>
      <c r="BG9" s="5">
        <v>0.91200000000000003</v>
      </c>
      <c r="BH9" s="235"/>
      <c r="BI9" s="5">
        <v>0.873</v>
      </c>
      <c r="BJ9" s="235"/>
      <c r="BK9" s="5">
        <v>0.86199999999999999</v>
      </c>
      <c r="BL9" s="235"/>
      <c r="BM9" s="5">
        <v>0.88</v>
      </c>
      <c r="BN9" s="235"/>
      <c r="BO9" s="5">
        <v>0.872</v>
      </c>
      <c r="BP9" s="235"/>
      <c r="BQ9" s="5">
        <v>0.94599999999999995</v>
      </c>
      <c r="BR9" s="235"/>
      <c r="BS9" s="5">
        <v>0.89100000000000001</v>
      </c>
      <c r="BT9" s="235"/>
      <c r="BU9" s="5">
        <v>0.89100000000000001</v>
      </c>
      <c r="BV9" s="235"/>
      <c r="BW9" s="5">
        <v>0.82699999999999996</v>
      </c>
      <c r="BX9" s="235"/>
      <c r="BY9" s="5">
        <v>0.85399999999999998</v>
      </c>
      <c r="BZ9" s="235"/>
      <c r="CA9" s="5">
        <v>0.86399999999999999</v>
      </c>
      <c r="CB9" s="235"/>
      <c r="CC9" s="5">
        <v>0.92500000000000004</v>
      </c>
      <c r="CD9" s="235"/>
      <c r="CE9" s="5">
        <v>0.88400000000000001</v>
      </c>
      <c r="CF9" s="235"/>
      <c r="CG9" s="5">
        <v>0.96499999999999997</v>
      </c>
      <c r="CH9" s="235"/>
      <c r="CI9" s="5">
        <v>0.95799999999999996</v>
      </c>
      <c r="CJ9" s="235"/>
      <c r="CK9" s="5">
        <v>0.95699999999999996</v>
      </c>
      <c r="CL9" s="235"/>
      <c r="CM9" s="5">
        <v>0.95799999999999996</v>
      </c>
      <c r="CN9" s="235"/>
      <c r="CO9" s="5">
        <v>0.95699999999999996</v>
      </c>
      <c r="CP9" s="235"/>
      <c r="CQ9" s="5">
        <v>0.95399999999999996</v>
      </c>
      <c r="CR9" s="235"/>
      <c r="CS9" s="5">
        <v>0.95399999999999996</v>
      </c>
      <c r="CT9" s="235"/>
      <c r="CU9" s="5">
        <v>0.98599999999999999</v>
      </c>
      <c r="CV9" s="235"/>
      <c r="CW9" s="5">
        <v>0.88200000000000001</v>
      </c>
      <c r="CX9" s="235"/>
      <c r="CY9" s="5">
        <v>0.88</v>
      </c>
      <c r="CZ9" s="235"/>
      <c r="DA9" s="5">
        <v>0.90700000000000003</v>
      </c>
      <c r="DB9" s="235"/>
      <c r="DC9" s="5">
        <v>0.98399999999999999</v>
      </c>
      <c r="DD9" s="235"/>
      <c r="DE9" s="5">
        <v>0.98699999999999999</v>
      </c>
      <c r="DF9" s="235"/>
      <c r="DG9" s="5">
        <v>0.98699999999999999</v>
      </c>
      <c r="DH9" s="235"/>
      <c r="DI9" s="10">
        <v>0.98299999999999998</v>
      </c>
      <c r="DJ9" s="21"/>
      <c r="DK9" s="10">
        <v>0.98799999999999999</v>
      </c>
      <c r="DL9" s="21"/>
      <c r="DM9" s="10">
        <v>0.98599999999999999</v>
      </c>
      <c r="DN9" s="21"/>
      <c r="DO9" s="5"/>
      <c r="DP9" s="21"/>
      <c r="DQ9" s="5"/>
      <c r="DR9" s="21"/>
      <c r="DS9" s="5"/>
      <c r="DT9" s="21"/>
      <c r="DU9" s="5"/>
      <c r="DV9" s="21"/>
      <c r="DW9" s="5"/>
      <c r="DX9" s="21"/>
      <c r="DY9" s="5"/>
      <c r="DZ9" s="21"/>
      <c r="EA9" s="5"/>
      <c r="EB9" s="21"/>
      <c r="EC9" s="5"/>
      <c r="ED9" s="21"/>
      <c r="EE9" s="5"/>
      <c r="EF9" s="21"/>
    </row>
    <row r="10" spans="1:136" ht="60" customHeight="1" x14ac:dyDescent="0.2">
      <c r="A10" s="41" t="s">
        <v>6</v>
      </c>
      <c r="B10" s="191"/>
      <c r="C10" s="75"/>
      <c r="D10" s="75"/>
      <c r="E10" s="76" t="s">
        <v>1823</v>
      </c>
      <c r="F10" s="75"/>
      <c r="G10" s="5" t="s">
        <v>1824</v>
      </c>
      <c r="H10" s="75"/>
      <c r="I10" s="5" t="s">
        <v>1825</v>
      </c>
      <c r="J10" s="236"/>
      <c r="K10" s="5" t="s">
        <v>1826</v>
      </c>
      <c r="L10" s="236"/>
      <c r="M10" s="5" t="s">
        <v>1827</v>
      </c>
      <c r="N10" s="236"/>
      <c r="O10" s="5" t="s">
        <v>1828</v>
      </c>
      <c r="P10" s="236"/>
      <c r="Q10" s="5" t="s">
        <v>1829</v>
      </c>
      <c r="R10" s="236"/>
      <c r="S10" s="5" t="s">
        <v>1830</v>
      </c>
      <c r="T10" s="236"/>
      <c r="U10" s="5" t="s">
        <v>1831</v>
      </c>
      <c r="V10" s="236"/>
      <c r="W10" s="5" t="s">
        <v>1832</v>
      </c>
      <c r="X10" s="236"/>
      <c r="Y10" s="5" t="s">
        <v>1833</v>
      </c>
      <c r="Z10" s="236"/>
      <c r="AA10" s="5" t="s">
        <v>1834</v>
      </c>
      <c r="AB10" s="236"/>
      <c r="AC10" s="5" t="s">
        <v>1835</v>
      </c>
      <c r="AD10" s="236"/>
      <c r="AE10" s="5" t="s">
        <v>1836</v>
      </c>
      <c r="AF10" s="236"/>
      <c r="AG10" s="5" t="s">
        <v>1837</v>
      </c>
      <c r="AH10" s="236"/>
      <c r="AI10" s="5" t="s">
        <v>1838</v>
      </c>
      <c r="AJ10" s="236"/>
      <c r="AK10" s="5" t="s">
        <v>1839</v>
      </c>
      <c r="AL10" s="236"/>
      <c r="AM10" s="5" t="s">
        <v>1840</v>
      </c>
      <c r="AN10" s="236"/>
      <c r="AO10" s="5" t="s">
        <v>1841</v>
      </c>
      <c r="AP10" s="236"/>
      <c r="AQ10" s="5" t="s">
        <v>1842</v>
      </c>
      <c r="AR10" s="236"/>
      <c r="AS10" s="5" t="s">
        <v>1843</v>
      </c>
      <c r="AT10" s="236"/>
      <c r="AU10" s="5" t="s">
        <v>1844</v>
      </c>
      <c r="AV10" s="236"/>
      <c r="AW10" s="5" t="s">
        <v>1845</v>
      </c>
      <c r="AX10" s="236"/>
      <c r="AY10" s="5" t="s">
        <v>1846</v>
      </c>
      <c r="AZ10" s="236"/>
      <c r="BA10" s="5" t="s">
        <v>1847</v>
      </c>
      <c r="BB10" s="236"/>
      <c r="BC10" s="5" t="s">
        <v>1848</v>
      </c>
      <c r="BD10" s="236"/>
      <c r="BE10" s="5" t="s">
        <v>1849</v>
      </c>
      <c r="BF10" s="236"/>
      <c r="BG10" s="5" t="s">
        <v>1850</v>
      </c>
      <c r="BH10" s="236"/>
      <c r="BI10" s="5" t="s">
        <v>1851</v>
      </c>
      <c r="BJ10" s="236"/>
      <c r="BK10" s="5" t="s">
        <v>1852</v>
      </c>
      <c r="BL10" s="236"/>
      <c r="BM10" s="5" t="s">
        <v>1853</v>
      </c>
      <c r="BN10" s="236"/>
      <c r="BO10" s="5" t="s">
        <v>1854</v>
      </c>
      <c r="BP10" s="236"/>
      <c r="BQ10" s="5" t="s">
        <v>1855</v>
      </c>
      <c r="BR10" s="236"/>
      <c r="BS10" s="5" t="s">
        <v>1856</v>
      </c>
      <c r="BT10" s="236"/>
      <c r="BU10" s="5" t="s">
        <v>1857</v>
      </c>
      <c r="BV10" s="236"/>
      <c r="BW10" s="5" t="s">
        <v>1858</v>
      </c>
      <c r="BX10" s="236"/>
      <c r="BY10" s="5" t="s">
        <v>1859</v>
      </c>
      <c r="BZ10" s="236"/>
      <c r="CA10" s="5" t="s">
        <v>1853</v>
      </c>
      <c r="CB10" s="236"/>
      <c r="CC10" s="5" t="s">
        <v>1860</v>
      </c>
      <c r="CD10" s="236"/>
      <c r="CE10" s="5" t="s">
        <v>1861</v>
      </c>
      <c r="CF10" s="236"/>
      <c r="CG10" s="5" t="s">
        <v>1862</v>
      </c>
      <c r="CH10" s="236"/>
      <c r="CI10" s="5" t="s">
        <v>1863</v>
      </c>
      <c r="CJ10" s="236"/>
      <c r="CK10" s="5" t="s">
        <v>1864</v>
      </c>
      <c r="CL10" s="236"/>
      <c r="CM10" s="5" t="s">
        <v>1865</v>
      </c>
      <c r="CN10" s="236"/>
      <c r="CO10" s="5" t="s">
        <v>1866</v>
      </c>
      <c r="CP10" s="236"/>
      <c r="CQ10" s="5" t="s">
        <v>1867</v>
      </c>
      <c r="CR10" s="236"/>
      <c r="CS10" s="5" t="s">
        <v>1868</v>
      </c>
      <c r="CT10" s="236"/>
      <c r="CU10" s="5" t="s">
        <v>1869</v>
      </c>
      <c r="CV10" s="236"/>
      <c r="CW10" s="5" t="s">
        <v>1870</v>
      </c>
      <c r="CX10" s="236"/>
      <c r="CY10" s="5" t="s">
        <v>1871</v>
      </c>
      <c r="CZ10" s="236"/>
      <c r="DA10" s="5" t="s">
        <v>1872</v>
      </c>
      <c r="DB10" s="236"/>
      <c r="DC10" s="5" t="s">
        <v>1873</v>
      </c>
      <c r="DD10" s="236"/>
      <c r="DE10" s="5" t="s">
        <v>1874</v>
      </c>
      <c r="DF10" s="236"/>
      <c r="DG10" s="5" t="s">
        <v>1875</v>
      </c>
      <c r="DH10" s="236"/>
      <c r="DI10" s="5" t="s">
        <v>2532</v>
      </c>
      <c r="DJ10" s="75"/>
      <c r="DK10" s="5"/>
      <c r="DL10" s="75"/>
      <c r="DM10" s="5"/>
      <c r="DN10" s="75"/>
      <c r="DO10" s="5"/>
      <c r="DP10" s="75"/>
      <c r="DQ10" s="5"/>
      <c r="DR10" s="75"/>
      <c r="DS10" s="5"/>
      <c r="DT10" s="75"/>
      <c r="DU10" s="5"/>
      <c r="DV10" s="75"/>
      <c r="DW10" s="5"/>
      <c r="DX10" s="75"/>
      <c r="DY10" s="5"/>
      <c r="DZ10" s="75"/>
      <c r="EA10" s="5"/>
      <c r="EB10" s="75"/>
      <c r="EC10" s="5"/>
      <c r="ED10" s="75"/>
      <c r="EE10" s="5"/>
      <c r="EF10" s="75"/>
    </row>
    <row r="11" spans="1:136" ht="33.75" x14ac:dyDescent="0.2">
      <c r="A11" s="41" t="s">
        <v>133</v>
      </c>
      <c r="B11" s="41" t="s">
        <v>134</v>
      </c>
      <c r="C11" s="41" t="s">
        <v>135</v>
      </c>
      <c r="D11" s="41" t="s">
        <v>132</v>
      </c>
      <c r="E11" s="77" t="s">
        <v>41</v>
      </c>
      <c r="F11" s="78" t="s">
        <v>26</v>
      </c>
      <c r="G11" s="79" t="s">
        <v>41</v>
      </c>
      <c r="H11" s="78" t="s">
        <v>26</v>
      </c>
      <c r="I11" s="79" t="s">
        <v>41</v>
      </c>
      <c r="J11" s="237" t="s">
        <v>26</v>
      </c>
      <c r="K11" s="79" t="s">
        <v>41</v>
      </c>
      <c r="L11" s="237" t="s">
        <v>26</v>
      </c>
      <c r="M11" s="79" t="s">
        <v>41</v>
      </c>
      <c r="N11" s="237" t="s">
        <v>26</v>
      </c>
      <c r="O11" s="79" t="s">
        <v>41</v>
      </c>
      <c r="P11" s="237" t="s">
        <v>26</v>
      </c>
      <c r="Q11" s="79" t="s">
        <v>41</v>
      </c>
      <c r="R11" s="237" t="s">
        <v>26</v>
      </c>
      <c r="S11" s="79" t="s">
        <v>41</v>
      </c>
      <c r="T11" s="237" t="s">
        <v>26</v>
      </c>
      <c r="U11" s="79" t="s">
        <v>41</v>
      </c>
      <c r="V11" s="237" t="s">
        <v>26</v>
      </c>
      <c r="W11" s="79" t="s">
        <v>41</v>
      </c>
      <c r="X11" s="237" t="s">
        <v>26</v>
      </c>
      <c r="Y11" s="79" t="s">
        <v>41</v>
      </c>
      <c r="Z11" s="237" t="s">
        <v>26</v>
      </c>
      <c r="AA11" s="79" t="s">
        <v>41</v>
      </c>
      <c r="AB11" s="237" t="s">
        <v>26</v>
      </c>
      <c r="AC11" s="79" t="s">
        <v>41</v>
      </c>
      <c r="AD11" s="237" t="s">
        <v>26</v>
      </c>
      <c r="AE11" s="79" t="s">
        <v>41</v>
      </c>
      <c r="AF11" s="237" t="s">
        <v>26</v>
      </c>
      <c r="AG11" s="79" t="s">
        <v>41</v>
      </c>
      <c r="AH11" s="237" t="s">
        <v>26</v>
      </c>
      <c r="AI11" s="79" t="s">
        <v>41</v>
      </c>
      <c r="AJ11" s="237" t="s">
        <v>26</v>
      </c>
      <c r="AK11" s="79" t="s">
        <v>41</v>
      </c>
      <c r="AL11" s="237" t="s">
        <v>26</v>
      </c>
      <c r="AM11" s="79" t="s">
        <v>41</v>
      </c>
      <c r="AN11" s="237" t="s">
        <v>26</v>
      </c>
      <c r="AO11" s="79" t="s">
        <v>41</v>
      </c>
      <c r="AP11" s="237" t="s">
        <v>26</v>
      </c>
      <c r="AQ11" s="79" t="s">
        <v>41</v>
      </c>
      <c r="AR11" s="237" t="s">
        <v>26</v>
      </c>
      <c r="AS11" s="79" t="s">
        <v>41</v>
      </c>
      <c r="AT11" s="237" t="s">
        <v>26</v>
      </c>
      <c r="AU11" s="79" t="s">
        <v>41</v>
      </c>
      <c r="AV11" s="237" t="s">
        <v>26</v>
      </c>
      <c r="AW11" s="79" t="s">
        <v>41</v>
      </c>
      <c r="AX11" s="237" t="s">
        <v>26</v>
      </c>
      <c r="AY11" s="79" t="s">
        <v>41</v>
      </c>
      <c r="AZ11" s="237" t="s">
        <v>26</v>
      </c>
      <c r="BA11" s="79" t="s">
        <v>41</v>
      </c>
      <c r="BB11" s="237" t="s">
        <v>26</v>
      </c>
      <c r="BC11" s="79"/>
      <c r="BD11" s="237"/>
      <c r="BE11" s="79"/>
      <c r="BF11" s="237"/>
      <c r="BG11" s="79"/>
      <c r="BH11" s="237"/>
      <c r="BI11" s="79"/>
      <c r="BJ11" s="237"/>
      <c r="BK11" s="79"/>
      <c r="BL11" s="237"/>
      <c r="BM11" s="79"/>
      <c r="BN11" s="237"/>
      <c r="BO11" s="79"/>
      <c r="BP11" s="237"/>
      <c r="BQ11" s="79"/>
      <c r="BR11" s="237"/>
      <c r="BS11" s="79"/>
      <c r="BT11" s="237"/>
      <c r="BU11" s="79"/>
      <c r="BV11" s="237"/>
      <c r="BW11" s="79"/>
      <c r="BX11" s="237"/>
      <c r="BY11" s="79"/>
      <c r="BZ11" s="237"/>
      <c r="CA11" s="79"/>
      <c r="CB11" s="237"/>
      <c r="CC11" s="79"/>
      <c r="CD11" s="237"/>
      <c r="CE11" s="79"/>
      <c r="CF11" s="237"/>
      <c r="CG11" s="79"/>
      <c r="CH11" s="237"/>
      <c r="CI11" s="79"/>
      <c r="CJ11" s="237"/>
      <c r="CK11" s="79"/>
      <c r="CL11" s="237"/>
      <c r="CM11" s="79"/>
      <c r="CN11" s="237"/>
      <c r="CO11" s="79"/>
      <c r="CP11" s="237"/>
      <c r="CQ11" s="79"/>
      <c r="CR11" s="237"/>
      <c r="CS11" s="79"/>
      <c r="CT11" s="237"/>
      <c r="CU11" s="79"/>
      <c r="CV11" s="237"/>
      <c r="CW11" s="79"/>
      <c r="CX11" s="237"/>
      <c r="CY11" s="79"/>
      <c r="CZ11" s="237"/>
      <c r="DA11" s="79"/>
      <c r="DB11" s="237"/>
      <c r="DC11" s="79"/>
      <c r="DD11" s="237"/>
      <c r="DE11" s="79"/>
      <c r="DF11" s="237"/>
      <c r="DG11" s="79"/>
      <c r="DH11" s="237"/>
      <c r="DI11" s="79"/>
      <c r="DJ11" s="78"/>
      <c r="DK11" s="79"/>
      <c r="DL11" s="78"/>
      <c r="DM11" s="79"/>
      <c r="DN11" s="78"/>
      <c r="DO11" s="79"/>
      <c r="DP11" s="78"/>
      <c r="DQ11" s="79"/>
      <c r="DR11" s="78"/>
      <c r="DS11" s="79"/>
      <c r="DT11" s="78"/>
      <c r="DU11" s="79"/>
      <c r="DV11" s="78"/>
      <c r="DW11" s="79"/>
      <c r="DX11" s="78"/>
      <c r="DY11" s="79"/>
      <c r="DZ11" s="78"/>
      <c r="EA11" s="79"/>
      <c r="EB11" s="78"/>
      <c r="EC11" s="79"/>
      <c r="ED11" s="78"/>
      <c r="EE11" s="79"/>
      <c r="EF11" s="78"/>
    </row>
    <row r="12" spans="1:136" x14ac:dyDescent="0.2">
      <c r="A12" s="2" t="s">
        <v>2392</v>
      </c>
      <c r="B12" s="2" t="s">
        <v>2334</v>
      </c>
      <c r="C12" s="2" t="s">
        <v>2334</v>
      </c>
      <c r="D12" s="2" t="s">
        <v>1821</v>
      </c>
      <c r="E12" s="74">
        <v>29158656</v>
      </c>
      <c r="F12" s="156">
        <v>0.88032132122394935</v>
      </c>
      <c r="G12" s="5"/>
      <c r="H12" s="6" t="s">
        <v>286</v>
      </c>
      <c r="I12" s="5"/>
      <c r="J12" s="80" t="s">
        <v>286</v>
      </c>
      <c r="K12" s="5"/>
      <c r="L12" s="80" t="s">
        <v>286</v>
      </c>
      <c r="M12" s="5"/>
      <c r="N12" s="80"/>
      <c r="O12" s="5"/>
      <c r="P12" s="80" t="s">
        <v>286</v>
      </c>
      <c r="Q12" s="5"/>
      <c r="R12" s="80" t="s">
        <v>286</v>
      </c>
      <c r="S12" s="5"/>
      <c r="T12" s="80" t="s">
        <v>286</v>
      </c>
      <c r="U12" s="5"/>
      <c r="V12" s="80" t="s">
        <v>286</v>
      </c>
      <c r="W12" s="5"/>
      <c r="X12" s="80" t="s">
        <v>286</v>
      </c>
      <c r="Y12" s="5"/>
      <c r="Z12" s="80" t="s">
        <v>286</v>
      </c>
      <c r="AA12" s="5"/>
      <c r="AB12" s="80" t="s">
        <v>286</v>
      </c>
      <c r="AC12" s="5"/>
      <c r="AD12" s="80" t="s">
        <v>286</v>
      </c>
      <c r="AE12" s="5"/>
      <c r="AF12" s="80" t="s">
        <v>286</v>
      </c>
      <c r="AG12" s="5"/>
      <c r="AH12" s="80" t="s">
        <v>286</v>
      </c>
      <c r="AI12" s="5"/>
      <c r="AJ12" s="80" t="s">
        <v>286</v>
      </c>
      <c r="AK12" s="5"/>
      <c r="AL12" s="80" t="s">
        <v>286</v>
      </c>
      <c r="AM12" s="5"/>
      <c r="AN12" s="80" t="s">
        <v>286</v>
      </c>
      <c r="AO12" s="5"/>
      <c r="AP12" s="80" t="s">
        <v>286</v>
      </c>
      <c r="AQ12" s="5"/>
      <c r="AR12" s="80" t="s">
        <v>286</v>
      </c>
      <c r="AS12" s="5"/>
      <c r="AT12" s="80" t="s">
        <v>286</v>
      </c>
      <c r="AU12" s="5"/>
      <c r="AV12" s="80" t="s">
        <v>286</v>
      </c>
      <c r="AW12" s="5"/>
      <c r="AX12" s="80" t="s">
        <v>286</v>
      </c>
      <c r="AY12" s="5"/>
      <c r="AZ12" s="80" t="s">
        <v>286</v>
      </c>
      <c r="BA12" s="5"/>
      <c r="BB12" s="80" t="s">
        <v>286</v>
      </c>
      <c r="BD12" s="123" t="s">
        <v>286</v>
      </c>
      <c r="BF12" s="123" t="s">
        <v>286</v>
      </c>
      <c r="BH12" s="123" t="s">
        <v>286</v>
      </c>
      <c r="BJ12" s="123" t="s">
        <v>286</v>
      </c>
      <c r="BL12" s="123" t="s">
        <v>286</v>
      </c>
      <c r="BN12" s="123" t="s">
        <v>286</v>
      </c>
      <c r="BP12" s="123" t="s">
        <v>286</v>
      </c>
      <c r="BR12" s="123" t="s">
        <v>286</v>
      </c>
      <c r="BT12" s="123" t="s">
        <v>286</v>
      </c>
      <c r="BV12" s="123" t="s">
        <v>286</v>
      </c>
      <c r="BX12" s="123" t="s">
        <v>286</v>
      </c>
      <c r="BZ12" s="123" t="s">
        <v>286</v>
      </c>
      <c r="CB12" s="123" t="s">
        <v>286</v>
      </c>
      <c r="CD12" s="123" t="s">
        <v>286</v>
      </c>
      <c r="CF12" s="123" t="s">
        <v>286</v>
      </c>
      <c r="CH12" s="123" t="s">
        <v>286</v>
      </c>
      <c r="CJ12" s="123" t="s">
        <v>286</v>
      </c>
      <c r="CL12" s="123" t="s">
        <v>286</v>
      </c>
      <c r="CN12" s="123" t="s">
        <v>286</v>
      </c>
      <c r="CP12" s="123" t="s">
        <v>286</v>
      </c>
      <c r="CR12" s="123" t="s">
        <v>286</v>
      </c>
      <c r="CT12" s="123" t="s">
        <v>286</v>
      </c>
      <c r="CV12" s="123" t="s">
        <v>286</v>
      </c>
      <c r="CX12" s="123" t="s">
        <v>286</v>
      </c>
      <c r="CZ12" s="123" t="s">
        <v>286</v>
      </c>
      <c r="DB12" s="123" t="s">
        <v>286</v>
      </c>
      <c r="DD12" s="123" t="s">
        <v>286</v>
      </c>
      <c r="DF12" s="123" t="s">
        <v>286</v>
      </c>
      <c r="DH12" s="123" t="s">
        <v>286</v>
      </c>
    </row>
    <row r="13" spans="1:136" x14ac:dyDescent="0.2">
      <c r="A13" s="2" t="s">
        <v>2392</v>
      </c>
      <c r="B13" s="2" t="s">
        <v>2334</v>
      </c>
      <c r="C13" s="2" t="s">
        <v>2334</v>
      </c>
      <c r="D13" s="2" t="s">
        <v>1822</v>
      </c>
      <c r="E13" s="74">
        <v>3964086</v>
      </c>
      <c r="F13" s="80">
        <v>0.11967867877605061</v>
      </c>
      <c r="G13" s="5"/>
      <c r="H13" s="6" t="s">
        <v>286</v>
      </c>
      <c r="I13" s="5"/>
      <c r="J13" s="80" t="s">
        <v>286</v>
      </c>
      <c r="K13" s="5"/>
      <c r="L13" s="80" t="s">
        <v>286</v>
      </c>
      <c r="M13" s="5"/>
      <c r="N13" s="80"/>
      <c r="O13" s="5"/>
      <c r="P13" s="80" t="s">
        <v>286</v>
      </c>
      <c r="Q13" s="5"/>
      <c r="R13" s="80" t="s">
        <v>286</v>
      </c>
      <c r="S13" s="5"/>
      <c r="T13" s="80" t="s">
        <v>286</v>
      </c>
      <c r="U13" s="5"/>
      <c r="V13" s="80" t="s">
        <v>286</v>
      </c>
      <c r="W13" s="5"/>
      <c r="X13" s="80" t="s">
        <v>286</v>
      </c>
      <c r="Y13" s="5"/>
      <c r="Z13" s="80" t="s">
        <v>286</v>
      </c>
      <c r="AA13" s="5"/>
      <c r="AB13" s="80" t="s">
        <v>286</v>
      </c>
      <c r="AC13" s="5"/>
      <c r="AD13" s="80" t="s">
        <v>286</v>
      </c>
      <c r="AE13" s="5"/>
      <c r="AF13" s="80" t="s">
        <v>286</v>
      </c>
      <c r="AG13" s="5"/>
      <c r="AH13" s="80" t="s">
        <v>286</v>
      </c>
      <c r="AI13" s="5"/>
      <c r="AJ13" s="80" t="s">
        <v>286</v>
      </c>
      <c r="AK13" s="5"/>
      <c r="AL13" s="80" t="s">
        <v>286</v>
      </c>
      <c r="AM13" s="5"/>
      <c r="AN13" s="80" t="s">
        <v>286</v>
      </c>
      <c r="AO13" s="5"/>
      <c r="AP13" s="80" t="s">
        <v>286</v>
      </c>
      <c r="AQ13" s="5"/>
      <c r="AR13" s="80" t="s">
        <v>286</v>
      </c>
      <c r="AS13" s="5"/>
      <c r="AT13" s="80" t="s">
        <v>286</v>
      </c>
      <c r="AU13" s="5"/>
      <c r="AV13" s="80" t="s">
        <v>286</v>
      </c>
      <c r="AW13" s="5"/>
      <c r="AX13" s="80" t="s">
        <v>286</v>
      </c>
      <c r="AY13" s="5"/>
      <c r="AZ13" s="80" t="s">
        <v>286</v>
      </c>
      <c r="BA13" s="5"/>
      <c r="BB13" s="80" t="s">
        <v>286</v>
      </c>
      <c r="BD13" s="123" t="s">
        <v>286</v>
      </c>
      <c r="BF13" s="123" t="s">
        <v>286</v>
      </c>
      <c r="BH13" s="123" t="s">
        <v>286</v>
      </c>
      <c r="BJ13" s="123" t="s">
        <v>286</v>
      </c>
      <c r="BL13" s="123" t="s">
        <v>286</v>
      </c>
      <c r="BN13" s="123" t="s">
        <v>286</v>
      </c>
      <c r="BP13" s="123" t="s">
        <v>286</v>
      </c>
      <c r="BR13" s="123" t="s">
        <v>286</v>
      </c>
      <c r="BT13" s="123" t="s">
        <v>286</v>
      </c>
      <c r="BV13" s="123" t="s">
        <v>286</v>
      </c>
      <c r="BX13" s="123" t="s">
        <v>286</v>
      </c>
      <c r="BZ13" s="123" t="s">
        <v>286</v>
      </c>
      <c r="CB13" s="123" t="s">
        <v>286</v>
      </c>
      <c r="CD13" s="123" t="s">
        <v>286</v>
      </c>
      <c r="CF13" s="123" t="s">
        <v>286</v>
      </c>
      <c r="CH13" s="123" t="s">
        <v>286</v>
      </c>
      <c r="CJ13" s="123" t="s">
        <v>286</v>
      </c>
      <c r="CL13" s="123" t="s">
        <v>286</v>
      </c>
      <c r="CN13" s="123" t="s">
        <v>286</v>
      </c>
      <c r="CP13" s="123" t="s">
        <v>286</v>
      </c>
      <c r="CR13" s="123" t="s">
        <v>286</v>
      </c>
      <c r="CT13" s="123" t="s">
        <v>286</v>
      </c>
      <c r="CV13" s="123" t="s">
        <v>286</v>
      </c>
      <c r="CX13" s="123" t="s">
        <v>286</v>
      </c>
      <c r="CZ13" s="123" t="s">
        <v>286</v>
      </c>
      <c r="DB13" s="123" t="s">
        <v>286</v>
      </c>
      <c r="DD13" s="123" t="s">
        <v>286</v>
      </c>
      <c r="DF13" s="123" t="s">
        <v>286</v>
      </c>
      <c r="DH13" s="123" t="s">
        <v>286</v>
      </c>
    </row>
    <row r="14" spans="1:136" x14ac:dyDescent="0.2">
      <c r="A14" s="2" t="s">
        <v>2393</v>
      </c>
      <c r="B14" s="2" t="s">
        <v>2335</v>
      </c>
      <c r="C14" s="2" t="s">
        <v>2335</v>
      </c>
      <c r="D14" s="2" t="s">
        <v>1821</v>
      </c>
      <c r="E14" s="7"/>
      <c r="F14" s="68" t="s">
        <v>286</v>
      </c>
      <c r="G14" s="2">
        <v>17790070</v>
      </c>
      <c r="H14" s="39">
        <v>0.92199310803793955</v>
      </c>
      <c r="I14" s="7"/>
      <c r="J14" s="238" t="s">
        <v>286</v>
      </c>
      <c r="K14" s="7"/>
      <c r="L14" s="238" t="s">
        <v>286</v>
      </c>
      <c r="M14" s="7"/>
      <c r="N14" s="238"/>
      <c r="O14" s="7"/>
      <c r="P14" s="238" t="s">
        <v>286</v>
      </c>
      <c r="Q14" s="7"/>
      <c r="R14" s="238" t="s">
        <v>286</v>
      </c>
      <c r="S14" s="7"/>
      <c r="T14" s="238" t="s">
        <v>286</v>
      </c>
      <c r="U14" s="7"/>
      <c r="V14" s="238" t="s">
        <v>286</v>
      </c>
      <c r="W14" s="7"/>
      <c r="X14" s="238" t="s">
        <v>286</v>
      </c>
      <c r="Y14" s="7"/>
      <c r="Z14" s="238" t="s">
        <v>286</v>
      </c>
      <c r="AA14" s="7"/>
      <c r="AB14" s="238" t="s">
        <v>286</v>
      </c>
      <c r="AC14" s="7"/>
      <c r="AD14" s="238" t="s">
        <v>286</v>
      </c>
      <c r="AE14" s="7"/>
      <c r="AF14" s="238" t="s">
        <v>286</v>
      </c>
      <c r="AG14" s="7"/>
      <c r="AH14" s="238" t="s">
        <v>286</v>
      </c>
      <c r="AI14" s="7"/>
      <c r="AJ14" s="238" t="s">
        <v>286</v>
      </c>
      <c r="AK14" s="7"/>
      <c r="AL14" s="238" t="s">
        <v>286</v>
      </c>
      <c r="AM14" s="7"/>
      <c r="AN14" s="238" t="s">
        <v>286</v>
      </c>
      <c r="AO14" s="7"/>
      <c r="AP14" s="238" t="s">
        <v>286</v>
      </c>
      <c r="AQ14" s="7"/>
      <c r="AR14" s="238" t="s">
        <v>286</v>
      </c>
      <c r="AS14" s="7"/>
      <c r="AT14" s="238" t="s">
        <v>286</v>
      </c>
      <c r="AU14" s="7"/>
      <c r="AV14" s="238" t="s">
        <v>286</v>
      </c>
      <c r="AW14" s="7"/>
      <c r="AX14" s="238" t="s">
        <v>286</v>
      </c>
      <c r="AY14" s="7"/>
      <c r="AZ14" s="238" t="s">
        <v>286</v>
      </c>
      <c r="BA14" s="7"/>
      <c r="BB14" s="238" t="s">
        <v>286</v>
      </c>
      <c r="BD14" s="123" t="s">
        <v>286</v>
      </c>
      <c r="BF14" s="123" t="s">
        <v>286</v>
      </c>
      <c r="BH14" s="123" t="s">
        <v>286</v>
      </c>
      <c r="BJ14" s="123" t="s">
        <v>286</v>
      </c>
      <c r="BL14" s="123" t="s">
        <v>286</v>
      </c>
      <c r="BN14" s="123" t="s">
        <v>286</v>
      </c>
      <c r="BP14" s="123" t="s">
        <v>286</v>
      </c>
      <c r="BR14" s="123" t="s">
        <v>286</v>
      </c>
      <c r="BT14" s="123" t="s">
        <v>286</v>
      </c>
      <c r="BV14" s="123" t="s">
        <v>286</v>
      </c>
      <c r="BX14" s="123" t="s">
        <v>286</v>
      </c>
      <c r="BZ14" s="123" t="s">
        <v>286</v>
      </c>
      <c r="CB14" s="123" t="s">
        <v>286</v>
      </c>
      <c r="CD14" s="123" t="s">
        <v>286</v>
      </c>
      <c r="CF14" s="123" t="s">
        <v>286</v>
      </c>
      <c r="CH14" s="123" t="s">
        <v>286</v>
      </c>
      <c r="CJ14" s="123" t="s">
        <v>286</v>
      </c>
      <c r="CL14" s="123" t="s">
        <v>286</v>
      </c>
      <c r="CN14" s="123" t="s">
        <v>286</v>
      </c>
      <c r="CP14" s="123" t="s">
        <v>286</v>
      </c>
      <c r="CR14" s="123" t="s">
        <v>286</v>
      </c>
      <c r="CT14" s="123" t="s">
        <v>286</v>
      </c>
      <c r="CV14" s="123" t="s">
        <v>286</v>
      </c>
      <c r="CX14" s="123" t="s">
        <v>286</v>
      </c>
      <c r="CZ14" s="123" t="s">
        <v>286</v>
      </c>
      <c r="DB14" s="123" t="s">
        <v>286</v>
      </c>
      <c r="DD14" s="123" t="s">
        <v>286</v>
      </c>
      <c r="DF14" s="123" t="s">
        <v>286</v>
      </c>
      <c r="DH14" s="123" t="s">
        <v>286</v>
      </c>
    </row>
    <row r="15" spans="1:136" x14ac:dyDescent="0.2">
      <c r="A15" s="2" t="s">
        <v>2393</v>
      </c>
      <c r="B15" s="2" t="s">
        <v>2335</v>
      </c>
      <c r="C15" s="2" t="s">
        <v>2335</v>
      </c>
      <c r="D15" s="2" t="s">
        <v>1822</v>
      </c>
      <c r="E15" s="7"/>
      <c r="F15" s="68" t="s">
        <v>286</v>
      </c>
      <c r="G15" s="2">
        <v>1505161</v>
      </c>
      <c r="H15" s="39">
        <v>7.8006891962060468E-2</v>
      </c>
      <c r="I15" s="7"/>
      <c r="J15" s="238" t="s">
        <v>286</v>
      </c>
      <c r="K15" s="7"/>
      <c r="L15" s="238" t="s">
        <v>286</v>
      </c>
      <c r="M15" s="7"/>
      <c r="N15" s="238"/>
      <c r="O15" s="7"/>
      <c r="P15" s="238" t="s">
        <v>286</v>
      </c>
      <c r="Q15" s="7"/>
      <c r="R15" s="238" t="s">
        <v>286</v>
      </c>
      <c r="S15" s="7"/>
      <c r="T15" s="238" t="s">
        <v>286</v>
      </c>
      <c r="U15" s="7"/>
      <c r="V15" s="238" t="s">
        <v>286</v>
      </c>
      <c r="W15" s="7"/>
      <c r="X15" s="238" t="s">
        <v>286</v>
      </c>
      <c r="Y15" s="7"/>
      <c r="Z15" s="238" t="s">
        <v>286</v>
      </c>
      <c r="AA15" s="7"/>
      <c r="AB15" s="238" t="s">
        <v>286</v>
      </c>
      <c r="AC15" s="7"/>
      <c r="AD15" s="238" t="s">
        <v>286</v>
      </c>
      <c r="AE15" s="7"/>
      <c r="AF15" s="238" t="s">
        <v>286</v>
      </c>
      <c r="AG15" s="7"/>
      <c r="AH15" s="238" t="s">
        <v>286</v>
      </c>
      <c r="AI15" s="7"/>
      <c r="AJ15" s="238" t="s">
        <v>286</v>
      </c>
      <c r="AK15" s="7"/>
      <c r="AL15" s="238" t="s">
        <v>286</v>
      </c>
      <c r="AM15" s="7"/>
      <c r="AN15" s="238" t="s">
        <v>286</v>
      </c>
      <c r="AO15" s="7"/>
      <c r="AP15" s="238" t="s">
        <v>286</v>
      </c>
      <c r="AQ15" s="7"/>
      <c r="AR15" s="238" t="s">
        <v>286</v>
      </c>
      <c r="AS15" s="7"/>
      <c r="AT15" s="238" t="s">
        <v>286</v>
      </c>
      <c r="AU15" s="7"/>
      <c r="AV15" s="238" t="s">
        <v>286</v>
      </c>
      <c r="AW15" s="7"/>
      <c r="AX15" s="238" t="s">
        <v>286</v>
      </c>
      <c r="AY15" s="7"/>
      <c r="AZ15" s="238" t="s">
        <v>286</v>
      </c>
      <c r="BA15" s="7"/>
      <c r="BB15" s="238" t="s">
        <v>286</v>
      </c>
      <c r="BD15" s="123" t="s">
        <v>286</v>
      </c>
      <c r="BF15" s="123" t="s">
        <v>286</v>
      </c>
      <c r="BH15" s="123" t="s">
        <v>286</v>
      </c>
      <c r="BJ15" s="123" t="s">
        <v>286</v>
      </c>
      <c r="BL15" s="123" t="s">
        <v>286</v>
      </c>
      <c r="BN15" s="123" t="s">
        <v>286</v>
      </c>
      <c r="BP15" s="123" t="s">
        <v>286</v>
      </c>
      <c r="BR15" s="123" t="s">
        <v>286</v>
      </c>
      <c r="BT15" s="123" t="s">
        <v>286</v>
      </c>
      <c r="BV15" s="123" t="s">
        <v>286</v>
      </c>
      <c r="BX15" s="123" t="s">
        <v>286</v>
      </c>
      <c r="BZ15" s="123" t="s">
        <v>286</v>
      </c>
      <c r="CB15" s="123" t="s">
        <v>286</v>
      </c>
      <c r="CD15" s="123" t="s">
        <v>286</v>
      </c>
      <c r="CF15" s="123" t="s">
        <v>286</v>
      </c>
      <c r="CH15" s="123" t="s">
        <v>286</v>
      </c>
      <c r="CJ15" s="123" t="s">
        <v>286</v>
      </c>
      <c r="CL15" s="123" t="s">
        <v>286</v>
      </c>
      <c r="CN15" s="123" t="s">
        <v>286</v>
      </c>
      <c r="CP15" s="123" t="s">
        <v>286</v>
      </c>
      <c r="CR15" s="123" t="s">
        <v>286</v>
      </c>
      <c r="CT15" s="123" t="s">
        <v>286</v>
      </c>
      <c r="CV15" s="123" t="s">
        <v>286</v>
      </c>
      <c r="CX15" s="123" t="s">
        <v>286</v>
      </c>
      <c r="CZ15" s="123" t="s">
        <v>286</v>
      </c>
      <c r="DB15" s="123" t="s">
        <v>286</v>
      </c>
      <c r="DD15" s="123" t="s">
        <v>286</v>
      </c>
      <c r="DF15" s="123" t="s">
        <v>286</v>
      </c>
      <c r="DH15" s="123" t="s">
        <v>286</v>
      </c>
    </row>
    <row r="16" spans="1:136" x14ac:dyDescent="0.2">
      <c r="A16" s="2" t="s">
        <v>2394</v>
      </c>
      <c r="B16" s="2" t="s">
        <v>2336</v>
      </c>
      <c r="C16" s="2" t="s">
        <v>2336</v>
      </c>
      <c r="D16" s="2" t="s">
        <v>1821</v>
      </c>
      <c r="E16" s="7"/>
      <c r="F16" s="4" t="s">
        <v>286</v>
      </c>
      <c r="G16" s="7"/>
      <c r="H16" s="4" t="s">
        <v>286</v>
      </c>
      <c r="I16" s="7">
        <v>17899910</v>
      </c>
      <c r="J16" s="238">
        <v>0.92277632727607539</v>
      </c>
      <c r="K16" s="7"/>
      <c r="L16" s="238" t="s">
        <v>286</v>
      </c>
      <c r="M16" s="7"/>
      <c r="N16" s="238"/>
      <c r="O16" s="7"/>
      <c r="P16" s="238" t="s">
        <v>286</v>
      </c>
      <c r="Q16" s="7"/>
      <c r="R16" s="238" t="s">
        <v>286</v>
      </c>
      <c r="S16" s="7"/>
      <c r="T16" s="238" t="s">
        <v>286</v>
      </c>
      <c r="U16" s="7"/>
      <c r="V16" s="238" t="s">
        <v>286</v>
      </c>
      <c r="W16" s="7"/>
      <c r="X16" s="238" t="s">
        <v>286</v>
      </c>
      <c r="Y16" s="7"/>
      <c r="Z16" s="238" t="s">
        <v>286</v>
      </c>
      <c r="AA16" s="7"/>
      <c r="AB16" s="238" t="s">
        <v>286</v>
      </c>
      <c r="AC16" s="7"/>
      <c r="AD16" s="238" t="s">
        <v>286</v>
      </c>
      <c r="AE16" s="7"/>
      <c r="AF16" s="238" t="s">
        <v>286</v>
      </c>
      <c r="AG16" s="7"/>
      <c r="AH16" s="238" t="s">
        <v>286</v>
      </c>
      <c r="AI16" s="7"/>
      <c r="AJ16" s="238" t="s">
        <v>286</v>
      </c>
      <c r="AK16" s="7"/>
      <c r="AL16" s="238" t="s">
        <v>286</v>
      </c>
      <c r="AM16" s="7"/>
      <c r="AN16" s="238" t="s">
        <v>286</v>
      </c>
      <c r="AO16" s="7"/>
      <c r="AP16" s="238" t="s">
        <v>286</v>
      </c>
      <c r="AQ16" s="7"/>
      <c r="AR16" s="238" t="s">
        <v>286</v>
      </c>
      <c r="AS16" s="7"/>
      <c r="AT16" s="238" t="s">
        <v>286</v>
      </c>
      <c r="AU16" s="7"/>
      <c r="AV16" s="238" t="s">
        <v>286</v>
      </c>
      <c r="AW16" s="7"/>
      <c r="AX16" s="238" t="s">
        <v>286</v>
      </c>
      <c r="AY16" s="7"/>
      <c r="AZ16" s="238" t="s">
        <v>286</v>
      </c>
      <c r="BA16" s="7"/>
      <c r="BB16" s="238" t="s">
        <v>286</v>
      </c>
      <c r="BD16" s="123" t="s">
        <v>286</v>
      </c>
      <c r="BF16" s="123" t="s">
        <v>286</v>
      </c>
      <c r="BH16" s="123" t="s">
        <v>286</v>
      </c>
      <c r="BJ16" s="123" t="s">
        <v>286</v>
      </c>
      <c r="BL16" s="123" t="s">
        <v>286</v>
      </c>
      <c r="BN16" s="123" t="s">
        <v>286</v>
      </c>
      <c r="BP16" s="123" t="s">
        <v>286</v>
      </c>
      <c r="BR16" s="123" t="s">
        <v>286</v>
      </c>
      <c r="BT16" s="123" t="s">
        <v>286</v>
      </c>
      <c r="BV16" s="123" t="s">
        <v>286</v>
      </c>
      <c r="BX16" s="123" t="s">
        <v>286</v>
      </c>
      <c r="BZ16" s="123" t="s">
        <v>286</v>
      </c>
      <c r="CB16" s="123" t="s">
        <v>286</v>
      </c>
      <c r="CD16" s="123" t="s">
        <v>286</v>
      </c>
      <c r="CF16" s="123" t="s">
        <v>286</v>
      </c>
      <c r="CH16" s="123" t="s">
        <v>286</v>
      </c>
      <c r="CJ16" s="123" t="s">
        <v>286</v>
      </c>
      <c r="CL16" s="123" t="s">
        <v>286</v>
      </c>
      <c r="CN16" s="123" t="s">
        <v>286</v>
      </c>
      <c r="CP16" s="123" t="s">
        <v>286</v>
      </c>
      <c r="CR16" s="123" t="s">
        <v>286</v>
      </c>
      <c r="CT16" s="123" t="s">
        <v>286</v>
      </c>
      <c r="CV16" s="123" t="s">
        <v>286</v>
      </c>
      <c r="CX16" s="123" t="s">
        <v>286</v>
      </c>
      <c r="CZ16" s="123" t="s">
        <v>286</v>
      </c>
      <c r="DB16" s="123" t="s">
        <v>286</v>
      </c>
      <c r="DD16" s="123" t="s">
        <v>286</v>
      </c>
      <c r="DF16" s="123" t="s">
        <v>286</v>
      </c>
      <c r="DH16" s="123" t="s">
        <v>286</v>
      </c>
    </row>
    <row r="17" spans="1:112" x14ac:dyDescent="0.2">
      <c r="A17" s="2" t="s">
        <v>2394</v>
      </c>
      <c r="B17" s="2" t="s">
        <v>2336</v>
      </c>
      <c r="C17" s="2" t="s">
        <v>2336</v>
      </c>
      <c r="D17" s="2" t="s">
        <v>1822</v>
      </c>
      <c r="E17" s="7"/>
      <c r="F17" s="4" t="s">
        <v>286</v>
      </c>
      <c r="G17" s="7"/>
      <c r="H17" s="4" t="s">
        <v>286</v>
      </c>
      <c r="I17" s="7">
        <v>1497976</v>
      </c>
      <c r="J17" s="238">
        <v>7.7223672723924663E-2</v>
      </c>
      <c r="K17" s="7"/>
      <c r="L17" s="238" t="s">
        <v>286</v>
      </c>
      <c r="M17" s="7"/>
      <c r="N17" s="238"/>
      <c r="O17" s="7"/>
      <c r="P17" s="238" t="s">
        <v>286</v>
      </c>
      <c r="Q17" s="7"/>
      <c r="R17" s="238" t="s">
        <v>286</v>
      </c>
      <c r="S17" s="7"/>
      <c r="T17" s="238" t="s">
        <v>286</v>
      </c>
      <c r="U17" s="7"/>
      <c r="V17" s="238" t="s">
        <v>286</v>
      </c>
      <c r="W17" s="7"/>
      <c r="X17" s="238" t="s">
        <v>286</v>
      </c>
      <c r="Y17" s="7"/>
      <c r="Z17" s="238" t="s">
        <v>286</v>
      </c>
      <c r="AA17" s="7"/>
      <c r="AB17" s="238" t="s">
        <v>286</v>
      </c>
      <c r="AC17" s="7"/>
      <c r="AD17" s="238" t="s">
        <v>286</v>
      </c>
      <c r="AE17" s="7"/>
      <c r="AF17" s="238" t="s">
        <v>286</v>
      </c>
      <c r="AG17" s="7"/>
      <c r="AH17" s="238" t="s">
        <v>286</v>
      </c>
      <c r="AI17" s="7"/>
      <c r="AJ17" s="238" t="s">
        <v>286</v>
      </c>
      <c r="AK17" s="7"/>
      <c r="AL17" s="238" t="s">
        <v>286</v>
      </c>
      <c r="AM17" s="7"/>
      <c r="AN17" s="238" t="s">
        <v>286</v>
      </c>
      <c r="AO17" s="7"/>
      <c r="AP17" s="238" t="s">
        <v>286</v>
      </c>
      <c r="AQ17" s="7"/>
      <c r="AR17" s="238" t="s">
        <v>286</v>
      </c>
      <c r="AS17" s="7"/>
      <c r="AT17" s="238" t="s">
        <v>286</v>
      </c>
      <c r="AU17" s="7"/>
      <c r="AV17" s="238" t="s">
        <v>286</v>
      </c>
      <c r="AW17" s="7"/>
      <c r="AX17" s="238" t="s">
        <v>286</v>
      </c>
      <c r="AY17" s="7"/>
      <c r="AZ17" s="238" t="s">
        <v>286</v>
      </c>
      <c r="BA17" s="7"/>
      <c r="BB17" s="238" t="s">
        <v>286</v>
      </c>
      <c r="BD17" s="123" t="s">
        <v>286</v>
      </c>
      <c r="BF17" s="123" t="s">
        <v>286</v>
      </c>
      <c r="BH17" s="123" t="s">
        <v>286</v>
      </c>
      <c r="BJ17" s="123" t="s">
        <v>286</v>
      </c>
      <c r="BL17" s="123" t="s">
        <v>286</v>
      </c>
      <c r="BN17" s="123" t="s">
        <v>286</v>
      </c>
      <c r="BP17" s="123" t="s">
        <v>286</v>
      </c>
      <c r="BR17" s="123" t="s">
        <v>286</v>
      </c>
      <c r="BT17" s="123" t="s">
        <v>286</v>
      </c>
      <c r="BV17" s="123" t="s">
        <v>286</v>
      </c>
      <c r="BX17" s="123" t="s">
        <v>286</v>
      </c>
      <c r="BZ17" s="123" t="s">
        <v>286</v>
      </c>
      <c r="CB17" s="123" t="s">
        <v>286</v>
      </c>
      <c r="CD17" s="123" t="s">
        <v>286</v>
      </c>
      <c r="CF17" s="123" t="s">
        <v>286</v>
      </c>
      <c r="CH17" s="123" t="s">
        <v>286</v>
      </c>
      <c r="CJ17" s="123" t="s">
        <v>286</v>
      </c>
      <c r="CL17" s="123" t="s">
        <v>286</v>
      </c>
      <c r="CN17" s="123" t="s">
        <v>286</v>
      </c>
      <c r="CP17" s="123" t="s">
        <v>286</v>
      </c>
      <c r="CR17" s="123" t="s">
        <v>286</v>
      </c>
      <c r="CT17" s="123" t="s">
        <v>286</v>
      </c>
      <c r="CV17" s="123" t="s">
        <v>286</v>
      </c>
      <c r="CX17" s="123" t="s">
        <v>286</v>
      </c>
      <c r="CZ17" s="123" t="s">
        <v>286</v>
      </c>
      <c r="DB17" s="123" t="s">
        <v>286</v>
      </c>
      <c r="DD17" s="123" t="s">
        <v>286</v>
      </c>
      <c r="DF17" s="123" t="s">
        <v>286</v>
      </c>
      <c r="DH17" s="123" t="s">
        <v>286</v>
      </c>
    </row>
    <row r="18" spans="1:112" x14ac:dyDescent="0.2">
      <c r="A18" s="2" t="s">
        <v>2395</v>
      </c>
      <c r="B18" s="2" t="s">
        <v>2337</v>
      </c>
      <c r="C18" s="2" t="s">
        <v>2337</v>
      </c>
      <c r="D18" s="2" t="s">
        <v>1821</v>
      </c>
      <c r="E18" s="7"/>
      <c r="F18" s="4" t="s">
        <v>286</v>
      </c>
      <c r="G18" s="7"/>
      <c r="H18" s="4" t="s">
        <v>286</v>
      </c>
      <c r="I18" s="7"/>
      <c r="J18" s="238" t="s">
        <v>286</v>
      </c>
      <c r="K18" s="7">
        <v>18287687</v>
      </c>
      <c r="L18" s="238">
        <v>0.93505858890658344</v>
      </c>
      <c r="M18" s="7"/>
      <c r="N18" s="238"/>
      <c r="O18" s="7"/>
      <c r="P18" s="238" t="s">
        <v>286</v>
      </c>
      <c r="Q18" s="7"/>
      <c r="R18" s="238" t="s">
        <v>286</v>
      </c>
      <c r="S18" s="7"/>
      <c r="T18" s="238" t="s">
        <v>286</v>
      </c>
      <c r="U18" s="7"/>
      <c r="V18" s="238" t="s">
        <v>286</v>
      </c>
      <c r="W18" s="7"/>
      <c r="X18" s="238" t="s">
        <v>286</v>
      </c>
      <c r="Y18" s="7"/>
      <c r="Z18" s="238" t="s">
        <v>286</v>
      </c>
      <c r="AA18" s="7"/>
      <c r="AB18" s="238" t="s">
        <v>286</v>
      </c>
      <c r="AC18" s="7"/>
      <c r="AD18" s="238" t="s">
        <v>286</v>
      </c>
      <c r="AE18" s="7"/>
      <c r="AF18" s="238" t="s">
        <v>286</v>
      </c>
      <c r="AG18" s="7"/>
      <c r="AH18" s="238" t="s">
        <v>286</v>
      </c>
      <c r="AI18" s="7"/>
      <c r="AJ18" s="238" t="s">
        <v>286</v>
      </c>
      <c r="AK18" s="7"/>
      <c r="AL18" s="238" t="s">
        <v>286</v>
      </c>
      <c r="AM18" s="7"/>
      <c r="AN18" s="238" t="s">
        <v>286</v>
      </c>
      <c r="AO18" s="7"/>
      <c r="AP18" s="238" t="s">
        <v>286</v>
      </c>
      <c r="AQ18" s="7"/>
      <c r="AR18" s="238" t="s">
        <v>286</v>
      </c>
      <c r="AS18" s="7"/>
      <c r="AT18" s="238" t="s">
        <v>286</v>
      </c>
      <c r="AU18" s="7"/>
      <c r="AV18" s="238" t="s">
        <v>286</v>
      </c>
      <c r="AW18" s="7"/>
      <c r="AX18" s="238" t="s">
        <v>286</v>
      </c>
      <c r="AY18" s="7"/>
      <c r="AZ18" s="238" t="s">
        <v>286</v>
      </c>
      <c r="BA18" s="7"/>
      <c r="BB18" s="238" t="s">
        <v>286</v>
      </c>
      <c r="BD18" s="123" t="s">
        <v>286</v>
      </c>
      <c r="BF18" s="123" t="s">
        <v>286</v>
      </c>
      <c r="BH18" s="123" t="s">
        <v>286</v>
      </c>
      <c r="BJ18" s="123" t="s">
        <v>286</v>
      </c>
      <c r="BL18" s="123" t="s">
        <v>286</v>
      </c>
      <c r="BN18" s="123" t="s">
        <v>286</v>
      </c>
      <c r="BP18" s="123" t="s">
        <v>286</v>
      </c>
      <c r="BR18" s="123" t="s">
        <v>286</v>
      </c>
      <c r="BT18" s="123" t="s">
        <v>286</v>
      </c>
      <c r="BV18" s="123" t="s">
        <v>286</v>
      </c>
      <c r="BX18" s="123" t="s">
        <v>286</v>
      </c>
      <c r="BZ18" s="123" t="s">
        <v>286</v>
      </c>
      <c r="CB18" s="123" t="s">
        <v>286</v>
      </c>
      <c r="CD18" s="123" t="s">
        <v>286</v>
      </c>
      <c r="CF18" s="123" t="s">
        <v>286</v>
      </c>
      <c r="CH18" s="123" t="s">
        <v>286</v>
      </c>
      <c r="CJ18" s="123" t="s">
        <v>286</v>
      </c>
      <c r="CL18" s="123" t="s">
        <v>286</v>
      </c>
      <c r="CN18" s="123" t="s">
        <v>286</v>
      </c>
      <c r="CP18" s="123" t="s">
        <v>286</v>
      </c>
      <c r="CR18" s="123" t="s">
        <v>286</v>
      </c>
      <c r="CT18" s="123" t="s">
        <v>286</v>
      </c>
      <c r="CV18" s="123" t="s">
        <v>286</v>
      </c>
      <c r="CX18" s="123" t="s">
        <v>286</v>
      </c>
      <c r="CZ18" s="123" t="s">
        <v>286</v>
      </c>
      <c r="DB18" s="123" t="s">
        <v>286</v>
      </c>
      <c r="DD18" s="123" t="s">
        <v>286</v>
      </c>
      <c r="DF18" s="123" t="s">
        <v>286</v>
      </c>
      <c r="DH18" s="123" t="s">
        <v>286</v>
      </c>
    </row>
    <row r="19" spans="1:112" x14ac:dyDescent="0.2">
      <c r="A19" s="2" t="s">
        <v>2395</v>
      </c>
      <c r="B19" s="2" t="s">
        <v>2337</v>
      </c>
      <c r="C19" s="2" t="s">
        <v>2337</v>
      </c>
      <c r="D19" s="12" t="s">
        <v>1822</v>
      </c>
      <c r="E19" s="7"/>
      <c r="F19" s="4" t="s">
        <v>286</v>
      </c>
      <c r="G19" s="7"/>
      <c r="H19" s="4" t="s">
        <v>286</v>
      </c>
      <c r="I19" s="7"/>
      <c r="J19" s="238" t="s">
        <v>286</v>
      </c>
      <c r="K19" s="7">
        <v>1270111</v>
      </c>
      <c r="L19" s="238">
        <v>6.4941411093416543E-2</v>
      </c>
      <c r="M19" s="7"/>
      <c r="N19" s="238"/>
      <c r="O19" s="7"/>
      <c r="P19" s="238" t="s">
        <v>286</v>
      </c>
      <c r="Q19" s="7"/>
      <c r="R19" s="238" t="s">
        <v>286</v>
      </c>
      <c r="S19" s="7"/>
      <c r="T19" s="238" t="s">
        <v>286</v>
      </c>
      <c r="U19" s="7"/>
      <c r="V19" s="238" t="s">
        <v>286</v>
      </c>
      <c r="W19" s="7"/>
      <c r="X19" s="238" t="s">
        <v>286</v>
      </c>
      <c r="Y19" s="7"/>
      <c r="Z19" s="238" t="s">
        <v>286</v>
      </c>
      <c r="AA19" s="7"/>
      <c r="AB19" s="238" t="s">
        <v>286</v>
      </c>
      <c r="AC19" s="7"/>
      <c r="AD19" s="238" t="s">
        <v>286</v>
      </c>
      <c r="AE19" s="7"/>
      <c r="AF19" s="238" t="s">
        <v>286</v>
      </c>
      <c r="AG19" s="7"/>
      <c r="AH19" s="238" t="s">
        <v>286</v>
      </c>
      <c r="AI19" s="7"/>
      <c r="AJ19" s="238" t="s">
        <v>286</v>
      </c>
      <c r="AK19" s="7"/>
      <c r="AL19" s="238" t="s">
        <v>286</v>
      </c>
      <c r="AM19" s="7"/>
      <c r="AN19" s="238" t="s">
        <v>286</v>
      </c>
      <c r="AO19" s="7"/>
      <c r="AP19" s="238" t="s">
        <v>286</v>
      </c>
      <c r="AQ19" s="7"/>
      <c r="AR19" s="238" t="s">
        <v>286</v>
      </c>
      <c r="AS19" s="7"/>
      <c r="AT19" s="238" t="s">
        <v>286</v>
      </c>
      <c r="AU19" s="7"/>
      <c r="AV19" s="238" t="s">
        <v>286</v>
      </c>
      <c r="AW19" s="7"/>
      <c r="AX19" s="238" t="s">
        <v>286</v>
      </c>
      <c r="AY19" s="7"/>
      <c r="AZ19" s="238" t="s">
        <v>286</v>
      </c>
      <c r="BA19" s="7"/>
      <c r="BB19" s="238" t="s">
        <v>286</v>
      </c>
      <c r="BD19" s="123" t="s">
        <v>286</v>
      </c>
      <c r="BF19" s="123" t="s">
        <v>286</v>
      </c>
      <c r="BH19" s="123" t="s">
        <v>286</v>
      </c>
      <c r="BJ19" s="123" t="s">
        <v>286</v>
      </c>
      <c r="BL19" s="123" t="s">
        <v>286</v>
      </c>
      <c r="BN19" s="123" t="s">
        <v>286</v>
      </c>
      <c r="BP19" s="123" t="s">
        <v>286</v>
      </c>
      <c r="BR19" s="123" t="s">
        <v>286</v>
      </c>
      <c r="BT19" s="123" t="s">
        <v>286</v>
      </c>
      <c r="BV19" s="123" t="s">
        <v>286</v>
      </c>
      <c r="BX19" s="123" t="s">
        <v>286</v>
      </c>
      <c r="BZ19" s="123" t="s">
        <v>286</v>
      </c>
      <c r="CB19" s="123" t="s">
        <v>286</v>
      </c>
      <c r="CD19" s="123" t="s">
        <v>286</v>
      </c>
      <c r="CF19" s="123" t="s">
        <v>286</v>
      </c>
      <c r="CH19" s="123" t="s">
        <v>286</v>
      </c>
      <c r="CJ19" s="123" t="s">
        <v>286</v>
      </c>
      <c r="CL19" s="123" t="s">
        <v>286</v>
      </c>
      <c r="CN19" s="123" t="s">
        <v>286</v>
      </c>
      <c r="CP19" s="123" t="s">
        <v>286</v>
      </c>
      <c r="CR19" s="123" t="s">
        <v>286</v>
      </c>
      <c r="CT19" s="123" t="s">
        <v>286</v>
      </c>
      <c r="CV19" s="123" t="s">
        <v>286</v>
      </c>
      <c r="CX19" s="123" t="s">
        <v>286</v>
      </c>
      <c r="CZ19" s="123" t="s">
        <v>286</v>
      </c>
      <c r="DB19" s="123" t="s">
        <v>286</v>
      </c>
      <c r="DD19" s="123" t="s">
        <v>286</v>
      </c>
      <c r="DF19" s="123" t="s">
        <v>286</v>
      </c>
      <c r="DH19" s="123" t="s">
        <v>286</v>
      </c>
    </row>
    <row r="20" spans="1:112" x14ac:dyDescent="0.2">
      <c r="A20" s="2" t="s">
        <v>2396</v>
      </c>
      <c r="B20" s="2" t="s">
        <v>2338</v>
      </c>
      <c r="C20" s="2" t="s">
        <v>2338</v>
      </c>
      <c r="D20" s="2" t="s">
        <v>1821</v>
      </c>
      <c r="E20" s="7"/>
      <c r="F20" s="4"/>
      <c r="G20" s="7"/>
      <c r="H20" s="4"/>
      <c r="I20" s="7"/>
      <c r="J20" s="238"/>
      <c r="K20" s="7"/>
      <c r="L20" s="238"/>
      <c r="M20" s="7">
        <v>26896979</v>
      </c>
      <c r="N20" s="238">
        <v>0.95599999999999996</v>
      </c>
      <c r="O20" s="7"/>
      <c r="P20" s="238"/>
      <c r="Q20" s="7"/>
      <c r="R20" s="238"/>
      <c r="S20" s="7"/>
      <c r="T20" s="238"/>
      <c r="U20" s="7"/>
      <c r="V20" s="238"/>
      <c r="W20" s="7"/>
      <c r="X20" s="238"/>
      <c r="Y20" s="7"/>
      <c r="Z20" s="238"/>
      <c r="AA20" s="7"/>
      <c r="AB20" s="238"/>
      <c r="AC20" s="7"/>
      <c r="AD20" s="238"/>
      <c r="AE20" s="7"/>
      <c r="AF20" s="238"/>
      <c r="AG20" s="7"/>
      <c r="AH20" s="238"/>
      <c r="AI20" s="7"/>
      <c r="AJ20" s="238"/>
      <c r="AK20" s="7"/>
      <c r="AL20" s="238"/>
      <c r="AM20" s="7"/>
      <c r="AN20" s="238"/>
      <c r="AO20" s="7"/>
      <c r="AP20" s="238"/>
      <c r="AQ20" s="7"/>
      <c r="AR20" s="238"/>
      <c r="AS20" s="7"/>
      <c r="AT20" s="238"/>
      <c r="AU20" s="7"/>
      <c r="AV20" s="238"/>
      <c r="AW20" s="7"/>
      <c r="AX20" s="238"/>
      <c r="AY20" s="7"/>
      <c r="AZ20" s="238"/>
      <c r="BA20" s="7"/>
      <c r="BB20" s="238"/>
    </row>
    <row r="21" spans="1:112" x14ac:dyDescent="0.2">
      <c r="A21" s="2" t="s">
        <v>2396</v>
      </c>
      <c r="B21" s="2" t="s">
        <v>2338</v>
      </c>
      <c r="C21" s="2" t="s">
        <v>2338</v>
      </c>
      <c r="D21" s="12" t="s">
        <v>1822</v>
      </c>
      <c r="E21" s="7"/>
      <c r="F21" s="4"/>
      <c r="G21" s="7"/>
      <c r="H21" s="4"/>
      <c r="I21" s="7"/>
      <c r="J21" s="238"/>
      <c r="K21" s="7"/>
      <c r="L21" s="238"/>
      <c r="M21" s="7">
        <v>1247908</v>
      </c>
      <c r="N21" s="238">
        <v>4.3999999999999997E-2</v>
      </c>
      <c r="O21" s="7"/>
      <c r="P21" s="238"/>
      <c r="Q21" s="7"/>
      <c r="R21" s="238"/>
      <c r="S21" s="7"/>
      <c r="T21" s="238"/>
      <c r="U21" s="7"/>
      <c r="V21" s="238"/>
      <c r="W21" s="7"/>
      <c r="X21" s="238"/>
      <c r="Y21" s="7"/>
      <c r="Z21" s="238"/>
      <c r="AA21" s="7"/>
      <c r="AB21" s="238"/>
      <c r="AC21" s="7"/>
      <c r="AD21" s="238"/>
      <c r="AE21" s="7"/>
      <c r="AF21" s="238"/>
      <c r="AG21" s="7"/>
      <c r="AH21" s="238"/>
      <c r="AI21" s="7"/>
      <c r="AJ21" s="238"/>
      <c r="AK21" s="7"/>
      <c r="AL21" s="238"/>
      <c r="AM21" s="7"/>
      <c r="AN21" s="238"/>
      <c r="AO21" s="7"/>
      <c r="AP21" s="238"/>
      <c r="AQ21" s="7"/>
      <c r="AR21" s="238"/>
      <c r="AS21" s="7"/>
      <c r="AT21" s="238"/>
      <c r="AU21" s="7"/>
      <c r="AV21" s="238"/>
      <c r="AW21" s="7"/>
      <c r="AX21" s="238"/>
      <c r="AY21" s="7"/>
      <c r="AZ21" s="238"/>
      <c r="BA21" s="7"/>
      <c r="BB21" s="238"/>
    </row>
    <row r="22" spans="1:112" x14ac:dyDescent="0.2">
      <c r="A22" s="2" t="s">
        <v>2397</v>
      </c>
      <c r="B22" s="2" t="s">
        <v>2339</v>
      </c>
      <c r="C22" s="2" t="s">
        <v>2339</v>
      </c>
      <c r="D22" s="12" t="s">
        <v>1821</v>
      </c>
      <c r="E22" s="7"/>
      <c r="F22" s="4" t="s">
        <v>286</v>
      </c>
      <c r="G22" s="7"/>
      <c r="H22" s="4" t="s">
        <v>286</v>
      </c>
      <c r="I22" s="7"/>
      <c r="J22" s="238" t="s">
        <v>286</v>
      </c>
      <c r="K22" s="7"/>
      <c r="L22" s="238" t="s">
        <v>286</v>
      </c>
      <c r="M22" s="7"/>
      <c r="N22" s="238"/>
      <c r="O22" s="7">
        <v>28415407</v>
      </c>
      <c r="P22" s="238">
        <v>0.82572579502248633</v>
      </c>
      <c r="Q22" s="7"/>
      <c r="R22" s="238" t="s">
        <v>286</v>
      </c>
      <c r="S22" s="7"/>
      <c r="T22" s="238" t="s">
        <v>286</v>
      </c>
      <c r="U22" s="7"/>
      <c r="V22" s="238" t="s">
        <v>286</v>
      </c>
      <c r="W22" s="7"/>
      <c r="X22" s="238" t="s">
        <v>286</v>
      </c>
      <c r="Y22" s="7"/>
      <c r="Z22" s="238" t="s">
        <v>286</v>
      </c>
      <c r="AA22" s="7"/>
      <c r="AB22" s="238" t="s">
        <v>286</v>
      </c>
      <c r="AC22" s="7"/>
      <c r="AD22" s="238" t="s">
        <v>286</v>
      </c>
      <c r="AE22" s="7"/>
      <c r="AF22" s="238" t="s">
        <v>286</v>
      </c>
      <c r="AG22" s="7"/>
      <c r="AH22" s="238" t="s">
        <v>286</v>
      </c>
      <c r="AI22" s="7"/>
      <c r="AJ22" s="238" t="s">
        <v>286</v>
      </c>
      <c r="AK22" s="7"/>
      <c r="AL22" s="238" t="s">
        <v>286</v>
      </c>
      <c r="AM22" s="7"/>
      <c r="AN22" s="238" t="s">
        <v>286</v>
      </c>
      <c r="AO22" s="7"/>
      <c r="AP22" s="238" t="s">
        <v>286</v>
      </c>
      <c r="AQ22" s="7"/>
      <c r="AR22" s="238" t="s">
        <v>286</v>
      </c>
      <c r="AS22" s="7"/>
      <c r="AT22" s="238" t="s">
        <v>286</v>
      </c>
      <c r="AU22" s="7"/>
      <c r="AV22" s="238" t="s">
        <v>286</v>
      </c>
      <c r="AW22" s="7"/>
      <c r="AX22" s="238" t="s">
        <v>286</v>
      </c>
      <c r="AY22" s="7"/>
      <c r="AZ22" s="238" t="s">
        <v>286</v>
      </c>
      <c r="BA22" s="7"/>
      <c r="BB22" s="238" t="s">
        <v>286</v>
      </c>
      <c r="BD22" s="123" t="s">
        <v>286</v>
      </c>
      <c r="BF22" s="123" t="s">
        <v>286</v>
      </c>
      <c r="BH22" s="123" t="s">
        <v>286</v>
      </c>
      <c r="BJ22" s="123" t="s">
        <v>286</v>
      </c>
      <c r="BL22" s="123" t="s">
        <v>286</v>
      </c>
      <c r="BN22" s="123" t="s">
        <v>286</v>
      </c>
      <c r="BP22" s="123" t="s">
        <v>286</v>
      </c>
      <c r="BR22" s="123" t="s">
        <v>286</v>
      </c>
      <c r="BT22" s="123" t="s">
        <v>286</v>
      </c>
      <c r="BV22" s="123" t="s">
        <v>286</v>
      </c>
      <c r="BX22" s="123" t="s">
        <v>286</v>
      </c>
      <c r="BZ22" s="123" t="s">
        <v>286</v>
      </c>
      <c r="CB22" s="123" t="s">
        <v>286</v>
      </c>
      <c r="CD22" s="123" t="s">
        <v>286</v>
      </c>
      <c r="CF22" s="123" t="s">
        <v>286</v>
      </c>
      <c r="CH22" s="123" t="s">
        <v>286</v>
      </c>
      <c r="CJ22" s="123" t="s">
        <v>286</v>
      </c>
      <c r="CL22" s="123" t="s">
        <v>286</v>
      </c>
      <c r="CN22" s="123" t="s">
        <v>286</v>
      </c>
      <c r="CP22" s="123" t="s">
        <v>286</v>
      </c>
      <c r="CR22" s="123" t="s">
        <v>286</v>
      </c>
      <c r="CT22" s="123" t="s">
        <v>286</v>
      </c>
      <c r="CV22" s="123" t="s">
        <v>286</v>
      </c>
      <c r="CX22" s="123" t="s">
        <v>286</v>
      </c>
      <c r="CZ22" s="123" t="s">
        <v>286</v>
      </c>
      <c r="DB22" s="123" t="s">
        <v>286</v>
      </c>
      <c r="DD22" s="123" t="s">
        <v>286</v>
      </c>
      <c r="DF22" s="123" t="s">
        <v>286</v>
      </c>
      <c r="DH22" s="123" t="s">
        <v>286</v>
      </c>
    </row>
    <row r="23" spans="1:112" x14ac:dyDescent="0.2">
      <c r="A23" s="2" t="s">
        <v>2397</v>
      </c>
      <c r="B23" s="2" t="s">
        <v>2339</v>
      </c>
      <c r="C23" s="2" t="s">
        <v>2339</v>
      </c>
      <c r="D23" s="12" t="s">
        <v>1822</v>
      </c>
      <c r="E23" s="7"/>
      <c r="F23" s="4" t="s">
        <v>286</v>
      </c>
      <c r="G23" s="7"/>
      <c r="H23" s="4" t="s">
        <v>286</v>
      </c>
      <c r="I23" s="7"/>
      <c r="J23" s="238" t="s">
        <v>286</v>
      </c>
      <c r="K23" s="7"/>
      <c r="L23" s="238" t="s">
        <v>286</v>
      </c>
      <c r="M23" s="7"/>
      <c r="N23" s="238"/>
      <c r="O23" s="7">
        <v>5997236</v>
      </c>
      <c r="P23" s="238">
        <v>0.17427420497751364</v>
      </c>
      <c r="Q23" s="7"/>
      <c r="R23" s="238" t="s">
        <v>286</v>
      </c>
      <c r="S23" s="7"/>
      <c r="T23" s="238" t="s">
        <v>286</v>
      </c>
      <c r="U23" s="7"/>
      <c r="V23" s="238" t="s">
        <v>286</v>
      </c>
      <c r="W23" s="7"/>
      <c r="X23" s="238" t="s">
        <v>286</v>
      </c>
      <c r="Y23" s="7"/>
      <c r="Z23" s="238" t="s">
        <v>286</v>
      </c>
      <c r="AA23" s="7"/>
      <c r="AB23" s="238" t="s">
        <v>286</v>
      </c>
      <c r="AC23" s="7"/>
      <c r="AD23" s="238" t="s">
        <v>286</v>
      </c>
      <c r="AE23" s="7"/>
      <c r="AF23" s="238" t="s">
        <v>286</v>
      </c>
      <c r="AG23" s="7"/>
      <c r="AH23" s="238" t="s">
        <v>286</v>
      </c>
      <c r="AI23" s="7"/>
      <c r="AJ23" s="238" t="s">
        <v>286</v>
      </c>
      <c r="AK23" s="7"/>
      <c r="AL23" s="238" t="s">
        <v>286</v>
      </c>
      <c r="AM23" s="7"/>
      <c r="AN23" s="238" t="s">
        <v>286</v>
      </c>
      <c r="AO23" s="7"/>
      <c r="AP23" s="238" t="s">
        <v>286</v>
      </c>
      <c r="AQ23" s="7"/>
      <c r="AR23" s="238" t="s">
        <v>286</v>
      </c>
      <c r="AS23" s="7"/>
      <c r="AT23" s="238" t="s">
        <v>286</v>
      </c>
      <c r="AU23" s="7"/>
      <c r="AV23" s="238" t="s">
        <v>286</v>
      </c>
      <c r="AW23" s="7"/>
      <c r="AX23" s="238" t="s">
        <v>286</v>
      </c>
      <c r="AY23" s="7"/>
      <c r="AZ23" s="238" t="s">
        <v>286</v>
      </c>
      <c r="BA23" s="7"/>
      <c r="BB23" s="238" t="s">
        <v>286</v>
      </c>
      <c r="BD23" s="123" t="s">
        <v>286</v>
      </c>
      <c r="BF23" s="123" t="s">
        <v>286</v>
      </c>
      <c r="BH23" s="123" t="s">
        <v>286</v>
      </c>
      <c r="BJ23" s="123" t="s">
        <v>286</v>
      </c>
      <c r="BL23" s="123" t="s">
        <v>286</v>
      </c>
      <c r="BN23" s="123" t="s">
        <v>286</v>
      </c>
      <c r="BP23" s="123" t="s">
        <v>286</v>
      </c>
      <c r="BR23" s="123" t="s">
        <v>286</v>
      </c>
      <c r="BT23" s="123" t="s">
        <v>286</v>
      </c>
      <c r="BV23" s="123" t="s">
        <v>286</v>
      </c>
      <c r="BX23" s="123" t="s">
        <v>286</v>
      </c>
      <c r="BZ23" s="123" t="s">
        <v>286</v>
      </c>
      <c r="CB23" s="123" t="s">
        <v>286</v>
      </c>
      <c r="CD23" s="123" t="s">
        <v>286</v>
      </c>
      <c r="CF23" s="123" t="s">
        <v>286</v>
      </c>
      <c r="CH23" s="123" t="s">
        <v>286</v>
      </c>
      <c r="CJ23" s="123" t="s">
        <v>286</v>
      </c>
      <c r="CL23" s="123" t="s">
        <v>286</v>
      </c>
      <c r="CN23" s="123" t="s">
        <v>286</v>
      </c>
      <c r="CP23" s="123" t="s">
        <v>286</v>
      </c>
      <c r="CR23" s="123" t="s">
        <v>286</v>
      </c>
      <c r="CT23" s="123" t="s">
        <v>286</v>
      </c>
      <c r="CV23" s="123" t="s">
        <v>286</v>
      </c>
      <c r="CX23" s="123" t="s">
        <v>286</v>
      </c>
      <c r="CZ23" s="123" t="s">
        <v>286</v>
      </c>
      <c r="DB23" s="123" t="s">
        <v>286</v>
      </c>
      <c r="DD23" s="123" t="s">
        <v>286</v>
      </c>
      <c r="DF23" s="123" t="s">
        <v>286</v>
      </c>
      <c r="DH23" s="123" t="s">
        <v>286</v>
      </c>
    </row>
    <row r="24" spans="1:112" x14ac:dyDescent="0.2">
      <c r="A24" s="2" t="s">
        <v>2398</v>
      </c>
      <c r="B24" s="2" t="s">
        <v>2340</v>
      </c>
      <c r="C24" s="2" t="s">
        <v>2340</v>
      </c>
      <c r="D24" s="2" t="s">
        <v>1821</v>
      </c>
      <c r="E24" s="7"/>
      <c r="F24" s="4" t="s">
        <v>286</v>
      </c>
      <c r="G24" s="7"/>
      <c r="H24" s="4" t="s">
        <v>286</v>
      </c>
      <c r="I24" s="7"/>
      <c r="J24" s="238" t="s">
        <v>286</v>
      </c>
      <c r="K24" s="7"/>
      <c r="L24" s="238" t="s">
        <v>286</v>
      </c>
      <c r="M24" s="7"/>
      <c r="N24" s="238"/>
      <c r="O24" s="7"/>
      <c r="P24" s="238" t="s">
        <v>286</v>
      </c>
      <c r="Q24" s="7">
        <v>19255915</v>
      </c>
      <c r="R24" s="238">
        <v>0.55355788134962236</v>
      </c>
      <c r="S24" s="7"/>
      <c r="T24" s="238" t="s">
        <v>286</v>
      </c>
      <c r="U24" s="7"/>
      <c r="V24" s="238" t="s">
        <v>286</v>
      </c>
      <c r="W24" s="7"/>
      <c r="X24" s="238" t="s">
        <v>286</v>
      </c>
      <c r="Y24" s="7"/>
      <c r="Z24" s="238" t="s">
        <v>286</v>
      </c>
      <c r="AA24" s="7"/>
      <c r="AB24" s="238" t="s">
        <v>286</v>
      </c>
      <c r="AC24" s="7"/>
      <c r="AD24" s="238" t="s">
        <v>286</v>
      </c>
      <c r="AE24" s="7"/>
      <c r="AF24" s="238" t="s">
        <v>286</v>
      </c>
      <c r="AG24" s="7"/>
      <c r="AH24" s="238" t="s">
        <v>286</v>
      </c>
      <c r="AI24" s="7"/>
      <c r="AJ24" s="238" t="s">
        <v>286</v>
      </c>
      <c r="AK24" s="7"/>
      <c r="AL24" s="238" t="s">
        <v>286</v>
      </c>
      <c r="AM24" s="7"/>
      <c r="AN24" s="238" t="s">
        <v>286</v>
      </c>
      <c r="AO24" s="7"/>
      <c r="AP24" s="238" t="s">
        <v>286</v>
      </c>
      <c r="AQ24" s="7"/>
      <c r="AR24" s="238" t="s">
        <v>286</v>
      </c>
      <c r="AS24" s="7"/>
      <c r="AT24" s="238" t="s">
        <v>286</v>
      </c>
      <c r="AU24" s="7"/>
      <c r="AV24" s="238" t="s">
        <v>286</v>
      </c>
      <c r="AW24" s="7"/>
      <c r="AX24" s="238" t="s">
        <v>286</v>
      </c>
      <c r="AY24" s="7"/>
      <c r="AZ24" s="238" t="s">
        <v>286</v>
      </c>
      <c r="BA24" s="7"/>
      <c r="BB24" s="238" t="s">
        <v>286</v>
      </c>
      <c r="BD24" s="123" t="s">
        <v>286</v>
      </c>
      <c r="BF24" s="123" t="s">
        <v>286</v>
      </c>
      <c r="BH24" s="123" t="s">
        <v>286</v>
      </c>
      <c r="BJ24" s="123" t="s">
        <v>286</v>
      </c>
      <c r="BL24" s="123" t="s">
        <v>286</v>
      </c>
      <c r="BN24" s="123" t="s">
        <v>286</v>
      </c>
      <c r="BP24" s="123" t="s">
        <v>286</v>
      </c>
      <c r="BR24" s="123" t="s">
        <v>286</v>
      </c>
      <c r="BT24" s="123" t="s">
        <v>286</v>
      </c>
      <c r="BV24" s="123" t="s">
        <v>286</v>
      </c>
      <c r="BX24" s="123" t="s">
        <v>286</v>
      </c>
      <c r="BZ24" s="123" t="s">
        <v>286</v>
      </c>
      <c r="CB24" s="123" t="s">
        <v>286</v>
      </c>
      <c r="CD24" s="123" t="s">
        <v>286</v>
      </c>
      <c r="CF24" s="123" t="s">
        <v>286</v>
      </c>
      <c r="CH24" s="123" t="s">
        <v>286</v>
      </c>
      <c r="CJ24" s="123" t="s">
        <v>286</v>
      </c>
      <c r="CL24" s="123" t="s">
        <v>286</v>
      </c>
      <c r="CN24" s="123" t="s">
        <v>286</v>
      </c>
      <c r="CP24" s="123" t="s">
        <v>286</v>
      </c>
      <c r="CR24" s="123" t="s">
        <v>286</v>
      </c>
      <c r="CT24" s="123" t="s">
        <v>286</v>
      </c>
      <c r="CV24" s="123" t="s">
        <v>286</v>
      </c>
      <c r="CX24" s="123" t="s">
        <v>286</v>
      </c>
      <c r="CZ24" s="123" t="s">
        <v>286</v>
      </c>
      <c r="DB24" s="123" t="s">
        <v>286</v>
      </c>
      <c r="DD24" s="123" t="s">
        <v>286</v>
      </c>
      <c r="DF24" s="123" t="s">
        <v>286</v>
      </c>
      <c r="DH24" s="123" t="s">
        <v>286</v>
      </c>
    </row>
    <row r="25" spans="1:112" x14ac:dyDescent="0.2">
      <c r="A25" s="2" t="s">
        <v>2398</v>
      </c>
      <c r="B25" s="2" t="s">
        <v>2340</v>
      </c>
      <c r="C25" s="2" t="s">
        <v>2340</v>
      </c>
      <c r="D25" s="2" t="s">
        <v>1822</v>
      </c>
      <c r="E25" s="7"/>
      <c r="F25" s="4" t="s">
        <v>286</v>
      </c>
      <c r="G25" s="7"/>
      <c r="H25" s="4" t="s">
        <v>286</v>
      </c>
      <c r="I25" s="7"/>
      <c r="J25" s="238" t="s">
        <v>286</v>
      </c>
      <c r="K25" s="7"/>
      <c r="L25" s="238" t="s">
        <v>286</v>
      </c>
      <c r="M25" s="7"/>
      <c r="N25" s="238"/>
      <c r="O25" s="7"/>
      <c r="P25" s="238" t="s">
        <v>286</v>
      </c>
      <c r="Q25" s="7">
        <v>15529815</v>
      </c>
      <c r="R25" s="238">
        <v>0.44644211865037758</v>
      </c>
      <c r="S25" s="7"/>
      <c r="T25" s="238" t="s">
        <v>286</v>
      </c>
      <c r="U25" s="7"/>
      <c r="V25" s="238" t="s">
        <v>286</v>
      </c>
      <c r="W25" s="7"/>
      <c r="X25" s="238" t="s">
        <v>286</v>
      </c>
      <c r="Y25" s="7"/>
      <c r="Z25" s="238" t="s">
        <v>286</v>
      </c>
      <c r="AA25" s="7"/>
      <c r="AB25" s="238" t="s">
        <v>286</v>
      </c>
      <c r="AC25" s="7"/>
      <c r="AD25" s="238" t="s">
        <v>286</v>
      </c>
      <c r="AE25" s="7"/>
      <c r="AF25" s="238" t="s">
        <v>286</v>
      </c>
      <c r="AG25" s="7"/>
      <c r="AH25" s="238" t="s">
        <v>286</v>
      </c>
      <c r="AI25" s="7"/>
      <c r="AJ25" s="238" t="s">
        <v>286</v>
      </c>
      <c r="AK25" s="7"/>
      <c r="AL25" s="238" t="s">
        <v>286</v>
      </c>
      <c r="AM25" s="7"/>
      <c r="AN25" s="238" t="s">
        <v>286</v>
      </c>
      <c r="AO25" s="7"/>
      <c r="AP25" s="238" t="s">
        <v>286</v>
      </c>
      <c r="AQ25" s="7"/>
      <c r="AR25" s="238" t="s">
        <v>286</v>
      </c>
      <c r="AS25" s="7"/>
      <c r="AT25" s="238" t="s">
        <v>286</v>
      </c>
      <c r="AU25" s="7"/>
      <c r="AV25" s="238" t="s">
        <v>286</v>
      </c>
      <c r="AW25" s="7"/>
      <c r="AX25" s="238" t="s">
        <v>286</v>
      </c>
      <c r="AY25" s="7"/>
      <c r="AZ25" s="238" t="s">
        <v>286</v>
      </c>
      <c r="BA25" s="7"/>
      <c r="BB25" s="238" t="s">
        <v>286</v>
      </c>
      <c r="BD25" s="123" t="s">
        <v>286</v>
      </c>
      <c r="BF25" s="123" t="s">
        <v>286</v>
      </c>
      <c r="BH25" s="123" t="s">
        <v>286</v>
      </c>
      <c r="BJ25" s="123" t="s">
        <v>286</v>
      </c>
      <c r="BL25" s="123" t="s">
        <v>286</v>
      </c>
      <c r="BN25" s="123" t="s">
        <v>286</v>
      </c>
      <c r="BP25" s="123" t="s">
        <v>286</v>
      </c>
      <c r="BR25" s="123" t="s">
        <v>286</v>
      </c>
      <c r="BT25" s="123" t="s">
        <v>286</v>
      </c>
      <c r="BV25" s="123" t="s">
        <v>286</v>
      </c>
      <c r="BX25" s="123" t="s">
        <v>286</v>
      </c>
      <c r="BZ25" s="123" t="s">
        <v>286</v>
      </c>
      <c r="CB25" s="123" t="s">
        <v>286</v>
      </c>
      <c r="CD25" s="123" t="s">
        <v>286</v>
      </c>
      <c r="CF25" s="123" t="s">
        <v>286</v>
      </c>
      <c r="CH25" s="123" t="s">
        <v>286</v>
      </c>
      <c r="CJ25" s="123" t="s">
        <v>286</v>
      </c>
      <c r="CL25" s="123" t="s">
        <v>286</v>
      </c>
      <c r="CN25" s="123" t="s">
        <v>286</v>
      </c>
      <c r="CP25" s="123" t="s">
        <v>286</v>
      </c>
      <c r="CR25" s="123" t="s">
        <v>286</v>
      </c>
      <c r="CT25" s="123" t="s">
        <v>286</v>
      </c>
      <c r="CV25" s="123" t="s">
        <v>286</v>
      </c>
      <c r="CX25" s="123" t="s">
        <v>286</v>
      </c>
      <c r="CZ25" s="123" t="s">
        <v>286</v>
      </c>
      <c r="DB25" s="123" t="s">
        <v>286</v>
      </c>
      <c r="DD25" s="123" t="s">
        <v>286</v>
      </c>
      <c r="DF25" s="123" t="s">
        <v>286</v>
      </c>
      <c r="DH25" s="123" t="s">
        <v>286</v>
      </c>
    </row>
    <row r="26" spans="1:112" x14ac:dyDescent="0.2">
      <c r="A26" s="2" t="s">
        <v>2399</v>
      </c>
      <c r="B26" s="2" t="s">
        <v>2341</v>
      </c>
      <c r="C26" s="2" t="s">
        <v>2341</v>
      </c>
      <c r="D26" s="2" t="s">
        <v>1821</v>
      </c>
      <c r="E26" s="7"/>
      <c r="F26" s="4" t="s">
        <v>286</v>
      </c>
      <c r="G26" s="7"/>
      <c r="H26" s="4" t="s">
        <v>286</v>
      </c>
      <c r="I26" s="7"/>
      <c r="J26" s="238" t="s">
        <v>286</v>
      </c>
      <c r="K26" s="7"/>
      <c r="L26" s="238" t="s">
        <v>286</v>
      </c>
      <c r="M26" s="7"/>
      <c r="N26" s="238"/>
      <c r="O26" s="7"/>
      <c r="P26" s="238" t="s">
        <v>286</v>
      </c>
      <c r="Q26" s="7"/>
      <c r="R26" s="238" t="s">
        <v>286</v>
      </c>
      <c r="S26" s="7">
        <v>31225867</v>
      </c>
      <c r="T26" s="238">
        <v>0.90251024121976575</v>
      </c>
      <c r="U26" s="7"/>
      <c r="V26" s="238" t="s">
        <v>286</v>
      </c>
      <c r="W26" s="7"/>
      <c r="X26" s="238" t="s">
        <v>286</v>
      </c>
      <c r="Y26" s="7"/>
      <c r="Z26" s="238" t="s">
        <v>286</v>
      </c>
      <c r="AA26" s="7"/>
      <c r="AB26" s="238" t="s">
        <v>286</v>
      </c>
      <c r="AC26" s="7"/>
      <c r="AD26" s="238" t="s">
        <v>286</v>
      </c>
      <c r="AE26" s="7"/>
      <c r="AF26" s="238" t="s">
        <v>286</v>
      </c>
      <c r="AG26" s="7"/>
      <c r="AH26" s="238" t="s">
        <v>286</v>
      </c>
      <c r="AI26" s="7"/>
      <c r="AJ26" s="238" t="s">
        <v>286</v>
      </c>
      <c r="AK26" s="7"/>
      <c r="AL26" s="238" t="s">
        <v>286</v>
      </c>
      <c r="AM26" s="7"/>
      <c r="AN26" s="238" t="s">
        <v>286</v>
      </c>
      <c r="AO26" s="7"/>
      <c r="AP26" s="238" t="s">
        <v>286</v>
      </c>
      <c r="AQ26" s="7"/>
      <c r="AR26" s="238" t="s">
        <v>286</v>
      </c>
      <c r="AS26" s="7"/>
      <c r="AT26" s="238" t="s">
        <v>286</v>
      </c>
      <c r="AU26" s="7"/>
      <c r="AV26" s="238" t="s">
        <v>286</v>
      </c>
      <c r="AW26" s="7"/>
      <c r="AX26" s="238" t="s">
        <v>286</v>
      </c>
      <c r="AY26" s="7"/>
      <c r="AZ26" s="238" t="s">
        <v>286</v>
      </c>
      <c r="BA26" s="7"/>
      <c r="BB26" s="238" t="s">
        <v>286</v>
      </c>
      <c r="BD26" s="123" t="s">
        <v>286</v>
      </c>
      <c r="BF26" s="123" t="s">
        <v>286</v>
      </c>
      <c r="BH26" s="123" t="s">
        <v>286</v>
      </c>
      <c r="BJ26" s="123" t="s">
        <v>286</v>
      </c>
      <c r="BL26" s="123" t="s">
        <v>286</v>
      </c>
      <c r="BN26" s="123" t="s">
        <v>286</v>
      </c>
      <c r="BP26" s="123" t="s">
        <v>286</v>
      </c>
      <c r="BR26" s="123" t="s">
        <v>286</v>
      </c>
      <c r="BT26" s="123" t="s">
        <v>286</v>
      </c>
      <c r="BV26" s="123" t="s">
        <v>286</v>
      </c>
      <c r="BX26" s="123" t="s">
        <v>286</v>
      </c>
      <c r="BZ26" s="123" t="s">
        <v>286</v>
      </c>
      <c r="CB26" s="123" t="s">
        <v>286</v>
      </c>
      <c r="CD26" s="123" t="s">
        <v>286</v>
      </c>
      <c r="CF26" s="123" t="s">
        <v>286</v>
      </c>
      <c r="CH26" s="123" t="s">
        <v>286</v>
      </c>
      <c r="CJ26" s="123" t="s">
        <v>286</v>
      </c>
      <c r="CL26" s="123" t="s">
        <v>286</v>
      </c>
      <c r="CN26" s="123" t="s">
        <v>286</v>
      </c>
      <c r="CP26" s="123" t="s">
        <v>286</v>
      </c>
      <c r="CR26" s="123" t="s">
        <v>286</v>
      </c>
      <c r="CT26" s="123" t="s">
        <v>286</v>
      </c>
      <c r="CV26" s="123" t="s">
        <v>286</v>
      </c>
      <c r="CX26" s="123" t="s">
        <v>286</v>
      </c>
      <c r="CZ26" s="123" t="s">
        <v>286</v>
      </c>
      <c r="DB26" s="123" t="s">
        <v>286</v>
      </c>
      <c r="DD26" s="123" t="s">
        <v>286</v>
      </c>
      <c r="DF26" s="123" t="s">
        <v>286</v>
      </c>
      <c r="DH26" s="123" t="s">
        <v>286</v>
      </c>
    </row>
    <row r="27" spans="1:112" x14ac:dyDescent="0.2">
      <c r="A27" s="2" t="s">
        <v>2399</v>
      </c>
      <c r="B27" s="2" t="s">
        <v>2341</v>
      </c>
      <c r="C27" s="2" t="s">
        <v>2341</v>
      </c>
      <c r="D27" s="2" t="s">
        <v>1822</v>
      </c>
      <c r="E27" s="7"/>
      <c r="F27" s="4" t="s">
        <v>286</v>
      </c>
      <c r="G27" s="7"/>
      <c r="H27" s="4" t="s">
        <v>286</v>
      </c>
      <c r="I27" s="7"/>
      <c r="J27" s="238" t="s">
        <v>286</v>
      </c>
      <c r="K27" s="7"/>
      <c r="L27" s="238" t="s">
        <v>286</v>
      </c>
      <c r="M27" s="7"/>
      <c r="N27" s="238"/>
      <c r="O27" s="7"/>
      <c r="P27" s="238" t="s">
        <v>286</v>
      </c>
      <c r="Q27" s="7"/>
      <c r="R27" s="238" t="s">
        <v>286</v>
      </c>
      <c r="S27" s="7">
        <v>3373039</v>
      </c>
      <c r="T27" s="238">
        <v>9.7489758780234262E-2</v>
      </c>
      <c r="U27" s="7"/>
      <c r="V27" s="238" t="s">
        <v>286</v>
      </c>
      <c r="W27" s="7"/>
      <c r="X27" s="238" t="s">
        <v>286</v>
      </c>
      <c r="Y27" s="7"/>
      <c r="Z27" s="238" t="s">
        <v>286</v>
      </c>
      <c r="AA27" s="7"/>
      <c r="AB27" s="238" t="s">
        <v>286</v>
      </c>
      <c r="AC27" s="7"/>
      <c r="AD27" s="238" t="s">
        <v>286</v>
      </c>
      <c r="AE27" s="7"/>
      <c r="AF27" s="238" t="s">
        <v>286</v>
      </c>
      <c r="AG27" s="7"/>
      <c r="AH27" s="238" t="s">
        <v>286</v>
      </c>
      <c r="AI27" s="7"/>
      <c r="AJ27" s="238" t="s">
        <v>286</v>
      </c>
      <c r="AK27" s="7"/>
      <c r="AL27" s="238" t="s">
        <v>286</v>
      </c>
      <c r="AM27" s="7"/>
      <c r="AN27" s="238" t="s">
        <v>286</v>
      </c>
      <c r="AO27" s="7"/>
      <c r="AP27" s="238" t="s">
        <v>286</v>
      </c>
      <c r="AQ27" s="7"/>
      <c r="AR27" s="238" t="s">
        <v>286</v>
      </c>
      <c r="AS27" s="7"/>
      <c r="AT27" s="238" t="s">
        <v>286</v>
      </c>
      <c r="AU27" s="7"/>
      <c r="AV27" s="238" t="s">
        <v>286</v>
      </c>
      <c r="AW27" s="7"/>
      <c r="AX27" s="238" t="s">
        <v>286</v>
      </c>
      <c r="AY27" s="7"/>
      <c r="AZ27" s="238" t="s">
        <v>286</v>
      </c>
      <c r="BA27" s="7"/>
      <c r="BB27" s="238" t="s">
        <v>286</v>
      </c>
      <c r="BD27" s="123" t="s">
        <v>286</v>
      </c>
      <c r="BF27" s="123" t="s">
        <v>286</v>
      </c>
      <c r="BH27" s="123" t="s">
        <v>286</v>
      </c>
      <c r="BJ27" s="123" t="s">
        <v>286</v>
      </c>
      <c r="BL27" s="123" t="s">
        <v>286</v>
      </c>
      <c r="BN27" s="123" t="s">
        <v>286</v>
      </c>
      <c r="BP27" s="123" t="s">
        <v>286</v>
      </c>
      <c r="BR27" s="123" t="s">
        <v>286</v>
      </c>
      <c r="BT27" s="123" t="s">
        <v>286</v>
      </c>
      <c r="BV27" s="123" t="s">
        <v>286</v>
      </c>
      <c r="BX27" s="123" t="s">
        <v>286</v>
      </c>
      <c r="BZ27" s="123" t="s">
        <v>286</v>
      </c>
      <c r="CB27" s="123" t="s">
        <v>286</v>
      </c>
      <c r="CD27" s="123" t="s">
        <v>286</v>
      </c>
      <c r="CF27" s="123" t="s">
        <v>286</v>
      </c>
      <c r="CH27" s="123" t="s">
        <v>286</v>
      </c>
      <c r="CJ27" s="123" t="s">
        <v>286</v>
      </c>
      <c r="CL27" s="123" t="s">
        <v>286</v>
      </c>
      <c r="CN27" s="123" t="s">
        <v>286</v>
      </c>
      <c r="CP27" s="123" t="s">
        <v>286</v>
      </c>
      <c r="CR27" s="123" t="s">
        <v>286</v>
      </c>
      <c r="CT27" s="123" t="s">
        <v>286</v>
      </c>
      <c r="CV27" s="123" t="s">
        <v>286</v>
      </c>
      <c r="CX27" s="123" t="s">
        <v>286</v>
      </c>
      <c r="CZ27" s="123" t="s">
        <v>286</v>
      </c>
      <c r="DB27" s="123" t="s">
        <v>286</v>
      </c>
      <c r="DD27" s="123" t="s">
        <v>286</v>
      </c>
      <c r="DF27" s="123" t="s">
        <v>286</v>
      </c>
      <c r="DH27" s="123" t="s">
        <v>286</v>
      </c>
    </row>
    <row r="28" spans="1:112" x14ac:dyDescent="0.2">
      <c r="A28" s="2" t="s">
        <v>2400</v>
      </c>
      <c r="B28" s="2" t="s">
        <v>2342</v>
      </c>
      <c r="C28" s="2" t="s">
        <v>2342</v>
      </c>
      <c r="D28" s="2" t="s">
        <v>1821</v>
      </c>
      <c r="E28" s="7"/>
      <c r="F28" s="4" t="s">
        <v>286</v>
      </c>
      <c r="G28" s="7"/>
      <c r="H28" s="4" t="s">
        <v>286</v>
      </c>
      <c r="I28" s="7"/>
      <c r="J28" s="238" t="s">
        <v>286</v>
      </c>
      <c r="K28" s="7"/>
      <c r="L28" s="238" t="s">
        <v>286</v>
      </c>
      <c r="M28" s="7"/>
      <c r="N28" s="238"/>
      <c r="O28" s="7"/>
      <c r="P28" s="238" t="s">
        <v>286</v>
      </c>
      <c r="Q28" s="7"/>
      <c r="R28" s="238" t="s">
        <v>286</v>
      </c>
      <c r="S28" s="7"/>
      <c r="T28" s="238" t="s">
        <v>286</v>
      </c>
      <c r="U28" s="7">
        <v>31046262</v>
      </c>
      <c r="V28" s="238">
        <v>0.89804238767109223</v>
      </c>
      <c r="W28" s="7"/>
      <c r="X28" s="238" t="s">
        <v>286</v>
      </c>
      <c r="Y28" s="7"/>
      <c r="Z28" s="238" t="s">
        <v>286</v>
      </c>
      <c r="AA28" s="7"/>
      <c r="AB28" s="238" t="s">
        <v>286</v>
      </c>
      <c r="AC28" s="7"/>
      <c r="AD28" s="238" t="s">
        <v>286</v>
      </c>
      <c r="AE28" s="7"/>
      <c r="AF28" s="238" t="s">
        <v>286</v>
      </c>
      <c r="AG28" s="7"/>
      <c r="AH28" s="238" t="s">
        <v>286</v>
      </c>
      <c r="AI28" s="7"/>
      <c r="AJ28" s="238" t="s">
        <v>286</v>
      </c>
      <c r="AK28" s="7"/>
      <c r="AL28" s="238" t="s">
        <v>286</v>
      </c>
      <c r="AM28" s="7"/>
      <c r="AN28" s="238" t="s">
        <v>286</v>
      </c>
      <c r="AO28" s="7"/>
      <c r="AP28" s="238" t="s">
        <v>286</v>
      </c>
      <c r="AQ28" s="7"/>
      <c r="AR28" s="238" t="s">
        <v>286</v>
      </c>
      <c r="AS28" s="7"/>
      <c r="AT28" s="238" t="s">
        <v>286</v>
      </c>
      <c r="AU28" s="7"/>
      <c r="AV28" s="238" t="s">
        <v>286</v>
      </c>
      <c r="AW28" s="7"/>
      <c r="AX28" s="238" t="s">
        <v>286</v>
      </c>
      <c r="AY28" s="7"/>
      <c r="AZ28" s="238" t="s">
        <v>286</v>
      </c>
      <c r="BA28" s="7"/>
      <c r="BB28" s="238" t="s">
        <v>286</v>
      </c>
      <c r="BD28" s="123" t="s">
        <v>286</v>
      </c>
      <c r="BF28" s="123" t="s">
        <v>286</v>
      </c>
      <c r="BH28" s="123" t="s">
        <v>286</v>
      </c>
      <c r="BJ28" s="123" t="s">
        <v>286</v>
      </c>
      <c r="BL28" s="123" t="s">
        <v>286</v>
      </c>
      <c r="BN28" s="123" t="s">
        <v>286</v>
      </c>
      <c r="BP28" s="123" t="s">
        <v>286</v>
      </c>
      <c r="BR28" s="123" t="s">
        <v>286</v>
      </c>
      <c r="BT28" s="123" t="s">
        <v>286</v>
      </c>
      <c r="BV28" s="123" t="s">
        <v>286</v>
      </c>
      <c r="BX28" s="123" t="s">
        <v>286</v>
      </c>
      <c r="BZ28" s="123" t="s">
        <v>286</v>
      </c>
      <c r="CB28" s="123" t="s">
        <v>286</v>
      </c>
      <c r="CD28" s="123" t="s">
        <v>286</v>
      </c>
      <c r="CF28" s="123" t="s">
        <v>286</v>
      </c>
      <c r="CH28" s="123" t="s">
        <v>286</v>
      </c>
      <c r="CJ28" s="123" t="s">
        <v>286</v>
      </c>
      <c r="CL28" s="123" t="s">
        <v>286</v>
      </c>
      <c r="CN28" s="123" t="s">
        <v>286</v>
      </c>
      <c r="CP28" s="123" t="s">
        <v>286</v>
      </c>
      <c r="CR28" s="123" t="s">
        <v>286</v>
      </c>
      <c r="CT28" s="123" t="s">
        <v>286</v>
      </c>
      <c r="CV28" s="123" t="s">
        <v>286</v>
      </c>
      <c r="CX28" s="123" t="s">
        <v>286</v>
      </c>
      <c r="CZ28" s="123" t="s">
        <v>286</v>
      </c>
      <c r="DB28" s="123" t="s">
        <v>286</v>
      </c>
      <c r="DD28" s="123" t="s">
        <v>286</v>
      </c>
      <c r="DF28" s="123" t="s">
        <v>286</v>
      </c>
      <c r="DH28" s="123" t="s">
        <v>286</v>
      </c>
    </row>
    <row r="29" spans="1:112" x14ac:dyDescent="0.2">
      <c r="A29" s="2" t="s">
        <v>2400</v>
      </c>
      <c r="B29" s="2" t="s">
        <v>2342</v>
      </c>
      <c r="C29" s="2" t="s">
        <v>2342</v>
      </c>
      <c r="D29" s="2" t="s">
        <v>1822</v>
      </c>
      <c r="E29" s="7"/>
      <c r="F29" s="4" t="s">
        <v>286</v>
      </c>
      <c r="G29" s="7"/>
      <c r="H29" s="4" t="s">
        <v>286</v>
      </c>
      <c r="I29" s="7"/>
      <c r="J29" s="238" t="s">
        <v>286</v>
      </c>
      <c r="K29" s="7"/>
      <c r="L29" s="238" t="s">
        <v>286</v>
      </c>
      <c r="M29" s="7"/>
      <c r="N29" s="238"/>
      <c r="O29" s="7"/>
      <c r="P29" s="238" t="s">
        <v>286</v>
      </c>
      <c r="Q29" s="7"/>
      <c r="R29" s="238" t="s">
        <v>286</v>
      </c>
      <c r="S29" s="7"/>
      <c r="T29" s="238" t="s">
        <v>286</v>
      </c>
      <c r="U29" s="7">
        <v>3524781</v>
      </c>
      <c r="V29" s="238">
        <v>0.10195761232890775</v>
      </c>
      <c r="W29" s="7"/>
      <c r="X29" s="238" t="s">
        <v>286</v>
      </c>
      <c r="Y29" s="7"/>
      <c r="Z29" s="238" t="s">
        <v>286</v>
      </c>
      <c r="AA29" s="7"/>
      <c r="AB29" s="238" t="s">
        <v>286</v>
      </c>
      <c r="AC29" s="7"/>
      <c r="AD29" s="238" t="s">
        <v>286</v>
      </c>
      <c r="AE29" s="7"/>
      <c r="AF29" s="238" t="s">
        <v>286</v>
      </c>
      <c r="AG29" s="7"/>
      <c r="AH29" s="238" t="s">
        <v>286</v>
      </c>
      <c r="AI29" s="7"/>
      <c r="AJ29" s="238" t="s">
        <v>286</v>
      </c>
      <c r="AK29" s="7"/>
      <c r="AL29" s="238" t="s">
        <v>286</v>
      </c>
      <c r="AM29" s="7"/>
      <c r="AN29" s="238" t="s">
        <v>286</v>
      </c>
      <c r="AO29" s="7"/>
      <c r="AP29" s="238" t="s">
        <v>286</v>
      </c>
      <c r="AQ29" s="7"/>
      <c r="AR29" s="238" t="s">
        <v>286</v>
      </c>
      <c r="AS29" s="7"/>
      <c r="AT29" s="238" t="s">
        <v>286</v>
      </c>
      <c r="AU29" s="7"/>
      <c r="AV29" s="238" t="s">
        <v>286</v>
      </c>
      <c r="AW29" s="7"/>
      <c r="AX29" s="238" t="s">
        <v>286</v>
      </c>
      <c r="AY29" s="7"/>
      <c r="AZ29" s="238" t="s">
        <v>286</v>
      </c>
      <c r="BA29" s="7"/>
      <c r="BB29" s="238" t="s">
        <v>286</v>
      </c>
      <c r="BD29" s="123" t="s">
        <v>286</v>
      </c>
      <c r="BF29" s="123" t="s">
        <v>286</v>
      </c>
      <c r="BH29" s="123" t="s">
        <v>286</v>
      </c>
      <c r="BJ29" s="123" t="s">
        <v>286</v>
      </c>
      <c r="BL29" s="123" t="s">
        <v>286</v>
      </c>
      <c r="BN29" s="123" t="s">
        <v>286</v>
      </c>
      <c r="BP29" s="123" t="s">
        <v>286</v>
      </c>
      <c r="BR29" s="123" t="s">
        <v>286</v>
      </c>
      <c r="BT29" s="123" t="s">
        <v>286</v>
      </c>
      <c r="BV29" s="123" t="s">
        <v>286</v>
      </c>
      <c r="BX29" s="123" t="s">
        <v>286</v>
      </c>
      <c r="BZ29" s="123" t="s">
        <v>286</v>
      </c>
      <c r="CB29" s="123" t="s">
        <v>286</v>
      </c>
      <c r="CD29" s="123" t="s">
        <v>286</v>
      </c>
      <c r="CF29" s="123" t="s">
        <v>286</v>
      </c>
      <c r="CH29" s="123" t="s">
        <v>286</v>
      </c>
      <c r="CJ29" s="123" t="s">
        <v>286</v>
      </c>
      <c r="CL29" s="123" t="s">
        <v>286</v>
      </c>
      <c r="CN29" s="123" t="s">
        <v>286</v>
      </c>
      <c r="CP29" s="123" t="s">
        <v>286</v>
      </c>
      <c r="CR29" s="123" t="s">
        <v>286</v>
      </c>
      <c r="CT29" s="123" t="s">
        <v>286</v>
      </c>
      <c r="CV29" s="123" t="s">
        <v>286</v>
      </c>
      <c r="CX29" s="123" t="s">
        <v>286</v>
      </c>
      <c r="CZ29" s="123" t="s">
        <v>286</v>
      </c>
      <c r="DB29" s="123" t="s">
        <v>286</v>
      </c>
      <c r="DD29" s="123" t="s">
        <v>286</v>
      </c>
      <c r="DF29" s="123" t="s">
        <v>286</v>
      </c>
      <c r="DH29" s="123" t="s">
        <v>286</v>
      </c>
    </row>
    <row r="30" spans="1:112" x14ac:dyDescent="0.2">
      <c r="A30" s="2" t="s">
        <v>2401</v>
      </c>
      <c r="B30" s="2" t="s">
        <v>2343</v>
      </c>
      <c r="C30" s="2" t="s">
        <v>2343</v>
      </c>
      <c r="D30" s="2" t="s">
        <v>1821</v>
      </c>
      <c r="E30" s="7"/>
      <c r="F30" s="4" t="s">
        <v>286</v>
      </c>
      <c r="G30" s="7"/>
      <c r="H30" s="4" t="s">
        <v>286</v>
      </c>
      <c r="I30" s="7"/>
      <c r="J30" s="238" t="s">
        <v>286</v>
      </c>
      <c r="K30" s="7"/>
      <c r="L30" s="238" t="s">
        <v>286</v>
      </c>
      <c r="M30" s="7"/>
      <c r="N30" s="238"/>
      <c r="O30" s="7"/>
      <c r="P30" s="238" t="s">
        <v>286</v>
      </c>
      <c r="Q30" s="7"/>
      <c r="R30" s="238" t="s">
        <v>286</v>
      </c>
      <c r="S30" s="7"/>
      <c r="T30" s="238" t="s">
        <v>286</v>
      </c>
      <c r="U30" s="7"/>
      <c r="V30" s="238" t="s">
        <v>286</v>
      </c>
      <c r="W30" s="7">
        <v>31234897</v>
      </c>
      <c r="X30" s="238">
        <v>0.90108126069054872</v>
      </c>
      <c r="Y30" s="7"/>
      <c r="Z30" s="238" t="s">
        <v>286</v>
      </c>
      <c r="AA30" s="7"/>
      <c r="AB30" s="238" t="s">
        <v>286</v>
      </c>
      <c r="AC30" s="7"/>
      <c r="AD30" s="238" t="s">
        <v>286</v>
      </c>
      <c r="AE30" s="7"/>
      <c r="AF30" s="238" t="s">
        <v>286</v>
      </c>
      <c r="AG30" s="7"/>
      <c r="AH30" s="238" t="s">
        <v>286</v>
      </c>
      <c r="AI30" s="7"/>
      <c r="AJ30" s="238" t="s">
        <v>286</v>
      </c>
      <c r="AK30" s="7"/>
      <c r="AL30" s="238" t="s">
        <v>286</v>
      </c>
      <c r="AM30" s="7"/>
      <c r="AN30" s="238" t="s">
        <v>286</v>
      </c>
      <c r="AO30" s="7"/>
      <c r="AP30" s="238" t="s">
        <v>286</v>
      </c>
      <c r="AQ30" s="7"/>
      <c r="AR30" s="238" t="s">
        <v>286</v>
      </c>
      <c r="AS30" s="7"/>
      <c r="AT30" s="238" t="s">
        <v>286</v>
      </c>
      <c r="AU30" s="7"/>
      <c r="AV30" s="238" t="s">
        <v>286</v>
      </c>
      <c r="AW30" s="7"/>
      <c r="AX30" s="238" t="s">
        <v>286</v>
      </c>
      <c r="AY30" s="7"/>
      <c r="AZ30" s="238" t="s">
        <v>286</v>
      </c>
      <c r="BA30" s="7"/>
      <c r="BB30" s="238" t="s">
        <v>286</v>
      </c>
      <c r="BD30" s="123" t="s">
        <v>286</v>
      </c>
      <c r="BF30" s="123" t="s">
        <v>286</v>
      </c>
      <c r="BH30" s="123" t="s">
        <v>286</v>
      </c>
      <c r="BJ30" s="123" t="s">
        <v>286</v>
      </c>
      <c r="BL30" s="123" t="s">
        <v>286</v>
      </c>
      <c r="BN30" s="123" t="s">
        <v>286</v>
      </c>
      <c r="BP30" s="123" t="s">
        <v>286</v>
      </c>
      <c r="BR30" s="123" t="s">
        <v>286</v>
      </c>
      <c r="BT30" s="123" t="s">
        <v>286</v>
      </c>
      <c r="BV30" s="123" t="s">
        <v>286</v>
      </c>
      <c r="BX30" s="123" t="s">
        <v>286</v>
      </c>
      <c r="BZ30" s="123" t="s">
        <v>286</v>
      </c>
      <c r="CB30" s="123" t="s">
        <v>286</v>
      </c>
      <c r="CD30" s="123" t="s">
        <v>286</v>
      </c>
      <c r="CF30" s="123" t="s">
        <v>286</v>
      </c>
      <c r="CH30" s="123" t="s">
        <v>286</v>
      </c>
      <c r="CJ30" s="123" t="s">
        <v>286</v>
      </c>
      <c r="CL30" s="123" t="s">
        <v>286</v>
      </c>
      <c r="CN30" s="123" t="s">
        <v>286</v>
      </c>
      <c r="CP30" s="123" t="s">
        <v>286</v>
      </c>
      <c r="CR30" s="123" t="s">
        <v>286</v>
      </c>
      <c r="CT30" s="123" t="s">
        <v>286</v>
      </c>
      <c r="CV30" s="123" t="s">
        <v>286</v>
      </c>
      <c r="CX30" s="123" t="s">
        <v>286</v>
      </c>
      <c r="CZ30" s="123" t="s">
        <v>286</v>
      </c>
      <c r="DB30" s="123" t="s">
        <v>286</v>
      </c>
      <c r="DD30" s="123" t="s">
        <v>286</v>
      </c>
      <c r="DF30" s="123" t="s">
        <v>286</v>
      </c>
      <c r="DH30" s="123" t="s">
        <v>286</v>
      </c>
    </row>
    <row r="31" spans="1:112" x14ac:dyDescent="0.2">
      <c r="A31" s="2" t="s">
        <v>2401</v>
      </c>
      <c r="B31" s="2" t="s">
        <v>2343</v>
      </c>
      <c r="C31" s="2" t="s">
        <v>2343</v>
      </c>
      <c r="D31" s="2" t="s">
        <v>1822</v>
      </c>
      <c r="E31" s="7"/>
      <c r="F31" s="4" t="s">
        <v>286</v>
      </c>
      <c r="G31" s="7"/>
      <c r="H31" s="4" t="s">
        <v>286</v>
      </c>
      <c r="I31" s="7"/>
      <c r="J31" s="238" t="s">
        <v>286</v>
      </c>
      <c r="K31" s="7"/>
      <c r="L31" s="238" t="s">
        <v>286</v>
      </c>
      <c r="M31" s="7"/>
      <c r="N31" s="238"/>
      <c r="O31" s="7"/>
      <c r="P31" s="238" t="s">
        <v>286</v>
      </c>
      <c r="Q31" s="7"/>
      <c r="R31" s="238" t="s">
        <v>286</v>
      </c>
      <c r="S31" s="7"/>
      <c r="T31" s="238" t="s">
        <v>286</v>
      </c>
      <c r="U31" s="7"/>
      <c r="V31" s="238" t="s">
        <v>286</v>
      </c>
      <c r="W31" s="7">
        <v>3428899</v>
      </c>
      <c r="X31" s="238">
        <v>9.8918739309451276E-2</v>
      </c>
      <c r="Y31" s="7"/>
      <c r="Z31" s="238" t="s">
        <v>286</v>
      </c>
      <c r="AA31" s="7"/>
      <c r="AB31" s="238" t="s">
        <v>286</v>
      </c>
      <c r="AC31" s="7"/>
      <c r="AD31" s="238" t="s">
        <v>286</v>
      </c>
      <c r="AE31" s="7"/>
      <c r="AF31" s="238" t="s">
        <v>286</v>
      </c>
      <c r="AG31" s="7"/>
      <c r="AH31" s="238" t="s">
        <v>286</v>
      </c>
      <c r="AI31" s="7"/>
      <c r="AJ31" s="238" t="s">
        <v>286</v>
      </c>
      <c r="AK31" s="7"/>
      <c r="AL31" s="238" t="s">
        <v>286</v>
      </c>
      <c r="AM31" s="7"/>
      <c r="AN31" s="238" t="s">
        <v>286</v>
      </c>
      <c r="AO31" s="7"/>
      <c r="AP31" s="238" t="s">
        <v>286</v>
      </c>
      <c r="AQ31" s="7"/>
      <c r="AR31" s="238" t="s">
        <v>286</v>
      </c>
      <c r="AS31" s="7"/>
      <c r="AT31" s="238" t="s">
        <v>286</v>
      </c>
      <c r="AU31" s="7"/>
      <c r="AV31" s="238" t="s">
        <v>286</v>
      </c>
      <c r="AW31" s="7"/>
      <c r="AX31" s="238" t="s">
        <v>286</v>
      </c>
      <c r="AY31" s="7"/>
      <c r="AZ31" s="238" t="s">
        <v>286</v>
      </c>
      <c r="BA31" s="7"/>
      <c r="BB31" s="238" t="s">
        <v>286</v>
      </c>
      <c r="BD31" s="123" t="s">
        <v>286</v>
      </c>
      <c r="BF31" s="123" t="s">
        <v>286</v>
      </c>
      <c r="BH31" s="123" t="s">
        <v>286</v>
      </c>
      <c r="BJ31" s="123" t="s">
        <v>286</v>
      </c>
      <c r="BL31" s="123" t="s">
        <v>286</v>
      </c>
      <c r="BN31" s="123" t="s">
        <v>286</v>
      </c>
      <c r="BP31" s="123" t="s">
        <v>286</v>
      </c>
      <c r="BR31" s="123" t="s">
        <v>286</v>
      </c>
      <c r="BT31" s="123" t="s">
        <v>286</v>
      </c>
      <c r="BV31" s="123" t="s">
        <v>286</v>
      </c>
      <c r="BX31" s="123" t="s">
        <v>286</v>
      </c>
      <c r="BZ31" s="123" t="s">
        <v>286</v>
      </c>
      <c r="CB31" s="123" t="s">
        <v>286</v>
      </c>
      <c r="CD31" s="123" t="s">
        <v>286</v>
      </c>
      <c r="CF31" s="123" t="s">
        <v>286</v>
      </c>
      <c r="CH31" s="123" t="s">
        <v>286</v>
      </c>
      <c r="CJ31" s="123" t="s">
        <v>286</v>
      </c>
      <c r="CL31" s="123" t="s">
        <v>286</v>
      </c>
      <c r="CN31" s="123" t="s">
        <v>286</v>
      </c>
      <c r="CP31" s="123" t="s">
        <v>286</v>
      </c>
      <c r="CR31" s="123" t="s">
        <v>286</v>
      </c>
      <c r="CT31" s="123" t="s">
        <v>286</v>
      </c>
      <c r="CV31" s="123" t="s">
        <v>286</v>
      </c>
      <c r="CX31" s="123" t="s">
        <v>286</v>
      </c>
      <c r="CZ31" s="123" t="s">
        <v>286</v>
      </c>
      <c r="DB31" s="123" t="s">
        <v>286</v>
      </c>
      <c r="DD31" s="123" t="s">
        <v>286</v>
      </c>
      <c r="DF31" s="123" t="s">
        <v>286</v>
      </c>
      <c r="DH31" s="123" t="s">
        <v>286</v>
      </c>
    </row>
    <row r="32" spans="1:112" x14ac:dyDescent="0.2">
      <c r="A32" s="2" t="s">
        <v>2402</v>
      </c>
      <c r="B32" s="2" t="s">
        <v>2344</v>
      </c>
      <c r="C32" s="2" t="s">
        <v>2344</v>
      </c>
      <c r="D32" s="2" t="s">
        <v>1821</v>
      </c>
      <c r="E32" s="7"/>
      <c r="F32" s="4" t="s">
        <v>286</v>
      </c>
      <c r="G32" s="7"/>
      <c r="H32" s="4" t="s">
        <v>286</v>
      </c>
      <c r="I32" s="7"/>
      <c r="J32" s="238" t="s">
        <v>286</v>
      </c>
      <c r="K32" s="7"/>
      <c r="L32" s="238" t="s">
        <v>286</v>
      </c>
      <c r="M32" s="7"/>
      <c r="N32" s="238"/>
      <c r="O32" s="7"/>
      <c r="P32" s="238" t="s">
        <v>286</v>
      </c>
      <c r="Q32" s="7"/>
      <c r="R32" s="238" t="s">
        <v>286</v>
      </c>
      <c r="S32" s="7"/>
      <c r="T32" s="238" t="s">
        <v>286</v>
      </c>
      <c r="U32" s="7"/>
      <c r="V32" s="238" t="s">
        <v>286</v>
      </c>
      <c r="W32" s="7"/>
      <c r="X32" s="238" t="s">
        <v>286</v>
      </c>
      <c r="Y32" s="7">
        <v>28936747</v>
      </c>
      <c r="Z32" s="238">
        <v>0.82744064454749822</v>
      </c>
      <c r="AA32" s="7"/>
      <c r="AB32" s="238" t="s">
        <v>286</v>
      </c>
      <c r="AC32" s="7"/>
      <c r="AD32" s="238" t="s">
        <v>286</v>
      </c>
      <c r="AE32" s="7"/>
      <c r="AF32" s="238" t="s">
        <v>286</v>
      </c>
      <c r="AG32" s="7"/>
      <c r="AH32" s="238" t="s">
        <v>286</v>
      </c>
      <c r="AI32" s="7"/>
      <c r="AJ32" s="238" t="s">
        <v>286</v>
      </c>
      <c r="AK32" s="7"/>
      <c r="AL32" s="238" t="s">
        <v>286</v>
      </c>
      <c r="AM32" s="7"/>
      <c r="AN32" s="238" t="s">
        <v>286</v>
      </c>
      <c r="AO32" s="7"/>
      <c r="AP32" s="238" t="s">
        <v>286</v>
      </c>
      <c r="AQ32" s="7"/>
      <c r="AR32" s="238" t="s">
        <v>286</v>
      </c>
      <c r="AS32" s="7"/>
      <c r="AT32" s="238" t="s">
        <v>286</v>
      </c>
      <c r="AU32" s="7"/>
      <c r="AV32" s="238" t="s">
        <v>286</v>
      </c>
      <c r="AW32" s="7"/>
      <c r="AX32" s="238" t="s">
        <v>286</v>
      </c>
      <c r="AY32" s="7"/>
      <c r="AZ32" s="238" t="s">
        <v>286</v>
      </c>
      <c r="BA32" s="7"/>
      <c r="BB32" s="238" t="s">
        <v>286</v>
      </c>
      <c r="BD32" s="123" t="s">
        <v>286</v>
      </c>
      <c r="BF32" s="123" t="s">
        <v>286</v>
      </c>
      <c r="BH32" s="123" t="s">
        <v>286</v>
      </c>
      <c r="BJ32" s="123" t="s">
        <v>286</v>
      </c>
      <c r="BL32" s="123" t="s">
        <v>286</v>
      </c>
      <c r="BN32" s="123" t="s">
        <v>286</v>
      </c>
      <c r="BP32" s="123" t="s">
        <v>286</v>
      </c>
      <c r="BR32" s="123" t="s">
        <v>286</v>
      </c>
      <c r="BT32" s="123" t="s">
        <v>286</v>
      </c>
      <c r="BV32" s="123" t="s">
        <v>286</v>
      </c>
      <c r="BX32" s="123" t="s">
        <v>286</v>
      </c>
      <c r="BZ32" s="123" t="s">
        <v>286</v>
      </c>
      <c r="CB32" s="123" t="s">
        <v>286</v>
      </c>
      <c r="CD32" s="123" t="s">
        <v>286</v>
      </c>
      <c r="CF32" s="123" t="s">
        <v>286</v>
      </c>
      <c r="CH32" s="123" t="s">
        <v>286</v>
      </c>
      <c r="CJ32" s="123" t="s">
        <v>286</v>
      </c>
      <c r="CL32" s="123" t="s">
        <v>286</v>
      </c>
      <c r="CN32" s="123" t="s">
        <v>286</v>
      </c>
      <c r="CP32" s="123" t="s">
        <v>286</v>
      </c>
      <c r="CR32" s="123" t="s">
        <v>286</v>
      </c>
      <c r="CT32" s="123" t="s">
        <v>286</v>
      </c>
      <c r="CV32" s="123" t="s">
        <v>286</v>
      </c>
      <c r="CX32" s="123" t="s">
        <v>286</v>
      </c>
      <c r="CZ32" s="123" t="s">
        <v>286</v>
      </c>
      <c r="DB32" s="123" t="s">
        <v>286</v>
      </c>
      <c r="DD32" s="123" t="s">
        <v>286</v>
      </c>
      <c r="DF32" s="123" t="s">
        <v>286</v>
      </c>
      <c r="DH32" s="123" t="s">
        <v>286</v>
      </c>
    </row>
    <row r="33" spans="1:112" x14ac:dyDescent="0.2">
      <c r="A33" s="2" t="s">
        <v>2402</v>
      </c>
      <c r="B33" s="2" t="s">
        <v>2344</v>
      </c>
      <c r="C33" s="2" t="s">
        <v>2344</v>
      </c>
      <c r="D33" s="2" t="s">
        <v>1822</v>
      </c>
      <c r="E33" s="7"/>
      <c r="F33" s="4" t="s">
        <v>286</v>
      </c>
      <c r="G33" s="7"/>
      <c r="H33" s="4" t="s">
        <v>286</v>
      </c>
      <c r="I33" s="7"/>
      <c r="J33" s="238" t="s">
        <v>286</v>
      </c>
      <c r="K33" s="7"/>
      <c r="L33" s="238" t="s">
        <v>286</v>
      </c>
      <c r="M33" s="7"/>
      <c r="N33" s="238"/>
      <c r="O33" s="7"/>
      <c r="P33" s="238" t="s">
        <v>286</v>
      </c>
      <c r="Q33" s="7"/>
      <c r="R33" s="238" t="s">
        <v>286</v>
      </c>
      <c r="S33" s="7"/>
      <c r="T33" s="238" t="s">
        <v>286</v>
      </c>
      <c r="U33" s="7"/>
      <c r="V33" s="238" t="s">
        <v>286</v>
      </c>
      <c r="W33" s="7"/>
      <c r="X33" s="238" t="s">
        <v>286</v>
      </c>
      <c r="Y33" s="7">
        <v>6034640</v>
      </c>
      <c r="Z33" s="238">
        <v>0.17255935545250178</v>
      </c>
      <c r="AA33" s="7"/>
      <c r="AB33" s="238" t="s">
        <v>286</v>
      </c>
      <c r="AC33" s="7"/>
      <c r="AD33" s="238" t="s">
        <v>286</v>
      </c>
      <c r="AE33" s="7"/>
      <c r="AF33" s="238" t="s">
        <v>286</v>
      </c>
      <c r="AG33" s="7"/>
      <c r="AH33" s="238" t="s">
        <v>286</v>
      </c>
      <c r="AI33" s="7"/>
      <c r="AJ33" s="238" t="s">
        <v>286</v>
      </c>
      <c r="AK33" s="7"/>
      <c r="AL33" s="238" t="s">
        <v>286</v>
      </c>
      <c r="AM33" s="7"/>
      <c r="AN33" s="238" t="s">
        <v>286</v>
      </c>
      <c r="AO33" s="7"/>
      <c r="AP33" s="238" t="s">
        <v>286</v>
      </c>
      <c r="AQ33" s="7"/>
      <c r="AR33" s="238" t="s">
        <v>286</v>
      </c>
      <c r="AS33" s="7"/>
      <c r="AT33" s="238" t="s">
        <v>286</v>
      </c>
      <c r="AU33" s="7"/>
      <c r="AV33" s="238" t="s">
        <v>286</v>
      </c>
      <c r="AW33" s="7"/>
      <c r="AX33" s="238" t="s">
        <v>286</v>
      </c>
      <c r="AY33" s="7"/>
      <c r="AZ33" s="238" t="s">
        <v>286</v>
      </c>
      <c r="BA33" s="7"/>
      <c r="BB33" s="238" t="s">
        <v>286</v>
      </c>
      <c r="BD33" s="123" t="s">
        <v>286</v>
      </c>
      <c r="BF33" s="123" t="s">
        <v>286</v>
      </c>
      <c r="BH33" s="123" t="s">
        <v>286</v>
      </c>
      <c r="BJ33" s="123" t="s">
        <v>286</v>
      </c>
      <c r="BL33" s="123" t="s">
        <v>286</v>
      </c>
      <c r="BN33" s="123" t="s">
        <v>286</v>
      </c>
      <c r="BP33" s="123" t="s">
        <v>286</v>
      </c>
      <c r="BR33" s="123" t="s">
        <v>286</v>
      </c>
      <c r="BT33" s="123" t="s">
        <v>286</v>
      </c>
      <c r="BV33" s="123" t="s">
        <v>286</v>
      </c>
      <c r="BX33" s="123" t="s">
        <v>286</v>
      </c>
      <c r="BZ33" s="123" t="s">
        <v>286</v>
      </c>
      <c r="CB33" s="123" t="s">
        <v>286</v>
      </c>
      <c r="CD33" s="123" t="s">
        <v>286</v>
      </c>
      <c r="CF33" s="123" t="s">
        <v>286</v>
      </c>
      <c r="CH33" s="123" t="s">
        <v>286</v>
      </c>
      <c r="CJ33" s="123" t="s">
        <v>286</v>
      </c>
      <c r="CL33" s="123" t="s">
        <v>286</v>
      </c>
      <c r="CN33" s="123" t="s">
        <v>286</v>
      </c>
      <c r="CP33" s="123" t="s">
        <v>286</v>
      </c>
      <c r="CR33" s="123" t="s">
        <v>286</v>
      </c>
      <c r="CT33" s="123" t="s">
        <v>286</v>
      </c>
      <c r="CV33" s="123" t="s">
        <v>286</v>
      </c>
      <c r="CX33" s="123" t="s">
        <v>286</v>
      </c>
      <c r="CZ33" s="123" t="s">
        <v>286</v>
      </c>
      <c r="DB33" s="123" t="s">
        <v>286</v>
      </c>
      <c r="DD33" s="123" t="s">
        <v>286</v>
      </c>
      <c r="DF33" s="123" t="s">
        <v>286</v>
      </c>
      <c r="DH33" s="123" t="s">
        <v>286</v>
      </c>
    </row>
    <row r="34" spans="1:112" x14ac:dyDescent="0.2">
      <c r="A34" s="2" t="s">
        <v>2403</v>
      </c>
      <c r="B34" s="2" t="s">
        <v>2345</v>
      </c>
      <c r="C34" s="2" t="s">
        <v>2345</v>
      </c>
      <c r="D34" s="2" t="s">
        <v>1821</v>
      </c>
      <c r="E34" s="7"/>
      <c r="F34" s="4" t="s">
        <v>286</v>
      </c>
      <c r="G34" s="7"/>
      <c r="H34" s="4" t="s">
        <v>286</v>
      </c>
      <c r="I34" s="7"/>
      <c r="J34" s="238" t="s">
        <v>286</v>
      </c>
      <c r="K34" s="7"/>
      <c r="L34" s="238" t="s">
        <v>286</v>
      </c>
      <c r="M34" s="7"/>
      <c r="N34" s="238"/>
      <c r="O34" s="7"/>
      <c r="P34" s="238" t="s">
        <v>286</v>
      </c>
      <c r="Q34" s="7"/>
      <c r="R34" s="238" t="s">
        <v>286</v>
      </c>
      <c r="S34" s="7"/>
      <c r="T34" s="238" t="s">
        <v>286</v>
      </c>
      <c r="U34" s="7"/>
      <c r="V34" s="238" t="s">
        <v>286</v>
      </c>
      <c r="W34" s="7"/>
      <c r="X34" s="238" t="s">
        <v>286</v>
      </c>
      <c r="Y34" s="7"/>
      <c r="Z34" s="238" t="s">
        <v>286</v>
      </c>
      <c r="AA34" s="7">
        <v>24325394</v>
      </c>
      <c r="AB34" s="238">
        <v>0.70226442470347528</v>
      </c>
      <c r="AC34" s="7"/>
      <c r="AD34" s="238" t="s">
        <v>286</v>
      </c>
      <c r="AE34" s="7"/>
      <c r="AF34" s="238" t="s">
        <v>286</v>
      </c>
      <c r="AG34" s="7"/>
      <c r="AH34" s="238" t="s">
        <v>286</v>
      </c>
      <c r="AI34" s="7"/>
      <c r="AJ34" s="238" t="s">
        <v>286</v>
      </c>
      <c r="AK34" s="7"/>
      <c r="AL34" s="238" t="s">
        <v>286</v>
      </c>
      <c r="AM34" s="7"/>
      <c r="AN34" s="238" t="s">
        <v>286</v>
      </c>
      <c r="AO34" s="7"/>
      <c r="AP34" s="238" t="s">
        <v>286</v>
      </c>
      <c r="AQ34" s="7"/>
      <c r="AR34" s="238" t="s">
        <v>286</v>
      </c>
      <c r="AS34" s="7"/>
      <c r="AT34" s="238" t="s">
        <v>286</v>
      </c>
      <c r="AU34" s="7"/>
      <c r="AV34" s="238" t="s">
        <v>286</v>
      </c>
      <c r="AW34" s="7"/>
      <c r="AX34" s="238" t="s">
        <v>286</v>
      </c>
      <c r="AY34" s="7"/>
      <c r="AZ34" s="238" t="s">
        <v>286</v>
      </c>
      <c r="BA34" s="7"/>
      <c r="BB34" s="238" t="s">
        <v>286</v>
      </c>
      <c r="BD34" s="123" t="s">
        <v>286</v>
      </c>
      <c r="BF34" s="123" t="s">
        <v>286</v>
      </c>
      <c r="BH34" s="123" t="s">
        <v>286</v>
      </c>
      <c r="BJ34" s="123" t="s">
        <v>286</v>
      </c>
      <c r="BL34" s="123" t="s">
        <v>286</v>
      </c>
      <c r="BN34" s="123" t="s">
        <v>286</v>
      </c>
      <c r="BP34" s="123" t="s">
        <v>286</v>
      </c>
      <c r="BR34" s="123" t="s">
        <v>286</v>
      </c>
      <c r="BT34" s="123" t="s">
        <v>286</v>
      </c>
      <c r="BV34" s="123" t="s">
        <v>286</v>
      </c>
      <c r="BX34" s="123" t="s">
        <v>286</v>
      </c>
      <c r="BZ34" s="123" t="s">
        <v>286</v>
      </c>
      <c r="CB34" s="123" t="s">
        <v>286</v>
      </c>
      <c r="CD34" s="123" t="s">
        <v>286</v>
      </c>
      <c r="CF34" s="123" t="s">
        <v>286</v>
      </c>
      <c r="CH34" s="123" t="s">
        <v>286</v>
      </c>
      <c r="CJ34" s="123" t="s">
        <v>286</v>
      </c>
      <c r="CL34" s="123" t="s">
        <v>286</v>
      </c>
      <c r="CN34" s="123" t="s">
        <v>286</v>
      </c>
      <c r="CP34" s="123" t="s">
        <v>286</v>
      </c>
      <c r="CR34" s="123" t="s">
        <v>286</v>
      </c>
      <c r="CT34" s="123" t="s">
        <v>286</v>
      </c>
      <c r="CV34" s="123" t="s">
        <v>286</v>
      </c>
      <c r="CX34" s="123" t="s">
        <v>286</v>
      </c>
      <c r="CZ34" s="123" t="s">
        <v>286</v>
      </c>
      <c r="DB34" s="123" t="s">
        <v>286</v>
      </c>
      <c r="DD34" s="123" t="s">
        <v>286</v>
      </c>
      <c r="DF34" s="123" t="s">
        <v>286</v>
      </c>
      <c r="DH34" s="123" t="s">
        <v>286</v>
      </c>
    </row>
    <row r="35" spans="1:112" x14ac:dyDescent="0.2">
      <c r="A35" s="2" t="s">
        <v>2403</v>
      </c>
      <c r="B35" s="2" t="s">
        <v>2345</v>
      </c>
      <c r="C35" s="2" t="s">
        <v>2345</v>
      </c>
      <c r="D35" s="2" t="s">
        <v>1822</v>
      </c>
      <c r="E35" s="7"/>
      <c r="F35" s="4" t="s">
        <v>286</v>
      </c>
      <c r="G35" s="7"/>
      <c r="H35" s="4" t="s">
        <v>286</v>
      </c>
      <c r="I35" s="7"/>
      <c r="J35" s="238" t="s">
        <v>286</v>
      </c>
      <c r="K35" s="7"/>
      <c r="L35" s="238" t="s">
        <v>286</v>
      </c>
      <c r="M35" s="7"/>
      <c r="N35" s="238"/>
      <c r="O35" s="7"/>
      <c r="P35" s="238" t="s">
        <v>286</v>
      </c>
      <c r="Q35" s="7"/>
      <c r="R35" s="238" t="s">
        <v>286</v>
      </c>
      <c r="S35" s="7"/>
      <c r="T35" s="238" t="s">
        <v>286</v>
      </c>
      <c r="U35" s="7"/>
      <c r="V35" s="238" t="s">
        <v>286</v>
      </c>
      <c r="W35" s="7"/>
      <c r="X35" s="238" t="s">
        <v>286</v>
      </c>
      <c r="Y35" s="7"/>
      <c r="Z35" s="238" t="s">
        <v>286</v>
      </c>
      <c r="AA35" s="7">
        <v>10313117</v>
      </c>
      <c r="AB35" s="238">
        <v>0.29773557529652472</v>
      </c>
      <c r="AC35" s="7"/>
      <c r="AD35" s="238" t="s">
        <v>286</v>
      </c>
      <c r="AE35" s="7"/>
      <c r="AF35" s="238" t="s">
        <v>286</v>
      </c>
      <c r="AG35" s="7"/>
      <c r="AH35" s="238" t="s">
        <v>286</v>
      </c>
      <c r="AI35" s="7"/>
      <c r="AJ35" s="238" t="s">
        <v>286</v>
      </c>
      <c r="AK35" s="7"/>
      <c r="AL35" s="238" t="s">
        <v>286</v>
      </c>
      <c r="AM35" s="7"/>
      <c r="AN35" s="238" t="s">
        <v>286</v>
      </c>
      <c r="AO35" s="7"/>
      <c r="AP35" s="238" t="s">
        <v>286</v>
      </c>
      <c r="AQ35" s="7"/>
      <c r="AR35" s="238" t="s">
        <v>286</v>
      </c>
      <c r="AS35" s="7"/>
      <c r="AT35" s="238" t="s">
        <v>286</v>
      </c>
      <c r="AU35" s="7"/>
      <c r="AV35" s="238" t="s">
        <v>286</v>
      </c>
      <c r="AW35" s="7"/>
      <c r="AX35" s="238" t="s">
        <v>286</v>
      </c>
      <c r="AY35" s="7"/>
      <c r="AZ35" s="238" t="s">
        <v>286</v>
      </c>
      <c r="BA35" s="7"/>
      <c r="BB35" s="238" t="s">
        <v>286</v>
      </c>
      <c r="BD35" s="123" t="s">
        <v>286</v>
      </c>
      <c r="BF35" s="123" t="s">
        <v>286</v>
      </c>
      <c r="BH35" s="123" t="s">
        <v>286</v>
      </c>
      <c r="BJ35" s="123" t="s">
        <v>286</v>
      </c>
      <c r="BL35" s="123" t="s">
        <v>286</v>
      </c>
      <c r="BN35" s="123" t="s">
        <v>286</v>
      </c>
      <c r="BP35" s="123" t="s">
        <v>286</v>
      </c>
      <c r="BR35" s="123" t="s">
        <v>286</v>
      </c>
      <c r="BT35" s="123" t="s">
        <v>286</v>
      </c>
      <c r="BV35" s="123" t="s">
        <v>286</v>
      </c>
      <c r="BX35" s="123" t="s">
        <v>286</v>
      </c>
      <c r="BZ35" s="123" t="s">
        <v>286</v>
      </c>
      <c r="CB35" s="123" t="s">
        <v>286</v>
      </c>
      <c r="CD35" s="123" t="s">
        <v>286</v>
      </c>
      <c r="CF35" s="123" t="s">
        <v>286</v>
      </c>
      <c r="CH35" s="123" t="s">
        <v>286</v>
      </c>
      <c r="CJ35" s="123" t="s">
        <v>286</v>
      </c>
      <c r="CL35" s="123" t="s">
        <v>286</v>
      </c>
      <c r="CN35" s="123" t="s">
        <v>286</v>
      </c>
      <c r="CP35" s="123" t="s">
        <v>286</v>
      </c>
      <c r="CR35" s="123" t="s">
        <v>286</v>
      </c>
      <c r="CT35" s="123" t="s">
        <v>286</v>
      </c>
      <c r="CV35" s="123" t="s">
        <v>286</v>
      </c>
      <c r="CX35" s="123" t="s">
        <v>286</v>
      </c>
      <c r="CZ35" s="123" t="s">
        <v>286</v>
      </c>
      <c r="DB35" s="123" t="s">
        <v>286</v>
      </c>
      <c r="DD35" s="123" t="s">
        <v>286</v>
      </c>
      <c r="DF35" s="123" t="s">
        <v>286</v>
      </c>
      <c r="DH35" s="123" t="s">
        <v>286</v>
      </c>
    </row>
    <row r="36" spans="1:112" x14ac:dyDescent="0.2">
      <c r="A36" s="2" t="s">
        <v>2404</v>
      </c>
      <c r="B36" s="2" t="s">
        <v>2346</v>
      </c>
      <c r="C36" s="2" t="s">
        <v>2346</v>
      </c>
      <c r="D36" s="2" t="s">
        <v>1821</v>
      </c>
      <c r="E36" s="7"/>
      <c r="F36" s="4" t="s">
        <v>286</v>
      </c>
      <c r="G36" s="7"/>
      <c r="H36" s="4" t="s">
        <v>286</v>
      </c>
      <c r="I36" s="7"/>
      <c r="J36" s="238" t="s">
        <v>286</v>
      </c>
      <c r="K36" s="7"/>
      <c r="L36" s="238" t="s">
        <v>286</v>
      </c>
      <c r="M36" s="7"/>
      <c r="N36" s="238"/>
      <c r="O36" s="7"/>
      <c r="P36" s="238" t="s">
        <v>286</v>
      </c>
      <c r="Q36" s="7"/>
      <c r="R36" s="238" t="s">
        <v>286</v>
      </c>
      <c r="S36" s="7"/>
      <c r="T36" s="238" t="s">
        <v>286</v>
      </c>
      <c r="U36" s="7"/>
      <c r="V36" s="238" t="s">
        <v>286</v>
      </c>
      <c r="W36" s="7"/>
      <c r="X36" s="238" t="s">
        <v>286</v>
      </c>
      <c r="Y36" s="7"/>
      <c r="Z36" s="238" t="s">
        <v>286</v>
      </c>
      <c r="AA36" s="7"/>
      <c r="AB36" s="238" t="s">
        <v>286</v>
      </c>
      <c r="AC36" s="7">
        <v>28528528</v>
      </c>
      <c r="AD36" s="238">
        <v>0.82280161186298295</v>
      </c>
      <c r="AE36" s="7"/>
      <c r="AF36" s="238" t="s">
        <v>286</v>
      </c>
      <c r="AG36" s="7"/>
      <c r="AH36" s="238" t="s">
        <v>286</v>
      </c>
      <c r="AI36" s="7"/>
      <c r="AJ36" s="238" t="s">
        <v>286</v>
      </c>
      <c r="AK36" s="7"/>
      <c r="AL36" s="238" t="s">
        <v>286</v>
      </c>
      <c r="AM36" s="7"/>
      <c r="AN36" s="238" t="s">
        <v>286</v>
      </c>
      <c r="AO36" s="7"/>
      <c r="AP36" s="238" t="s">
        <v>286</v>
      </c>
      <c r="AQ36" s="7"/>
      <c r="AR36" s="238" t="s">
        <v>286</v>
      </c>
      <c r="AS36" s="7"/>
      <c r="AT36" s="238" t="s">
        <v>286</v>
      </c>
      <c r="AU36" s="7"/>
      <c r="AV36" s="238" t="s">
        <v>286</v>
      </c>
      <c r="AW36" s="7"/>
      <c r="AX36" s="238" t="s">
        <v>286</v>
      </c>
      <c r="AY36" s="7"/>
      <c r="AZ36" s="238" t="s">
        <v>286</v>
      </c>
      <c r="BA36" s="7"/>
      <c r="BB36" s="238" t="s">
        <v>286</v>
      </c>
      <c r="BD36" s="123" t="s">
        <v>286</v>
      </c>
      <c r="BF36" s="123" t="s">
        <v>286</v>
      </c>
      <c r="BH36" s="123" t="s">
        <v>286</v>
      </c>
      <c r="BJ36" s="123" t="s">
        <v>286</v>
      </c>
      <c r="BL36" s="123" t="s">
        <v>286</v>
      </c>
      <c r="BN36" s="123" t="s">
        <v>286</v>
      </c>
      <c r="BP36" s="123" t="s">
        <v>286</v>
      </c>
      <c r="BR36" s="123" t="s">
        <v>286</v>
      </c>
      <c r="BT36" s="123" t="s">
        <v>286</v>
      </c>
      <c r="BV36" s="123" t="s">
        <v>286</v>
      </c>
      <c r="BX36" s="123" t="s">
        <v>286</v>
      </c>
      <c r="BZ36" s="123" t="s">
        <v>286</v>
      </c>
      <c r="CB36" s="123" t="s">
        <v>286</v>
      </c>
      <c r="CD36" s="123" t="s">
        <v>286</v>
      </c>
      <c r="CF36" s="123" t="s">
        <v>286</v>
      </c>
      <c r="CH36" s="123" t="s">
        <v>286</v>
      </c>
      <c r="CJ36" s="123" t="s">
        <v>286</v>
      </c>
      <c r="CL36" s="123" t="s">
        <v>286</v>
      </c>
      <c r="CN36" s="123" t="s">
        <v>286</v>
      </c>
      <c r="CP36" s="123" t="s">
        <v>286</v>
      </c>
      <c r="CR36" s="123" t="s">
        <v>286</v>
      </c>
      <c r="CT36" s="123" t="s">
        <v>286</v>
      </c>
      <c r="CV36" s="123" t="s">
        <v>286</v>
      </c>
      <c r="CX36" s="123" t="s">
        <v>286</v>
      </c>
      <c r="CZ36" s="123" t="s">
        <v>286</v>
      </c>
      <c r="DB36" s="123" t="s">
        <v>286</v>
      </c>
      <c r="DD36" s="123" t="s">
        <v>286</v>
      </c>
      <c r="DF36" s="123" t="s">
        <v>286</v>
      </c>
      <c r="DH36" s="123" t="s">
        <v>286</v>
      </c>
    </row>
    <row r="37" spans="1:112" x14ac:dyDescent="0.2">
      <c r="A37" s="2" t="s">
        <v>2404</v>
      </c>
      <c r="B37" s="2" t="s">
        <v>2346</v>
      </c>
      <c r="C37" s="2" t="s">
        <v>2346</v>
      </c>
      <c r="D37" s="2" t="s">
        <v>1822</v>
      </c>
      <c r="E37" s="7"/>
      <c r="F37" s="4" t="s">
        <v>286</v>
      </c>
      <c r="G37" s="7"/>
      <c r="H37" s="4" t="s">
        <v>286</v>
      </c>
      <c r="I37" s="7"/>
      <c r="J37" s="238" t="s">
        <v>286</v>
      </c>
      <c r="K37" s="7"/>
      <c r="L37" s="238" t="s">
        <v>286</v>
      </c>
      <c r="M37" s="7"/>
      <c r="N37" s="238"/>
      <c r="O37" s="7"/>
      <c r="P37" s="238" t="s">
        <v>286</v>
      </c>
      <c r="Q37" s="7"/>
      <c r="R37" s="238" t="s">
        <v>286</v>
      </c>
      <c r="S37" s="7"/>
      <c r="T37" s="238" t="s">
        <v>286</v>
      </c>
      <c r="U37" s="7"/>
      <c r="V37" s="238" t="s">
        <v>286</v>
      </c>
      <c r="W37" s="7"/>
      <c r="X37" s="238" t="s">
        <v>286</v>
      </c>
      <c r="Y37" s="7"/>
      <c r="Z37" s="238" t="s">
        <v>286</v>
      </c>
      <c r="AA37" s="7"/>
      <c r="AB37" s="238" t="s">
        <v>286</v>
      </c>
      <c r="AC37" s="7">
        <v>6143898</v>
      </c>
      <c r="AD37" s="238">
        <v>0.17719838813701699</v>
      </c>
      <c r="AE37" s="7"/>
      <c r="AF37" s="238" t="s">
        <v>286</v>
      </c>
      <c r="AG37" s="7"/>
      <c r="AH37" s="238" t="s">
        <v>286</v>
      </c>
      <c r="AI37" s="7"/>
      <c r="AJ37" s="238" t="s">
        <v>286</v>
      </c>
      <c r="AK37" s="7"/>
      <c r="AL37" s="238" t="s">
        <v>286</v>
      </c>
      <c r="AM37" s="7"/>
      <c r="AN37" s="238" t="s">
        <v>286</v>
      </c>
      <c r="AO37" s="7"/>
      <c r="AP37" s="238" t="s">
        <v>286</v>
      </c>
      <c r="AQ37" s="7"/>
      <c r="AR37" s="238" t="s">
        <v>286</v>
      </c>
      <c r="AS37" s="7"/>
      <c r="AT37" s="238" t="s">
        <v>286</v>
      </c>
      <c r="AU37" s="7"/>
      <c r="AV37" s="238" t="s">
        <v>286</v>
      </c>
      <c r="AW37" s="7"/>
      <c r="AX37" s="238" t="s">
        <v>286</v>
      </c>
      <c r="AY37" s="7"/>
      <c r="AZ37" s="238" t="s">
        <v>286</v>
      </c>
      <c r="BA37" s="7"/>
      <c r="BB37" s="238" t="s">
        <v>286</v>
      </c>
      <c r="BD37" s="123" t="s">
        <v>286</v>
      </c>
      <c r="BF37" s="123" t="s">
        <v>286</v>
      </c>
      <c r="BH37" s="123" t="s">
        <v>286</v>
      </c>
      <c r="BJ37" s="123" t="s">
        <v>286</v>
      </c>
      <c r="BL37" s="123" t="s">
        <v>286</v>
      </c>
      <c r="BN37" s="123" t="s">
        <v>286</v>
      </c>
      <c r="BP37" s="123" t="s">
        <v>286</v>
      </c>
      <c r="BR37" s="123" t="s">
        <v>286</v>
      </c>
      <c r="BT37" s="123" t="s">
        <v>286</v>
      </c>
      <c r="BV37" s="123" t="s">
        <v>286</v>
      </c>
      <c r="BX37" s="123" t="s">
        <v>286</v>
      </c>
      <c r="BZ37" s="123" t="s">
        <v>286</v>
      </c>
      <c r="CB37" s="123" t="s">
        <v>286</v>
      </c>
      <c r="CD37" s="123" t="s">
        <v>286</v>
      </c>
      <c r="CF37" s="123" t="s">
        <v>286</v>
      </c>
      <c r="CH37" s="123" t="s">
        <v>286</v>
      </c>
      <c r="CJ37" s="123" t="s">
        <v>286</v>
      </c>
      <c r="CL37" s="123" t="s">
        <v>286</v>
      </c>
      <c r="CN37" s="123" t="s">
        <v>286</v>
      </c>
      <c r="CP37" s="123" t="s">
        <v>286</v>
      </c>
      <c r="CR37" s="123" t="s">
        <v>286</v>
      </c>
      <c r="CT37" s="123" t="s">
        <v>286</v>
      </c>
      <c r="CV37" s="123" t="s">
        <v>286</v>
      </c>
      <c r="CX37" s="123" t="s">
        <v>286</v>
      </c>
      <c r="CZ37" s="123" t="s">
        <v>286</v>
      </c>
      <c r="DB37" s="123" t="s">
        <v>286</v>
      </c>
      <c r="DD37" s="123" t="s">
        <v>286</v>
      </c>
      <c r="DF37" s="123" t="s">
        <v>286</v>
      </c>
      <c r="DH37" s="123" t="s">
        <v>286</v>
      </c>
    </row>
    <row r="38" spans="1:112" x14ac:dyDescent="0.2">
      <c r="A38" s="2" t="s">
        <v>2405</v>
      </c>
      <c r="B38" s="2" t="s">
        <v>2347</v>
      </c>
      <c r="C38" s="2" t="s">
        <v>2347</v>
      </c>
      <c r="D38" s="2" t="s">
        <v>1821</v>
      </c>
      <c r="E38" s="7"/>
      <c r="F38" s="4" t="s">
        <v>286</v>
      </c>
      <c r="G38" s="7"/>
      <c r="H38" s="4" t="s">
        <v>286</v>
      </c>
      <c r="I38" s="7"/>
      <c r="J38" s="238" t="s">
        <v>286</v>
      </c>
      <c r="K38" s="7"/>
      <c r="L38" s="238" t="s">
        <v>286</v>
      </c>
      <c r="M38" s="7"/>
      <c r="N38" s="238"/>
      <c r="O38" s="7"/>
      <c r="P38" s="238" t="s">
        <v>286</v>
      </c>
      <c r="Q38" s="7"/>
      <c r="R38" s="238" t="s">
        <v>286</v>
      </c>
      <c r="S38" s="7"/>
      <c r="T38" s="238" t="s">
        <v>286</v>
      </c>
      <c r="U38" s="7"/>
      <c r="V38" s="238" t="s">
        <v>286</v>
      </c>
      <c r="W38" s="7"/>
      <c r="X38" s="238" t="s">
        <v>286</v>
      </c>
      <c r="Y38" s="7"/>
      <c r="Z38" s="238" t="s">
        <v>286</v>
      </c>
      <c r="AA38" s="7"/>
      <c r="AB38" s="238" t="s">
        <v>286</v>
      </c>
      <c r="AC38" s="7"/>
      <c r="AD38" s="238" t="s">
        <v>286</v>
      </c>
      <c r="AE38" s="7">
        <v>11620613</v>
      </c>
      <c r="AF38" s="238">
        <v>0.43073431136741291</v>
      </c>
      <c r="AG38" s="7"/>
      <c r="AH38" s="238" t="s">
        <v>286</v>
      </c>
      <c r="AI38" s="7"/>
      <c r="AJ38" s="238" t="s">
        <v>286</v>
      </c>
      <c r="AK38" s="7"/>
      <c r="AL38" s="238" t="s">
        <v>286</v>
      </c>
      <c r="AM38" s="7"/>
      <c r="AN38" s="238" t="s">
        <v>286</v>
      </c>
      <c r="AO38" s="7"/>
      <c r="AP38" s="238" t="s">
        <v>286</v>
      </c>
      <c r="AQ38" s="7"/>
      <c r="AR38" s="238" t="s">
        <v>286</v>
      </c>
      <c r="AS38" s="7"/>
      <c r="AT38" s="238" t="s">
        <v>286</v>
      </c>
      <c r="AU38" s="7"/>
      <c r="AV38" s="238" t="s">
        <v>286</v>
      </c>
      <c r="AW38" s="7"/>
      <c r="AX38" s="238" t="s">
        <v>286</v>
      </c>
      <c r="AY38" s="7"/>
      <c r="AZ38" s="238" t="s">
        <v>286</v>
      </c>
      <c r="BA38" s="7"/>
      <c r="BB38" s="238" t="s">
        <v>286</v>
      </c>
      <c r="BD38" s="123" t="s">
        <v>286</v>
      </c>
      <c r="BF38" s="123" t="s">
        <v>286</v>
      </c>
      <c r="BH38" s="123" t="s">
        <v>286</v>
      </c>
      <c r="BJ38" s="123" t="s">
        <v>286</v>
      </c>
      <c r="BL38" s="123" t="s">
        <v>286</v>
      </c>
      <c r="BN38" s="123" t="s">
        <v>286</v>
      </c>
      <c r="BP38" s="123" t="s">
        <v>286</v>
      </c>
      <c r="BR38" s="123" t="s">
        <v>286</v>
      </c>
      <c r="BT38" s="123" t="s">
        <v>286</v>
      </c>
      <c r="BV38" s="123" t="s">
        <v>286</v>
      </c>
      <c r="BX38" s="123" t="s">
        <v>286</v>
      </c>
      <c r="BZ38" s="123" t="s">
        <v>286</v>
      </c>
      <c r="CB38" s="123" t="s">
        <v>286</v>
      </c>
      <c r="CD38" s="123" t="s">
        <v>286</v>
      </c>
      <c r="CF38" s="123" t="s">
        <v>286</v>
      </c>
      <c r="CH38" s="123" t="s">
        <v>286</v>
      </c>
      <c r="CJ38" s="123" t="s">
        <v>286</v>
      </c>
      <c r="CL38" s="123" t="s">
        <v>286</v>
      </c>
      <c r="CN38" s="123" t="s">
        <v>286</v>
      </c>
      <c r="CP38" s="123" t="s">
        <v>286</v>
      </c>
      <c r="CR38" s="123" t="s">
        <v>286</v>
      </c>
      <c r="CT38" s="123" t="s">
        <v>286</v>
      </c>
      <c r="CV38" s="123" t="s">
        <v>286</v>
      </c>
      <c r="CX38" s="123" t="s">
        <v>286</v>
      </c>
      <c r="CZ38" s="123" t="s">
        <v>286</v>
      </c>
      <c r="DB38" s="123" t="s">
        <v>286</v>
      </c>
      <c r="DD38" s="123" t="s">
        <v>286</v>
      </c>
      <c r="DF38" s="123" t="s">
        <v>286</v>
      </c>
      <c r="DH38" s="123" t="s">
        <v>286</v>
      </c>
    </row>
    <row r="39" spans="1:112" x14ac:dyDescent="0.2">
      <c r="A39" s="2" t="s">
        <v>2405</v>
      </c>
      <c r="B39" s="2" t="s">
        <v>2347</v>
      </c>
      <c r="C39" s="2" t="s">
        <v>2347</v>
      </c>
      <c r="D39" s="2" t="s">
        <v>1822</v>
      </c>
      <c r="E39" s="7"/>
      <c r="F39" s="4" t="s">
        <v>286</v>
      </c>
      <c r="G39" s="7"/>
      <c r="H39" s="4" t="s">
        <v>286</v>
      </c>
      <c r="I39" s="7"/>
      <c r="J39" s="238" t="s">
        <v>286</v>
      </c>
      <c r="K39" s="7"/>
      <c r="L39" s="238" t="s">
        <v>286</v>
      </c>
      <c r="M39" s="7"/>
      <c r="N39" s="238"/>
      <c r="O39" s="7"/>
      <c r="P39" s="238" t="s">
        <v>286</v>
      </c>
      <c r="Q39" s="7"/>
      <c r="R39" s="238" t="s">
        <v>286</v>
      </c>
      <c r="S39" s="7"/>
      <c r="T39" s="238" t="s">
        <v>286</v>
      </c>
      <c r="U39" s="7"/>
      <c r="V39" s="238" t="s">
        <v>286</v>
      </c>
      <c r="W39" s="7"/>
      <c r="X39" s="238" t="s">
        <v>286</v>
      </c>
      <c r="Y39" s="7"/>
      <c r="Z39" s="238" t="s">
        <v>286</v>
      </c>
      <c r="AA39" s="7"/>
      <c r="AB39" s="238" t="s">
        <v>286</v>
      </c>
      <c r="AC39" s="7"/>
      <c r="AD39" s="238" t="s">
        <v>286</v>
      </c>
      <c r="AE39" s="7">
        <v>15357997</v>
      </c>
      <c r="AF39" s="238">
        <v>0.56926568863258709</v>
      </c>
      <c r="AG39" s="7"/>
      <c r="AH39" s="238" t="s">
        <v>286</v>
      </c>
      <c r="AI39" s="7"/>
      <c r="AJ39" s="238" t="s">
        <v>286</v>
      </c>
      <c r="AK39" s="7"/>
      <c r="AL39" s="238" t="s">
        <v>286</v>
      </c>
      <c r="AM39" s="7"/>
      <c r="AN39" s="238" t="s">
        <v>286</v>
      </c>
      <c r="AO39" s="7"/>
      <c r="AP39" s="238" t="s">
        <v>286</v>
      </c>
      <c r="AQ39" s="7"/>
      <c r="AR39" s="238" t="s">
        <v>286</v>
      </c>
      <c r="AS39" s="7"/>
      <c r="AT39" s="238" t="s">
        <v>286</v>
      </c>
      <c r="AU39" s="7"/>
      <c r="AV39" s="238" t="s">
        <v>286</v>
      </c>
      <c r="AW39" s="7"/>
      <c r="AX39" s="238" t="s">
        <v>286</v>
      </c>
      <c r="AY39" s="7"/>
      <c r="AZ39" s="238" t="s">
        <v>286</v>
      </c>
      <c r="BA39" s="7"/>
      <c r="BB39" s="238" t="s">
        <v>286</v>
      </c>
      <c r="BD39" s="123" t="s">
        <v>286</v>
      </c>
      <c r="BF39" s="123" t="s">
        <v>286</v>
      </c>
      <c r="BH39" s="123" t="s">
        <v>286</v>
      </c>
      <c r="BJ39" s="123" t="s">
        <v>286</v>
      </c>
      <c r="BL39" s="123" t="s">
        <v>286</v>
      </c>
      <c r="BN39" s="123" t="s">
        <v>286</v>
      </c>
      <c r="BP39" s="123" t="s">
        <v>286</v>
      </c>
      <c r="BR39" s="123" t="s">
        <v>286</v>
      </c>
      <c r="BT39" s="123" t="s">
        <v>286</v>
      </c>
      <c r="BV39" s="123" t="s">
        <v>286</v>
      </c>
      <c r="BX39" s="123" t="s">
        <v>286</v>
      </c>
      <c r="BZ39" s="123" t="s">
        <v>286</v>
      </c>
      <c r="CB39" s="123" t="s">
        <v>286</v>
      </c>
      <c r="CD39" s="123" t="s">
        <v>286</v>
      </c>
      <c r="CF39" s="123" t="s">
        <v>286</v>
      </c>
      <c r="CH39" s="123" t="s">
        <v>286</v>
      </c>
      <c r="CJ39" s="123" t="s">
        <v>286</v>
      </c>
      <c r="CL39" s="123" t="s">
        <v>286</v>
      </c>
      <c r="CN39" s="123" t="s">
        <v>286</v>
      </c>
      <c r="CP39" s="123" t="s">
        <v>286</v>
      </c>
      <c r="CR39" s="123" t="s">
        <v>286</v>
      </c>
      <c r="CT39" s="123" t="s">
        <v>286</v>
      </c>
      <c r="CV39" s="123" t="s">
        <v>286</v>
      </c>
      <c r="CX39" s="123" t="s">
        <v>286</v>
      </c>
      <c r="CZ39" s="123" t="s">
        <v>286</v>
      </c>
      <c r="DB39" s="123" t="s">
        <v>286</v>
      </c>
      <c r="DD39" s="123" t="s">
        <v>286</v>
      </c>
      <c r="DF39" s="123" t="s">
        <v>286</v>
      </c>
      <c r="DH39" s="123" t="s">
        <v>286</v>
      </c>
    </row>
    <row r="40" spans="1:112" x14ac:dyDescent="0.2">
      <c r="A40" s="2" t="s">
        <v>2406</v>
      </c>
      <c r="B40" s="2" t="s">
        <v>2348</v>
      </c>
      <c r="C40" s="2" t="s">
        <v>2348</v>
      </c>
      <c r="D40" s="2" t="s">
        <v>1821</v>
      </c>
      <c r="E40" s="7"/>
      <c r="F40" s="4" t="s">
        <v>286</v>
      </c>
      <c r="G40" s="7"/>
      <c r="H40" s="4" t="s">
        <v>286</v>
      </c>
      <c r="I40" s="7"/>
      <c r="J40" s="238" t="s">
        <v>286</v>
      </c>
      <c r="K40" s="7"/>
      <c r="L40" s="238" t="s">
        <v>286</v>
      </c>
      <c r="M40" s="7"/>
      <c r="N40" s="238"/>
      <c r="O40" s="7"/>
      <c r="P40" s="238" t="s">
        <v>286</v>
      </c>
      <c r="Q40" s="7"/>
      <c r="R40" s="238" t="s">
        <v>286</v>
      </c>
      <c r="S40" s="7"/>
      <c r="T40" s="238" t="s">
        <v>286</v>
      </c>
      <c r="U40" s="7"/>
      <c r="V40" s="238" t="s">
        <v>286</v>
      </c>
      <c r="W40" s="7"/>
      <c r="X40" s="238" t="s">
        <v>286</v>
      </c>
      <c r="Y40" s="7"/>
      <c r="Z40" s="238" t="s">
        <v>286</v>
      </c>
      <c r="AA40" s="7"/>
      <c r="AB40" s="238" t="s">
        <v>286</v>
      </c>
      <c r="AC40" s="7"/>
      <c r="AD40" s="238" t="s">
        <v>286</v>
      </c>
      <c r="AE40" s="7"/>
      <c r="AF40" s="238" t="s">
        <v>286</v>
      </c>
      <c r="AG40" s="7">
        <v>11985670</v>
      </c>
      <c r="AH40" s="238">
        <v>0.44341765073553824</v>
      </c>
      <c r="AI40" s="7"/>
      <c r="AJ40" s="238" t="s">
        <v>286</v>
      </c>
      <c r="AK40" s="7"/>
      <c r="AL40" s="238" t="s">
        <v>286</v>
      </c>
      <c r="AM40" s="7"/>
      <c r="AN40" s="238" t="s">
        <v>286</v>
      </c>
      <c r="AO40" s="7"/>
      <c r="AP40" s="238" t="s">
        <v>286</v>
      </c>
      <c r="AQ40" s="7"/>
      <c r="AR40" s="238" t="s">
        <v>286</v>
      </c>
      <c r="AS40" s="7"/>
      <c r="AT40" s="238" t="s">
        <v>286</v>
      </c>
      <c r="AU40" s="7"/>
      <c r="AV40" s="238" t="s">
        <v>286</v>
      </c>
      <c r="AW40" s="7"/>
      <c r="AX40" s="238" t="s">
        <v>286</v>
      </c>
      <c r="AY40" s="7"/>
      <c r="AZ40" s="238" t="s">
        <v>286</v>
      </c>
      <c r="BA40" s="7"/>
      <c r="BB40" s="238" t="s">
        <v>286</v>
      </c>
      <c r="BD40" s="123" t="s">
        <v>286</v>
      </c>
      <c r="BF40" s="123" t="s">
        <v>286</v>
      </c>
      <c r="BH40" s="123" t="s">
        <v>286</v>
      </c>
      <c r="BJ40" s="123" t="s">
        <v>286</v>
      </c>
      <c r="BL40" s="123" t="s">
        <v>286</v>
      </c>
      <c r="BN40" s="123" t="s">
        <v>286</v>
      </c>
      <c r="BP40" s="123" t="s">
        <v>286</v>
      </c>
      <c r="BR40" s="123" t="s">
        <v>286</v>
      </c>
      <c r="BT40" s="123" t="s">
        <v>286</v>
      </c>
      <c r="BV40" s="123" t="s">
        <v>286</v>
      </c>
      <c r="BX40" s="123" t="s">
        <v>286</v>
      </c>
      <c r="BZ40" s="123" t="s">
        <v>286</v>
      </c>
      <c r="CB40" s="123" t="s">
        <v>286</v>
      </c>
      <c r="CD40" s="123" t="s">
        <v>286</v>
      </c>
      <c r="CF40" s="123" t="s">
        <v>286</v>
      </c>
      <c r="CH40" s="123" t="s">
        <v>286</v>
      </c>
      <c r="CJ40" s="123" t="s">
        <v>286</v>
      </c>
      <c r="CL40" s="123" t="s">
        <v>286</v>
      </c>
      <c r="CN40" s="123" t="s">
        <v>286</v>
      </c>
      <c r="CP40" s="123" t="s">
        <v>286</v>
      </c>
      <c r="CR40" s="123" t="s">
        <v>286</v>
      </c>
      <c r="CT40" s="123" t="s">
        <v>286</v>
      </c>
      <c r="CV40" s="123" t="s">
        <v>286</v>
      </c>
      <c r="CX40" s="123" t="s">
        <v>286</v>
      </c>
      <c r="CZ40" s="123" t="s">
        <v>286</v>
      </c>
      <c r="DB40" s="123" t="s">
        <v>286</v>
      </c>
      <c r="DD40" s="123" t="s">
        <v>286</v>
      </c>
      <c r="DF40" s="123" t="s">
        <v>286</v>
      </c>
      <c r="DH40" s="123" t="s">
        <v>286</v>
      </c>
    </row>
    <row r="41" spans="1:112" x14ac:dyDescent="0.2">
      <c r="A41" s="2" t="s">
        <v>2406</v>
      </c>
      <c r="B41" s="2" t="s">
        <v>2348</v>
      </c>
      <c r="C41" s="2" t="s">
        <v>2348</v>
      </c>
      <c r="D41" s="2" t="s">
        <v>1822</v>
      </c>
      <c r="E41" s="7"/>
      <c r="F41" s="4" t="s">
        <v>286</v>
      </c>
      <c r="G41" s="7"/>
      <c r="H41" s="4" t="s">
        <v>286</v>
      </c>
      <c r="I41" s="7"/>
      <c r="J41" s="238" t="s">
        <v>286</v>
      </c>
      <c r="K41" s="7"/>
      <c r="L41" s="238" t="s">
        <v>286</v>
      </c>
      <c r="M41" s="7"/>
      <c r="N41" s="238"/>
      <c r="O41" s="7"/>
      <c r="P41" s="238" t="s">
        <v>286</v>
      </c>
      <c r="Q41" s="7"/>
      <c r="R41" s="238" t="s">
        <v>286</v>
      </c>
      <c r="S41" s="7"/>
      <c r="T41" s="238" t="s">
        <v>286</v>
      </c>
      <c r="U41" s="7"/>
      <c r="V41" s="238" t="s">
        <v>286</v>
      </c>
      <c r="W41" s="7"/>
      <c r="X41" s="238" t="s">
        <v>286</v>
      </c>
      <c r="Y41" s="7"/>
      <c r="Z41" s="238" t="s">
        <v>286</v>
      </c>
      <c r="AA41" s="7"/>
      <c r="AB41" s="238" t="s">
        <v>286</v>
      </c>
      <c r="AC41" s="7"/>
      <c r="AD41" s="238" t="s">
        <v>286</v>
      </c>
      <c r="AE41" s="7"/>
      <c r="AF41" s="238" t="s">
        <v>286</v>
      </c>
      <c r="AG41" s="7">
        <v>15044535</v>
      </c>
      <c r="AH41" s="238">
        <v>0.55658234926446171</v>
      </c>
      <c r="AI41" s="7"/>
      <c r="AJ41" s="238" t="s">
        <v>286</v>
      </c>
      <c r="AK41" s="7"/>
      <c r="AL41" s="238" t="s">
        <v>286</v>
      </c>
      <c r="AM41" s="7"/>
      <c r="AN41" s="238" t="s">
        <v>286</v>
      </c>
      <c r="AO41" s="7"/>
      <c r="AP41" s="238" t="s">
        <v>286</v>
      </c>
      <c r="AQ41" s="7"/>
      <c r="AR41" s="238" t="s">
        <v>286</v>
      </c>
      <c r="AS41" s="7"/>
      <c r="AT41" s="238" t="s">
        <v>286</v>
      </c>
      <c r="AU41" s="7"/>
      <c r="AV41" s="238" t="s">
        <v>286</v>
      </c>
      <c r="AW41" s="7"/>
      <c r="AX41" s="238" t="s">
        <v>286</v>
      </c>
      <c r="AY41" s="7"/>
      <c r="AZ41" s="238" t="s">
        <v>286</v>
      </c>
      <c r="BA41" s="7"/>
      <c r="BB41" s="238" t="s">
        <v>286</v>
      </c>
      <c r="BD41" s="123" t="s">
        <v>286</v>
      </c>
      <c r="BF41" s="123" t="s">
        <v>286</v>
      </c>
      <c r="BH41" s="123" t="s">
        <v>286</v>
      </c>
      <c r="BJ41" s="123" t="s">
        <v>286</v>
      </c>
      <c r="BL41" s="123" t="s">
        <v>286</v>
      </c>
      <c r="BN41" s="123" t="s">
        <v>286</v>
      </c>
      <c r="BP41" s="123" t="s">
        <v>286</v>
      </c>
      <c r="BR41" s="123" t="s">
        <v>286</v>
      </c>
      <c r="BT41" s="123" t="s">
        <v>286</v>
      </c>
      <c r="BV41" s="123" t="s">
        <v>286</v>
      </c>
      <c r="BX41" s="123" t="s">
        <v>286</v>
      </c>
      <c r="BZ41" s="123" t="s">
        <v>286</v>
      </c>
      <c r="CB41" s="123" t="s">
        <v>286</v>
      </c>
      <c r="CD41" s="123" t="s">
        <v>286</v>
      </c>
      <c r="CF41" s="123" t="s">
        <v>286</v>
      </c>
      <c r="CH41" s="123" t="s">
        <v>286</v>
      </c>
      <c r="CJ41" s="123" t="s">
        <v>286</v>
      </c>
      <c r="CL41" s="123" t="s">
        <v>286</v>
      </c>
      <c r="CN41" s="123" t="s">
        <v>286</v>
      </c>
      <c r="CP41" s="123" t="s">
        <v>286</v>
      </c>
      <c r="CR41" s="123" t="s">
        <v>286</v>
      </c>
      <c r="CT41" s="123" t="s">
        <v>286</v>
      </c>
      <c r="CV41" s="123" t="s">
        <v>286</v>
      </c>
      <c r="CX41" s="123" t="s">
        <v>286</v>
      </c>
      <c r="CZ41" s="123" t="s">
        <v>286</v>
      </c>
      <c r="DB41" s="123" t="s">
        <v>286</v>
      </c>
      <c r="DD41" s="123" t="s">
        <v>286</v>
      </c>
      <c r="DF41" s="123" t="s">
        <v>286</v>
      </c>
      <c r="DH41" s="123" t="s">
        <v>286</v>
      </c>
    </row>
    <row r="42" spans="1:112" x14ac:dyDescent="0.2">
      <c r="A42" s="2" t="s">
        <v>2407</v>
      </c>
      <c r="B42" s="2" t="s">
        <v>2349</v>
      </c>
      <c r="C42" s="2" t="s">
        <v>2349</v>
      </c>
      <c r="D42" s="2" t="s">
        <v>1821</v>
      </c>
      <c r="E42" s="7"/>
      <c r="F42" s="4" t="s">
        <v>286</v>
      </c>
      <c r="G42" s="7"/>
      <c r="H42" s="4" t="s">
        <v>286</v>
      </c>
      <c r="I42" s="7"/>
      <c r="J42" s="238" t="s">
        <v>286</v>
      </c>
      <c r="K42" s="7"/>
      <c r="L42" s="238" t="s">
        <v>286</v>
      </c>
      <c r="M42" s="7"/>
      <c r="N42" s="238"/>
      <c r="O42" s="7"/>
      <c r="P42" s="238" t="s">
        <v>286</v>
      </c>
      <c r="Q42" s="7"/>
      <c r="R42" s="238" t="s">
        <v>286</v>
      </c>
      <c r="S42" s="7"/>
      <c r="T42" s="238" t="s">
        <v>286</v>
      </c>
      <c r="U42" s="7"/>
      <c r="V42" s="238" t="s">
        <v>286</v>
      </c>
      <c r="W42" s="7"/>
      <c r="X42" s="238" t="s">
        <v>286</v>
      </c>
      <c r="Y42" s="7"/>
      <c r="Z42" s="238" t="s">
        <v>286</v>
      </c>
      <c r="AA42" s="7"/>
      <c r="AB42" s="238" t="s">
        <v>286</v>
      </c>
      <c r="AC42" s="7"/>
      <c r="AD42" s="238" t="s">
        <v>286</v>
      </c>
      <c r="AE42" s="7"/>
      <c r="AF42" s="238" t="s">
        <v>286</v>
      </c>
      <c r="AG42" s="7"/>
      <c r="AH42" s="238" t="s">
        <v>286</v>
      </c>
      <c r="AI42" s="7">
        <v>11713935</v>
      </c>
      <c r="AJ42" s="238">
        <v>0.43585325557287097</v>
      </c>
      <c r="AK42" s="7"/>
      <c r="AL42" s="238" t="s">
        <v>286</v>
      </c>
      <c r="AM42" s="7"/>
      <c r="AN42" s="238" t="s">
        <v>286</v>
      </c>
      <c r="AO42" s="7"/>
      <c r="AP42" s="238" t="s">
        <v>286</v>
      </c>
      <c r="AQ42" s="7"/>
      <c r="AR42" s="238" t="s">
        <v>286</v>
      </c>
      <c r="AS42" s="7"/>
      <c r="AT42" s="238" t="s">
        <v>286</v>
      </c>
      <c r="AU42" s="7"/>
      <c r="AV42" s="238" t="s">
        <v>286</v>
      </c>
      <c r="AW42" s="7"/>
      <c r="AX42" s="238" t="s">
        <v>286</v>
      </c>
      <c r="AY42" s="7"/>
      <c r="AZ42" s="238" t="s">
        <v>286</v>
      </c>
      <c r="BA42" s="7"/>
      <c r="BB42" s="238" t="s">
        <v>286</v>
      </c>
      <c r="BD42" s="123" t="s">
        <v>286</v>
      </c>
      <c r="BF42" s="123" t="s">
        <v>286</v>
      </c>
      <c r="BH42" s="123" t="s">
        <v>286</v>
      </c>
      <c r="BJ42" s="123" t="s">
        <v>286</v>
      </c>
      <c r="BL42" s="123" t="s">
        <v>286</v>
      </c>
      <c r="BN42" s="123" t="s">
        <v>286</v>
      </c>
      <c r="BP42" s="123" t="s">
        <v>286</v>
      </c>
      <c r="BR42" s="123" t="s">
        <v>286</v>
      </c>
      <c r="BT42" s="123" t="s">
        <v>286</v>
      </c>
      <c r="BV42" s="123" t="s">
        <v>286</v>
      </c>
      <c r="BX42" s="123" t="s">
        <v>286</v>
      </c>
      <c r="BZ42" s="123" t="s">
        <v>286</v>
      </c>
      <c r="CB42" s="123" t="s">
        <v>286</v>
      </c>
      <c r="CD42" s="123" t="s">
        <v>286</v>
      </c>
      <c r="CF42" s="123" t="s">
        <v>286</v>
      </c>
      <c r="CH42" s="123" t="s">
        <v>286</v>
      </c>
      <c r="CJ42" s="123" t="s">
        <v>286</v>
      </c>
      <c r="CL42" s="123" t="s">
        <v>286</v>
      </c>
      <c r="CN42" s="123" t="s">
        <v>286</v>
      </c>
      <c r="CP42" s="123" t="s">
        <v>286</v>
      </c>
      <c r="CR42" s="123" t="s">
        <v>286</v>
      </c>
      <c r="CT42" s="123" t="s">
        <v>286</v>
      </c>
      <c r="CV42" s="123" t="s">
        <v>286</v>
      </c>
      <c r="CX42" s="123" t="s">
        <v>286</v>
      </c>
      <c r="CZ42" s="123" t="s">
        <v>286</v>
      </c>
      <c r="DB42" s="123" t="s">
        <v>286</v>
      </c>
      <c r="DD42" s="123" t="s">
        <v>286</v>
      </c>
      <c r="DF42" s="123" t="s">
        <v>286</v>
      </c>
      <c r="DH42" s="123" t="s">
        <v>286</v>
      </c>
    </row>
    <row r="43" spans="1:112" x14ac:dyDescent="0.2">
      <c r="A43" s="2" t="s">
        <v>2407</v>
      </c>
      <c r="B43" s="2" t="s">
        <v>2349</v>
      </c>
      <c r="C43" s="2" t="s">
        <v>2349</v>
      </c>
      <c r="D43" s="2" t="s">
        <v>1822</v>
      </c>
      <c r="E43" s="7"/>
      <c r="F43" s="4" t="s">
        <v>286</v>
      </c>
      <c r="G43" s="7"/>
      <c r="H43" s="4" t="s">
        <v>286</v>
      </c>
      <c r="I43" s="7"/>
      <c r="J43" s="238" t="s">
        <v>286</v>
      </c>
      <c r="K43" s="7"/>
      <c r="L43" s="238" t="s">
        <v>286</v>
      </c>
      <c r="M43" s="7"/>
      <c r="N43" s="238"/>
      <c r="O43" s="7"/>
      <c r="P43" s="238" t="s">
        <v>286</v>
      </c>
      <c r="Q43" s="7"/>
      <c r="R43" s="238" t="s">
        <v>286</v>
      </c>
      <c r="S43" s="7"/>
      <c r="T43" s="238" t="s">
        <v>286</v>
      </c>
      <c r="U43" s="7"/>
      <c r="V43" s="238" t="s">
        <v>286</v>
      </c>
      <c r="W43" s="7"/>
      <c r="X43" s="238" t="s">
        <v>286</v>
      </c>
      <c r="Y43" s="7"/>
      <c r="Z43" s="238" t="s">
        <v>286</v>
      </c>
      <c r="AA43" s="7"/>
      <c r="AB43" s="238" t="s">
        <v>286</v>
      </c>
      <c r="AC43" s="7"/>
      <c r="AD43" s="238" t="s">
        <v>286</v>
      </c>
      <c r="AE43" s="7"/>
      <c r="AF43" s="238" t="s">
        <v>286</v>
      </c>
      <c r="AG43" s="7"/>
      <c r="AH43" s="238" t="s">
        <v>286</v>
      </c>
      <c r="AI43" s="7">
        <v>15161934</v>
      </c>
      <c r="AJ43" s="238">
        <v>0.56414674442712909</v>
      </c>
      <c r="AK43" s="7"/>
      <c r="AL43" s="238" t="s">
        <v>286</v>
      </c>
      <c r="AM43" s="7"/>
      <c r="AN43" s="238" t="s">
        <v>286</v>
      </c>
      <c r="AO43" s="7"/>
      <c r="AP43" s="238" t="s">
        <v>286</v>
      </c>
      <c r="AQ43" s="7"/>
      <c r="AR43" s="238" t="s">
        <v>286</v>
      </c>
      <c r="AS43" s="7"/>
      <c r="AT43" s="238" t="s">
        <v>286</v>
      </c>
      <c r="AU43" s="7"/>
      <c r="AV43" s="238" t="s">
        <v>286</v>
      </c>
      <c r="AW43" s="7"/>
      <c r="AX43" s="238" t="s">
        <v>286</v>
      </c>
      <c r="AY43" s="7"/>
      <c r="AZ43" s="238" t="s">
        <v>286</v>
      </c>
      <c r="BA43" s="7"/>
      <c r="BB43" s="238" t="s">
        <v>286</v>
      </c>
      <c r="BD43" s="123" t="s">
        <v>286</v>
      </c>
      <c r="BF43" s="123" t="s">
        <v>286</v>
      </c>
      <c r="BH43" s="123" t="s">
        <v>286</v>
      </c>
      <c r="BJ43" s="123" t="s">
        <v>286</v>
      </c>
      <c r="BL43" s="123" t="s">
        <v>286</v>
      </c>
      <c r="BN43" s="123" t="s">
        <v>286</v>
      </c>
      <c r="BP43" s="123" t="s">
        <v>286</v>
      </c>
      <c r="BR43" s="123" t="s">
        <v>286</v>
      </c>
      <c r="BT43" s="123" t="s">
        <v>286</v>
      </c>
      <c r="BV43" s="123" t="s">
        <v>286</v>
      </c>
      <c r="BX43" s="123" t="s">
        <v>286</v>
      </c>
      <c r="BZ43" s="123" t="s">
        <v>286</v>
      </c>
      <c r="CB43" s="123" t="s">
        <v>286</v>
      </c>
      <c r="CD43" s="123" t="s">
        <v>286</v>
      </c>
      <c r="CF43" s="123" t="s">
        <v>286</v>
      </c>
      <c r="CH43" s="123" t="s">
        <v>286</v>
      </c>
      <c r="CJ43" s="123" t="s">
        <v>286</v>
      </c>
      <c r="CL43" s="123" t="s">
        <v>286</v>
      </c>
      <c r="CN43" s="123" t="s">
        <v>286</v>
      </c>
      <c r="CP43" s="123" t="s">
        <v>286</v>
      </c>
      <c r="CR43" s="123" t="s">
        <v>286</v>
      </c>
      <c r="CT43" s="123" t="s">
        <v>286</v>
      </c>
      <c r="CV43" s="123" t="s">
        <v>286</v>
      </c>
      <c r="CX43" s="123" t="s">
        <v>286</v>
      </c>
      <c r="CZ43" s="123" t="s">
        <v>286</v>
      </c>
      <c r="DB43" s="123" t="s">
        <v>286</v>
      </c>
      <c r="DD43" s="123" t="s">
        <v>286</v>
      </c>
      <c r="DF43" s="123" t="s">
        <v>286</v>
      </c>
      <c r="DH43" s="123" t="s">
        <v>286</v>
      </c>
    </row>
    <row r="44" spans="1:112" x14ac:dyDescent="0.2">
      <c r="A44" s="2" t="s">
        <v>2408</v>
      </c>
      <c r="B44" s="2" t="s">
        <v>2350</v>
      </c>
      <c r="C44" s="2" t="s">
        <v>2350</v>
      </c>
      <c r="D44" s="2" t="s">
        <v>1821</v>
      </c>
      <c r="E44" s="7"/>
      <c r="F44" s="4" t="s">
        <v>286</v>
      </c>
      <c r="G44" s="7"/>
      <c r="H44" s="4" t="s">
        <v>286</v>
      </c>
      <c r="I44" s="7"/>
      <c r="J44" s="238" t="s">
        <v>286</v>
      </c>
      <c r="K44" s="7"/>
      <c r="L44" s="238" t="s">
        <v>286</v>
      </c>
      <c r="M44" s="7"/>
      <c r="N44" s="238"/>
      <c r="O44" s="7"/>
      <c r="P44" s="238" t="s">
        <v>286</v>
      </c>
      <c r="Q44" s="7"/>
      <c r="R44" s="238" t="s">
        <v>286</v>
      </c>
      <c r="S44" s="7"/>
      <c r="T44" s="238" t="s">
        <v>286</v>
      </c>
      <c r="U44" s="7"/>
      <c r="V44" s="238" t="s">
        <v>286</v>
      </c>
      <c r="W44" s="7"/>
      <c r="X44" s="238" t="s">
        <v>286</v>
      </c>
      <c r="Y44" s="7"/>
      <c r="Z44" s="238" t="s">
        <v>286</v>
      </c>
      <c r="AA44" s="7"/>
      <c r="AB44" s="238" t="s">
        <v>286</v>
      </c>
      <c r="AC44" s="7"/>
      <c r="AD44" s="238" t="s">
        <v>286</v>
      </c>
      <c r="AE44" s="7"/>
      <c r="AF44" s="238" t="s">
        <v>286</v>
      </c>
      <c r="AG44" s="7"/>
      <c r="AH44" s="238" t="s">
        <v>286</v>
      </c>
      <c r="AI44" s="7"/>
      <c r="AJ44" s="238" t="s">
        <v>286</v>
      </c>
      <c r="AK44" s="7">
        <v>12291330</v>
      </c>
      <c r="AL44" s="238">
        <v>0.49970803377303019</v>
      </c>
      <c r="AM44" s="7"/>
      <c r="AN44" s="238" t="s">
        <v>286</v>
      </c>
      <c r="AO44" s="7"/>
      <c r="AP44" s="238" t="s">
        <v>286</v>
      </c>
      <c r="AQ44" s="7"/>
      <c r="AR44" s="238" t="s">
        <v>286</v>
      </c>
      <c r="AS44" s="7"/>
      <c r="AT44" s="238" t="s">
        <v>286</v>
      </c>
      <c r="AU44" s="7"/>
      <c r="AV44" s="238" t="s">
        <v>286</v>
      </c>
      <c r="AW44" s="7"/>
      <c r="AX44" s="238" t="s">
        <v>286</v>
      </c>
      <c r="AY44" s="7"/>
      <c r="AZ44" s="238" t="s">
        <v>286</v>
      </c>
      <c r="BA44" s="7"/>
      <c r="BB44" s="238" t="s">
        <v>286</v>
      </c>
      <c r="BD44" s="123" t="s">
        <v>286</v>
      </c>
      <c r="BF44" s="123" t="s">
        <v>286</v>
      </c>
      <c r="BH44" s="123" t="s">
        <v>286</v>
      </c>
      <c r="BJ44" s="123" t="s">
        <v>286</v>
      </c>
      <c r="BL44" s="123" t="s">
        <v>286</v>
      </c>
      <c r="BN44" s="123" t="s">
        <v>286</v>
      </c>
      <c r="BP44" s="123" t="s">
        <v>286</v>
      </c>
      <c r="BR44" s="123" t="s">
        <v>286</v>
      </c>
      <c r="BT44" s="123" t="s">
        <v>286</v>
      </c>
      <c r="BV44" s="123" t="s">
        <v>286</v>
      </c>
      <c r="BX44" s="123" t="s">
        <v>286</v>
      </c>
      <c r="BZ44" s="123" t="s">
        <v>286</v>
      </c>
      <c r="CB44" s="123" t="s">
        <v>286</v>
      </c>
      <c r="CD44" s="123" t="s">
        <v>286</v>
      </c>
      <c r="CF44" s="123" t="s">
        <v>286</v>
      </c>
      <c r="CH44" s="123" t="s">
        <v>286</v>
      </c>
      <c r="CJ44" s="123" t="s">
        <v>286</v>
      </c>
      <c r="CL44" s="123" t="s">
        <v>286</v>
      </c>
      <c r="CN44" s="123" t="s">
        <v>286</v>
      </c>
      <c r="CP44" s="123" t="s">
        <v>286</v>
      </c>
      <c r="CR44" s="123" t="s">
        <v>286</v>
      </c>
      <c r="CT44" s="123" t="s">
        <v>286</v>
      </c>
      <c r="CV44" s="123" t="s">
        <v>286</v>
      </c>
      <c r="CX44" s="123" t="s">
        <v>286</v>
      </c>
      <c r="CZ44" s="123" t="s">
        <v>286</v>
      </c>
      <c r="DB44" s="123" t="s">
        <v>286</v>
      </c>
      <c r="DD44" s="123" t="s">
        <v>286</v>
      </c>
      <c r="DF44" s="123" t="s">
        <v>286</v>
      </c>
      <c r="DH44" s="123" t="s">
        <v>286</v>
      </c>
    </row>
    <row r="45" spans="1:112" x14ac:dyDescent="0.2">
      <c r="A45" s="2" t="s">
        <v>2408</v>
      </c>
      <c r="B45" s="2" t="s">
        <v>2350</v>
      </c>
      <c r="C45" s="2" t="s">
        <v>2350</v>
      </c>
      <c r="D45" s="2" t="s">
        <v>1822</v>
      </c>
      <c r="E45" s="7"/>
      <c r="F45" s="4" t="s">
        <v>286</v>
      </c>
      <c r="G45" s="7"/>
      <c r="H45" s="4" t="s">
        <v>286</v>
      </c>
      <c r="I45" s="7"/>
      <c r="J45" s="238" t="s">
        <v>286</v>
      </c>
      <c r="K45" s="7"/>
      <c r="L45" s="238" t="s">
        <v>286</v>
      </c>
      <c r="M45" s="7"/>
      <c r="N45" s="238"/>
      <c r="O45" s="7"/>
      <c r="P45" s="238" t="s">
        <v>286</v>
      </c>
      <c r="Q45" s="7"/>
      <c r="R45" s="238" t="s">
        <v>286</v>
      </c>
      <c r="S45" s="7"/>
      <c r="T45" s="238" t="s">
        <v>286</v>
      </c>
      <c r="U45" s="7"/>
      <c r="V45" s="238" t="s">
        <v>286</v>
      </c>
      <c r="W45" s="7"/>
      <c r="X45" s="238" t="s">
        <v>286</v>
      </c>
      <c r="Y45" s="7"/>
      <c r="Z45" s="238" t="s">
        <v>286</v>
      </c>
      <c r="AA45" s="7"/>
      <c r="AB45" s="238" t="s">
        <v>286</v>
      </c>
      <c r="AC45" s="7"/>
      <c r="AD45" s="238" t="s">
        <v>286</v>
      </c>
      <c r="AE45" s="7"/>
      <c r="AF45" s="238" t="s">
        <v>286</v>
      </c>
      <c r="AG45" s="7"/>
      <c r="AH45" s="238" t="s">
        <v>286</v>
      </c>
      <c r="AI45" s="7"/>
      <c r="AJ45" s="238" t="s">
        <v>286</v>
      </c>
      <c r="AK45" s="7">
        <v>12305693</v>
      </c>
      <c r="AL45" s="238">
        <v>0.50029196622696981</v>
      </c>
      <c r="AM45" s="7"/>
      <c r="AN45" s="238" t="s">
        <v>286</v>
      </c>
      <c r="AO45" s="7"/>
      <c r="AP45" s="238" t="s">
        <v>286</v>
      </c>
      <c r="AQ45" s="7"/>
      <c r="AR45" s="238" t="s">
        <v>286</v>
      </c>
      <c r="AS45" s="7"/>
      <c r="AT45" s="238" t="s">
        <v>286</v>
      </c>
      <c r="AU45" s="7"/>
      <c r="AV45" s="238" t="s">
        <v>286</v>
      </c>
      <c r="AW45" s="7"/>
      <c r="AX45" s="238" t="s">
        <v>286</v>
      </c>
      <c r="AY45" s="7"/>
      <c r="AZ45" s="238" t="s">
        <v>286</v>
      </c>
      <c r="BA45" s="7"/>
      <c r="BB45" s="238" t="s">
        <v>286</v>
      </c>
      <c r="BD45" s="123" t="s">
        <v>286</v>
      </c>
      <c r="BF45" s="123" t="s">
        <v>286</v>
      </c>
      <c r="BH45" s="123" t="s">
        <v>286</v>
      </c>
      <c r="BJ45" s="123" t="s">
        <v>286</v>
      </c>
      <c r="BL45" s="123" t="s">
        <v>286</v>
      </c>
      <c r="BN45" s="123" t="s">
        <v>286</v>
      </c>
      <c r="BP45" s="123" t="s">
        <v>286</v>
      </c>
      <c r="BR45" s="123" t="s">
        <v>286</v>
      </c>
      <c r="BT45" s="123" t="s">
        <v>286</v>
      </c>
      <c r="BV45" s="123" t="s">
        <v>286</v>
      </c>
      <c r="BX45" s="123" t="s">
        <v>286</v>
      </c>
      <c r="BZ45" s="123" t="s">
        <v>286</v>
      </c>
      <c r="CB45" s="123" t="s">
        <v>286</v>
      </c>
      <c r="CD45" s="123" t="s">
        <v>286</v>
      </c>
      <c r="CF45" s="123" t="s">
        <v>286</v>
      </c>
      <c r="CH45" s="123" t="s">
        <v>286</v>
      </c>
      <c r="CJ45" s="123" t="s">
        <v>286</v>
      </c>
      <c r="CL45" s="123" t="s">
        <v>286</v>
      </c>
      <c r="CN45" s="123" t="s">
        <v>286</v>
      </c>
      <c r="CP45" s="123" t="s">
        <v>286</v>
      </c>
      <c r="CR45" s="123" t="s">
        <v>286</v>
      </c>
      <c r="CT45" s="123" t="s">
        <v>286</v>
      </c>
      <c r="CV45" s="123" t="s">
        <v>286</v>
      </c>
      <c r="CX45" s="123" t="s">
        <v>286</v>
      </c>
      <c r="CZ45" s="123" t="s">
        <v>286</v>
      </c>
      <c r="DB45" s="123" t="s">
        <v>286</v>
      </c>
      <c r="DD45" s="123" t="s">
        <v>286</v>
      </c>
      <c r="DF45" s="123" t="s">
        <v>286</v>
      </c>
      <c r="DH45" s="123" t="s">
        <v>286</v>
      </c>
    </row>
    <row r="46" spans="1:112" x14ac:dyDescent="0.2">
      <c r="A46" s="2" t="s">
        <v>2409</v>
      </c>
      <c r="B46" s="2" t="s">
        <v>2351</v>
      </c>
      <c r="C46" s="2" t="s">
        <v>2351</v>
      </c>
      <c r="D46" s="2" t="s">
        <v>1821</v>
      </c>
      <c r="E46" s="7"/>
      <c r="F46" s="4" t="s">
        <v>286</v>
      </c>
      <c r="G46" s="7"/>
      <c r="H46" s="4" t="s">
        <v>286</v>
      </c>
      <c r="I46" s="7"/>
      <c r="J46" s="238" t="s">
        <v>286</v>
      </c>
      <c r="K46" s="7"/>
      <c r="L46" s="238" t="s">
        <v>286</v>
      </c>
      <c r="M46" s="7"/>
      <c r="N46" s="238"/>
      <c r="O46" s="7"/>
      <c r="P46" s="238" t="s">
        <v>286</v>
      </c>
      <c r="Q46" s="7"/>
      <c r="R46" s="238" t="s">
        <v>286</v>
      </c>
      <c r="S46" s="7"/>
      <c r="T46" s="238" t="s">
        <v>286</v>
      </c>
      <c r="U46" s="7"/>
      <c r="V46" s="238" t="s">
        <v>286</v>
      </c>
      <c r="W46" s="7"/>
      <c r="X46" s="238" t="s">
        <v>286</v>
      </c>
      <c r="Y46" s="7"/>
      <c r="Z46" s="238" t="s">
        <v>286</v>
      </c>
      <c r="AA46" s="7"/>
      <c r="AB46" s="238" t="s">
        <v>286</v>
      </c>
      <c r="AC46" s="7"/>
      <c r="AD46" s="238" t="s">
        <v>286</v>
      </c>
      <c r="AE46" s="7"/>
      <c r="AF46" s="238" t="s">
        <v>286</v>
      </c>
      <c r="AG46" s="7"/>
      <c r="AH46" s="238" t="s">
        <v>286</v>
      </c>
      <c r="AI46" s="7"/>
      <c r="AJ46" s="238" t="s">
        <v>286</v>
      </c>
      <c r="AK46" s="7"/>
      <c r="AL46" s="238" t="s">
        <v>286</v>
      </c>
      <c r="AM46" s="7">
        <v>15097799</v>
      </c>
      <c r="AN46" s="238">
        <v>0.62143933324574285</v>
      </c>
      <c r="AO46" s="7"/>
      <c r="AP46" s="238" t="s">
        <v>286</v>
      </c>
      <c r="AQ46" s="7"/>
      <c r="AR46" s="238" t="s">
        <v>286</v>
      </c>
      <c r="AS46" s="7"/>
      <c r="AT46" s="238" t="s">
        <v>286</v>
      </c>
      <c r="AU46" s="7"/>
      <c r="AV46" s="238" t="s">
        <v>286</v>
      </c>
      <c r="AW46" s="7"/>
      <c r="AX46" s="238" t="s">
        <v>286</v>
      </c>
      <c r="AY46" s="7"/>
      <c r="AZ46" s="238" t="s">
        <v>286</v>
      </c>
      <c r="BA46" s="7"/>
      <c r="BB46" s="238" t="s">
        <v>286</v>
      </c>
      <c r="BD46" s="123" t="s">
        <v>286</v>
      </c>
      <c r="BF46" s="123" t="s">
        <v>286</v>
      </c>
      <c r="BH46" s="123" t="s">
        <v>286</v>
      </c>
      <c r="BJ46" s="123" t="s">
        <v>286</v>
      </c>
      <c r="BL46" s="123" t="s">
        <v>286</v>
      </c>
      <c r="BN46" s="123" t="s">
        <v>286</v>
      </c>
      <c r="BP46" s="123" t="s">
        <v>286</v>
      </c>
      <c r="BR46" s="123" t="s">
        <v>286</v>
      </c>
      <c r="BT46" s="123" t="s">
        <v>286</v>
      </c>
      <c r="BV46" s="123" t="s">
        <v>286</v>
      </c>
      <c r="BX46" s="123" t="s">
        <v>286</v>
      </c>
      <c r="BZ46" s="123" t="s">
        <v>286</v>
      </c>
      <c r="CB46" s="123" t="s">
        <v>286</v>
      </c>
      <c r="CD46" s="123" t="s">
        <v>286</v>
      </c>
      <c r="CF46" s="123" t="s">
        <v>286</v>
      </c>
      <c r="CH46" s="123" t="s">
        <v>286</v>
      </c>
      <c r="CJ46" s="123" t="s">
        <v>286</v>
      </c>
      <c r="CL46" s="123" t="s">
        <v>286</v>
      </c>
      <c r="CN46" s="123" t="s">
        <v>286</v>
      </c>
      <c r="CP46" s="123" t="s">
        <v>286</v>
      </c>
      <c r="CR46" s="123" t="s">
        <v>286</v>
      </c>
      <c r="CT46" s="123" t="s">
        <v>286</v>
      </c>
      <c r="CV46" s="123" t="s">
        <v>286</v>
      </c>
      <c r="CX46" s="123" t="s">
        <v>286</v>
      </c>
      <c r="CZ46" s="123" t="s">
        <v>286</v>
      </c>
      <c r="DB46" s="123" t="s">
        <v>286</v>
      </c>
      <c r="DD46" s="123" t="s">
        <v>286</v>
      </c>
      <c r="DF46" s="123" t="s">
        <v>286</v>
      </c>
      <c r="DH46" s="123" t="s">
        <v>286</v>
      </c>
    </row>
    <row r="47" spans="1:112" x14ac:dyDescent="0.2">
      <c r="A47" s="2" t="s">
        <v>2409</v>
      </c>
      <c r="B47" s="2" t="s">
        <v>2351</v>
      </c>
      <c r="C47" s="2" t="s">
        <v>2351</v>
      </c>
      <c r="D47" s="2" t="s">
        <v>1822</v>
      </c>
      <c r="E47" s="7"/>
      <c r="F47" s="4" t="s">
        <v>286</v>
      </c>
      <c r="G47" s="7"/>
      <c r="H47" s="4" t="s">
        <v>286</v>
      </c>
      <c r="I47" s="7"/>
      <c r="J47" s="238" t="s">
        <v>286</v>
      </c>
      <c r="K47" s="7"/>
      <c r="L47" s="238" t="s">
        <v>286</v>
      </c>
      <c r="M47" s="7"/>
      <c r="N47" s="238"/>
      <c r="O47" s="7"/>
      <c r="P47" s="238" t="s">
        <v>286</v>
      </c>
      <c r="Q47" s="7"/>
      <c r="R47" s="238" t="s">
        <v>286</v>
      </c>
      <c r="S47" s="7"/>
      <c r="T47" s="238" t="s">
        <v>286</v>
      </c>
      <c r="U47" s="7"/>
      <c r="V47" s="238" t="s">
        <v>286</v>
      </c>
      <c r="W47" s="7"/>
      <c r="X47" s="238" t="s">
        <v>286</v>
      </c>
      <c r="Y47" s="7"/>
      <c r="Z47" s="238" t="s">
        <v>286</v>
      </c>
      <c r="AA47" s="7"/>
      <c r="AB47" s="238" t="s">
        <v>286</v>
      </c>
      <c r="AC47" s="7"/>
      <c r="AD47" s="238" t="s">
        <v>286</v>
      </c>
      <c r="AE47" s="7"/>
      <c r="AF47" s="238" t="s">
        <v>286</v>
      </c>
      <c r="AG47" s="7"/>
      <c r="AH47" s="238" t="s">
        <v>286</v>
      </c>
      <c r="AI47" s="7"/>
      <c r="AJ47" s="238" t="s">
        <v>286</v>
      </c>
      <c r="AK47" s="7"/>
      <c r="AL47" s="238" t="s">
        <v>286</v>
      </c>
      <c r="AM47" s="7">
        <v>9197089</v>
      </c>
      <c r="AN47" s="238">
        <v>0.37856066675425709</v>
      </c>
      <c r="AO47" s="7"/>
      <c r="AP47" s="238" t="s">
        <v>286</v>
      </c>
      <c r="AQ47" s="7"/>
      <c r="AR47" s="238" t="s">
        <v>286</v>
      </c>
      <c r="AS47" s="7"/>
      <c r="AT47" s="238" t="s">
        <v>286</v>
      </c>
      <c r="AU47" s="7"/>
      <c r="AV47" s="238" t="s">
        <v>286</v>
      </c>
      <c r="AW47" s="7"/>
      <c r="AX47" s="238" t="s">
        <v>286</v>
      </c>
      <c r="AY47" s="7"/>
      <c r="AZ47" s="238" t="s">
        <v>286</v>
      </c>
      <c r="BA47" s="7"/>
      <c r="BB47" s="238" t="s">
        <v>286</v>
      </c>
      <c r="BD47" s="123" t="s">
        <v>286</v>
      </c>
      <c r="BF47" s="123" t="s">
        <v>286</v>
      </c>
      <c r="BH47" s="123" t="s">
        <v>286</v>
      </c>
      <c r="BJ47" s="123" t="s">
        <v>286</v>
      </c>
      <c r="BL47" s="123" t="s">
        <v>286</v>
      </c>
      <c r="BN47" s="123" t="s">
        <v>286</v>
      </c>
      <c r="BP47" s="123" t="s">
        <v>286</v>
      </c>
      <c r="BR47" s="123" t="s">
        <v>286</v>
      </c>
      <c r="BT47" s="123" t="s">
        <v>286</v>
      </c>
      <c r="BV47" s="123" t="s">
        <v>286</v>
      </c>
      <c r="BX47" s="123" t="s">
        <v>286</v>
      </c>
      <c r="BZ47" s="123" t="s">
        <v>286</v>
      </c>
      <c r="CB47" s="123" t="s">
        <v>286</v>
      </c>
      <c r="CD47" s="123" t="s">
        <v>286</v>
      </c>
      <c r="CF47" s="123" t="s">
        <v>286</v>
      </c>
      <c r="CH47" s="123" t="s">
        <v>286</v>
      </c>
      <c r="CJ47" s="123" t="s">
        <v>286</v>
      </c>
      <c r="CL47" s="123" t="s">
        <v>286</v>
      </c>
      <c r="CN47" s="123" t="s">
        <v>286</v>
      </c>
      <c r="CP47" s="123" t="s">
        <v>286</v>
      </c>
      <c r="CR47" s="123" t="s">
        <v>286</v>
      </c>
      <c r="CT47" s="123" t="s">
        <v>286</v>
      </c>
      <c r="CV47" s="123" t="s">
        <v>286</v>
      </c>
      <c r="CX47" s="123" t="s">
        <v>286</v>
      </c>
      <c r="CZ47" s="123" t="s">
        <v>286</v>
      </c>
      <c r="DB47" s="123" t="s">
        <v>286</v>
      </c>
      <c r="DD47" s="123" t="s">
        <v>286</v>
      </c>
      <c r="DF47" s="123" t="s">
        <v>286</v>
      </c>
      <c r="DH47" s="123" t="s">
        <v>286</v>
      </c>
    </row>
    <row r="48" spans="1:112" x14ac:dyDescent="0.2">
      <c r="A48" s="2" t="s">
        <v>2410</v>
      </c>
      <c r="B48" s="2" t="s">
        <v>2352</v>
      </c>
      <c r="C48" s="2" t="s">
        <v>2352</v>
      </c>
      <c r="D48" s="2" t="s">
        <v>1821</v>
      </c>
      <c r="F48" s="2" t="s">
        <v>286</v>
      </c>
      <c r="H48" s="2" t="s">
        <v>286</v>
      </c>
      <c r="J48" s="123" t="s">
        <v>286</v>
      </c>
      <c r="L48" s="123" t="s">
        <v>286</v>
      </c>
      <c r="P48" s="123" t="s">
        <v>286</v>
      </c>
      <c r="R48" s="123" t="s">
        <v>286</v>
      </c>
      <c r="T48" s="123" t="s">
        <v>286</v>
      </c>
      <c r="V48" s="123" t="s">
        <v>286</v>
      </c>
      <c r="X48" s="123" t="s">
        <v>286</v>
      </c>
      <c r="Z48" s="123" t="s">
        <v>286</v>
      </c>
      <c r="AB48" s="123" t="s">
        <v>286</v>
      </c>
      <c r="AD48" s="123" t="s">
        <v>286</v>
      </c>
      <c r="AF48" s="123" t="s">
        <v>286</v>
      </c>
      <c r="AH48" s="123" t="s">
        <v>286</v>
      </c>
      <c r="AJ48" s="123" t="s">
        <v>286</v>
      </c>
      <c r="AL48" s="123" t="s">
        <v>286</v>
      </c>
      <c r="AN48" s="123" t="s">
        <v>286</v>
      </c>
      <c r="AO48" s="2">
        <v>15676385</v>
      </c>
      <c r="AP48" s="123">
        <v>0.64675757603887218</v>
      </c>
      <c r="AR48" s="123" t="s">
        <v>286</v>
      </c>
      <c r="AT48" s="123" t="s">
        <v>286</v>
      </c>
      <c r="AV48" s="123" t="s">
        <v>286</v>
      </c>
      <c r="AX48" s="123" t="s">
        <v>286</v>
      </c>
      <c r="AZ48" s="123" t="s">
        <v>286</v>
      </c>
      <c r="BB48" s="123" t="s">
        <v>286</v>
      </c>
      <c r="BD48" s="123" t="s">
        <v>286</v>
      </c>
      <c r="BF48" s="123" t="s">
        <v>286</v>
      </c>
      <c r="BH48" s="123" t="s">
        <v>286</v>
      </c>
      <c r="BJ48" s="123" t="s">
        <v>286</v>
      </c>
      <c r="BL48" s="123" t="s">
        <v>286</v>
      </c>
      <c r="BN48" s="123" t="s">
        <v>286</v>
      </c>
      <c r="BP48" s="123" t="s">
        <v>286</v>
      </c>
      <c r="BR48" s="123" t="s">
        <v>286</v>
      </c>
      <c r="BT48" s="123" t="s">
        <v>286</v>
      </c>
      <c r="BV48" s="123" t="s">
        <v>286</v>
      </c>
      <c r="BX48" s="123" t="s">
        <v>286</v>
      </c>
      <c r="BZ48" s="123" t="s">
        <v>286</v>
      </c>
      <c r="CB48" s="123" t="s">
        <v>286</v>
      </c>
      <c r="CD48" s="123" t="s">
        <v>286</v>
      </c>
      <c r="CF48" s="123" t="s">
        <v>286</v>
      </c>
      <c r="CH48" s="123" t="s">
        <v>286</v>
      </c>
      <c r="CJ48" s="123" t="s">
        <v>286</v>
      </c>
      <c r="CL48" s="123" t="s">
        <v>286</v>
      </c>
      <c r="CN48" s="123" t="s">
        <v>286</v>
      </c>
      <c r="CP48" s="123" t="s">
        <v>286</v>
      </c>
      <c r="CR48" s="123" t="s">
        <v>286</v>
      </c>
      <c r="CT48" s="123" t="s">
        <v>286</v>
      </c>
      <c r="CV48" s="123" t="s">
        <v>286</v>
      </c>
      <c r="CX48" s="123" t="s">
        <v>286</v>
      </c>
      <c r="CZ48" s="123" t="s">
        <v>286</v>
      </c>
      <c r="DB48" s="123" t="s">
        <v>286</v>
      </c>
      <c r="DD48" s="123" t="s">
        <v>286</v>
      </c>
      <c r="DF48" s="123" t="s">
        <v>286</v>
      </c>
      <c r="DH48" s="123" t="s">
        <v>286</v>
      </c>
    </row>
    <row r="49" spans="1:112" x14ac:dyDescent="0.2">
      <c r="A49" s="2" t="s">
        <v>2410</v>
      </c>
      <c r="B49" s="2" t="s">
        <v>2352</v>
      </c>
      <c r="C49" s="2" t="s">
        <v>2352</v>
      </c>
      <c r="D49" s="2" t="s">
        <v>1822</v>
      </c>
      <c r="F49" s="2" t="s">
        <v>286</v>
      </c>
      <c r="H49" s="2" t="s">
        <v>286</v>
      </c>
      <c r="J49" s="123" t="s">
        <v>286</v>
      </c>
      <c r="L49" s="123" t="s">
        <v>286</v>
      </c>
      <c r="P49" s="123" t="s">
        <v>286</v>
      </c>
      <c r="R49" s="123" t="s">
        <v>286</v>
      </c>
      <c r="T49" s="123" t="s">
        <v>286</v>
      </c>
      <c r="V49" s="123" t="s">
        <v>286</v>
      </c>
      <c r="X49" s="123" t="s">
        <v>286</v>
      </c>
      <c r="Z49" s="123" t="s">
        <v>286</v>
      </c>
      <c r="AB49" s="123" t="s">
        <v>286</v>
      </c>
      <c r="AD49" s="123" t="s">
        <v>286</v>
      </c>
      <c r="AF49" s="123" t="s">
        <v>286</v>
      </c>
      <c r="AH49" s="123" t="s">
        <v>286</v>
      </c>
      <c r="AJ49" s="123" t="s">
        <v>286</v>
      </c>
      <c r="AL49" s="123" t="s">
        <v>286</v>
      </c>
      <c r="AN49" s="123" t="s">
        <v>286</v>
      </c>
      <c r="AO49" s="2">
        <v>8562040</v>
      </c>
      <c r="AP49" s="123">
        <v>0.35324242396112782</v>
      </c>
      <c r="AR49" s="123" t="s">
        <v>286</v>
      </c>
      <c r="AT49" s="123" t="s">
        <v>286</v>
      </c>
      <c r="AV49" s="123" t="s">
        <v>286</v>
      </c>
      <c r="AX49" s="123" t="s">
        <v>286</v>
      </c>
      <c r="AZ49" s="123" t="s">
        <v>286</v>
      </c>
      <c r="BB49" s="123" t="s">
        <v>286</v>
      </c>
      <c r="BD49" s="123" t="s">
        <v>286</v>
      </c>
      <c r="BF49" s="123" t="s">
        <v>286</v>
      </c>
      <c r="BH49" s="123" t="s">
        <v>286</v>
      </c>
      <c r="BJ49" s="123" t="s">
        <v>286</v>
      </c>
      <c r="BL49" s="123" t="s">
        <v>286</v>
      </c>
      <c r="BN49" s="123" t="s">
        <v>286</v>
      </c>
      <c r="BP49" s="123" t="s">
        <v>286</v>
      </c>
      <c r="BR49" s="123" t="s">
        <v>286</v>
      </c>
      <c r="BT49" s="123" t="s">
        <v>286</v>
      </c>
      <c r="BV49" s="123" t="s">
        <v>286</v>
      </c>
      <c r="BX49" s="123" t="s">
        <v>286</v>
      </c>
      <c r="BZ49" s="123" t="s">
        <v>286</v>
      </c>
      <c r="CB49" s="123" t="s">
        <v>286</v>
      </c>
      <c r="CD49" s="123" t="s">
        <v>286</v>
      </c>
      <c r="CF49" s="123" t="s">
        <v>286</v>
      </c>
      <c r="CH49" s="123" t="s">
        <v>286</v>
      </c>
      <c r="CJ49" s="123" t="s">
        <v>286</v>
      </c>
      <c r="CL49" s="123" t="s">
        <v>286</v>
      </c>
      <c r="CN49" s="123" t="s">
        <v>286</v>
      </c>
      <c r="CP49" s="123" t="s">
        <v>286</v>
      </c>
      <c r="CR49" s="123" t="s">
        <v>286</v>
      </c>
      <c r="CT49" s="123" t="s">
        <v>286</v>
      </c>
      <c r="CV49" s="123" t="s">
        <v>286</v>
      </c>
      <c r="CX49" s="123" t="s">
        <v>286</v>
      </c>
      <c r="CZ49" s="123" t="s">
        <v>286</v>
      </c>
      <c r="DB49" s="123" t="s">
        <v>286</v>
      </c>
      <c r="DD49" s="123" t="s">
        <v>286</v>
      </c>
      <c r="DF49" s="123" t="s">
        <v>286</v>
      </c>
      <c r="DH49" s="123" t="s">
        <v>286</v>
      </c>
    </row>
    <row r="50" spans="1:112" x14ac:dyDescent="0.2">
      <c r="A50" s="2" t="s">
        <v>2411</v>
      </c>
      <c r="B50" s="2" t="s">
        <v>2353</v>
      </c>
      <c r="C50" s="2" t="s">
        <v>2353</v>
      </c>
      <c r="D50" s="2" t="s">
        <v>1821</v>
      </c>
      <c r="F50" s="2" t="s">
        <v>286</v>
      </c>
      <c r="H50" s="2" t="s">
        <v>286</v>
      </c>
      <c r="J50" s="123" t="s">
        <v>286</v>
      </c>
      <c r="L50" s="123" t="s">
        <v>286</v>
      </c>
      <c r="P50" s="123" t="s">
        <v>286</v>
      </c>
      <c r="R50" s="123" t="s">
        <v>286</v>
      </c>
      <c r="T50" s="123" t="s">
        <v>286</v>
      </c>
      <c r="V50" s="123" t="s">
        <v>286</v>
      </c>
      <c r="X50" s="123" t="s">
        <v>286</v>
      </c>
      <c r="Z50" s="123" t="s">
        <v>286</v>
      </c>
      <c r="AB50" s="123" t="s">
        <v>286</v>
      </c>
      <c r="AD50" s="123" t="s">
        <v>286</v>
      </c>
      <c r="AF50" s="123" t="s">
        <v>286</v>
      </c>
      <c r="AH50" s="123" t="s">
        <v>286</v>
      </c>
      <c r="AJ50" s="123" t="s">
        <v>286</v>
      </c>
      <c r="AL50" s="123" t="s">
        <v>286</v>
      </c>
      <c r="AN50" s="123" t="s">
        <v>286</v>
      </c>
      <c r="AP50" s="123" t="s">
        <v>286</v>
      </c>
      <c r="AQ50" s="2">
        <v>15373288</v>
      </c>
      <c r="AR50" s="123">
        <v>0.63677997586718282</v>
      </c>
      <c r="AT50" s="123" t="s">
        <v>286</v>
      </c>
      <c r="AV50" s="123" t="s">
        <v>286</v>
      </c>
      <c r="AX50" s="123" t="s">
        <v>286</v>
      </c>
      <c r="AZ50" s="123" t="s">
        <v>286</v>
      </c>
      <c r="BB50" s="123" t="s">
        <v>286</v>
      </c>
      <c r="BD50" s="123" t="s">
        <v>286</v>
      </c>
      <c r="BF50" s="123" t="s">
        <v>286</v>
      </c>
      <c r="BH50" s="123" t="s">
        <v>286</v>
      </c>
      <c r="BJ50" s="123" t="s">
        <v>286</v>
      </c>
      <c r="BL50" s="123" t="s">
        <v>286</v>
      </c>
      <c r="BN50" s="123" t="s">
        <v>286</v>
      </c>
      <c r="BP50" s="123" t="s">
        <v>286</v>
      </c>
      <c r="BR50" s="123" t="s">
        <v>286</v>
      </c>
      <c r="BT50" s="123" t="s">
        <v>286</v>
      </c>
      <c r="BV50" s="123" t="s">
        <v>286</v>
      </c>
      <c r="BX50" s="123" t="s">
        <v>286</v>
      </c>
      <c r="BZ50" s="123" t="s">
        <v>286</v>
      </c>
      <c r="CB50" s="123" t="s">
        <v>286</v>
      </c>
      <c r="CD50" s="123" t="s">
        <v>286</v>
      </c>
      <c r="CF50" s="123" t="s">
        <v>286</v>
      </c>
      <c r="CH50" s="123" t="s">
        <v>286</v>
      </c>
      <c r="CJ50" s="123" t="s">
        <v>286</v>
      </c>
      <c r="CL50" s="123" t="s">
        <v>286</v>
      </c>
      <c r="CN50" s="123" t="s">
        <v>286</v>
      </c>
      <c r="CP50" s="123" t="s">
        <v>286</v>
      </c>
      <c r="CR50" s="123" t="s">
        <v>286</v>
      </c>
      <c r="CT50" s="123" t="s">
        <v>286</v>
      </c>
      <c r="CV50" s="123" t="s">
        <v>286</v>
      </c>
      <c r="CX50" s="123" t="s">
        <v>286</v>
      </c>
      <c r="CZ50" s="123" t="s">
        <v>286</v>
      </c>
      <c r="DB50" s="123" t="s">
        <v>286</v>
      </c>
      <c r="DD50" s="123" t="s">
        <v>286</v>
      </c>
      <c r="DF50" s="123" t="s">
        <v>286</v>
      </c>
      <c r="DH50" s="123" t="s">
        <v>286</v>
      </c>
    </row>
    <row r="51" spans="1:112" x14ac:dyDescent="0.2">
      <c r="A51" s="2" t="s">
        <v>2411</v>
      </c>
      <c r="B51" s="2" t="s">
        <v>2353</v>
      </c>
      <c r="C51" s="2" t="s">
        <v>2353</v>
      </c>
      <c r="D51" s="2" t="s">
        <v>1822</v>
      </c>
      <c r="F51" s="2" t="s">
        <v>286</v>
      </c>
      <c r="H51" s="2" t="s">
        <v>286</v>
      </c>
      <c r="J51" s="123" t="s">
        <v>286</v>
      </c>
      <c r="L51" s="123" t="s">
        <v>286</v>
      </c>
      <c r="P51" s="123" t="s">
        <v>286</v>
      </c>
      <c r="R51" s="123" t="s">
        <v>286</v>
      </c>
      <c r="T51" s="123" t="s">
        <v>286</v>
      </c>
      <c r="V51" s="123" t="s">
        <v>286</v>
      </c>
      <c r="X51" s="123" t="s">
        <v>286</v>
      </c>
      <c r="Z51" s="123" t="s">
        <v>286</v>
      </c>
      <c r="AB51" s="123" t="s">
        <v>286</v>
      </c>
      <c r="AD51" s="123" t="s">
        <v>286</v>
      </c>
      <c r="AF51" s="123" t="s">
        <v>286</v>
      </c>
      <c r="AH51" s="123" t="s">
        <v>286</v>
      </c>
      <c r="AJ51" s="123" t="s">
        <v>286</v>
      </c>
      <c r="AL51" s="123" t="s">
        <v>286</v>
      </c>
      <c r="AN51" s="123" t="s">
        <v>286</v>
      </c>
      <c r="AP51" s="123" t="s">
        <v>286</v>
      </c>
      <c r="AQ51" s="2">
        <v>8768941</v>
      </c>
      <c r="AR51" s="123">
        <v>0.36322002413281723</v>
      </c>
      <c r="AT51" s="123" t="s">
        <v>286</v>
      </c>
      <c r="AV51" s="123" t="s">
        <v>286</v>
      </c>
      <c r="AX51" s="123" t="s">
        <v>286</v>
      </c>
      <c r="AZ51" s="123" t="s">
        <v>286</v>
      </c>
      <c r="BB51" s="123" t="s">
        <v>286</v>
      </c>
      <c r="BD51" s="123" t="s">
        <v>286</v>
      </c>
      <c r="BF51" s="123" t="s">
        <v>286</v>
      </c>
      <c r="BH51" s="123" t="s">
        <v>286</v>
      </c>
      <c r="BJ51" s="123" t="s">
        <v>286</v>
      </c>
      <c r="BL51" s="123" t="s">
        <v>286</v>
      </c>
      <c r="BN51" s="123" t="s">
        <v>286</v>
      </c>
      <c r="BP51" s="123" t="s">
        <v>286</v>
      </c>
      <c r="BR51" s="123" t="s">
        <v>286</v>
      </c>
      <c r="BT51" s="123" t="s">
        <v>286</v>
      </c>
      <c r="BV51" s="123" t="s">
        <v>286</v>
      </c>
      <c r="BX51" s="123" t="s">
        <v>286</v>
      </c>
      <c r="BZ51" s="123" t="s">
        <v>286</v>
      </c>
      <c r="CB51" s="123" t="s">
        <v>286</v>
      </c>
      <c r="CD51" s="123" t="s">
        <v>286</v>
      </c>
      <c r="CF51" s="123" t="s">
        <v>286</v>
      </c>
      <c r="CH51" s="123" t="s">
        <v>286</v>
      </c>
      <c r="CJ51" s="123" t="s">
        <v>286</v>
      </c>
      <c r="CL51" s="123" t="s">
        <v>286</v>
      </c>
      <c r="CN51" s="123" t="s">
        <v>286</v>
      </c>
      <c r="CP51" s="123" t="s">
        <v>286</v>
      </c>
      <c r="CR51" s="123" t="s">
        <v>286</v>
      </c>
      <c r="CT51" s="123" t="s">
        <v>286</v>
      </c>
      <c r="CV51" s="123" t="s">
        <v>286</v>
      </c>
      <c r="CX51" s="123" t="s">
        <v>286</v>
      </c>
      <c r="CZ51" s="123" t="s">
        <v>286</v>
      </c>
      <c r="DB51" s="123" t="s">
        <v>286</v>
      </c>
      <c r="DD51" s="123" t="s">
        <v>286</v>
      </c>
      <c r="DF51" s="123" t="s">
        <v>286</v>
      </c>
      <c r="DH51" s="123" t="s">
        <v>286</v>
      </c>
    </row>
    <row r="52" spans="1:112" x14ac:dyDescent="0.2">
      <c r="A52" s="2" t="s">
        <v>2412</v>
      </c>
      <c r="B52" s="2" t="s">
        <v>2354</v>
      </c>
      <c r="C52" s="2" t="s">
        <v>2354</v>
      </c>
      <c r="D52" s="2" t="s">
        <v>1821</v>
      </c>
      <c r="F52" s="2" t="s">
        <v>286</v>
      </c>
      <c r="H52" s="2" t="s">
        <v>286</v>
      </c>
      <c r="J52" s="123" t="s">
        <v>286</v>
      </c>
      <c r="L52" s="123" t="s">
        <v>286</v>
      </c>
      <c r="P52" s="123" t="s">
        <v>286</v>
      </c>
      <c r="R52" s="123" t="s">
        <v>286</v>
      </c>
      <c r="T52" s="123" t="s">
        <v>286</v>
      </c>
      <c r="V52" s="123" t="s">
        <v>286</v>
      </c>
      <c r="X52" s="123" t="s">
        <v>286</v>
      </c>
      <c r="Z52" s="123" t="s">
        <v>286</v>
      </c>
      <c r="AB52" s="123" t="s">
        <v>286</v>
      </c>
      <c r="AD52" s="123" t="s">
        <v>286</v>
      </c>
      <c r="AF52" s="123" t="s">
        <v>286</v>
      </c>
      <c r="AH52" s="123" t="s">
        <v>286</v>
      </c>
      <c r="AJ52" s="123" t="s">
        <v>286</v>
      </c>
      <c r="AL52" s="123" t="s">
        <v>286</v>
      </c>
      <c r="AN52" s="123" t="s">
        <v>286</v>
      </c>
      <c r="AP52" s="123" t="s">
        <v>286</v>
      </c>
      <c r="AR52" s="123" t="s">
        <v>286</v>
      </c>
      <c r="AS52" s="2">
        <v>13736435</v>
      </c>
      <c r="AT52" s="123">
        <v>0.54895319746719029</v>
      </c>
      <c r="AV52" s="123" t="s">
        <v>286</v>
      </c>
      <c r="AX52" s="123" t="s">
        <v>286</v>
      </c>
      <c r="AZ52" s="123" t="s">
        <v>286</v>
      </c>
      <c r="BB52" s="123" t="s">
        <v>286</v>
      </c>
      <c r="BD52" s="123" t="s">
        <v>286</v>
      </c>
      <c r="BF52" s="123" t="s">
        <v>286</v>
      </c>
      <c r="BH52" s="123" t="s">
        <v>286</v>
      </c>
      <c r="BJ52" s="123" t="s">
        <v>286</v>
      </c>
      <c r="BL52" s="123" t="s">
        <v>286</v>
      </c>
      <c r="BN52" s="123" t="s">
        <v>286</v>
      </c>
      <c r="BP52" s="123" t="s">
        <v>286</v>
      </c>
      <c r="BR52" s="123" t="s">
        <v>286</v>
      </c>
      <c r="BT52" s="123" t="s">
        <v>286</v>
      </c>
      <c r="BV52" s="123" t="s">
        <v>286</v>
      </c>
      <c r="BX52" s="123" t="s">
        <v>286</v>
      </c>
      <c r="BZ52" s="123" t="s">
        <v>286</v>
      </c>
      <c r="CB52" s="123" t="s">
        <v>286</v>
      </c>
      <c r="CD52" s="123" t="s">
        <v>286</v>
      </c>
      <c r="CF52" s="123" t="s">
        <v>286</v>
      </c>
      <c r="CH52" s="123" t="s">
        <v>286</v>
      </c>
      <c r="CJ52" s="123" t="s">
        <v>286</v>
      </c>
      <c r="CL52" s="123" t="s">
        <v>286</v>
      </c>
      <c r="CN52" s="123" t="s">
        <v>286</v>
      </c>
      <c r="CP52" s="123" t="s">
        <v>286</v>
      </c>
      <c r="CR52" s="123" t="s">
        <v>286</v>
      </c>
      <c r="CT52" s="123" t="s">
        <v>286</v>
      </c>
      <c r="CV52" s="123" t="s">
        <v>286</v>
      </c>
      <c r="CX52" s="123" t="s">
        <v>286</v>
      </c>
      <c r="CZ52" s="123" t="s">
        <v>286</v>
      </c>
      <c r="DB52" s="123" t="s">
        <v>286</v>
      </c>
      <c r="DD52" s="123" t="s">
        <v>286</v>
      </c>
      <c r="DF52" s="123" t="s">
        <v>286</v>
      </c>
      <c r="DH52" s="123" t="s">
        <v>286</v>
      </c>
    </row>
    <row r="53" spans="1:112" x14ac:dyDescent="0.2">
      <c r="A53" s="2" t="s">
        <v>2412</v>
      </c>
      <c r="B53" s="2" t="s">
        <v>2354</v>
      </c>
      <c r="C53" s="2" t="s">
        <v>2354</v>
      </c>
      <c r="D53" s="2" t="s">
        <v>1822</v>
      </c>
      <c r="F53" s="2" t="s">
        <v>286</v>
      </c>
      <c r="H53" s="2" t="s">
        <v>286</v>
      </c>
      <c r="J53" s="123" t="s">
        <v>286</v>
      </c>
      <c r="L53" s="123" t="s">
        <v>286</v>
      </c>
      <c r="P53" s="123" t="s">
        <v>286</v>
      </c>
      <c r="R53" s="123" t="s">
        <v>286</v>
      </c>
      <c r="T53" s="123" t="s">
        <v>286</v>
      </c>
      <c r="V53" s="123" t="s">
        <v>286</v>
      </c>
      <c r="X53" s="123" t="s">
        <v>286</v>
      </c>
      <c r="Z53" s="123" t="s">
        <v>286</v>
      </c>
      <c r="AB53" s="123" t="s">
        <v>286</v>
      </c>
      <c r="AD53" s="123" t="s">
        <v>286</v>
      </c>
      <c r="AF53" s="123" t="s">
        <v>286</v>
      </c>
      <c r="AH53" s="123" t="s">
        <v>286</v>
      </c>
      <c r="AJ53" s="123" t="s">
        <v>286</v>
      </c>
      <c r="AL53" s="123" t="s">
        <v>286</v>
      </c>
      <c r="AN53" s="123" t="s">
        <v>286</v>
      </c>
      <c r="AP53" s="123" t="s">
        <v>286</v>
      </c>
      <c r="AR53" s="123" t="s">
        <v>286</v>
      </c>
      <c r="AS53" s="2">
        <v>11286527</v>
      </c>
      <c r="AT53" s="123">
        <v>0.45104680253280965</v>
      </c>
      <c r="AV53" s="123" t="s">
        <v>286</v>
      </c>
      <c r="AX53" s="123" t="s">
        <v>286</v>
      </c>
      <c r="AZ53" s="123" t="s">
        <v>286</v>
      </c>
      <c r="BB53" s="123" t="s">
        <v>286</v>
      </c>
      <c r="BD53" s="123" t="s">
        <v>286</v>
      </c>
      <c r="BF53" s="123" t="s">
        <v>286</v>
      </c>
      <c r="BH53" s="123" t="s">
        <v>286</v>
      </c>
      <c r="BJ53" s="123" t="s">
        <v>286</v>
      </c>
      <c r="BL53" s="123" t="s">
        <v>286</v>
      </c>
      <c r="BN53" s="123" t="s">
        <v>286</v>
      </c>
      <c r="BP53" s="123" t="s">
        <v>286</v>
      </c>
      <c r="BR53" s="123" t="s">
        <v>286</v>
      </c>
      <c r="BT53" s="123" t="s">
        <v>286</v>
      </c>
      <c r="BV53" s="123" t="s">
        <v>286</v>
      </c>
      <c r="BX53" s="123" t="s">
        <v>286</v>
      </c>
      <c r="BZ53" s="123" t="s">
        <v>286</v>
      </c>
      <c r="CB53" s="123" t="s">
        <v>286</v>
      </c>
      <c r="CD53" s="123" t="s">
        <v>286</v>
      </c>
      <c r="CF53" s="123" t="s">
        <v>286</v>
      </c>
      <c r="CH53" s="123" t="s">
        <v>286</v>
      </c>
      <c r="CJ53" s="123" t="s">
        <v>286</v>
      </c>
      <c r="CL53" s="123" t="s">
        <v>286</v>
      </c>
      <c r="CN53" s="123" t="s">
        <v>286</v>
      </c>
      <c r="CP53" s="123" t="s">
        <v>286</v>
      </c>
      <c r="CR53" s="123" t="s">
        <v>286</v>
      </c>
      <c r="CT53" s="123" t="s">
        <v>286</v>
      </c>
      <c r="CV53" s="123" t="s">
        <v>286</v>
      </c>
      <c r="CX53" s="123" t="s">
        <v>286</v>
      </c>
      <c r="CZ53" s="123" t="s">
        <v>286</v>
      </c>
      <c r="DB53" s="123" t="s">
        <v>286</v>
      </c>
      <c r="DD53" s="123" t="s">
        <v>286</v>
      </c>
      <c r="DF53" s="123" t="s">
        <v>286</v>
      </c>
      <c r="DH53" s="123" t="s">
        <v>286</v>
      </c>
    </row>
    <row r="54" spans="1:112" x14ac:dyDescent="0.2">
      <c r="A54" s="2" t="s">
        <v>2413</v>
      </c>
      <c r="B54" s="2" t="s">
        <v>2355</v>
      </c>
      <c r="C54" s="2" t="s">
        <v>2355</v>
      </c>
      <c r="D54" s="2" t="s">
        <v>1821</v>
      </c>
      <c r="F54" s="2" t="s">
        <v>286</v>
      </c>
      <c r="H54" s="2" t="s">
        <v>286</v>
      </c>
      <c r="J54" s="123" t="s">
        <v>286</v>
      </c>
      <c r="L54" s="123" t="s">
        <v>286</v>
      </c>
      <c r="P54" s="123" t="s">
        <v>286</v>
      </c>
      <c r="R54" s="123" t="s">
        <v>286</v>
      </c>
      <c r="T54" s="123" t="s">
        <v>286</v>
      </c>
      <c r="V54" s="123" t="s">
        <v>286</v>
      </c>
      <c r="X54" s="123" t="s">
        <v>286</v>
      </c>
      <c r="Z54" s="123" t="s">
        <v>286</v>
      </c>
      <c r="AB54" s="123" t="s">
        <v>286</v>
      </c>
      <c r="AD54" s="123" t="s">
        <v>286</v>
      </c>
      <c r="AF54" s="123" t="s">
        <v>286</v>
      </c>
      <c r="AH54" s="123" t="s">
        <v>286</v>
      </c>
      <c r="AJ54" s="123" t="s">
        <v>286</v>
      </c>
      <c r="AL54" s="123" t="s">
        <v>286</v>
      </c>
      <c r="AN54" s="123" t="s">
        <v>286</v>
      </c>
      <c r="AP54" s="123" t="s">
        <v>286</v>
      </c>
      <c r="AR54" s="123" t="s">
        <v>286</v>
      </c>
      <c r="AT54" s="123" t="s">
        <v>286</v>
      </c>
      <c r="AU54" s="2">
        <v>8741584</v>
      </c>
      <c r="AV54" s="123">
        <v>0.35630434567291147</v>
      </c>
      <c r="AX54" s="123" t="s">
        <v>286</v>
      </c>
      <c r="AZ54" s="123" t="s">
        <v>286</v>
      </c>
      <c r="BB54" s="123" t="s">
        <v>286</v>
      </c>
      <c r="BD54" s="123" t="s">
        <v>286</v>
      </c>
      <c r="BF54" s="123" t="s">
        <v>286</v>
      </c>
      <c r="BH54" s="123" t="s">
        <v>286</v>
      </c>
      <c r="BJ54" s="123" t="s">
        <v>286</v>
      </c>
      <c r="BL54" s="123" t="s">
        <v>286</v>
      </c>
      <c r="BN54" s="123" t="s">
        <v>286</v>
      </c>
      <c r="BP54" s="123" t="s">
        <v>286</v>
      </c>
      <c r="BR54" s="123" t="s">
        <v>286</v>
      </c>
      <c r="BT54" s="123" t="s">
        <v>286</v>
      </c>
      <c r="BV54" s="123" t="s">
        <v>286</v>
      </c>
      <c r="BX54" s="123" t="s">
        <v>286</v>
      </c>
      <c r="BZ54" s="123" t="s">
        <v>286</v>
      </c>
      <c r="CB54" s="123" t="s">
        <v>286</v>
      </c>
      <c r="CD54" s="123" t="s">
        <v>286</v>
      </c>
      <c r="CF54" s="123" t="s">
        <v>286</v>
      </c>
      <c r="CH54" s="123" t="s">
        <v>286</v>
      </c>
      <c r="CJ54" s="123" t="s">
        <v>286</v>
      </c>
      <c r="CL54" s="123" t="s">
        <v>286</v>
      </c>
      <c r="CN54" s="123" t="s">
        <v>286</v>
      </c>
      <c r="CP54" s="123" t="s">
        <v>286</v>
      </c>
      <c r="CR54" s="123" t="s">
        <v>286</v>
      </c>
      <c r="CT54" s="123" t="s">
        <v>286</v>
      </c>
      <c r="CV54" s="123" t="s">
        <v>286</v>
      </c>
      <c r="CX54" s="123" t="s">
        <v>286</v>
      </c>
      <c r="CZ54" s="123" t="s">
        <v>286</v>
      </c>
      <c r="DB54" s="123" t="s">
        <v>286</v>
      </c>
      <c r="DD54" s="123" t="s">
        <v>286</v>
      </c>
      <c r="DF54" s="123" t="s">
        <v>286</v>
      </c>
      <c r="DH54" s="123" t="s">
        <v>286</v>
      </c>
    </row>
    <row r="55" spans="1:112" x14ac:dyDescent="0.2">
      <c r="A55" s="2" t="s">
        <v>2413</v>
      </c>
      <c r="B55" s="2" t="s">
        <v>2355</v>
      </c>
      <c r="C55" s="2" t="s">
        <v>2355</v>
      </c>
      <c r="D55" s="2" t="s">
        <v>1822</v>
      </c>
      <c r="F55" s="2" t="s">
        <v>286</v>
      </c>
      <c r="H55" s="2" t="s">
        <v>286</v>
      </c>
      <c r="J55" s="123" t="s">
        <v>286</v>
      </c>
      <c r="L55" s="123" t="s">
        <v>286</v>
      </c>
      <c r="P55" s="123" t="s">
        <v>286</v>
      </c>
      <c r="R55" s="123" t="s">
        <v>286</v>
      </c>
      <c r="T55" s="123" t="s">
        <v>286</v>
      </c>
      <c r="V55" s="123" t="s">
        <v>286</v>
      </c>
      <c r="X55" s="123" t="s">
        <v>286</v>
      </c>
      <c r="Z55" s="123" t="s">
        <v>286</v>
      </c>
      <c r="AB55" s="123" t="s">
        <v>286</v>
      </c>
      <c r="AD55" s="123" t="s">
        <v>286</v>
      </c>
      <c r="AF55" s="123" t="s">
        <v>286</v>
      </c>
      <c r="AH55" s="123" t="s">
        <v>286</v>
      </c>
      <c r="AJ55" s="123" t="s">
        <v>286</v>
      </c>
      <c r="AL55" s="123" t="s">
        <v>286</v>
      </c>
      <c r="AN55" s="123" t="s">
        <v>286</v>
      </c>
      <c r="AP55" s="123" t="s">
        <v>286</v>
      </c>
      <c r="AR55" s="123" t="s">
        <v>286</v>
      </c>
      <c r="AT55" s="123" t="s">
        <v>286</v>
      </c>
      <c r="AU55" s="2">
        <v>15792453</v>
      </c>
      <c r="AV55" s="123">
        <v>0.64369565432708853</v>
      </c>
      <c r="AX55" s="123" t="s">
        <v>286</v>
      </c>
      <c r="AZ55" s="123" t="s">
        <v>286</v>
      </c>
      <c r="BB55" s="123" t="s">
        <v>286</v>
      </c>
      <c r="BD55" s="123" t="s">
        <v>286</v>
      </c>
      <c r="BF55" s="123" t="s">
        <v>286</v>
      </c>
      <c r="BH55" s="123" t="s">
        <v>286</v>
      </c>
      <c r="BJ55" s="123" t="s">
        <v>286</v>
      </c>
      <c r="BL55" s="123" t="s">
        <v>286</v>
      </c>
      <c r="BN55" s="123" t="s">
        <v>286</v>
      </c>
      <c r="BP55" s="123" t="s">
        <v>286</v>
      </c>
      <c r="BR55" s="123" t="s">
        <v>286</v>
      </c>
      <c r="BT55" s="123" t="s">
        <v>286</v>
      </c>
      <c r="BV55" s="123" t="s">
        <v>286</v>
      </c>
      <c r="BX55" s="123" t="s">
        <v>286</v>
      </c>
      <c r="BZ55" s="123" t="s">
        <v>286</v>
      </c>
      <c r="CB55" s="123" t="s">
        <v>286</v>
      </c>
      <c r="CD55" s="123" t="s">
        <v>286</v>
      </c>
      <c r="CF55" s="123" t="s">
        <v>286</v>
      </c>
      <c r="CH55" s="123" t="s">
        <v>286</v>
      </c>
      <c r="CJ55" s="123" t="s">
        <v>286</v>
      </c>
      <c r="CL55" s="123" t="s">
        <v>286</v>
      </c>
      <c r="CN55" s="123" t="s">
        <v>286</v>
      </c>
      <c r="CP55" s="123" t="s">
        <v>286</v>
      </c>
      <c r="CR55" s="123" t="s">
        <v>286</v>
      </c>
      <c r="CT55" s="123" t="s">
        <v>286</v>
      </c>
      <c r="CV55" s="123" t="s">
        <v>286</v>
      </c>
      <c r="CX55" s="123" t="s">
        <v>286</v>
      </c>
      <c r="CZ55" s="123" t="s">
        <v>286</v>
      </c>
      <c r="DB55" s="123" t="s">
        <v>286</v>
      </c>
      <c r="DD55" s="123" t="s">
        <v>286</v>
      </c>
      <c r="DF55" s="123" t="s">
        <v>286</v>
      </c>
      <c r="DH55" s="123" t="s">
        <v>286</v>
      </c>
    </row>
    <row r="56" spans="1:112" x14ac:dyDescent="0.2">
      <c r="A56" s="2" t="s">
        <v>2414</v>
      </c>
      <c r="B56" s="2" t="s">
        <v>2356</v>
      </c>
      <c r="C56" s="2" t="s">
        <v>2356</v>
      </c>
      <c r="D56" s="2" t="s">
        <v>1821</v>
      </c>
      <c r="F56" s="2" t="s">
        <v>286</v>
      </c>
      <c r="H56" s="2" t="s">
        <v>286</v>
      </c>
      <c r="J56" s="123" t="s">
        <v>286</v>
      </c>
      <c r="L56" s="123" t="s">
        <v>286</v>
      </c>
      <c r="P56" s="123" t="s">
        <v>286</v>
      </c>
      <c r="R56" s="123" t="s">
        <v>286</v>
      </c>
      <c r="T56" s="123" t="s">
        <v>286</v>
      </c>
      <c r="V56" s="123" t="s">
        <v>286</v>
      </c>
      <c r="X56" s="123" t="s">
        <v>286</v>
      </c>
      <c r="Z56" s="123" t="s">
        <v>286</v>
      </c>
      <c r="AB56" s="123" t="s">
        <v>286</v>
      </c>
      <c r="AD56" s="123" t="s">
        <v>286</v>
      </c>
      <c r="AF56" s="123" t="s">
        <v>286</v>
      </c>
      <c r="AH56" s="123" t="s">
        <v>286</v>
      </c>
      <c r="AJ56" s="123" t="s">
        <v>286</v>
      </c>
      <c r="AL56" s="123" t="s">
        <v>286</v>
      </c>
      <c r="AN56" s="123" t="s">
        <v>286</v>
      </c>
      <c r="AP56" s="123" t="s">
        <v>286</v>
      </c>
      <c r="AR56" s="123" t="s">
        <v>286</v>
      </c>
      <c r="AT56" s="123" t="s">
        <v>286</v>
      </c>
      <c r="AV56" s="123" t="s">
        <v>286</v>
      </c>
      <c r="AW56" s="2">
        <v>13945919</v>
      </c>
      <c r="AX56" s="123">
        <v>0.56241000823012344</v>
      </c>
      <c r="AZ56" s="123" t="s">
        <v>286</v>
      </c>
      <c r="BB56" s="123" t="s">
        <v>286</v>
      </c>
      <c r="BD56" s="123" t="s">
        <v>286</v>
      </c>
      <c r="BF56" s="123" t="s">
        <v>286</v>
      </c>
      <c r="BH56" s="123" t="s">
        <v>286</v>
      </c>
      <c r="BJ56" s="123" t="s">
        <v>286</v>
      </c>
      <c r="BL56" s="123" t="s">
        <v>286</v>
      </c>
      <c r="BN56" s="123" t="s">
        <v>286</v>
      </c>
      <c r="BP56" s="123" t="s">
        <v>286</v>
      </c>
      <c r="BR56" s="123" t="s">
        <v>286</v>
      </c>
      <c r="BT56" s="123" t="s">
        <v>286</v>
      </c>
      <c r="BV56" s="123" t="s">
        <v>286</v>
      </c>
      <c r="BX56" s="123" t="s">
        <v>286</v>
      </c>
      <c r="BZ56" s="123" t="s">
        <v>286</v>
      </c>
      <c r="CB56" s="123" t="s">
        <v>286</v>
      </c>
      <c r="CD56" s="123" t="s">
        <v>286</v>
      </c>
      <c r="CF56" s="123" t="s">
        <v>286</v>
      </c>
      <c r="CH56" s="123" t="s">
        <v>286</v>
      </c>
      <c r="CJ56" s="123" t="s">
        <v>286</v>
      </c>
      <c r="CL56" s="123" t="s">
        <v>286</v>
      </c>
      <c r="CN56" s="123" t="s">
        <v>286</v>
      </c>
      <c r="CP56" s="123" t="s">
        <v>286</v>
      </c>
      <c r="CR56" s="123" t="s">
        <v>286</v>
      </c>
      <c r="CT56" s="123" t="s">
        <v>286</v>
      </c>
      <c r="CV56" s="123" t="s">
        <v>286</v>
      </c>
      <c r="CX56" s="123" t="s">
        <v>286</v>
      </c>
      <c r="CZ56" s="123" t="s">
        <v>286</v>
      </c>
      <c r="DB56" s="123" t="s">
        <v>286</v>
      </c>
      <c r="DD56" s="123" t="s">
        <v>286</v>
      </c>
      <c r="DF56" s="123" t="s">
        <v>286</v>
      </c>
      <c r="DH56" s="123" t="s">
        <v>286</v>
      </c>
    </row>
    <row r="57" spans="1:112" x14ac:dyDescent="0.2">
      <c r="A57" s="2" t="s">
        <v>2414</v>
      </c>
      <c r="B57" s="2" t="s">
        <v>2356</v>
      </c>
      <c r="C57" s="2" t="s">
        <v>2356</v>
      </c>
      <c r="D57" s="2" t="s">
        <v>1822</v>
      </c>
      <c r="F57" s="2" t="s">
        <v>286</v>
      </c>
      <c r="H57" s="2" t="s">
        <v>286</v>
      </c>
      <c r="J57" s="123" t="s">
        <v>286</v>
      </c>
      <c r="L57" s="123" t="s">
        <v>286</v>
      </c>
      <c r="P57" s="123" t="s">
        <v>286</v>
      </c>
      <c r="R57" s="123" t="s">
        <v>286</v>
      </c>
      <c r="T57" s="123" t="s">
        <v>286</v>
      </c>
      <c r="V57" s="123" t="s">
        <v>286</v>
      </c>
      <c r="X57" s="123" t="s">
        <v>286</v>
      </c>
      <c r="Z57" s="123" t="s">
        <v>286</v>
      </c>
      <c r="AB57" s="123" t="s">
        <v>286</v>
      </c>
      <c r="AD57" s="123" t="s">
        <v>286</v>
      </c>
      <c r="AF57" s="123" t="s">
        <v>286</v>
      </c>
      <c r="AH57" s="123" t="s">
        <v>286</v>
      </c>
      <c r="AJ57" s="123" t="s">
        <v>286</v>
      </c>
      <c r="AL57" s="123" t="s">
        <v>286</v>
      </c>
      <c r="AN57" s="123" t="s">
        <v>286</v>
      </c>
      <c r="AP57" s="123" t="s">
        <v>286</v>
      </c>
      <c r="AR57" s="123" t="s">
        <v>286</v>
      </c>
      <c r="AT57" s="123" t="s">
        <v>286</v>
      </c>
      <c r="AV57" s="123" t="s">
        <v>286</v>
      </c>
      <c r="AW57" s="2">
        <v>10850793</v>
      </c>
      <c r="AX57" s="123">
        <v>0.43758999176987656</v>
      </c>
      <c r="AZ57" s="123" t="s">
        <v>286</v>
      </c>
      <c r="BB57" s="123" t="s">
        <v>286</v>
      </c>
      <c r="BD57" s="123" t="s">
        <v>286</v>
      </c>
      <c r="BF57" s="123" t="s">
        <v>286</v>
      </c>
      <c r="BH57" s="123" t="s">
        <v>286</v>
      </c>
      <c r="BJ57" s="123" t="s">
        <v>286</v>
      </c>
      <c r="BL57" s="123" t="s">
        <v>286</v>
      </c>
      <c r="BN57" s="123" t="s">
        <v>286</v>
      </c>
      <c r="BP57" s="123" t="s">
        <v>286</v>
      </c>
      <c r="BR57" s="123" t="s">
        <v>286</v>
      </c>
      <c r="BT57" s="123" t="s">
        <v>286</v>
      </c>
      <c r="BV57" s="123" t="s">
        <v>286</v>
      </c>
      <c r="BX57" s="123" t="s">
        <v>286</v>
      </c>
      <c r="BZ57" s="123" t="s">
        <v>286</v>
      </c>
      <c r="CB57" s="123" t="s">
        <v>286</v>
      </c>
      <c r="CD57" s="123" t="s">
        <v>286</v>
      </c>
      <c r="CF57" s="123" t="s">
        <v>286</v>
      </c>
      <c r="CH57" s="123" t="s">
        <v>286</v>
      </c>
      <c r="CJ57" s="123" t="s">
        <v>286</v>
      </c>
      <c r="CL57" s="123" t="s">
        <v>286</v>
      </c>
      <c r="CN57" s="123" t="s">
        <v>286</v>
      </c>
      <c r="CP57" s="123" t="s">
        <v>286</v>
      </c>
      <c r="CR57" s="123" t="s">
        <v>286</v>
      </c>
      <c r="CT57" s="123" t="s">
        <v>286</v>
      </c>
      <c r="CV57" s="123" t="s">
        <v>286</v>
      </c>
      <c r="CX57" s="123" t="s">
        <v>286</v>
      </c>
      <c r="CZ57" s="123" t="s">
        <v>286</v>
      </c>
      <c r="DB57" s="123" t="s">
        <v>286</v>
      </c>
      <c r="DD57" s="123" t="s">
        <v>286</v>
      </c>
      <c r="DF57" s="123" t="s">
        <v>286</v>
      </c>
      <c r="DH57" s="123" t="s">
        <v>286</v>
      </c>
    </row>
    <row r="58" spans="1:112" x14ac:dyDescent="0.2">
      <c r="A58" s="2" t="s">
        <v>2415</v>
      </c>
      <c r="B58" s="2" t="s">
        <v>2357</v>
      </c>
      <c r="C58" s="2" t="s">
        <v>2357</v>
      </c>
      <c r="D58" s="2" t="s">
        <v>1821</v>
      </c>
      <c r="F58" s="2" t="s">
        <v>286</v>
      </c>
      <c r="H58" s="2" t="s">
        <v>286</v>
      </c>
      <c r="J58" s="123" t="s">
        <v>286</v>
      </c>
      <c r="L58" s="123" t="s">
        <v>286</v>
      </c>
      <c r="P58" s="123" t="s">
        <v>286</v>
      </c>
      <c r="R58" s="123" t="s">
        <v>286</v>
      </c>
      <c r="T58" s="123" t="s">
        <v>286</v>
      </c>
      <c r="V58" s="123" t="s">
        <v>286</v>
      </c>
      <c r="X58" s="123" t="s">
        <v>286</v>
      </c>
      <c r="Z58" s="123" t="s">
        <v>286</v>
      </c>
      <c r="AB58" s="123" t="s">
        <v>286</v>
      </c>
      <c r="AD58" s="123" t="s">
        <v>286</v>
      </c>
      <c r="AF58" s="123" t="s">
        <v>286</v>
      </c>
      <c r="AH58" s="123" t="s">
        <v>286</v>
      </c>
      <c r="AJ58" s="123" t="s">
        <v>286</v>
      </c>
      <c r="AL58" s="123" t="s">
        <v>286</v>
      </c>
      <c r="AN58" s="123" t="s">
        <v>286</v>
      </c>
      <c r="AP58" s="123" t="s">
        <v>286</v>
      </c>
      <c r="AR58" s="123" t="s">
        <v>286</v>
      </c>
      <c r="AT58" s="123" t="s">
        <v>286</v>
      </c>
      <c r="AV58" s="123" t="s">
        <v>286</v>
      </c>
      <c r="AX58" s="123" t="s">
        <v>286</v>
      </c>
      <c r="AY58" s="2">
        <v>12154969</v>
      </c>
      <c r="AZ58" s="123">
        <v>0.49395947587575822</v>
      </c>
      <c r="BB58" s="123" t="s">
        <v>286</v>
      </c>
      <c r="BD58" s="123" t="s">
        <v>286</v>
      </c>
      <c r="BF58" s="123" t="s">
        <v>286</v>
      </c>
      <c r="BH58" s="123" t="s">
        <v>286</v>
      </c>
      <c r="BJ58" s="123" t="s">
        <v>286</v>
      </c>
      <c r="BL58" s="123" t="s">
        <v>286</v>
      </c>
      <c r="BN58" s="123" t="s">
        <v>286</v>
      </c>
      <c r="BP58" s="123" t="s">
        <v>286</v>
      </c>
      <c r="BR58" s="123" t="s">
        <v>286</v>
      </c>
      <c r="BT58" s="123" t="s">
        <v>286</v>
      </c>
      <c r="BV58" s="123" t="s">
        <v>286</v>
      </c>
      <c r="BX58" s="123" t="s">
        <v>286</v>
      </c>
      <c r="BZ58" s="123" t="s">
        <v>286</v>
      </c>
      <c r="CB58" s="123" t="s">
        <v>286</v>
      </c>
      <c r="CD58" s="123" t="s">
        <v>286</v>
      </c>
      <c r="CF58" s="123" t="s">
        <v>286</v>
      </c>
      <c r="CH58" s="123" t="s">
        <v>286</v>
      </c>
      <c r="CJ58" s="123" t="s">
        <v>286</v>
      </c>
      <c r="CL58" s="123" t="s">
        <v>286</v>
      </c>
      <c r="CN58" s="123" t="s">
        <v>286</v>
      </c>
      <c r="CP58" s="123" t="s">
        <v>286</v>
      </c>
      <c r="CR58" s="123" t="s">
        <v>286</v>
      </c>
      <c r="CT58" s="123" t="s">
        <v>286</v>
      </c>
      <c r="CV58" s="123" t="s">
        <v>286</v>
      </c>
      <c r="CX58" s="123" t="s">
        <v>286</v>
      </c>
      <c r="CZ58" s="123" t="s">
        <v>286</v>
      </c>
      <c r="DB58" s="123" t="s">
        <v>286</v>
      </c>
      <c r="DD58" s="123" t="s">
        <v>286</v>
      </c>
      <c r="DF58" s="123" t="s">
        <v>286</v>
      </c>
      <c r="DH58" s="123" t="s">
        <v>286</v>
      </c>
    </row>
    <row r="59" spans="1:112" x14ac:dyDescent="0.2">
      <c r="A59" s="2" t="s">
        <v>2415</v>
      </c>
      <c r="B59" s="2" t="s">
        <v>2357</v>
      </c>
      <c r="C59" s="2" t="s">
        <v>2357</v>
      </c>
      <c r="D59" s="2" t="s">
        <v>1822</v>
      </c>
      <c r="F59" s="2" t="s">
        <v>286</v>
      </c>
      <c r="H59" s="2" t="s">
        <v>286</v>
      </c>
      <c r="J59" s="123" t="s">
        <v>286</v>
      </c>
      <c r="L59" s="123" t="s">
        <v>286</v>
      </c>
      <c r="P59" s="123" t="s">
        <v>286</v>
      </c>
      <c r="R59" s="123" t="s">
        <v>286</v>
      </c>
      <c r="T59" s="123" t="s">
        <v>286</v>
      </c>
      <c r="V59" s="123" t="s">
        <v>286</v>
      </c>
      <c r="X59" s="123" t="s">
        <v>286</v>
      </c>
      <c r="Z59" s="123" t="s">
        <v>286</v>
      </c>
      <c r="AB59" s="123" t="s">
        <v>286</v>
      </c>
      <c r="AD59" s="123" t="s">
        <v>286</v>
      </c>
      <c r="AF59" s="123" t="s">
        <v>286</v>
      </c>
      <c r="AH59" s="123" t="s">
        <v>286</v>
      </c>
      <c r="AJ59" s="123" t="s">
        <v>286</v>
      </c>
      <c r="AL59" s="123" t="s">
        <v>286</v>
      </c>
      <c r="AN59" s="123" t="s">
        <v>286</v>
      </c>
      <c r="AP59" s="123" t="s">
        <v>286</v>
      </c>
      <c r="AR59" s="123" t="s">
        <v>286</v>
      </c>
      <c r="AT59" s="123" t="s">
        <v>286</v>
      </c>
      <c r="AV59" s="123" t="s">
        <v>286</v>
      </c>
      <c r="AX59" s="123" t="s">
        <v>286</v>
      </c>
      <c r="AY59" s="2">
        <v>12452250</v>
      </c>
      <c r="AZ59" s="123">
        <v>0.50604052412424172</v>
      </c>
      <c r="BB59" s="123" t="s">
        <v>286</v>
      </c>
      <c r="BD59" s="123" t="s">
        <v>286</v>
      </c>
      <c r="BF59" s="123" t="s">
        <v>286</v>
      </c>
      <c r="BH59" s="123" t="s">
        <v>286</v>
      </c>
      <c r="BJ59" s="123" t="s">
        <v>286</v>
      </c>
      <c r="BL59" s="123" t="s">
        <v>286</v>
      </c>
      <c r="BN59" s="123" t="s">
        <v>286</v>
      </c>
      <c r="BP59" s="123" t="s">
        <v>286</v>
      </c>
      <c r="BR59" s="123" t="s">
        <v>286</v>
      </c>
      <c r="BT59" s="123" t="s">
        <v>286</v>
      </c>
      <c r="BV59" s="123" t="s">
        <v>286</v>
      </c>
      <c r="BX59" s="123" t="s">
        <v>286</v>
      </c>
      <c r="BZ59" s="123" t="s">
        <v>286</v>
      </c>
      <c r="CB59" s="123" t="s">
        <v>286</v>
      </c>
      <c r="CD59" s="123" t="s">
        <v>286</v>
      </c>
      <c r="CF59" s="123" t="s">
        <v>286</v>
      </c>
      <c r="CH59" s="123" t="s">
        <v>286</v>
      </c>
      <c r="CJ59" s="123" t="s">
        <v>286</v>
      </c>
      <c r="CL59" s="123" t="s">
        <v>286</v>
      </c>
      <c r="CN59" s="123" t="s">
        <v>286</v>
      </c>
      <c r="CP59" s="123" t="s">
        <v>286</v>
      </c>
      <c r="CR59" s="123" t="s">
        <v>286</v>
      </c>
      <c r="CT59" s="123" t="s">
        <v>286</v>
      </c>
      <c r="CV59" s="123" t="s">
        <v>286</v>
      </c>
      <c r="CX59" s="123" t="s">
        <v>286</v>
      </c>
      <c r="CZ59" s="123" t="s">
        <v>286</v>
      </c>
      <c r="DB59" s="123" t="s">
        <v>286</v>
      </c>
      <c r="DD59" s="123" t="s">
        <v>286</v>
      </c>
      <c r="DF59" s="123" t="s">
        <v>286</v>
      </c>
      <c r="DH59" s="123" t="s">
        <v>286</v>
      </c>
    </row>
    <row r="60" spans="1:112" x14ac:dyDescent="0.2">
      <c r="A60" s="2" t="s">
        <v>2416</v>
      </c>
      <c r="B60" s="2" t="s">
        <v>2358</v>
      </c>
      <c r="C60" s="2" t="s">
        <v>2358</v>
      </c>
      <c r="D60" s="2" t="s">
        <v>1821</v>
      </c>
      <c r="F60" s="2" t="s">
        <v>286</v>
      </c>
      <c r="H60" s="2" t="s">
        <v>286</v>
      </c>
      <c r="J60" s="123" t="s">
        <v>286</v>
      </c>
      <c r="L60" s="123" t="s">
        <v>286</v>
      </c>
      <c r="P60" s="123" t="s">
        <v>286</v>
      </c>
      <c r="R60" s="123" t="s">
        <v>286</v>
      </c>
      <c r="T60" s="123" t="s">
        <v>286</v>
      </c>
      <c r="V60" s="123" t="s">
        <v>286</v>
      </c>
      <c r="X60" s="123" t="s">
        <v>286</v>
      </c>
      <c r="Z60" s="123" t="s">
        <v>286</v>
      </c>
      <c r="AB60" s="123" t="s">
        <v>286</v>
      </c>
      <c r="AD60" s="123" t="s">
        <v>286</v>
      </c>
      <c r="AF60" s="123" t="s">
        <v>286</v>
      </c>
      <c r="AH60" s="123" t="s">
        <v>286</v>
      </c>
      <c r="AJ60" s="123" t="s">
        <v>286</v>
      </c>
      <c r="AL60" s="123" t="s">
        <v>286</v>
      </c>
      <c r="AN60" s="123" t="s">
        <v>286</v>
      </c>
      <c r="AP60" s="123" t="s">
        <v>286</v>
      </c>
      <c r="AR60" s="123" t="s">
        <v>286</v>
      </c>
      <c r="AT60" s="123" t="s">
        <v>286</v>
      </c>
      <c r="AV60" s="123" t="s">
        <v>286</v>
      </c>
      <c r="AX60" s="123" t="s">
        <v>286</v>
      </c>
      <c r="AZ60" s="123" t="s">
        <v>286</v>
      </c>
      <c r="BA60" s="2">
        <v>9348000</v>
      </c>
      <c r="BB60" s="123">
        <v>0.37399810576440784</v>
      </c>
      <c r="BD60" s="123" t="s">
        <v>286</v>
      </c>
      <c r="BF60" s="123" t="s">
        <v>286</v>
      </c>
      <c r="BH60" s="123" t="s">
        <v>286</v>
      </c>
      <c r="BJ60" s="123" t="s">
        <v>286</v>
      </c>
      <c r="BL60" s="123" t="s">
        <v>286</v>
      </c>
      <c r="BN60" s="123" t="s">
        <v>286</v>
      </c>
      <c r="BP60" s="123" t="s">
        <v>286</v>
      </c>
      <c r="BR60" s="123" t="s">
        <v>286</v>
      </c>
      <c r="BT60" s="123" t="s">
        <v>286</v>
      </c>
      <c r="BV60" s="123" t="s">
        <v>286</v>
      </c>
      <c r="BX60" s="123" t="s">
        <v>286</v>
      </c>
      <c r="BZ60" s="123" t="s">
        <v>286</v>
      </c>
      <c r="CB60" s="123" t="s">
        <v>286</v>
      </c>
      <c r="CD60" s="123" t="s">
        <v>286</v>
      </c>
      <c r="CF60" s="123" t="s">
        <v>286</v>
      </c>
      <c r="CH60" s="123" t="s">
        <v>286</v>
      </c>
      <c r="CJ60" s="123" t="s">
        <v>286</v>
      </c>
      <c r="CL60" s="123" t="s">
        <v>286</v>
      </c>
      <c r="CN60" s="123" t="s">
        <v>286</v>
      </c>
      <c r="CP60" s="123" t="s">
        <v>286</v>
      </c>
      <c r="CR60" s="123" t="s">
        <v>286</v>
      </c>
      <c r="CT60" s="123" t="s">
        <v>286</v>
      </c>
      <c r="CV60" s="123" t="s">
        <v>286</v>
      </c>
      <c r="CX60" s="123" t="s">
        <v>286</v>
      </c>
      <c r="CZ60" s="123" t="s">
        <v>286</v>
      </c>
      <c r="DB60" s="123" t="s">
        <v>286</v>
      </c>
      <c r="DD60" s="123" t="s">
        <v>286</v>
      </c>
      <c r="DF60" s="123" t="s">
        <v>286</v>
      </c>
      <c r="DH60" s="123" t="s">
        <v>286</v>
      </c>
    </row>
    <row r="61" spans="1:112" x14ac:dyDescent="0.2">
      <c r="A61" s="2" t="s">
        <v>2416</v>
      </c>
      <c r="B61" s="2" t="s">
        <v>2358</v>
      </c>
      <c r="C61" s="2" t="s">
        <v>2358</v>
      </c>
      <c r="D61" s="2" t="s">
        <v>1822</v>
      </c>
      <c r="F61" s="2" t="s">
        <v>286</v>
      </c>
      <c r="H61" s="2" t="s">
        <v>286</v>
      </c>
      <c r="J61" s="123" t="s">
        <v>286</v>
      </c>
      <c r="L61" s="123" t="s">
        <v>286</v>
      </c>
      <c r="P61" s="123" t="s">
        <v>286</v>
      </c>
      <c r="R61" s="123" t="s">
        <v>286</v>
      </c>
      <c r="T61" s="123" t="s">
        <v>286</v>
      </c>
      <c r="V61" s="123" t="s">
        <v>286</v>
      </c>
      <c r="X61" s="123" t="s">
        <v>286</v>
      </c>
      <c r="Z61" s="123" t="s">
        <v>286</v>
      </c>
      <c r="AB61" s="123" t="s">
        <v>286</v>
      </c>
      <c r="AD61" s="123" t="s">
        <v>286</v>
      </c>
      <c r="AF61" s="123" t="s">
        <v>286</v>
      </c>
      <c r="AH61" s="123" t="s">
        <v>286</v>
      </c>
      <c r="AJ61" s="123" t="s">
        <v>286</v>
      </c>
      <c r="AL61" s="123" t="s">
        <v>286</v>
      </c>
      <c r="AN61" s="123" t="s">
        <v>286</v>
      </c>
      <c r="AP61" s="123" t="s">
        <v>286</v>
      </c>
      <c r="AR61" s="123" t="s">
        <v>286</v>
      </c>
      <c r="AT61" s="123" t="s">
        <v>286</v>
      </c>
      <c r="AV61" s="123" t="s">
        <v>286</v>
      </c>
      <c r="AX61" s="123" t="s">
        <v>286</v>
      </c>
      <c r="AZ61" s="123" t="s">
        <v>286</v>
      </c>
      <c r="BA61" s="2">
        <v>15646779</v>
      </c>
      <c r="BB61" s="123">
        <v>0.62600189423559216</v>
      </c>
      <c r="BD61" s="123" t="s">
        <v>286</v>
      </c>
      <c r="BF61" s="123" t="s">
        <v>286</v>
      </c>
      <c r="BH61" s="123" t="s">
        <v>286</v>
      </c>
      <c r="BJ61" s="123" t="s">
        <v>286</v>
      </c>
      <c r="BL61" s="123" t="s">
        <v>286</v>
      </c>
      <c r="BN61" s="123" t="s">
        <v>286</v>
      </c>
      <c r="BP61" s="123" t="s">
        <v>286</v>
      </c>
      <c r="BR61" s="123" t="s">
        <v>286</v>
      </c>
      <c r="BT61" s="123" t="s">
        <v>286</v>
      </c>
      <c r="BV61" s="123" t="s">
        <v>286</v>
      </c>
      <c r="BX61" s="123" t="s">
        <v>286</v>
      </c>
      <c r="BZ61" s="123" t="s">
        <v>286</v>
      </c>
      <c r="CB61" s="123" t="s">
        <v>286</v>
      </c>
      <c r="CD61" s="123" t="s">
        <v>286</v>
      </c>
      <c r="CF61" s="123" t="s">
        <v>286</v>
      </c>
      <c r="CH61" s="123" t="s">
        <v>286</v>
      </c>
      <c r="CJ61" s="123" t="s">
        <v>286</v>
      </c>
      <c r="CL61" s="123" t="s">
        <v>286</v>
      </c>
      <c r="CN61" s="123" t="s">
        <v>286</v>
      </c>
      <c r="CP61" s="123" t="s">
        <v>286</v>
      </c>
      <c r="CR61" s="123" t="s">
        <v>286</v>
      </c>
      <c r="CT61" s="123" t="s">
        <v>286</v>
      </c>
      <c r="CV61" s="123" t="s">
        <v>286</v>
      </c>
      <c r="CX61" s="123" t="s">
        <v>286</v>
      </c>
      <c r="CZ61" s="123" t="s">
        <v>286</v>
      </c>
      <c r="DB61" s="123" t="s">
        <v>286</v>
      </c>
      <c r="DD61" s="123" t="s">
        <v>286</v>
      </c>
      <c r="DF61" s="123" t="s">
        <v>286</v>
      </c>
      <c r="DH61" s="123" t="s">
        <v>286</v>
      </c>
    </row>
    <row r="62" spans="1:112" x14ac:dyDescent="0.2">
      <c r="A62" s="2" t="s">
        <v>2417</v>
      </c>
      <c r="B62" s="2" t="s">
        <v>2359</v>
      </c>
      <c r="C62" s="2" t="s">
        <v>2359</v>
      </c>
      <c r="D62" s="2" t="s">
        <v>1821</v>
      </c>
      <c r="F62" s="2" t="s">
        <v>286</v>
      </c>
      <c r="H62" s="2" t="s">
        <v>286</v>
      </c>
      <c r="J62" s="123" t="s">
        <v>286</v>
      </c>
      <c r="L62" s="123" t="s">
        <v>286</v>
      </c>
      <c r="P62" s="123" t="s">
        <v>286</v>
      </c>
      <c r="R62" s="123" t="s">
        <v>286</v>
      </c>
      <c r="T62" s="123" t="s">
        <v>286</v>
      </c>
      <c r="V62" s="123" t="s">
        <v>286</v>
      </c>
      <c r="X62" s="123" t="s">
        <v>286</v>
      </c>
      <c r="Z62" s="123" t="s">
        <v>286</v>
      </c>
      <c r="AB62" s="123" t="s">
        <v>286</v>
      </c>
      <c r="AD62" s="123" t="s">
        <v>286</v>
      </c>
      <c r="AH62" s="123" t="s">
        <v>286</v>
      </c>
      <c r="AJ62" s="123" t="s">
        <v>286</v>
      </c>
      <c r="AL62" s="123" t="s">
        <v>286</v>
      </c>
      <c r="AN62" s="123" t="s">
        <v>286</v>
      </c>
      <c r="AP62" s="123" t="s">
        <v>286</v>
      </c>
      <c r="AR62" s="123" t="s">
        <v>286</v>
      </c>
      <c r="AT62" s="123" t="s">
        <v>286</v>
      </c>
      <c r="AV62" s="123" t="s">
        <v>286</v>
      </c>
      <c r="AX62" s="123" t="s">
        <v>286</v>
      </c>
      <c r="AZ62" s="123" t="s">
        <v>286</v>
      </c>
      <c r="BB62" s="123" t="s">
        <v>286</v>
      </c>
      <c r="BC62" s="2">
        <v>9539459</v>
      </c>
      <c r="BD62" s="123">
        <v>0.74062098613454042</v>
      </c>
      <c r="BF62" s="123" t="s">
        <v>286</v>
      </c>
      <c r="BH62" s="123" t="s">
        <v>286</v>
      </c>
      <c r="BJ62" s="123" t="s">
        <v>286</v>
      </c>
      <c r="BL62" s="123" t="s">
        <v>286</v>
      </c>
      <c r="BN62" s="123" t="s">
        <v>286</v>
      </c>
      <c r="BP62" s="123" t="s">
        <v>286</v>
      </c>
      <c r="BR62" s="123" t="s">
        <v>286</v>
      </c>
      <c r="BT62" s="123" t="s">
        <v>286</v>
      </c>
      <c r="BV62" s="123" t="s">
        <v>286</v>
      </c>
      <c r="BX62" s="123" t="s">
        <v>286</v>
      </c>
      <c r="BZ62" s="123" t="s">
        <v>286</v>
      </c>
      <c r="CB62" s="123" t="s">
        <v>286</v>
      </c>
      <c r="CD62" s="123" t="s">
        <v>286</v>
      </c>
      <c r="CF62" s="123" t="s">
        <v>286</v>
      </c>
      <c r="CH62" s="123" t="s">
        <v>286</v>
      </c>
      <c r="CJ62" s="123" t="s">
        <v>286</v>
      </c>
      <c r="CL62" s="123" t="s">
        <v>286</v>
      </c>
      <c r="CN62" s="123" t="s">
        <v>286</v>
      </c>
      <c r="CP62" s="123" t="s">
        <v>286</v>
      </c>
      <c r="CR62" s="123" t="s">
        <v>286</v>
      </c>
      <c r="CT62" s="123" t="s">
        <v>286</v>
      </c>
      <c r="CV62" s="123" t="s">
        <v>286</v>
      </c>
      <c r="CX62" s="123" t="s">
        <v>286</v>
      </c>
      <c r="CZ62" s="123" t="s">
        <v>286</v>
      </c>
      <c r="DB62" s="123" t="s">
        <v>286</v>
      </c>
      <c r="DD62" s="123" t="s">
        <v>286</v>
      </c>
      <c r="DF62" s="123" t="s">
        <v>286</v>
      </c>
      <c r="DH62" s="123" t="s">
        <v>286</v>
      </c>
    </row>
    <row r="63" spans="1:112" x14ac:dyDescent="0.2">
      <c r="A63" s="2" t="s">
        <v>2417</v>
      </c>
      <c r="B63" s="2" t="s">
        <v>2359</v>
      </c>
      <c r="C63" s="2" t="s">
        <v>2359</v>
      </c>
      <c r="D63" s="2" t="s">
        <v>1822</v>
      </c>
      <c r="F63" s="2" t="s">
        <v>286</v>
      </c>
      <c r="H63" s="2" t="s">
        <v>286</v>
      </c>
      <c r="J63" s="123" t="s">
        <v>286</v>
      </c>
      <c r="L63" s="123" t="s">
        <v>286</v>
      </c>
      <c r="P63" s="123" t="s">
        <v>286</v>
      </c>
      <c r="R63" s="123" t="s">
        <v>286</v>
      </c>
      <c r="T63" s="123" t="s">
        <v>286</v>
      </c>
      <c r="V63" s="123" t="s">
        <v>286</v>
      </c>
      <c r="X63" s="123" t="s">
        <v>286</v>
      </c>
      <c r="Z63" s="123" t="s">
        <v>286</v>
      </c>
      <c r="AB63" s="123" t="s">
        <v>286</v>
      </c>
      <c r="AD63" s="123" t="s">
        <v>286</v>
      </c>
      <c r="AF63" s="123" t="s">
        <v>286</v>
      </c>
      <c r="AH63" s="123" t="s">
        <v>286</v>
      </c>
      <c r="AJ63" s="123" t="s">
        <v>286</v>
      </c>
      <c r="AL63" s="123" t="s">
        <v>286</v>
      </c>
      <c r="AN63" s="123" t="s">
        <v>286</v>
      </c>
      <c r="AP63" s="123" t="s">
        <v>286</v>
      </c>
      <c r="AR63" s="123" t="s">
        <v>286</v>
      </c>
      <c r="AT63" s="123" t="s">
        <v>286</v>
      </c>
      <c r="AV63" s="123" t="s">
        <v>286</v>
      </c>
      <c r="AX63" s="123" t="s">
        <v>286</v>
      </c>
      <c r="AZ63" s="123" t="s">
        <v>286</v>
      </c>
      <c r="BB63" s="123" t="s">
        <v>286</v>
      </c>
      <c r="BC63" s="2">
        <v>3340893</v>
      </c>
      <c r="BD63" s="123">
        <v>0.25937901386545958</v>
      </c>
      <c r="BF63" s="123" t="s">
        <v>286</v>
      </c>
      <c r="BH63" s="123" t="s">
        <v>286</v>
      </c>
      <c r="BJ63" s="123" t="s">
        <v>286</v>
      </c>
      <c r="BL63" s="123" t="s">
        <v>286</v>
      </c>
      <c r="BN63" s="123" t="s">
        <v>286</v>
      </c>
      <c r="BP63" s="123" t="s">
        <v>286</v>
      </c>
      <c r="BR63" s="123" t="s">
        <v>286</v>
      </c>
      <c r="BT63" s="123" t="s">
        <v>286</v>
      </c>
      <c r="BV63" s="123" t="s">
        <v>286</v>
      </c>
      <c r="BX63" s="123" t="s">
        <v>286</v>
      </c>
      <c r="BZ63" s="123" t="s">
        <v>286</v>
      </c>
      <c r="CB63" s="123" t="s">
        <v>286</v>
      </c>
      <c r="CD63" s="123" t="s">
        <v>286</v>
      </c>
      <c r="CF63" s="123" t="s">
        <v>286</v>
      </c>
      <c r="CH63" s="123" t="s">
        <v>286</v>
      </c>
      <c r="CJ63" s="123" t="s">
        <v>286</v>
      </c>
      <c r="CL63" s="123" t="s">
        <v>286</v>
      </c>
      <c r="CN63" s="123" t="s">
        <v>286</v>
      </c>
      <c r="CP63" s="123" t="s">
        <v>286</v>
      </c>
      <c r="CR63" s="123" t="s">
        <v>286</v>
      </c>
      <c r="CT63" s="123" t="s">
        <v>286</v>
      </c>
      <c r="CV63" s="123" t="s">
        <v>286</v>
      </c>
      <c r="CX63" s="123" t="s">
        <v>286</v>
      </c>
      <c r="CZ63" s="123" t="s">
        <v>286</v>
      </c>
      <c r="DB63" s="123" t="s">
        <v>286</v>
      </c>
      <c r="DD63" s="123" t="s">
        <v>286</v>
      </c>
      <c r="DF63" s="123" t="s">
        <v>286</v>
      </c>
      <c r="DH63" s="123" t="s">
        <v>286</v>
      </c>
    </row>
    <row r="64" spans="1:112" x14ac:dyDescent="0.2">
      <c r="A64" s="2" t="s">
        <v>2418</v>
      </c>
      <c r="B64" s="2" t="s">
        <v>2360</v>
      </c>
      <c r="C64" s="2" t="s">
        <v>2360</v>
      </c>
      <c r="D64" s="2" t="s">
        <v>1821</v>
      </c>
      <c r="F64" s="2" t="s">
        <v>286</v>
      </c>
      <c r="H64" s="2" t="s">
        <v>286</v>
      </c>
      <c r="J64" s="123" t="s">
        <v>286</v>
      </c>
      <c r="L64" s="123" t="s">
        <v>286</v>
      </c>
      <c r="P64" s="123" t="s">
        <v>286</v>
      </c>
      <c r="R64" s="123" t="s">
        <v>286</v>
      </c>
      <c r="T64" s="123" t="s">
        <v>286</v>
      </c>
      <c r="V64" s="123" t="s">
        <v>286</v>
      </c>
      <c r="X64" s="123" t="s">
        <v>286</v>
      </c>
      <c r="Z64" s="123" t="s">
        <v>286</v>
      </c>
      <c r="AB64" s="123" t="s">
        <v>286</v>
      </c>
      <c r="AD64" s="123" t="s">
        <v>286</v>
      </c>
      <c r="AF64" s="123" t="s">
        <v>286</v>
      </c>
      <c r="AH64" s="123" t="s">
        <v>286</v>
      </c>
      <c r="AJ64" s="123" t="s">
        <v>286</v>
      </c>
      <c r="AL64" s="123" t="s">
        <v>286</v>
      </c>
      <c r="AN64" s="123" t="s">
        <v>286</v>
      </c>
      <c r="AP64" s="123" t="s">
        <v>286</v>
      </c>
      <c r="AR64" s="123" t="s">
        <v>286</v>
      </c>
      <c r="AT64" s="123" t="s">
        <v>286</v>
      </c>
      <c r="AV64" s="123" t="s">
        <v>286</v>
      </c>
      <c r="AX64" s="123" t="s">
        <v>286</v>
      </c>
      <c r="AZ64" s="123" t="s">
        <v>286</v>
      </c>
      <c r="BB64" s="123" t="s">
        <v>286</v>
      </c>
      <c r="BD64" s="123" t="s">
        <v>286</v>
      </c>
      <c r="BE64" s="2">
        <v>9561009</v>
      </c>
      <c r="BF64" s="123">
        <v>0.71689632546177762</v>
      </c>
      <c r="BH64" s="123" t="s">
        <v>286</v>
      </c>
      <c r="BJ64" s="123" t="s">
        <v>286</v>
      </c>
      <c r="BL64" s="123" t="s">
        <v>286</v>
      </c>
      <c r="BN64" s="123" t="s">
        <v>286</v>
      </c>
      <c r="BP64" s="123" t="s">
        <v>286</v>
      </c>
      <c r="BR64" s="123" t="s">
        <v>286</v>
      </c>
      <c r="BT64" s="123" t="s">
        <v>286</v>
      </c>
      <c r="BV64" s="123" t="s">
        <v>286</v>
      </c>
      <c r="BX64" s="123" t="s">
        <v>286</v>
      </c>
      <c r="BZ64" s="123" t="s">
        <v>286</v>
      </c>
      <c r="CB64" s="123" t="s">
        <v>286</v>
      </c>
      <c r="CD64" s="123" t="s">
        <v>286</v>
      </c>
      <c r="CF64" s="123" t="s">
        <v>286</v>
      </c>
      <c r="CH64" s="123" t="s">
        <v>286</v>
      </c>
      <c r="CJ64" s="123" t="s">
        <v>286</v>
      </c>
      <c r="CL64" s="123" t="s">
        <v>286</v>
      </c>
      <c r="CN64" s="123" t="s">
        <v>286</v>
      </c>
      <c r="CP64" s="123" t="s">
        <v>286</v>
      </c>
      <c r="CR64" s="123" t="s">
        <v>286</v>
      </c>
      <c r="CT64" s="123" t="s">
        <v>286</v>
      </c>
      <c r="CV64" s="123" t="s">
        <v>286</v>
      </c>
      <c r="CX64" s="123" t="s">
        <v>286</v>
      </c>
      <c r="CZ64" s="123" t="s">
        <v>286</v>
      </c>
      <c r="DB64" s="123" t="s">
        <v>286</v>
      </c>
      <c r="DD64" s="123" t="s">
        <v>286</v>
      </c>
      <c r="DF64" s="123" t="s">
        <v>286</v>
      </c>
      <c r="DH64" s="123" t="s">
        <v>286</v>
      </c>
    </row>
    <row r="65" spans="1:112" x14ac:dyDescent="0.2">
      <c r="A65" s="2" t="s">
        <v>2418</v>
      </c>
      <c r="B65" s="2" t="s">
        <v>2360</v>
      </c>
      <c r="C65" s="2" t="s">
        <v>2360</v>
      </c>
      <c r="D65" s="2" t="s">
        <v>1822</v>
      </c>
      <c r="F65" s="2" t="s">
        <v>286</v>
      </c>
      <c r="H65" s="2" t="s">
        <v>286</v>
      </c>
      <c r="J65" s="123" t="s">
        <v>286</v>
      </c>
      <c r="L65" s="123" t="s">
        <v>286</v>
      </c>
      <c r="P65" s="123" t="s">
        <v>286</v>
      </c>
      <c r="R65" s="123" t="s">
        <v>286</v>
      </c>
      <c r="T65" s="123" t="s">
        <v>286</v>
      </c>
      <c r="V65" s="123" t="s">
        <v>286</v>
      </c>
      <c r="X65" s="123" t="s">
        <v>286</v>
      </c>
      <c r="Z65" s="123" t="s">
        <v>286</v>
      </c>
      <c r="AB65" s="123" t="s">
        <v>286</v>
      </c>
      <c r="AD65" s="123" t="s">
        <v>286</v>
      </c>
      <c r="AF65" s="123" t="s">
        <v>286</v>
      </c>
      <c r="AH65" s="123" t="s">
        <v>286</v>
      </c>
      <c r="AJ65" s="123" t="s">
        <v>286</v>
      </c>
      <c r="AL65" s="123" t="s">
        <v>286</v>
      </c>
      <c r="AN65" s="123" t="s">
        <v>286</v>
      </c>
      <c r="AP65" s="123" t="s">
        <v>286</v>
      </c>
      <c r="AR65" s="123" t="s">
        <v>286</v>
      </c>
      <c r="AT65" s="123" t="s">
        <v>286</v>
      </c>
      <c r="AV65" s="123" t="s">
        <v>286</v>
      </c>
      <c r="AX65" s="123" t="s">
        <v>286</v>
      </c>
      <c r="AZ65" s="123" t="s">
        <v>286</v>
      </c>
      <c r="BB65" s="123" t="s">
        <v>286</v>
      </c>
      <c r="BD65" s="123" t="s">
        <v>286</v>
      </c>
      <c r="BE65" s="2">
        <v>3775660</v>
      </c>
      <c r="BF65" s="123">
        <v>0.28310367453822238</v>
      </c>
      <c r="BH65" s="123" t="s">
        <v>286</v>
      </c>
      <c r="BJ65" s="123" t="s">
        <v>286</v>
      </c>
      <c r="BL65" s="123" t="s">
        <v>286</v>
      </c>
      <c r="BN65" s="123" t="s">
        <v>286</v>
      </c>
      <c r="BP65" s="123" t="s">
        <v>286</v>
      </c>
      <c r="BR65" s="123" t="s">
        <v>286</v>
      </c>
      <c r="BT65" s="123" t="s">
        <v>286</v>
      </c>
      <c r="BV65" s="123" t="s">
        <v>286</v>
      </c>
      <c r="BX65" s="123" t="s">
        <v>286</v>
      </c>
      <c r="BZ65" s="123" t="s">
        <v>286</v>
      </c>
      <c r="CB65" s="123" t="s">
        <v>286</v>
      </c>
      <c r="CD65" s="123" t="s">
        <v>286</v>
      </c>
      <c r="CF65" s="123" t="s">
        <v>286</v>
      </c>
      <c r="CH65" s="123" t="s">
        <v>286</v>
      </c>
      <c r="CJ65" s="123" t="s">
        <v>286</v>
      </c>
      <c r="CL65" s="123" t="s">
        <v>286</v>
      </c>
      <c r="CN65" s="123" t="s">
        <v>286</v>
      </c>
      <c r="CP65" s="123" t="s">
        <v>286</v>
      </c>
      <c r="CR65" s="123" t="s">
        <v>286</v>
      </c>
      <c r="CT65" s="123" t="s">
        <v>286</v>
      </c>
      <c r="CV65" s="123" t="s">
        <v>286</v>
      </c>
      <c r="CX65" s="123" t="s">
        <v>286</v>
      </c>
      <c r="CZ65" s="123" t="s">
        <v>286</v>
      </c>
      <c r="DB65" s="123" t="s">
        <v>286</v>
      </c>
      <c r="DD65" s="123" t="s">
        <v>286</v>
      </c>
      <c r="DF65" s="123" t="s">
        <v>286</v>
      </c>
      <c r="DH65" s="123" t="s">
        <v>286</v>
      </c>
    </row>
    <row r="66" spans="1:112" x14ac:dyDescent="0.2">
      <c r="A66" s="2" t="s">
        <v>2419</v>
      </c>
      <c r="B66" s="2" t="s">
        <v>2361</v>
      </c>
      <c r="C66" s="2" t="s">
        <v>2361</v>
      </c>
      <c r="D66" s="2" t="s">
        <v>1821</v>
      </c>
      <c r="F66" s="2" t="s">
        <v>286</v>
      </c>
      <c r="H66" s="2" t="s">
        <v>286</v>
      </c>
      <c r="J66" s="123" t="s">
        <v>286</v>
      </c>
      <c r="L66" s="123" t="s">
        <v>286</v>
      </c>
      <c r="P66" s="123" t="s">
        <v>286</v>
      </c>
      <c r="R66" s="123" t="s">
        <v>286</v>
      </c>
      <c r="T66" s="123" t="s">
        <v>286</v>
      </c>
      <c r="V66" s="123" t="s">
        <v>286</v>
      </c>
      <c r="X66" s="123" t="s">
        <v>286</v>
      </c>
      <c r="Z66" s="123" t="s">
        <v>286</v>
      </c>
      <c r="AB66" s="123" t="s">
        <v>286</v>
      </c>
      <c r="AD66" s="123" t="s">
        <v>286</v>
      </c>
      <c r="AF66" s="123" t="s">
        <v>286</v>
      </c>
      <c r="AH66" s="123" t="s">
        <v>286</v>
      </c>
      <c r="AJ66" s="123" t="s">
        <v>286</v>
      </c>
      <c r="AL66" s="123" t="s">
        <v>286</v>
      </c>
      <c r="AN66" s="123" t="s">
        <v>286</v>
      </c>
      <c r="AP66" s="123" t="s">
        <v>286</v>
      </c>
      <c r="AR66" s="123" t="s">
        <v>286</v>
      </c>
      <c r="AT66" s="123" t="s">
        <v>286</v>
      </c>
      <c r="AV66" s="123" t="s">
        <v>286</v>
      </c>
      <c r="AX66" s="123" t="s">
        <v>286</v>
      </c>
      <c r="AZ66" s="123" t="s">
        <v>286</v>
      </c>
      <c r="BB66" s="123" t="s">
        <v>286</v>
      </c>
      <c r="BD66" s="123" t="s">
        <v>286</v>
      </c>
      <c r="BF66" s="123" t="s">
        <v>286</v>
      </c>
      <c r="BG66" s="2">
        <v>10936576</v>
      </c>
      <c r="BH66" s="123">
        <v>0.80901833355291175</v>
      </c>
      <c r="BJ66" s="123" t="s">
        <v>286</v>
      </c>
      <c r="BL66" s="123" t="s">
        <v>286</v>
      </c>
      <c r="BN66" s="123" t="s">
        <v>286</v>
      </c>
      <c r="BP66" s="123" t="s">
        <v>286</v>
      </c>
      <c r="BR66" s="123" t="s">
        <v>286</v>
      </c>
      <c r="BT66" s="123" t="s">
        <v>286</v>
      </c>
      <c r="BV66" s="123" t="s">
        <v>286</v>
      </c>
      <c r="BX66" s="123" t="s">
        <v>286</v>
      </c>
      <c r="BZ66" s="123" t="s">
        <v>286</v>
      </c>
      <c r="CB66" s="123" t="s">
        <v>286</v>
      </c>
      <c r="CD66" s="123" t="s">
        <v>286</v>
      </c>
      <c r="CF66" s="123" t="s">
        <v>286</v>
      </c>
      <c r="CH66" s="123" t="s">
        <v>286</v>
      </c>
      <c r="CJ66" s="123" t="s">
        <v>286</v>
      </c>
      <c r="CL66" s="123" t="s">
        <v>286</v>
      </c>
      <c r="CN66" s="123" t="s">
        <v>286</v>
      </c>
      <c r="CP66" s="123" t="s">
        <v>286</v>
      </c>
      <c r="CR66" s="123" t="s">
        <v>286</v>
      </c>
      <c r="CT66" s="123" t="s">
        <v>286</v>
      </c>
      <c r="CV66" s="123" t="s">
        <v>286</v>
      </c>
      <c r="CX66" s="123" t="s">
        <v>286</v>
      </c>
      <c r="CZ66" s="123" t="s">
        <v>286</v>
      </c>
      <c r="DB66" s="123" t="s">
        <v>286</v>
      </c>
      <c r="DD66" s="123" t="s">
        <v>286</v>
      </c>
      <c r="DF66" s="123" t="s">
        <v>286</v>
      </c>
      <c r="DH66" s="123" t="s">
        <v>286</v>
      </c>
    </row>
    <row r="67" spans="1:112" x14ac:dyDescent="0.2">
      <c r="A67" s="2" t="s">
        <v>2419</v>
      </c>
      <c r="B67" s="2" t="s">
        <v>2361</v>
      </c>
      <c r="C67" s="2" t="s">
        <v>2361</v>
      </c>
      <c r="D67" s="2" t="s">
        <v>1822</v>
      </c>
      <c r="F67" s="2" t="s">
        <v>286</v>
      </c>
      <c r="H67" s="2" t="s">
        <v>286</v>
      </c>
      <c r="J67" s="123" t="s">
        <v>286</v>
      </c>
      <c r="L67" s="123" t="s">
        <v>286</v>
      </c>
      <c r="P67" s="123" t="s">
        <v>286</v>
      </c>
      <c r="R67" s="123" t="s">
        <v>286</v>
      </c>
      <c r="T67" s="123" t="s">
        <v>286</v>
      </c>
      <c r="V67" s="123" t="s">
        <v>286</v>
      </c>
      <c r="X67" s="123" t="s">
        <v>286</v>
      </c>
      <c r="Z67" s="123" t="s">
        <v>286</v>
      </c>
      <c r="AB67" s="123" t="s">
        <v>286</v>
      </c>
      <c r="AD67" s="123" t="s">
        <v>286</v>
      </c>
      <c r="AF67" s="123" t="s">
        <v>286</v>
      </c>
      <c r="AH67" s="123" t="s">
        <v>286</v>
      </c>
      <c r="AJ67" s="123" t="s">
        <v>286</v>
      </c>
      <c r="AL67" s="123" t="s">
        <v>286</v>
      </c>
      <c r="AN67" s="123" t="s">
        <v>286</v>
      </c>
      <c r="AP67" s="123" t="s">
        <v>286</v>
      </c>
      <c r="AR67" s="123" t="s">
        <v>286</v>
      </c>
      <c r="AT67" s="123" t="s">
        <v>286</v>
      </c>
      <c r="AV67" s="123" t="s">
        <v>286</v>
      </c>
      <c r="AX67" s="123" t="s">
        <v>286</v>
      </c>
      <c r="AZ67" s="123" t="s">
        <v>286</v>
      </c>
      <c r="BB67" s="123" t="s">
        <v>286</v>
      </c>
      <c r="BD67" s="123" t="s">
        <v>286</v>
      </c>
      <c r="BF67" s="123" t="s">
        <v>286</v>
      </c>
      <c r="BG67" s="2">
        <v>2581753</v>
      </c>
      <c r="BH67" s="123">
        <v>0.19098166644708825</v>
      </c>
      <c r="BJ67" s="123" t="s">
        <v>286</v>
      </c>
      <c r="BL67" s="123" t="s">
        <v>286</v>
      </c>
      <c r="BN67" s="123" t="s">
        <v>286</v>
      </c>
      <c r="BP67" s="123" t="s">
        <v>286</v>
      </c>
      <c r="BR67" s="123" t="s">
        <v>286</v>
      </c>
      <c r="BT67" s="123" t="s">
        <v>286</v>
      </c>
      <c r="BV67" s="123" t="s">
        <v>286</v>
      </c>
      <c r="BX67" s="123" t="s">
        <v>286</v>
      </c>
      <c r="BZ67" s="123" t="s">
        <v>286</v>
      </c>
      <c r="CB67" s="123" t="s">
        <v>286</v>
      </c>
      <c r="CD67" s="123" t="s">
        <v>286</v>
      </c>
      <c r="CF67" s="123" t="s">
        <v>286</v>
      </c>
      <c r="CH67" s="123" t="s">
        <v>286</v>
      </c>
      <c r="CJ67" s="123" t="s">
        <v>286</v>
      </c>
      <c r="CL67" s="123" t="s">
        <v>286</v>
      </c>
      <c r="CN67" s="123" t="s">
        <v>286</v>
      </c>
      <c r="CP67" s="123" t="s">
        <v>286</v>
      </c>
      <c r="CR67" s="123" t="s">
        <v>286</v>
      </c>
      <c r="CT67" s="123" t="s">
        <v>286</v>
      </c>
      <c r="CV67" s="123" t="s">
        <v>286</v>
      </c>
      <c r="CX67" s="123" t="s">
        <v>286</v>
      </c>
      <c r="CZ67" s="123" t="s">
        <v>286</v>
      </c>
      <c r="DB67" s="123" t="s">
        <v>286</v>
      </c>
      <c r="DD67" s="123" t="s">
        <v>286</v>
      </c>
      <c r="DF67" s="123" t="s">
        <v>286</v>
      </c>
      <c r="DH67" s="123" t="s">
        <v>286</v>
      </c>
    </row>
    <row r="68" spans="1:112" x14ac:dyDescent="0.2">
      <c r="A68" s="2" t="s">
        <v>2420</v>
      </c>
      <c r="B68" s="2" t="s">
        <v>2362</v>
      </c>
      <c r="C68" s="2" t="s">
        <v>2362</v>
      </c>
      <c r="D68" s="2" t="s">
        <v>1821</v>
      </c>
      <c r="F68" s="2" t="s">
        <v>286</v>
      </c>
      <c r="H68" s="2" t="s">
        <v>286</v>
      </c>
      <c r="J68" s="123" t="s">
        <v>286</v>
      </c>
      <c r="L68" s="123" t="s">
        <v>286</v>
      </c>
      <c r="P68" s="123" t="s">
        <v>286</v>
      </c>
      <c r="R68" s="123" t="s">
        <v>286</v>
      </c>
      <c r="T68" s="123" t="s">
        <v>286</v>
      </c>
      <c r="V68" s="123" t="s">
        <v>286</v>
      </c>
      <c r="X68" s="123" t="s">
        <v>286</v>
      </c>
      <c r="Z68" s="123" t="s">
        <v>286</v>
      </c>
      <c r="AB68" s="123" t="s">
        <v>286</v>
      </c>
      <c r="AD68" s="123" t="s">
        <v>286</v>
      </c>
      <c r="AF68" s="123" t="s">
        <v>286</v>
      </c>
      <c r="AH68" s="123" t="s">
        <v>286</v>
      </c>
      <c r="AJ68" s="123" t="s">
        <v>286</v>
      </c>
      <c r="AL68" s="123" t="s">
        <v>286</v>
      </c>
      <c r="AN68" s="123" t="s">
        <v>286</v>
      </c>
      <c r="AP68" s="123" t="s">
        <v>286</v>
      </c>
      <c r="AR68" s="123" t="s">
        <v>286</v>
      </c>
      <c r="AT68" s="123" t="s">
        <v>286</v>
      </c>
      <c r="AV68" s="123" t="s">
        <v>286</v>
      </c>
      <c r="AX68" s="123" t="s">
        <v>286</v>
      </c>
      <c r="AZ68" s="123" t="s">
        <v>286</v>
      </c>
      <c r="BB68" s="123" t="s">
        <v>286</v>
      </c>
      <c r="BD68" s="123" t="s">
        <v>286</v>
      </c>
      <c r="BF68" s="123" t="s">
        <v>286</v>
      </c>
      <c r="BH68" s="123" t="s">
        <v>286</v>
      </c>
      <c r="BI68" s="2">
        <v>10786069</v>
      </c>
      <c r="BJ68" s="123">
        <v>0.83551271964312235</v>
      </c>
      <c r="BL68" s="123" t="s">
        <v>286</v>
      </c>
      <c r="BN68" s="123" t="s">
        <v>286</v>
      </c>
      <c r="BP68" s="123" t="s">
        <v>286</v>
      </c>
      <c r="BR68" s="123" t="s">
        <v>286</v>
      </c>
      <c r="BT68" s="123" t="s">
        <v>286</v>
      </c>
      <c r="BV68" s="123" t="s">
        <v>286</v>
      </c>
      <c r="BX68" s="123" t="s">
        <v>286</v>
      </c>
      <c r="BZ68" s="123" t="s">
        <v>286</v>
      </c>
      <c r="CB68" s="123" t="s">
        <v>286</v>
      </c>
      <c r="CD68" s="123" t="s">
        <v>286</v>
      </c>
      <c r="CF68" s="123" t="s">
        <v>286</v>
      </c>
      <c r="CH68" s="123" t="s">
        <v>286</v>
      </c>
      <c r="CJ68" s="123" t="s">
        <v>286</v>
      </c>
      <c r="CL68" s="123" t="s">
        <v>286</v>
      </c>
      <c r="CN68" s="123" t="s">
        <v>286</v>
      </c>
      <c r="CP68" s="123" t="s">
        <v>286</v>
      </c>
      <c r="CR68" s="123" t="s">
        <v>286</v>
      </c>
      <c r="CT68" s="123" t="s">
        <v>286</v>
      </c>
      <c r="CV68" s="123" t="s">
        <v>286</v>
      </c>
      <c r="CX68" s="123" t="s">
        <v>286</v>
      </c>
      <c r="CZ68" s="123" t="s">
        <v>286</v>
      </c>
      <c r="DB68" s="123" t="s">
        <v>286</v>
      </c>
      <c r="DD68" s="123" t="s">
        <v>286</v>
      </c>
      <c r="DF68" s="123" t="s">
        <v>286</v>
      </c>
      <c r="DH68" s="123" t="s">
        <v>286</v>
      </c>
    </row>
    <row r="69" spans="1:112" x14ac:dyDescent="0.2">
      <c r="A69" s="2" t="s">
        <v>2420</v>
      </c>
      <c r="B69" s="2" t="s">
        <v>2362</v>
      </c>
      <c r="C69" s="2" t="s">
        <v>2362</v>
      </c>
      <c r="D69" s="2" t="s">
        <v>1822</v>
      </c>
      <c r="F69" s="2" t="s">
        <v>286</v>
      </c>
      <c r="H69" s="2" t="s">
        <v>286</v>
      </c>
      <c r="J69" s="123" t="s">
        <v>286</v>
      </c>
      <c r="L69" s="123" t="s">
        <v>286</v>
      </c>
      <c r="P69" s="123" t="s">
        <v>286</v>
      </c>
      <c r="R69" s="123" t="s">
        <v>286</v>
      </c>
      <c r="T69" s="123" t="s">
        <v>286</v>
      </c>
      <c r="V69" s="123" t="s">
        <v>286</v>
      </c>
      <c r="X69" s="123" t="s">
        <v>286</v>
      </c>
      <c r="Z69" s="123" t="s">
        <v>286</v>
      </c>
      <c r="AB69" s="123" t="s">
        <v>286</v>
      </c>
      <c r="AD69" s="123" t="s">
        <v>286</v>
      </c>
      <c r="AF69" s="123" t="s">
        <v>286</v>
      </c>
      <c r="AH69" s="123" t="s">
        <v>286</v>
      </c>
      <c r="AJ69" s="123" t="s">
        <v>286</v>
      </c>
      <c r="AL69" s="123" t="s">
        <v>286</v>
      </c>
      <c r="AN69" s="123" t="s">
        <v>286</v>
      </c>
      <c r="AP69" s="123" t="s">
        <v>286</v>
      </c>
      <c r="AR69" s="123" t="s">
        <v>286</v>
      </c>
      <c r="AT69" s="123" t="s">
        <v>286</v>
      </c>
      <c r="AV69" s="123" t="s">
        <v>286</v>
      </c>
      <c r="AX69" s="123" t="s">
        <v>286</v>
      </c>
      <c r="AZ69" s="123" t="s">
        <v>286</v>
      </c>
      <c r="BB69" s="123" t="s">
        <v>286</v>
      </c>
      <c r="BD69" s="123" t="s">
        <v>286</v>
      </c>
      <c r="BF69" s="123" t="s">
        <v>286</v>
      </c>
      <c r="BH69" s="123" t="s">
        <v>286</v>
      </c>
      <c r="BI69" s="2">
        <v>2123452</v>
      </c>
      <c r="BJ69" s="123">
        <v>0.16448728035687768</v>
      </c>
      <c r="BL69" s="123" t="s">
        <v>286</v>
      </c>
      <c r="BN69" s="123" t="s">
        <v>286</v>
      </c>
      <c r="BP69" s="123" t="s">
        <v>286</v>
      </c>
      <c r="BR69" s="123" t="s">
        <v>286</v>
      </c>
      <c r="BT69" s="123" t="s">
        <v>286</v>
      </c>
      <c r="BV69" s="123" t="s">
        <v>286</v>
      </c>
      <c r="BX69" s="123" t="s">
        <v>286</v>
      </c>
      <c r="BZ69" s="123" t="s">
        <v>286</v>
      </c>
      <c r="CB69" s="123" t="s">
        <v>286</v>
      </c>
      <c r="CD69" s="123" t="s">
        <v>286</v>
      </c>
      <c r="CF69" s="123" t="s">
        <v>286</v>
      </c>
      <c r="CH69" s="123" t="s">
        <v>286</v>
      </c>
      <c r="CJ69" s="123" t="s">
        <v>286</v>
      </c>
      <c r="CL69" s="123" t="s">
        <v>286</v>
      </c>
      <c r="CN69" s="123" t="s">
        <v>286</v>
      </c>
      <c r="CP69" s="123" t="s">
        <v>286</v>
      </c>
      <c r="CR69" s="123" t="s">
        <v>286</v>
      </c>
      <c r="CT69" s="123" t="s">
        <v>286</v>
      </c>
      <c r="CV69" s="123" t="s">
        <v>286</v>
      </c>
      <c r="CX69" s="123" t="s">
        <v>286</v>
      </c>
      <c r="CZ69" s="123" t="s">
        <v>286</v>
      </c>
      <c r="DB69" s="123" t="s">
        <v>286</v>
      </c>
      <c r="DD69" s="123" t="s">
        <v>286</v>
      </c>
      <c r="DF69" s="123" t="s">
        <v>286</v>
      </c>
      <c r="DH69" s="123" t="s">
        <v>286</v>
      </c>
    </row>
    <row r="70" spans="1:112" x14ac:dyDescent="0.2">
      <c r="A70" s="2" t="s">
        <v>2421</v>
      </c>
      <c r="B70" s="2" t="s">
        <v>2363</v>
      </c>
      <c r="C70" s="2" t="s">
        <v>2363</v>
      </c>
      <c r="D70" s="2" t="s">
        <v>1821</v>
      </c>
      <c r="F70" s="2" t="s">
        <v>286</v>
      </c>
      <c r="H70" s="2" t="s">
        <v>286</v>
      </c>
      <c r="J70" s="123" t="s">
        <v>286</v>
      </c>
      <c r="L70" s="123" t="s">
        <v>286</v>
      </c>
      <c r="P70" s="123" t="s">
        <v>286</v>
      </c>
      <c r="R70" s="123" t="s">
        <v>286</v>
      </c>
      <c r="T70" s="123" t="s">
        <v>286</v>
      </c>
      <c r="V70" s="123" t="s">
        <v>286</v>
      </c>
      <c r="X70" s="123" t="s">
        <v>286</v>
      </c>
      <c r="Z70" s="123" t="s">
        <v>286</v>
      </c>
      <c r="AB70" s="123" t="s">
        <v>286</v>
      </c>
      <c r="AD70" s="123" t="s">
        <v>286</v>
      </c>
      <c r="AF70" s="123" t="s">
        <v>286</v>
      </c>
      <c r="AH70" s="123" t="s">
        <v>286</v>
      </c>
      <c r="AJ70" s="123" t="s">
        <v>286</v>
      </c>
      <c r="AL70" s="123" t="s">
        <v>286</v>
      </c>
      <c r="AN70" s="123" t="s">
        <v>286</v>
      </c>
      <c r="AP70" s="123" t="s">
        <v>286</v>
      </c>
      <c r="AR70" s="123" t="s">
        <v>286</v>
      </c>
      <c r="AT70" s="123" t="s">
        <v>286</v>
      </c>
      <c r="AV70" s="123" t="s">
        <v>286</v>
      </c>
      <c r="AX70" s="123" t="s">
        <v>286</v>
      </c>
      <c r="AZ70" s="123" t="s">
        <v>286</v>
      </c>
      <c r="BB70" s="123" t="s">
        <v>286</v>
      </c>
      <c r="BD70" s="123" t="s">
        <v>286</v>
      </c>
      <c r="BF70" s="123" t="s">
        <v>286</v>
      </c>
      <c r="BH70" s="123" t="s">
        <v>286</v>
      </c>
      <c r="BJ70" s="123" t="s">
        <v>286</v>
      </c>
      <c r="BK70" s="2">
        <v>8322166</v>
      </c>
      <c r="BL70" s="123">
        <v>0.65516227184519527</v>
      </c>
      <c r="BN70" s="123" t="s">
        <v>286</v>
      </c>
      <c r="BP70" s="123" t="s">
        <v>286</v>
      </c>
      <c r="BR70" s="123" t="s">
        <v>286</v>
      </c>
      <c r="BT70" s="123" t="s">
        <v>286</v>
      </c>
      <c r="BV70" s="123" t="s">
        <v>286</v>
      </c>
      <c r="BX70" s="123" t="s">
        <v>286</v>
      </c>
      <c r="BZ70" s="123" t="s">
        <v>286</v>
      </c>
      <c r="CB70" s="123" t="s">
        <v>286</v>
      </c>
      <c r="CD70" s="123" t="s">
        <v>286</v>
      </c>
      <c r="CF70" s="123" t="s">
        <v>286</v>
      </c>
      <c r="CH70" s="123" t="s">
        <v>286</v>
      </c>
      <c r="CJ70" s="123" t="s">
        <v>286</v>
      </c>
      <c r="CL70" s="123" t="s">
        <v>286</v>
      </c>
      <c r="CN70" s="123" t="s">
        <v>286</v>
      </c>
      <c r="CP70" s="123" t="s">
        <v>286</v>
      </c>
      <c r="CR70" s="123" t="s">
        <v>286</v>
      </c>
      <c r="CT70" s="123" t="s">
        <v>286</v>
      </c>
      <c r="CV70" s="123" t="s">
        <v>286</v>
      </c>
      <c r="CX70" s="123" t="s">
        <v>286</v>
      </c>
      <c r="CZ70" s="123" t="s">
        <v>286</v>
      </c>
      <c r="DB70" s="123" t="s">
        <v>286</v>
      </c>
      <c r="DD70" s="123" t="s">
        <v>286</v>
      </c>
      <c r="DF70" s="123" t="s">
        <v>286</v>
      </c>
      <c r="DH70" s="123" t="s">
        <v>286</v>
      </c>
    </row>
    <row r="71" spans="1:112" x14ac:dyDescent="0.2">
      <c r="A71" s="2" t="s">
        <v>2421</v>
      </c>
      <c r="B71" s="2" t="s">
        <v>2363</v>
      </c>
      <c r="C71" s="2" t="s">
        <v>2363</v>
      </c>
      <c r="D71" s="2" t="s">
        <v>1822</v>
      </c>
      <c r="F71" s="2" t="s">
        <v>286</v>
      </c>
      <c r="H71" s="2" t="s">
        <v>286</v>
      </c>
      <c r="J71" s="123" t="s">
        <v>286</v>
      </c>
      <c r="L71" s="123" t="s">
        <v>286</v>
      </c>
      <c r="P71" s="123" t="s">
        <v>286</v>
      </c>
      <c r="R71" s="123" t="s">
        <v>286</v>
      </c>
      <c r="T71" s="123" t="s">
        <v>286</v>
      </c>
      <c r="V71" s="123" t="s">
        <v>286</v>
      </c>
      <c r="X71" s="123" t="s">
        <v>286</v>
      </c>
      <c r="Z71" s="123" t="s">
        <v>286</v>
      </c>
      <c r="AB71" s="123" t="s">
        <v>286</v>
      </c>
      <c r="AD71" s="123" t="s">
        <v>286</v>
      </c>
      <c r="AF71" s="123" t="s">
        <v>286</v>
      </c>
      <c r="AH71" s="123" t="s">
        <v>286</v>
      </c>
      <c r="AJ71" s="123" t="s">
        <v>286</v>
      </c>
      <c r="AL71" s="123" t="s">
        <v>286</v>
      </c>
      <c r="AN71" s="123" t="s">
        <v>286</v>
      </c>
      <c r="AP71" s="123" t="s">
        <v>286</v>
      </c>
      <c r="AR71" s="123" t="s">
        <v>286</v>
      </c>
      <c r="AT71" s="123" t="s">
        <v>286</v>
      </c>
      <c r="AV71" s="123" t="s">
        <v>286</v>
      </c>
      <c r="AX71" s="123" t="s">
        <v>286</v>
      </c>
      <c r="AZ71" s="123" t="s">
        <v>286</v>
      </c>
      <c r="BB71" s="123" t="s">
        <v>286</v>
      </c>
      <c r="BD71" s="123" t="s">
        <v>286</v>
      </c>
      <c r="BF71" s="123" t="s">
        <v>286</v>
      </c>
      <c r="BH71" s="123" t="s">
        <v>286</v>
      </c>
      <c r="BJ71" s="123" t="s">
        <v>286</v>
      </c>
      <c r="BK71" s="2">
        <v>4380284</v>
      </c>
      <c r="BL71" s="123">
        <v>0.34483772815480479</v>
      </c>
      <c r="BN71" s="123" t="s">
        <v>286</v>
      </c>
      <c r="BP71" s="123" t="s">
        <v>286</v>
      </c>
      <c r="BR71" s="123" t="s">
        <v>286</v>
      </c>
      <c r="BT71" s="123" t="s">
        <v>286</v>
      </c>
      <c r="BV71" s="123" t="s">
        <v>286</v>
      </c>
      <c r="BX71" s="123" t="s">
        <v>286</v>
      </c>
      <c r="BZ71" s="123" t="s">
        <v>286</v>
      </c>
      <c r="CB71" s="123" t="s">
        <v>286</v>
      </c>
      <c r="CD71" s="123" t="s">
        <v>286</v>
      </c>
      <c r="CF71" s="123" t="s">
        <v>286</v>
      </c>
      <c r="CH71" s="123" t="s">
        <v>286</v>
      </c>
      <c r="CJ71" s="123" t="s">
        <v>286</v>
      </c>
      <c r="CL71" s="123" t="s">
        <v>286</v>
      </c>
      <c r="CN71" s="123" t="s">
        <v>286</v>
      </c>
      <c r="CP71" s="123" t="s">
        <v>286</v>
      </c>
      <c r="CR71" s="123" t="s">
        <v>286</v>
      </c>
      <c r="CT71" s="123" t="s">
        <v>286</v>
      </c>
      <c r="CV71" s="123" t="s">
        <v>286</v>
      </c>
      <c r="CX71" s="123" t="s">
        <v>286</v>
      </c>
      <c r="CZ71" s="123" t="s">
        <v>286</v>
      </c>
      <c r="DB71" s="123" t="s">
        <v>286</v>
      </c>
      <c r="DD71" s="123" t="s">
        <v>286</v>
      </c>
      <c r="DF71" s="123" t="s">
        <v>286</v>
      </c>
      <c r="DH71" s="123" t="s">
        <v>286</v>
      </c>
    </row>
    <row r="72" spans="1:112" x14ac:dyDescent="0.2">
      <c r="A72" s="2" t="s">
        <v>2422</v>
      </c>
      <c r="B72" s="2" t="s">
        <v>2364</v>
      </c>
      <c r="C72" s="2" t="s">
        <v>2364</v>
      </c>
      <c r="D72" s="2" t="s">
        <v>1821</v>
      </c>
      <c r="F72" s="2" t="s">
        <v>286</v>
      </c>
      <c r="H72" s="2" t="s">
        <v>286</v>
      </c>
      <c r="J72" s="123" t="s">
        <v>286</v>
      </c>
      <c r="L72" s="123" t="s">
        <v>286</v>
      </c>
      <c r="P72" s="123" t="s">
        <v>286</v>
      </c>
      <c r="R72" s="123" t="s">
        <v>286</v>
      </c>
      <c r="T72" s="123" t="s">
        <v>286</v>
      </c>
      <c r="V72" s="123" t="s">
        <v>286</v>
      </c>
      <c r="X72" s="123" t="s">
        <v>286</v>
      </c>
      <c r="Z72" s="123" t="s">
        <v>286</v>
      </c>
      <c r="AB72" s="123" t="s">
        <v>286</v>
      </c>
      <c r="AD72" s="123" t="s">
        <v>286</v>
      </c>
      <c r="AF72" s="123" t="s">
        <v>286</v>
      </c>
      <c r="AH72" s="123" t="s">
        <v>286</v>
      </c>
      <c r="AJ72" s="123" t="s">
        <v>286</v>
      </c>
      <c r="AL72" s="123" t="s">
        <v>286</v>
      </c>
      <c r="AN72" s="123" t="s">
        <v>286</v>
      </c>
      <c r="AP72" s="123" t="s">
        <v>286</v>
      </c>
      <c r="AR72" s="123" t="s">
        <v>286</v>
      </c>
      <c r="AT72" s="123" t="s">
        <v>286</v>
      </c>
      <c r="AV72" s="123" t="s">
        <v>286</v>
      </c>
      <c r="AX72" s="123" t="s">
        <v>286</v>
      </c>
      <c r="AZ72" s="123" t="s">
        <v>286</v>
      </c>
      <c r="BB72" s="123" t="s">
        <v>286</v>
      </c>
      <c r="BD72" s="123" t="s">
        <v>286</v>
      </c>
      <c r="BF72" s="123" t="s">
        <v>286</v>
      </c>
      <c r="BH72" s="123" t="s">
        <v>286</v>
      </c>
      <c r="BJ72" s="123" t="s">
        <v>286</v>
      </c>
      <c r="BL72" s="123" t="s">
        <v>286</v>
      </c>
      <c r="BM72" s="2">
        <v>11160923</v>
      </c>
      <c r="BN72" s="123">
        <v>0.855843478252868</v>
      </c>
      <c r="BP72" s="123" t="s">
        <v>286</v>
      </c>
      <c r="BR72" s="123" t="s">
        <v>286</v>
      </c>
      <c r="BT72" s="123" t="s">
        <v>286</v>
      </c>
      <c r="BV72" s="123" t="s">
        <v>286</v>
      </c>
      <c r="BX72" s="123" t="s">
        <v>286</v>
      </c>
      <c r="BZ72" s="123" t="s">
        <v>286</v>
      </c>
      <c r="CB72" s="123" t="s">
        <v>286</v>
      </c>
      <c r="CD72" s="123" t="s">
        <v>286</v>
      </c>
      <c r="CF72" s="123" t="s">
        <v>286</v>
      </c>
      <c r="CH72" s="123" t="s">
        <v>286</v>
      </c>
      <c r="CJ72" s="123" t="s">
        <v>286</v>
      </c>
      <c r="CL72" s="123" t="s">
        <v>286</v>
      </c>
      <c r="CN72" s="123" t="s">
        <v>286</v>
      </c>
      <c r="CP72" s="123" t="s">
        <v>286</v>
      </c>
      <c r="CR72" s="123" t="s">
        <v>286</v>
      </c>
      <c r="CT72" s="123" t="s">
        <v>286</v>
      </c>
      <c r="CV72" s="123" t="s">
        <v>286</v>
      </c>
      <c r="CX72" s="123" t="s">
        <v>286</v>
      </c>
      <c r="CZ72" s="123" t="s">
        <v>286</v>
      </c>
      <c r="DB72" s="123" t="s">
        <v>286</v>
      </c>
      <c r="DD72" s="123" t="s">
        <v>286</v>
      </c>
      <c r="DF72" s="123" t="s">
        <v>286</v>
      </c>
      <c r="DH72" s="123" t="s">
        <v>286</v>
      </c>
    </row>
    <row r="73" spans="1:112" x14ac:dyDescent="0.2">
      <c r="A73" s="2" t="s">
        <v>2422</v>
      </c>
      <c r="B73" s="2" t="s">
        <v>2364</v>
      </c>
      <c r="C73" s="2" t="s">
        <v>2364</v>
      </c>
      <c r="D73" s="2" t="s">
        <v>1822</v>
      </c>
      <c r="F73" s="2" t="s">
        <v>286</v>
      </c>
      <c r="H73" s="2" t="s">
        <v>286</v>
      </c>
      <c r="J73" s="123" t="s">
        <v>286</v>
      </c>
      <c r="L73" s="123" t="s">
        <v>286</v>
      </c>
      <c r="P73" s="123" t="s">
        <v>286</v>
      </c>
      <c r="R73" s="123" t="s">
        <v>286</v>
      </c>
      <c r="T73" s="123" t="s">
        <v>286</v>
      </c>
      <c r="V73" s="123" t="s">
        <v>286</v>
      </c>
      <c r="X73" s="123" t="s">
        <v>286</v>
      </c>
      <c r="Z73" s="123" t="s">
        <v>286</v>
      </c>
      <c r="AB73" s="123" t="s">
        <v>286</v>
      </c>
      <c r="AD73" s="123" t="s">
        <v>286</v>
      </c>
      <c r="AF73" s="123" t="s">
        <v>286</v>
      </c>
      <c r="AH73" s="123" t="s">
        <v>286</v>
      </c>
      <c r="AJ73" s="123" t="s">
        <v>286</v>
      </c>
      <c r="AL73" s="123" t="s">
        <v>286</v>
      </c>
      <c r="AN73" s="123" t="s">
        <v>286</v>
      </c>
      <c r="AP73" s="123" t="s">
        <v>286</v>
      </c>
      <c r="AR73" s="123" t="s">
        <v>286</v>
      </c>
      <c r="AT73" s="123" t="s">
        <v>286</v>
      </c>
      <c r="AV73" s="123" t="s">
        <v>286</v>
      </c>
      <c r="AX73" s="123" t="s">
        <v>286</v>
      </c>
      <c r="AZ73" s="123" t="s">
        <v>286</v>
      </c>
      <c r="BB73" s="123" t="s">
        <v>286</v>
      </c>
      <c r="BD73" s="123" t="s">
        <v>286</v>
      </c>
      <c r="BF73" s="123" t="s">
        <v>286</v>
      </c>
      <c r="BH73" s="123" t="s">
        <v>286</v>
      </c>
      <c r="BJ73" s="123" t="s">
        <v>286</v>
      </c>
      <c r="BL73" s="123" t="s">
        <v>286</v>
      </c>
      <c r="BM73" s="2">
        <v>1879923</v>
      </c>
      <c r="BN73" s="123">
        <v>0.14415652174713206</v>
      </c>
      <c r="BP73" s="123" t="s">
        <v>286</v>
      </c>
      <c r="BR73" s="123" t="s">
        <v>286</v>
      </c>
      <c r="BT73" s="123" t="s">
        <v>286</v>
      </c>
      <c r="BV73" s="123" t="s">
        <v>286</v>
      </c>
      <c r="BX73" s="123" t="s">
        <v>286</v>
      </c>
      <c r="BZ73" s="123" t="s">
        <v>286</v>
      </c>
      <c r="CB73" s="123" t="s">
        <v>286</v>
      </c>
      <c r="CD73" s="123" t="s">
        <v>286</v>
      </c>
      <c r="CF73" s="123" t="s">
        <v>286</v>
      </c>
      <c r="CH73" s="123" t="s">
        <v>286</v>
      </c>
      <c r="CJ73" s="123" t="s">
        <v>286</v>
      </c>
      <c r="CL73" s="123" t="s">
        <v>286</v>
      </c>
      <c r="CN73" s="123" t="s">
        <v>286</v>
      </c>
      <c r="CP73" s="123" t="s">
        <v>286</v>
      </c>
      <c r="CR73" s="123" t="s">
        <v>286</v>
      </c>
      <c r="CT73" s="123" t="s">
        <v>286</v>
      </c>
      <c r="CV73" s="123" t="s">
        <v>286</v>
      </c>
      <c r="CX73" s="123" t="s">
        <v>286</v>
      </c>
      <c r="CZ73" s="123" t="s">
        <v>286</v>
      </c>
      <c r="DB73" s="123" t="s">
        <v>286</v>
      </c>
      <c r="DD73" s="123" t="s">
        <v>286</v>
      </c>
      <c r="DF73" s="123" t="s">
        <v>286</v>
      </c>
      <c r="DH73" s="123" t="s">
        <v>286</v>
      </c>
    </row>
    <row r="74" spans="1:112" x14ac:dyDescent="0.2">
      <c r="A74" s="2" t="s">
        <v>2423</v>
      </c>
      <c r="B74" s="2" t="s">
        <v>2365</v>
      </c>
      <c r="C74" s="2" t="s">
        <v>2365</v>
      </c>
      <c r="D74" s="2" t="s">
        <v>1821</v>
      </c>
      <c r="F74" s="2" t="s">
        <v>286</v>
      </c>
      <c r="H74" s="2" t="s">
        <v>286</v>
      </c>
      <c r="J74" s="123" t="s">
        <v>286</v>
      </c>
      <c r="L74" s="123" t="s">
        <v>286</v>
      </c>
      <c r="P74" s="123" t="s">
        <v>286</v>
      </c>
      <c r="R74" s="123" t="s">
        <v>286</v>
      </c>
      <c r="T74" s="123" t="s">
        <v>286</v>
      </c>
      <c r="V74" s="123" t="s">
        <v>286</v>
      </c>
      <c r="X74" s="123" t="s">
        <v>286</v>
      </c>
      <c r="Z74" s="123" t="s">
        <v>286</v>
      </c>
      <c r="AB74" s="123" t="s">
        <v>286</v>
      </c>
      <c r="AD74" s="123" t="s">
        <v>286</v>
      </c>
      <c r="AF74" s="123" t="s">
        <v>286</v>
      </c>
      <c r="AH74" s="123" t="s">
        <v>286</v>
      </c>
      <c r="AJ74" s="123" t="s">
        <v>286</v>
      </c>
      <c r="AL74" s="123" t="s">
        <v>286</v>
      </c>
      <c r="AN74" s="123" t="s">
        <v>286</v>
      </c>
      <c r="AP74" s="123" t="s">
        <v>286</v>
      </c>
      <c r="AR74" s="123" t="s">
        <v>286</v>
      </c>
      <c r="AT74" s="123" t="s">
        <v>286</v>
      </c>
      <c r="AV74" s="123" t="s">
        <v>286</v>
      </c>
      <c r="AX74" s="123" t="s">
        <v>286</v>
      </c>
      <c r="AZ74" s="123" t="s">
        <v>286</v>
      </c>
      <c r="BB74" s="123" t="s">
        <v>286</v>
      </c>
      <c r="BD74" s="123" t="s">
        <v>286</v>
      </c>
      <c r="BF74" s="123" t="s">
        <v>286</v>
      </c>
      <c r="BH74" s="123" t="s">
        <v>286</v>
      </c>
      <c r="BJ74" s="123" t="s">
        <v>286</v>
      </c>
      <c r="BL74" s="123" t="s">
        <v>286</v>
      </c>
      <c r="BN74" s="123" t="s">
        <v>286</v>
      </c>
      <c r="BO74" s="2">
        <v>8589746</v>
      </c>
      <c r="BP74" s="123">
        <v>0.66853509200879258</v>
      </c>
      <c r="BR74" s="123" t="s">
        <v>286</v>
      </c>
      <c r="BT74" s="123" t="s">
        <v>286</v>
      </c>
      <c r="BV74" s="123" t="s">
        <v>286</v>
      </c>
      <c r="BX74" s="123" t="s">
        <v>286</v>
      </c>
      <c r="BZ74" s="123" t="s">
        <v>286</v>
      </c>
      <c r="CB74" s="123" t="s">
        <v>286</v>
      </c>
      <c r="CD74" s="123" t="s">
        <v>286</v>
      </c>
      <c r="CF74" s="123" t="s">
        <v>286</v>
      </c>
      <c r="CH74" s="123" t="s">
        <v>286</v>
      </c>
      <c r="CJ74" s="123" t="s">
        <v>286</v>
      </c>
      <c r="CL74" s="123" t="s">
        <v>286</v>
      </c>
      <c r="CN74" s="123" t="s">
        <v>286</v>
      </c>
      <c r="CP74" s="123" t="s">
        <v>286</v>
      </c>
      <c r="CR74" s="123" t="s">
        <v>286</v>
      </c>
      <c r="CT74" s="123" t="s">
        <v>286</v>
      </c>
      <c r="CV74" s="123" t="s">
        <v>286</v>
      </c>
      <c r="CX74" s="123" t="s">
        <v>286</v>
      </c>
      <c r="CZ74" s="123" t="s">
        <v>286</v>
      </c>
      <c r="DB74" s="123" t="s">
        <v>286</v>
      </c>
      <c r="DD74" s="123" t="s">
        <v>286</v>
      </c>
      <c r="DF74" s="123" t="s">
        <v>286</v>
      </c>
      <c r="DH74" s="123" t="s">
        <v>286</v>
      </c>
    </row>
    <row r="75" spans="1:112" x14ac:dyDescent="0.2">
      <c r="A75" s="2" t="s">
        <v>2423</v>
      </c>
      <c r="B75" s="2" t="s">
        <v>2365</v>
      </c>
      <c r="C75" s="2" t="s">
        <v>2365</v>
      </c>
      <c r="D75" s="2" t="s">
        <v>1822</v>
      </c>
      <c r="F75" s="2" t="s">
        <v>286</v>
      </c>
      <c r="H75" s="2" t="s">
        <v>286</v>
      </c>
      <c r="J75" s="123" t="s">
        <v>286</v>
      </c>
      <c r="L75" s="123" t="s">
        <v>286</v>
      </c>
      <c r="P75" s="123" t="s">
        <v>286</v>
      </c>
      <c r="R75" s="123" t="s">
        <v>286</v>
      </c>
      <c r="T75" s="123" t="s">
        <v>286</v>
      </c>
      <c r="V75" s="123" t="s">
        <v>286</v>
      </c>
      <c r="X75" s="123" t="s">
        <v>286</v>
      </c>
      <c r="Z75" s="123" t="s">
        <v>286</v>
      </c>
      <c r="AB75" s="123" t="s">
        <v>286</v>
      </c>
      <c r="AD75" s="123" t="s">
        <v>286</v>
      </c>
      <c r="AF75" s="123" t="s">
        <v>286</v>
      </c>
      <c r="AH75" s="123" t="s">
        <v>286</v>
      </c>
      <c r="AJ75" s="123" t="s">
        <v>286</v>
      </c>
      <c r="AL75" s="123" t="s">
        <v>286</v>
      </c>
      <c r="AN75" s="123" t="s">
        <v>286</v>
      </c>
      <c r="AP75" s="123" t="s">
        <v>286</v>
      </c>
      <c r="AR75" s="123" t="s">
        <v>286</v>
      </c>
      <c r="AT75" s="123" t="s">
        <v>286</v>
      </c>
      <c r="AV75" s="123" t="s">
        <v>286</v>
      </c>
      <c r="AX75" s="123" t="s">
        <v>286</v>
      </c>
      <c r="AZ75" s="123" t="s">
        <v>286</v>
      </c>
      <c r="BB75" s="123" t="s">
        <v>286</v>
      </c>
      <c r="BD75" s="123" t="s">
        <v>286</v>
      </c>
      <c r="BF75" s="123" t="s">
        <v>286</v>
      </c>
      <c r="BH75" s="123" t="s">
        <v>286</v>
      </c>
      <c r="BJ75" s="123" t="s">
        <v>286</v>
      </c>
      <c r="BL75" s="123" t="s">
        <v>286</v>
      </c>
      <c r="BN75" s="123" t="s">
        <v>286</v>
      </c>
      <c r="BO75" s="2">
        <v>4258863</v>
      </c>
      <c r="BP75" s="123">
        <v>0.33146490799120748</v>
      </c>
      <c r="BR75" s="123" t="s">
        <v>286</v>
      </c>
      <c r="BT75" s="123" t="s">
        <v>286</v>
      </c>
      <c r="BV75" s="123" t="s">
        <v>286</v>
      </c>
      <c r="BX75" s="123" t="s">
        <v>286</v>
      </c>
      <c r="BZ75" s="123" t="s">
        <v>286</v>
      </c>
      <c r="CB75" s="123" t="s">
        <v>286</v>
      </c>
      <c r="CD75" s="123" t="s">
        <v>286</v>
      </c>
      <c r="CF75" s="123" t="s">
        <v>286</v>
      </c>
      <c r="CH75" s="123" t="s">
        <v>286</v>
      </c>
      <c r="CJ75" s="123" t="s">
        <v>286</v>
      </c>
      <c r="CL75" s="123" t="s">
        <v>286</v>
      </c>
      <c r="CN75" s="123" t="s">
        <v>286</v>
      </c>
      <c r="CP75" s="123" t="s">
        <v>286</v>
      </c>
      <c r="CR75" s="123" t="s">
        <v>286</v>
      </c>
      <c r="CT75" s="123" t="s">
        <v>286</v>
      </c>
      <c r="CV75" s="123" t="s">
        <v>286</v>
      </c>
      <c r="CX75" s="123" t="s">
        <v>286</v>
      </c>
      <c r="CZ75" s="123" t="s">
        <v>286</v>
      </c>
      <c r="DB75" s="123" t="s">
        <v>286</v>
      </c>
      <c r="DD75" s="123" t="s">
        <v>286</v>
      </c>
      <c r="DF75" s="123" t="s">
        <v>286</v>
      </c>
      <c r="DH75" s="123" t="s">
        <v>286</v>
      </c>
    </row>
    <row r="76" spans="1:112" x14ac:dyDescent="0.2">
      <c r="A76" s="2" t="s">
        <v>2424</v>
      </c>
      <c r="B76" s="2" t="s">
        <v>2366</v>
      </c>
      <c r="C76" s="2" t="s">
        <v>2366</v>
      </c>
      <c r="D76" s="2" t="s">
        <v>1821</v>
      </c>
      <c r="F76" s="2" t="s">
        <v>286</v>
      </c>
      <c r="H76" s="2" t="s">
        <v>286</v>
      </c>
      <c r="J76" s="123" t="s">
        <v>286</v>
      </c>
      <c r="L76" s="123" t="s">
        <v>286</v>
      </c>
      <c r="P76" s="123" t="s">
        <v>286</v>
      </c>
      <c r="R76" s="123" t="s">
        <v>286</v>
      </c>
      <c r="T76" s="123" t="s">
        <v>286</v>
      </c>
      <c r="V76" s="123" t="s">
        <v>286</v>
      </c>
      <c r="X76" s="123" t="s">
        <v>286</v>
      </c>
      <c r="Z76" s="123" t="s">
        <v>286</v>
      </c>
      <c r="AB76" s="123" t="s">
        <v>286</v>
      </c>
      <c r="AD76" s="123" t="s">
        <v>286</v>
      </c>
      <c r="AF76" s="123" t="s">
        <v>286</v>
      </c>
      <c r="AH76" s="123" t="s">
        <v>286</v>
      </c>
      <c r="AJ76" s="123" t="s">
        <v>286</v>
      </c>
      <c r="AL76" s="123" t="s">
        <v>286</v>
      </c>
      <c r="AN76" s="123" t="s">
        <v>286</v>
      </c>
      <c r="AP76" s="123" t="s">
        <v>286</v>
      </c>
      <c r="AR76" s="123" t="s">
        <v>286</v>
      </c>
      <c r="AT76" s="123" t="s">
        <v>286</v>
      </c>
      <c r="AV76" s="123" t="s">
        <v>286</v>
      </c>
      <c r="AX76" s="123" t="s">
        <v>286</v>
      </c>
      <c r="AZ76" s="123" t="s">
        <v>286</v>
      </c>
      <c r="BB76" s="123" t="s">
        <v>286</v>
      </c>
      <c r="BD76" s="123" t="s">
        <v>286</v>
      </c>
      <c r="BF76" s="123" t="s">
        <v>286</v>
      </c>
      <c r="BH76" s="123" t="s">
        <v>286</v>
      </c>
      <c r="BJ76" s="123" t="s">
        <v>286</v>
      </c>
      <c r="BL76" s="123" t="s">
        <v>286</v>
      </c>
      <c r="BN76" s="123" t="s">
        <v>286</v>
      </c>
      <c r="BP76" s="123" t="s">
        <v>286</v>
      </c>
      <c r="BQ76" s="2">
        <v>21161866</v>
      </c>
      <c r="BR76" s="123">
        <v>0.91523088425997046</v>
      </c>
      <c r="BT76" s="123" t="s">
        <v>286</v>
      </c>
      <c r="BV76" s="123" t="s">
        <v>286</v>
      </c>
      <c r="BX76" s="123" t="s">
        <v>286</v>
      </c>
      <c r="BZ76" s="123" t="s">
        <v>286</v>
      </c>
      <c r="CB76" s="123" t="s">
        <v>286</v>
      </c>
      <c r="CD76" s="123" t="s">
        <v>286</v>
      </c>
      <c r="CF76" s="123" t="s">
        <v>286</v>
      </c>
      <c r="CH76" s="123" t="s">
        <v>286</v>
      </c>
      <c r="CJ76" s="123" t="s">
        <v>286</v>
      </c>
      <c r="CL76" s="123" t="s">
        <v>286</v>
      </c>
      <c r="CN76" s="123" t="s">
        <v>286</v>
      </c>
      <c r="CP76" s="123" t="s">
        <v>286</v>
      </c>
      <c r="CR76" s="123" t="s">
        <v>286</v>
      </c>
      <c r="CT76" s="123" t="s">
        <v>286</v>
      </c>
      <c r="CV76" s="123" t="s">
        <v>286</v>
      </c>
      <c r="CX76" s="123" t="s">
        <v>286</v>
      </c>
      <c r="CZ76" s="123" t="s">
        <v>286</v>
      </c>
      <c r="DB76" s="123" t="s">
        <v>286</v>
      </c>
      <c r="DD76" s="123" t="s">
        <v>286</v>
      </c>
      <c r="DF76" s="123" t="s">
        <v>286</v>
      </c>
      <c r="DH76" s="123" t="s">
        <v>286</v>
      </c>
    </row>
    <row r="77" spans="1:112" x14ac:dyDescent="0.2">
      <c r="A77" s="2" t="s">
        <v>2424</v>
      </c>
      <c r="B77" s="2" t="s">
        <v>2366</v>
      </c>
      <c r="C77" s="2" t="s">
        <v>2366</v>
      </c>
      <c r="D77" s="2" t="s">
        <v>1822</v>
      </c>
      <c r="F77" s="2" t="s">
        <v>286</v>
      </c>
      <c r="H77" s="2" t="s">
        <v>286</v>
      </c>
      <c r="J77" s="123" t="s">
        <v>286</v>
      </c>
      <c r="L77" s="123" t="s">
        <v>286</v>
      </c>
      <c r="P77" s="123" t="s">
        <v>286</v>
      </c>
      <c r="R77" s="123" t="s">
        <v>286</v>
      </c>
      <c r="T77" s="123" t="s">
        <v>286</v>
      </c>
      <c r="V77" s="123" t="s">
        <v>286</v>
      </c>
      <c r="X77" s="123" t="s">
        <v>286</v>
      </c>
      <c r="Z77" s="123" t="s">
        <v>286</v>
      </c>
      <c r="AB77" s="123" t="s">
        <v>286</v>
      </c>
      <c r="AD77" s="123" t="s">
        <v>286</v>
      </c>
      <c r="AF77" s="123" t="s">
        <v>286</v>
      </c>
      <c r="AH77" s="123" t="s">
        <v>286</v>
      </c>
      <c r="AJ77" s="123" t="s">
        <v>286</v>
      </c>
      <c r="AL77" s="123" t="s">
        <v>286</v>
      </c>
      <c r="AN77" s="123" t="s">
        <v>286</v>
      </c>
      <c r="AP77" s="123" t="s">
        <v>286</v>
      </c>
      <c r="AR77" s="123" t="s">
        <v>286</v>
      </c>
      <c r="AT77" s="123" t="s">
        <v>286</v>
      </c>
      <c r="AV77" s="123" t="s">
        <v>286</v>
      </c>
      <c r="AX77" s="123" t="s">
        <v>286</v>
      </c>
      <c r="AZ77" s="123" t="s">
        <v>286</v>
      </c>
      <c r="BB77" s="123" t="s">
        <v>286</v>
      </c>
      <c r="BD77" s="123" t="s">
        <v>286</v>
      </c>
      <c r="BF77" s="123" t="s">
        <v>286</v>
      </c>
      <c r="BH77" s="123" t="s">
        <v>286</v>
      </c>
      <c r="BJ77" s="123" t="s">
        <v>286</v>
      </c>
      <c r="BL77" s="123" t="s">
        <v>286</v>
      </c>
      <c r="BN77" s="123" t="s">
        <v>286</v>
      </c>
      <c r="BP77" s="123" t="s">
        <v>286</v>
      </c>
      <c r="BQ77" s="2">
        <v>1960022</v>
      </c>
      <c r="BR77" s="123">
        <v>8.476911574002953E-2</v>
      </c>
      <c r="BT77" s="123" t="s">
        <v>286</v>
      </c>
      <c r="BV77" s="123" t="s">
        <v>286</v>
      </c>
      <c r="BX77" s="123" t="s">
        <v>286</v>
      </c>
      <c r="BZ77" s="123" t="s">
        <v>286</v>
      </c>
      <c r="CB77" s="123" t="s">
        <v>286</v>
      </c>
      <c r="CD77" s="123" t="s">
        <v>286</v>
      </c>
      <c r="CF77" s="123" t="s">
        <v>286</v>
      </c>
      <c r="CH77" s="123" t="s">
        <v>286</v>
      </c>
      <c r="CJ77" s="123" t="s">
        <v>286</v>
      </c>
      <c r="CL77" s="123" t="s">
        <v>286</v>
      </c>
      <c r="CN77" s="123" t="s">
        <v>286</v>
      </c>
      <c r="CP77" s="123" t="s">
        <v>286</v>
      </c>
      <c r="CR77" s="123" t="s">
        <v>286</v>
      </c>
      <c r="CT77" s="123" t="s">
        <v>286</v>
      </c>
      <c r="CV77" s="123" t="s">
        <v>286</v>
      </c>
      <c r="CX77" s="123" t="s">
        <v>286</v>
      </c>
      <c r="CZ77" s="123" t="s">
        <v>286</v>
      </c>
      <c r="DB77" s="123" t="s">
        <v>286</v>
      </c>
      <c r="DD77" s="123" t="s">
        <v>286</v>
      </c>
      <c r="DF77" s="123" t="s">
        <v>286</v>
      </c>
      <c r="DH77" s="123" t="s">
        <v>286</v>
      </c>
    </row>
    <row r="78" spans="1:112" x14ac:dyDescent="0.2">
      <c r="A78" s="2" t="s">
        <v>2425</v>
      </c>
      <c r="B78" s="2" t="s">
        <v>2367</v>
      </c>
      <c r="C78" s="2" t="s">
        <v>2367</v>
      </c>
      <c r="D78" s="2" t="s">
        <v>1821</v>
      </c>
      <c r="F78" s="2" t="s">
        <v>286</v>
      </c>
      <c r="H78" s="2" t="s">
        <v>286</v>
      </c>
      <c r="J78" s="123" t="s">
        <v>286</v>
      </c>
      <c r="L78" s="123" t="s">
        <v>286</v>
      </c>
      <c r="P78" s="123" t="s">
        <v>286</v>
      </c>
      <c r="R78" s="123" t="s">
        <v>286</v>
      </c>
      <c r="T78" s="123" t="s">
        <v>286</v>
      </c>
      <c r="V78" s="123" t="s">
        <v>286</v>
      </c>
      <c r="X78" s="123" t="s">
        <v>286</v>
      </c>
      <c r="Z78" s="123" t="s">
        <v>286</v>
      </c>
      <c r="AB78" s="123" t="s">
        <v>286</v>
      </c>
      <c r="AD78" s="123" t="s">
        <v>286</v>
      </c>
      <c r="AF78" s="123" t="s">
        <v>286</v>
      </c>
      <c r="AH78" s="123" t="s">
        <v>286</v>
      </c>
      <c r="AJ78" s="123" t="s">
        <v>286</v>
      </c>
      <c r="AL78" s="123" t="s">
        <v>286</v>
      </c>
      <c r="AN78" s="123" t="s">
        <v>286</v>
      </c>
      <c r="AP78" s="123" t="s">
        <v>286</v>
      </c>
      <c r="AR78" s="123" t="s">
        <v>286</v>
      </c>
      <c r="AT78" s="123" t="s">
        <v>286</v>
      </c>
      <c r="AV78" s="123" t="s">
        <v>286</v>
      </c>
      <c r="AX78" s="123" t="s">
        <v>286</v>
      </c>
      <c r="AZ78" s="123" t="s">
        <v>286</v>
      </c>
      <c r="BB78" s="123" t="s">
        <v>286</v>
      </c>
      <c r="BD78" s="123" t="s">
        <v>286</v>
      </c>
      <c r="BF78" s="123" t="s">
        <v>286</v>
      </c>
      <c r="BH78" s="123" t="s">
        <v>286</v>
      </c>
      <c r="BJ78" s="123" t="s">
        <v>286</v>
      </c>
      <c r="BL78" s="123" t="s">
        <v>286</v>
      </c>
      <c r="BN78" s="123" t="s">
        <v>286</v>
      </c>
      <c r="BP78" s="123" t="s">
        <v>286</v>
      </c>
      <c r="BR78" s="123" t="s">
        <v>286</v>
      </c>
      <c r="BS78" s="2">
        <v>10004581</v>
      </c>
      <c r="BT78" s="123">
        <v>0.71063999416405521</v>
      </c>
      <c r="BV78" s="123" t="s">
        <v>286</v>
      </c>
      <c r="BX78" s="123" t="s">
        <v>286</v>
      </c>
      <c r="BZ78" s="123" t="s">
        <v>286</v>
      </c>
      <c r="CB78" s="123" t="s">
        <v>286</v>
      </c>
      <c r="CD78" s="123" t="s">
        <v>286</v>
      </c>
      <c r="CF78" s="123" t="s">
        <v>286</v>
      </c>
      <c r="CH78" s="123" t="s">
        <v>286</v>
      </c>
      <c r="CJ78" s="123" t="s">
        <v>286</v>
      </c>
      <c r="CL78" s="123" t="s">
        <v>286</v>
      </c>
      <c r="CN78" s="123" t="s">
        <v>286</v>
      </c>
      <c r="CP78" s="123" t="s">
        <v>286</v>
      </c>
      <c r="CR78" s="123" t="s">
        <v>286</v>
      </c>
      <c r="CT78" s="123" t="s">
        <v>286</v>
      </c>
      <c r="CV78" s="123" t="s">
        <v>286</v>
      </c>
      <c r="CX78" s="123" t="s">
        <v>286</v>
      </c>
      <c r="CZ78" s="123" t="s">
        <v>286</v>
      </c>
      <c r="DB78" s="123" t="s">
        <v>286</v>
      </c>
      <c r="DD78" s="123" t="s">
        <v>286</v>
      </c>
      <c r="DF78" s="123" t="s">
        <v>286</v>
      </c>
      <c r="DH78" s="123" t="s">
        <v>286</v>
      </c>
    </row>
    <row r="79" spans="1:112" x14ac:dyDescent="0.2">
      <c r="A79" s="2" t="s">
        <v>2425</v>
      </c>
      <c r="B79" s="2" t="s">
        <v>2367</v>
      </c>
      <c r="C79" s="2" t="s">
        <v>2367</v>
      </c>
      <c r="D79" s="2" t="s">
        <v>1822</v>
      </c>
      <c r="F79" s="2" t="s">
        <v>286</v>
      </c>
      <c r="H79" s="2" t="s">
        <v>286</v>
      </c>
      <c r="J79" s="123" t="s">
        <v>286</v>
      </c>
      <c r="L79" s="123" t="s">
        <v>286</v>
      </c>
      <c r="P79" s="123" t="s">
        <v>286</v>
      </c>
      <c r="R79" s="123" t="s">
        <v>286</v>
      </c>
      <c r="T79" s="123" t="s">
        <v>286</v>
      </c>
      <c r="V79" s="123" t="s">
        <v>286</v>
      </c>
      <c r="X79" s="123" t="s">
        <v>286</v>
      </c>
      <c r="Z79" s="123" t="s">
        <v>286</v>
      </c>
      <c r="AB79" s="123" t="s">
        <v>286</v>
      </c>
      <c r="AD79" s="123" t="s">
        <v>286</v>
      </c>
      <c r="AF79" s="123" t="s">
        <v>286</v>
      </c>
      <c r="AH79" s="123" t="s">
        <v>286</v>
      </c>
      <c r="AJ79" s="123" t="s">
        <v>286</v>
      </c>
      <c r="AL79" s="123" t="s">
        <v>286</v>
      </c>
      <c r="AN79" s="123" t="s">
        <v>286</v>
      </c>
      <c r="AP79" s="123" t="s">
        <v>286</v>
      </c>
      <c r="AR79" s="123" t="s">
        <v>286</v>
      </c>
      <c r="AT79" s="123" t="s">
        <v>286</v>
      </c>
      <c r="AV79" s="123" t="s">
        <v>286</v>
      </c>
      <c r="AX79" s="123" t="s">
        <v>286</v>
      </c>
      <c r="AZ79" s="123" t="s">
        <v>286</v>
      </c>
      <c r="BB79" s="123" t="s">
        <v>286</v>
      </c>
      <c r="BD79" s="123" t="s">
        <v>286</v>
      </c>
      <c r="BF79" s="123" t="s">
        <v>286</v>
      </c>
      <c r="BH79" s="123" t="s">
        <v>286</v>
      </c>
      <c r="BJ79" s="123" t="s">
        <v>286</v>
      </c>
      <c r="BL79" s="123" t="s">
        <v>286</v>
      </c>
      <c r="BN79" s="123" t="s">
        <v>286</v>
      </c>
      <c r="BP79" s="123" t="s">
        <v>286</v>
      </c>
      <c r="BR79" s="123" t="s">
        <v>286</v>
      </c>
      <c r="BS79" s="2">
        <v>4073688</v>
      </c>
      <c r="BT79" s="123">
        <v>0.28936000583594473</v>
      </c>
      <c r="BV79" s="123" t="s">
        <v>286</v>
      </c>
      <c r="BX79" s="123" t="s">
        <v>286</v>
      </c>
      <c r="BZ79" s="123" t="s">
        <v>286</v>
      </c>
      <c r="CB79" s="123" t="s">
        <v>286</v>
      </c>
      <c r="CD79" s="123" t="s">
        <v>286</v>
      </c>
      <c r="CF79" s="123" t="s">
        <v>286</v>
      </c>
      <c r="CH79" s="123" t="s">
        <v>286</v>
      </c>
      <c r="CJ79" s="123" t="s">
        <v>286</v>
      </c>
      <c r="CL79" s="123" t="s">
        <v>286</v>
      </c>
      <c r="CN79" s="123" t="s">
        <v>286</v>
      </c>
      <c r="CP79" s="123" t="s">
        <v>286</v>
      </c>
      <c r="CR79" s="123" t="s">
        <v>286</v>
      </c>
      <c r="CT79" s="123" t="s">
        <v>286</v>
      </c>
      <c r="CV79" s="123" t="s">
        <v>286</v>
      </c>
      <c r="CX79" s="123" t="s">
        <v>286</v>
      </c>
      <c r="CZ79" s="123" t="s">
        <v>286</v>
      </c>
      <c r="DB79" s="123" t="s">
        <v>286</v>
      </c>
      <c r="DD79" s="123" t="s">
        <v>286</v>
      </c>
      <c r="DF79" s="123" t="s">
        <v>286</v>
      </c>
      <c r="DH79" s="123" t="s">
        <v>286</v>
      </c>
    </row>
    <row r="80" spans="1:112" x14ac:dyDescent="0.2">
      <c r="A80" s="2" t="s">
        <v>2426</v>
      </c>
      <c r="B80" s="2" t="s">
        <v>2368</v>
      </c>
      <c r="C80" s="2" t="s">
        <v>2368</v>
      </c>
      <c r="D80" s="2" t="s">
        <v>1821</v>
      </c>
      <c r="F80" s="2" t="s">
        <v>286</v>
      </c>
      <c r="H80" s="2" t="s">
        <v>286</v>
      </c>
      <c r="J80" s="123" t="s">
        <v>286</v>
      </c>
      <c r="L80" s="123" t="s">
        <v>286</v>
      </c>
      <c r="P80" s="123" t="s">
        <v>286</v>
      </c>
      <c r="R80" s="123" t="s">
        <v>286</v>
      </c>
      <c r="T80" s="123" t="s">
        <v>286</v>
      </c>
      <c r="V80" s="123" t="s">
        <v>286</v>
      </c>
      <c r="X80" s="123" t="s">
        <v>286</v>
      </c>
      <c r="Z80" s="123" t="s">
        <v>286</v>
      </c>
      <c r="AB80" s="123" t="s">
        <v>286</v>
      </c>
      <c r="AD80" s="123" t="s">
        <v>286</v>
      </c>
      <c r="AF80" s="123" t="s">
        <v>286</v>
      </c>
      <c r="AH80" s="123" t="s">
        <v>286</v>
      </c>
      <c r="AJ80" s="123" t="s">
        <v>286</v>
      </c>
      <c r="AL80" s="123" t="s">
        <v>286</v>
      </c>
      <c r="AN80" s="123" t="s">
        <v>286</v>
      </c>
      <c r="AP80" s="123" t="s">
        <v>286</v>
      </c>
      <c r="AR80" s="123" t="s">
        <v>286</v>
      </c>
      <c r="AT80" s="123" t="s">
        <v>286</v>
      </c>
      <c r="AV80" s="123" t="s">
        <v>286</v>
      </c>
      <c r="AX80" s="123" t="s">
        <v>286</v>
      </c>
      <c r="AZ80" s="123" t="s">
        <v>286</v>
      </c>
      <c r="BB80" s="123" t="s">
        <v>286</v>
      </c>
      <c r="BD80" s="123" t="s">
        <v>286</v>
      </c>
      <c r="BF80" s="123" t="s">
        <v>286</v>
      </c>
      <c r="BH80" s="123" t="s">
        <v>286</v>
      </c>
      <c r="BJ80" s="123" t="s">
        <v>286</v>
      </c>
      <c r="BL80" s="123" t="s">
        <v>286</v>
      </c>
      <c r="BN80" s="123" t="s">
        <v>286</v>
      </c>
      <c r="BP80" s="123" t="s">
        <v>286</v>
      </c>
      <c r="BR80" s="123" t="s">
        <v>286</v>
      </c>
      <c r="BT80" s="123" t="s">
        <v>286</v>
      </c>
      <c r="BU80" s="2">
        <v>11637524</v>
      </c>
      <c r="BV80" s="123">
        <v>0.82015114429436387</v>
      </c>
      <c r="BX80" s="123" t="s">
        <v>286</v>
      </c>
      <c r="BZ80" s="123" t="s">
        <v>286</v>
      </c>
      <c r="CB80" s="123" t="s">
        <v>286</v>
      </c>
      <c r="CD80" s="123" t="s">
        <v>286</v>
      </c>
      <c r="CF80" s="123" t="s">
        <v>286</v>
      </c>
      <c r="CH80" s="123" t="s">
        <v>286</v>
      </c>
      <c r="CJ80" s="123" t="s">
        <v>286</v>
      </c>
      <c r="CL80" s="123" t="s">
        <v>286</v>
      </c>
      <c r="CN80" s="123" t="s">
        <v>286</v>
      </c>
      <c r="CP80" s="123" t="s">
        <v>286</v>
      </c>
      <c r="CR80" s="123" t="s">
        <v>286</v>
      </c>
      <c r="CT80" s="123" t="s">
        <v>286</v>
      </c>
      <c r="CV80" s="123" t="s">
        <v>286</v>
      </c>
      <c r="CX80" s="123" t="s">
        <v>286</v>
      </c>
      <c r="CZ80" s="123" t="s">
        <v>286</v>
      </c>
      <c r="DB80" s="123" t="s">
        <v>286</v>
      </c>
      <c r="DD80" s="123" t="s">
        <v>286</v>
      </c>
      <c r="DF80" s="123" t="s">
        <v>286</v>
      </c>
      <c r="DH80" s="123" t="s">
        <v>286</v>
      </c>
    </row>
    <row r="81" spans="1:112" x14ac:dyDescent="0.2">
      <c r="A81" s="2" t="s">
        <v>2426</v>
      </c>
      <c r="B81" s="2" t="s">
        <v>2368</v>
      </c>
      <c r="C81" s="2" t="s">
        <v>2368</v>
      </c>
      <c r="D81" s="2" t="s">
        <v>1822</v>
      </c>
      <c r="F81" s="2" t="s">
        <v>286</v>
      </c>
      <c r="H81" s="2" t="s">
        <v>286</v>
      </c>
      <c r="J81" s="123" t="s">
        <v>286</v>
      </c>
      <c r="L81" s="123" t="s">
        <v>286</v>
      </c>
      <c r="P81" s="123" t="s">
        <v>286</v>
      </c>
      <c r="R81" s="123" t="s">
        <v>286</v>
      </c>
      <c r="T81" s="123" t="s">
        <v>286</v>
      </c>
      <c r="V81" s="123" t="s">
        <v>286</v>
      </c>
      <c r="X81" s="123" t="s">
        <v>286</v>
      </c>
      <c r="Z81" s="123" t="s">
        <v>286</v>
      </c>
      <c r="AB81" s="123" t="s">
        <v>286</v>
      </c>
      <c r="AD81" s="123" t="s">
        <v>286</v>
      </c>
      <c r="AF81" s="123" t="s">
        <v>286</v>
      </c>
      <c r="AH81" s="123" t="s">
        <v>286</v>
      </c>
      <c r="AJ81" s="123" t="s">
        <v>286</v>
      </c>
      <c r="AL81" s="123" t="s">
        <v>286</v>
      </c>
      <c r="AN81" s="123" t="s">
        <v>286</v>
      </c>
      <c r="AP81" s="123" t="s">
        <v>286</v>
      </c>
      <c r="AR81" s="123" t="s">
        <v>286</v>
      </c>
      <c r="AT81" s="123" t="s">
        <v>286</v>
      </c>
      <c r="AV81" s="123" t="s">
        <v>286</v>
      </c>
      <c r="AX81" s="123" t="s">
        <v>286</v>
      </c>
      <c r="AZ81" s="123" t="s">
        <v>286</v>
      </c>
      <c r="BB81" s="123" t="s">
        <v>286</v>
      </c>
      <c r="BD81" s="123" t="s">
        <v>286</v>
      </c>
      <c r="BF81" s="123" t="s">
        <v>286</v>
      </c>
      <c r="BH81" s="123" t="s">
        <v>286</v>
      </c>
      <c r="BJ81" s="123" t="s">
        <v>286</v>
      </c>
      <c r="BL81" s="123" t="s">
        <v>286</v>
      </c>
      <c r="BN81" s="123" t="s">
        <v>286</v>
      </c>
      <c r="BP81" s="123" t="s">
        <v>286</v>
      </c>
      <c r="BR81" s="123" t="s">
        <v>286</v>
      </c>
      <c r="BT81" s="123" t="s">
        <v>286</v>
      </c>
      <c r="BU81" s="2">
        <v>2551963</v>
      </c>
      <c r="BV81" s="123">
        <v>0.17984885570563616</v>
      </c>
      <c r="BX81" s="123" t="s">
        <v>286</v>
      </c>
      <c r="BZ81" s="123" t="s">
        <v>286</v>
      </c>
      <c r="CB81" s="123" t="s">
        <v>286</v>
      </c>
      <c r="CD81" s="123" t="s">
        <v>286</v>
      </c>
      <c r="CF81" s="123" t="s">
        <v>286</v>
      </c>
      <c r="CH81" s="123" t="s">
        <v>286</v>
      </c>
      <c r="CJ81" s="123" t="s">
        <v>286</v>
      </c>
      <c r="CL81" s="123" t="s">
        <v>286</v>
      </c>
      <c r="CN81" s="123" t="s">
        <v>286</v>
      </c>
      <c r="CP81" s="123" t="s">
        <v>286</v>
      </c>
      <c r="CR81" s="123" t="s">
        <v>286</v>
      </c>
      <c r="CT81" s="123" t="s">
        <v>286</v>
      </c>
      <c r="CV81" s="123" t="s">
        <v>286</v>
      </c>
      <c r="CX81" s="123" t="s">
        <v>286</v>
      </c>
      <c r="CZ81" s="123" t="s">
        <v>286</v>
      </c>
      <c r="DB81" s="123" t="s">
        <v>286</v>
      </c>
      <c r="DD81" s="123" t="s">
        <v>286</v>
      </c>
      <c r="DF81" s="123" t="s">
        <v>286</v>
      </c>
      <c r="DH81" s="123" t="s">
        <v>286</v>
      </c>
    </row>
    <row r="82" spans="1:112" x14ac:dyDescent="0.2">
      <c r="A82" s="2" t="s">
        <v>2427</v>
      </c>
      <c r="B82" s="2" t="s">
        <v>2369</v>
      </c>
      <c r="C82" s="2" t="s">
        <v>2369</v>
      </c>
      <c r="D82" s="2" t="s">
        <v>1821</v>
      </c>
      <c r="F82" s="2" t="s">
        <v>286</v>
      </c>
      <c r="H82" s="2" t="s">
        <v>286</v>
      </c>
      <c r="J82" s="123" t="s">
        <v>286</v>
      </c>
      <c r="L82" s="123" t="s">
        <v>286</v>
      </c>
      <c r="P82" s="123" t="s">
        <v>286</v>
      </c>
      <c r="R82" s="123" t="s">
        <v>286</v>
      </c>
      <c r="T82" s="123" t="s">
        <v>286</v>
      </c>
      <c r="V82" s="123" t="s">
        <v>286</v>
      </c>
      <c r="X82" s="123" t="s">
        <v>286</v>
      </c>
      <c r="Z82" s="123" t="s">
        <v>286</v>
      </c>
      <c r="AB82" s="123" t="s">
        <v>286</v>
      </c>
      <c r="AD82" s="123" t="s">
        <v>286</v>
      </c>
      <c r="AF82" s="123" t="s">
        <v>286</v>
      </c>
      <c r="AH82" s="123" t="s">
        <v>286</v>
      </c>
      <c r="AJ82" s="123" t="s">
        <v>286</v>
      </c>
      <c r="AL82" s="123" t="s">
        <v>286</v>
      </c>
      <c r="AN82" s="123" t="s">
        <v>286</v>
      </c>
      <c r="AP82" s="123" t="s">
        <v>286</v>
      </c>
      <c r="AR82" s="123" t="s">
        <v>286</v>
      </c>
      <c r="AT82" s="123" t="s">
        <v>286</v>
      </c>
      <c r="AV82" s="123" t="s">
        <v>286</v>
      </c>
      <c r="AX82" s="123" t="s">
        <v>286</v>
      </c>
      <c r="AZ82" s="123" t="s">
        <v>286</v>
      </c>
      <c r="BB82" s="123" t="s">
        <v>286</v>
      </c>
      <c r="BD82" s="123" t="s">
        <v>286</v>
      </c>
      <c r="BF82" s="123" t="s">
        <v>286</v>
      </c>
      <c r="BH82" s="123" t="s">
        <v>286</v>
      </c>
      <c r="BJ82" s="123" t="s">
        <v>286</v>
      </c>
      <c r="BL82" s="123" t="s">
        <v>286</v>
      </c>
      <c r="BN82" s="123" t="s">
        <v>286</v>
      </c>
      <c r="BP82" s="123" t="s">
        <v>286</v>
      </c>
      <c r="BR82" s="123" t="s">
        <v>286</v>
      </c>
      <c r="BT82" s="123" t="s">
        <v>286</v>
      </c>
      <c r="BV82" s="123" t="s">
        <v>286</v>
      </c>
      <c r="BW82" s="2">
        <v>9125465</v>
      </c>
      <c r="BX82" s="123">
        <v>0.7057200626570147</v>
      </c>
      <c r="BZ82" s="123" t="s">
        <v>286</v>
      </c>
      <c r="CB82" s="123" t="s">
        <v>286</v>
      </c>
      <c r="CD82" s="123" t="s">
        <v>286</v>
      </c>
      <c r="CF82" s="123" t="s">
        <v>286</v>
      </c>
      <c r="CH82" s="123" t="s">
        <v>286</v>
      </c>
      <c r="CJ82" s="123" t="s">
        <v>286</v>
      </c>
      <c r="CL82" s="123" t="s">
        <v>286</v>
      </c>
      <c r="CN82" s="123" t="s">
        <v>286</v>
      </c>
      <c r="CP82" s="123" t="s">
        <v>286</v>
      </c>
      <c r="CR82" s="123" t="s">
        <v>286</v>
      </c>
      <c r="CT82" s="123" t="s">
        <v>286</v>
      </c>
      <c r="CV82" s="123" t="s">
        <v>286</v>
      </c>
      <c r="CX82" s="123" t="s">
        <v>286</v>
      </c>
      <c r="CZ82" s="123" t="s">
        <v>286</v>
      </c>
      <c r="DB82" s="123" t="s">
        <v>286</v>
      </c>
      <c r="DD82" s="123" t="s">
        <v>286</v>
      </c>
      <c r="DF82" s="123" t="s">
        <v>286</v>
      </c>
      <c r="DH82" s="123" t="s">
        <v>286</v>
      </c>
    </row>
    <row r="83" spans="1:112" x14ac:dyDescent="0.2">
      <c r="A83" s="2" t="s">
        <v>2427</v>
      </c>
      <c r="B83" s="2" t="s">
        <v>2369</v>
      </c>
      <c r="C83" s="2" t="s">
        <v>2369</v>
      </c>
      <c r="D83" s="2" t="s">
        <v>1822</v>
      </c>
      <c r="F83" s="2" t="s">
        <v>286</v>
      </c>
      <c r="H83" s="2" t="s">
        <v>286</v>
      </c>
      <c r="J83" s="123" t="s">
        <v>286</v>
      </c>
      <c r="L83" s="123" t="s">
        <v>286</v>
      </c>
      <c r="P83" s="123" t="s">
        <v>286</v>
      </c>
      <c r="R83" s="123" t="s">
        <v>286</v>
      </c>
      <c r="T83" s="123" t="s">
        <v>286</v>
      </c>
      <c r="V83" s="123" t="s">
        <v>286</v>
      </c>
      <c r="X83" s="123" t="s">
        <v>286</v>
      </c>
      <c r="Z83" s="123" t="s">
        <v>286</v>
      </c>
      <c r="AB83" s="123" t="s">
        <v>286</v>
      </c>
      <c r="AD83" s="123" t="s">
        <v>286</v>
      </c>
      <c r="AF83" s="123" t="s">
        <v>286</v>
      </c>
      <c r="AH83" s="123" t="s">
        <v>286</v>
      </c>
      <c r="AJ83" s="123" t="s">
        <v>286</v>
      </c>
      <c r="AL83" s="123" t="s">
        <v>286</v>
      </c>
      <c r="AN83" s="123" t="s">
        <v>286</v>
      </c>
      <c r="AP83" s="123" t="s">
        <v>286</v>
      </c>
      <c r="AR83" s="123" t="s">
        <v>286</v>
      </c>
      <c r="AT83" s="123" t="s">
        <v>286</v>
      </c>
      <c r="AV83" s="123" t="s">
        <v>286</v>
      </c>
      <c r="AX83" s="123" t="s">
        <v>286</v>
      </c>
      <c r="AZ83" s="123" t="s">
        <v>286</v>
      </c>
      <c r="BB83" s="123" t="s">
        <v>286</v>
      </c>
      <c r="BD83" s="123" t="s">
        <v>286</v>
      </c>
      <c r="BF83" s="123" t="s">
        <v>286</v>
      </c>
      <c r="BH83" s="123" t="s">
        <v>286</v>
      </c>
      <c r="BJ83" s="123" t="s">
        <v>286</v>
      </c>
      <c r="BL83" s="123" t="s">
        <v>286</v>
      </c>
      <c r="BN83" s="123" t="s">
        <v>286</v>
      </c>
      <c r="BP83" s="123" t="s">
        <v>286</v>
      </c>
      <c r="BR83" s="123" t="s">
        <v>286</v>
      </c>
      <c r="BT83" s="123" t="s">
        <v>286</v>
      </c>
      <c r="BV83" s="123" t="s">
        <v>286</v>
      </c>
      <c r="BW83" s="2">
        <v>3805250</v>
      </c>
      <c r="BX83" s="123">
        <v>0.2942799373429853</v>
      </c>
      <c r="BZ83" s="123" t="s">
        <v>286</v>
      </c>
      <c r="CB83" s="123" t="s">
        <v>286</v>
      </c>
      <c r="CD83" s="123" t="s">
        <v>286</v>
      </c>
      <c r="CF83" s="123" t="s">
        <v>286</v>
      </c>
      <c r="CH83" s="123" t="s">
        <v>286</v>
      </c>
      <c r="CJ83" s="123" t="s">
        <v>286</v>
      </c>
      <c r="CL83" s="123" t="s">
        <v>286</v>
      </c>
      <c r="CN83" s="123" t="s">
        <v>286</v>
      </c>
      <c r="CP83" s="123" t="s">
        <v>286</v>
      </c>
      <c r="CR83" s="123" t="s">
        <v>286</v>
      </c>
      <c r="CT83" s="123" t="s">
        <v>286</v>
      </c>
      <c r="CV83" s="123" t="s">
        <v>286</v>
      </c>
      <c r="CX83" s="123" t="s">
        <v>286</v>
      </c>
      <c r="CZ83" s="123" t="s">
        <v>286</v>
      </c>
      <c r="DB83" s="123" t="s">
        <v>286</v>
      </c>
      <c r="DD83" s="123" t="s">
        <v>286</v>
      </c>
      <c r="DF83" s="123" t="s">
        <v>286</v>
      </c>
      <c r="DH83" s="123" t="s">
        <v>286</v>
      </c>
    </row>
    <row r="84" spans="1:112" x14ac:dyDescent="0.2">
      <c r="A84" s="2" t="s">
        <v>2428</v>
      </c>
      <c r="B84" s="2" t="s">
        <v>2370</v>
      </c>
      <c r="C84" s="2" t="s">
        <v>2370</v>
      </c>
      <c r="D84" s="2" t="s">
        <v>1821</v>
      </c>
      <c r="F84" s="2" t="s">
        <v>286</v>
      </c>
      <c r="H84" s="2" t="s">
        <v>286</v>
      </c>
      <c r="J84" s="123" t="s">
        <v>286</v>
      </c>
      <c r="L84" s="123" t="s">
        <v>286</v>
      </c>
      <c r="P84" s="123" t="s">
        <v>286</v>
      </c>
      <c r="R84" s="123" t="s">
        <v>286</v>
      </c>
      <c r="T84" s="123" t="s">
        <v>286</v>
      </c>
      <c r="V84" s="123" t="s">
        <v>286</v>
      </c>
      <c r="X84" s="123" t="s">
        <v>286</v>
      </c>
      <c r="Z84" s="123" t="s">
        <v>286</v>
      </c>
      <c r="AB84" s="123" t="s">
        <v>286</v>
      </c>
      <c r="AD84" s="123" t="s">
        <v>286</v>
      </c>
      <c r="AF84" s="123" t="s">
        <v>286</v>
      </c>
      <c r="AH84" s="123" t="s">
        <v>286</v>
      </c>
      <c r="AJ84" s="123" t="s">
        <v>286</v>
      </c>
      <c r="AL84" s="123" t="s">
        <v>286</v>
      </c>
      <c r="AN84" s="123" t="s">
        <v>286</v>
      </c>
      <c r="AP84" s="123" t="s">
        <v>286</v>
      </c>
      <c r="AR84" s="123" t="s">
        <v>286</v>
      </c>
      <c r="AT84" s="123" t="s">
        <v>286</v>
      </c>
      <c r="AV84" s="123" t="s">
        <v>286</v>
      </c>
      <c r="AX84" s="123" t="s">
        <v>286</v>
      </c>
      <c r="AZ84" s="123" t="s">
        <v>286</v>
      </c>
      <c r="BB84" s="123" t="s">
        <v>286</v>
      </c>
      <c r="BD84" s="123" t="s">
        <v>286</v>
      </c>
      <c r="BF84" s="123" t="s">
        <v>286</v>
      </c>
      <c r="BH84" s="123" t="s">
        <v>286</v>
      </c>
      <c r="BJ84" s="123" t="s">
        <v>286</v>
      </c>
      <c r="BL84" s="123" t="s">
        <v>286</v>
      </c>
      <c r="BN84" s="123" t="s">
        <v>286</v>
      </c>
      <c r="BP84" s="123" t="s">
        <v>286</v>
      </c>
      <c r="BR84" s="123" t="s">
        <v>286</v>
      </c>
      <c r="BT84" s="123" t="s">
        <v>286</v>
      </c>
      <c r="BV84" s="123" t="s">
        <v>286</v>
      </c>
      <c r="BX84" s="123" t="s">
        <v>286</v>
      </c>
      <c r="BY84" s="2">
        <v>9237713</v>
      </c>
      <c r="BZ84" s="123">
        <v>0.69000184792986297</v>
      </c>
      <c r="CB84" s="123" t="s">
        <v>286</v>
      </c>
      <c r="CD84" s="123" t="s">
        <v>286</v>
      </c>
      <c r="CF84" s="123" t="s">
        <v>286</v>
      </c>
      <c r="CH84" s="123" t="s">
        <v>286</v>
      </c>
      <c r="CJ84" s="123" t="s">
        <v>286</v>
      </c>
      <c r="CL84" s="123" t="s">
        <v>286</v>
      </c>
      <c r="CN84" s="123" t="s">
        <v>286</v>
      </c>
      <c r="CP84" s="123" t="s">
        <v>286</v>
      </c>
      <c r="CR84" s="123" t="s">
        <v>286</v>
      </c>
      <c r="CT84" s="123" t="s">
        <v>286</v>
      </c>
      <c r="CV84" s="123" t="s">
        <v>286</v>
      </c>
      <c r="CX84" s="123" t="s">
        <v>286</v>
      </c>
      <c r="CZ84" s="123" t="s">
        <v>286</v>
      </c>
      <c r="DB84" s="123" t="s">
        <v>286</v>
      </c>
      <c r="DD84" s="123" t="s">
        <v>286</v>
      </c>
      <c r="DF84" s="123" t="s">
        <v>286</v>
      </c>
      <c r="DH84" s="123" t="s">
        <v>286</v>
      </c>
    </row>
    <row r="85" spans="1:112" x14ac:dyDescent="0.2">
      <c r="A85" s="2" t="s">
        <v>2428</v>
      </c>
      <c r="B85" s="2" t="s">
        <v>2370</v>
      </c>
      <c r="C85" s="2" t="s">
        <v>2370</v>
      </c>
      <c r="D85" s="2" t="s">
        <v>1822</v>
      </c>
      <c r="F85" s="2" t="s">
        <v>286</v>
      </c>
      <c r="H85" s="2" t="s">
        <v>286</v>
      </c>
      <c r="J85" s="123" t="s">
        <v>286</v>
      </c>
      <c r="L85" s="123" t="s">
        <v>286</v>
      </c>
      <c r="P85" s="123" t="s">
        <v>286</v>
      </c>
      <c r="R85" s="123" t="s">
        <v>286</v>
      </c>
      <c r="T85" s="123" t="s">
        <v>286</v>
      </c>
      <c r="V85" s="123" t="s">
        <v>286</v>
      </c>
      <c r="X85" s="123" t="s">
        <v>286</v>
      </c>
      <c r="Z85" s="123" t="s">
        <v>286</v>
      </c>
      <c r="AB85" s="123" t="s">
        <v>286</v>
      </c>
      <c r="AD85" s="123" t="s">
        <v>286</v>
      </c>
      <c r="AF85" s="123" t="s">
        <v>286</v>
      </c>
      <c r="AH85" s="123" t="s">
        <v>286</v>
      </c>
      <c r="AJ85" s="123" t="s">
        <v>286</v>
      </c>
      <c r="AL85" s="123" t="s">
        <v>286</v>
      </c>
      <c r="AN85" s="123" t="s">
        <v>286</v>
      </c>
      <c r="AP85" s="123" t="s">
        <v>286</v>
      </c>
      <c r="AR85" s="123" t="s">
        <v>286</v>
      </c>
      <c r="AT85" s="123" t="s">
        <v>286</v>
      </c>
      <c r="AV85" s="123" t="s">
        <v>286</v>
      </c>
      <c r="AX85" s="123" t="s">
        <v>286</v>
      </c>
      <c r="AZ85" s="123" t="s">
        <v>286</v>
      </c>
      <c r="BB85" s="123" t="s">
        <v>286</v>
      </c>
      <c r="BD85" s="123" t="s">
        <v>286</v>
      </c>
      <c r="BF85" s="123" t="s">
        <v>286</v>
      </c>
      <c r="BH85" s="123" t="s">
        <v>286</v>
      </c>
      <c r="BJ85" s="123" t="s">
        <v>286</v>
      </c>
      <c r="BL85" s="123" t="s">
        <v>286</v>
      </c>
      <c r="BN85" s="123" t="s">
        <v>286</v>
      </c>
      <c r="BP85" s="123" t="s">
        <v>286</v>
      </c>
      <c r="BR85" s="123" t="s">
        <v>286</v>
      </c>
      <c r="BT85" s="123" t="s">
        <v>286</v>
      </c>
      <c r="BV85" s="123" t="s">
        <v>286</v>
      </c>
      <c r="BX85" s="123" t="s">
        <v>286</v>
      </c>
      <c r="BY85" s="2">
        <v>4150241</v>
      </c>
      <c r="BZ85" s="123">
        <v>0.30999815207013709</v>
      </c>
      <c r="CB85" s="123" t="s">
        <v>286</v>
      </c>
      <c r="CD85" s="123" t="s">
        <v>286</v>
      </c>
      <c r="CF85" s="123" t="s">
        <v>286</v>
      </c>
      <c r="CH85" s="123" t="s">
        <v>286</v>
      </c>
      <c r="CJ85" s="123" t="s">
        <v>286</v>
      </c>
      <c r="CL85" s="123" t="s">
        <v>286</v>
      </c>
      <c r="CN85" s="123" t="s">
        <v>286</v>
      </c>
      <c r="CP85" s="123" t="s">
        <v>286</v>
      </c>
      <c r="CR85" s="123" t="s">
        <v>286</v>
      </c>
      <c r="CT85" s="123" t="s">
        <v>286</v>
      </c>
      <c r="CV85" s="123" t="s">
        <v>286</v>
      </c>
      <c r="CX85" s="123" t="s">
        <v>286</v>
      </c>
      <c r="CZ85" s="123" t="s">
        <v>286</v>
      </c>
      <c r="DB85" s="123" t="s">
        <v>286</v>
      </c>
      <c r="DD85" s="123" t="s">
        <v>286</v>
      </c>
      <c r="DF85" s="123" t="s">
        <v>286</v>
      </c>
      <c r="DH85" s="123" t="s">
        <v>286</v>
      </c>
    </row>
    <row r="86" spans="1:112" x14ac:dyDescent="0.2">
      <c r="A86" s="2" t="s">
        <v>2429</v>
      </c>
      <c r="B86" s="2" t="s">
        <v>2371</v>
      </c>
      <c r="C86" s="2" t="s">
        <v>2371</v>
      </c>
      <c r="D86" s="2" t="s">
        <v>1821</v>
      </c>
      <c r="F86" s="2" t="s">
        <v>286</v>
      </c>
      <c r="H86" s="2" t="s">
        <v>286</v>
      </c>
      <c r="J86" s="123" t="s">
        <v>286</v>
      </c>
      <c r="L86" s="123" t="s">
        <v>286</v>
      </c>
      <c r="P86" s="123" t="s">
        <v>286</v>
      </c>
      <c r="R86" s="123" t="s">
        <v>286</v>
      </c>
      <c r="T86" s="123" t="s">
        <v>286</v>
      </c>
      <c r="V86" s="123" t="s">
        <v>286</v>
      </c>
      <c r="X86" s="123" t="s">
        <v>286</v>
      </c>
      <c r="Z86" s="123" t="s">
        <v>286</v>
      </c>
      <c r="AB86" s="123" t="s">
        <v>286</v>
      </c>
      <c r="AD86" s="123" t="s">
        <v>286</v>
      </c>
      <c r="AF86" s="123" t="s">
        <v>286</v>
      </c>
      <c r="AH86" s="123" t="s">
        <v>286</v>
      </c>
      <c r="AJ86" s="123" t="s">
        <v>286</v>
      </c>
      <c r="AL86" s="123" t="s">
        <v>286</v>
      </c>
      <c r="AN86" s="123" t="s">
        <v>286</v>
      </c>
      <c r="AP86" s="123" t="s">
        <v>286</v>
      </c>
      <c r="AR86" s="123" t="s">
        <v>286</v>
      </c>
      <c r="AT86" s="123" t="s">
        <v>286</v>
      </c>
      <c r="AV86" s="123" t="s">
        <v>286</v>
      </c>
      <c r="AX86" s="123" t="s">
        <v>286</v>
      </c>
      <c r="AZ86" s="123" t="s">
        <v>286</v>
      </c>
      <c r="BB86" s="123" t="s">
        <v>286</v>
      </c>
      <c r="BD86" s="123" t="s">
        <v>286</v>
      </c>
      <c r="BF86" s="123" t="s">
        <v>286</v>
      </c>
      <c r="BH86" s="123" t="s">
        <v>286</v>
      </c>
      <c r="BJ86" s="123" t="s">
        <v>286</v>
      </c>
      <c r="BL86" s="123" t="s">
        <v>286</v>
      </c>
      <c r="BN86" s="123" t="s">
        <v>286</v>
      </c>
      <c r="BP86" s="123" t="s">
        <v>286</v>
      </c>
      <c r="BR86" s="123" t="s">
        <v>286</v>
      </c>
      <c r="BT86" s="123" t="s">
        <v>286</v>
      </c>
      <c r="BV86" s="123" t="s">
        <v>286</v>
      </c>
      <c r="BX86" s="123" t="s">
        <v>286</v>
      </c>
      <c r="BZ86" s="123" t="s">
        <v>286</v>
      </c>
      <c r="CA86" s="2">
        <v>10200692</v>
      </c>
      <c r="CB86" s="123">
        <v>0.7521980205408394</v>
      </c>
      <c r="CD86" s="123" t="s">
        <v>286</v>
      </c>
      <c r="CF86" s="123" t="s">
        <v>286</v>
      </c>
      <c r="CH86" s="123" t="s">
        <v>286</v>
      </c>
      <c r="CJ86" s="123" t="s">
        <v>286</v>
      </c>
      <c r="CL86" s="123" t="s">
        <v>286</v>
      </c>
      <c r="CN86" s="123" t="s">
        <v>286</v>
      </c>
      <c r="CP86" s="123" t="s">
        <v>286</v>
      </c>
      <c r="CR86" s="123" t="s">
        <v>286</v>
      </c>
      <c r="CT86" s="123" t="s">
        <v>286</v>
      </c>
      <c r="CV86" s="123" t="s">
        <v>286</v>
      </c>
      <c r="CX86" s="123" t="s">
        <v>286</v>
      </c>
      <c r="CZ86" s="123" t="s">
        <v>286</v>
      </c>
      <c r="DB86" s="123" t="s">
        <v>286</v>
      </c>
      <c r="DD86" s="123" t="s">
        <v>286</v>
      </c>
      <c r="DF86" s="123" t="s">
        <v>286</v>
      </c>
      <c r="DH86" s="123" t="s">
        <v>286</v>
      </c>
    </row>
    <row r="87" spans="1:112" x14ac:dyDescent="0.2">
      <c r="A87" s="2" t="s">
        <v>2429</v>
      </c>
      <c r="B87" s="2" t="s">
        <v>2371</v>
      </c>
      <c r="C87" s="2" t="s">
        <v>2371</v>
      </c>
      <c r="D87" s="2" t="s">
        <v>1822</v>
      </c>
      <c r="F87" s="2" t="s">
        <v>286</v>
      </c>
      <c r="H87" s="2" t="s">
        <v>286</v>
      </c>
      <c r="J87" s="123" t="s">
        <v>286</v>
      </c>
      <c r="L87" s="123" t="s">
        <v>286</v>
      </c>
      <c r="P87" s="123" t="s">
        <v>286</v>
      </c>
      <c r="R87" s="123" t="s">
        <v>286</v>
      </c>
      <c r="T87" s="123" t="s">
        <v>286</v>
      </c>
      <c r="V87" s="123" t="s">
        <v>286</v>
      </c>
      <c r="X87" s="123" t="s">
        <v>286</v>
      </c>
      <c r="Z87" s="123" t="s">
        <v>286</v>
      </c>
      <c r="AB87" s="123" t="s">
        <v>286</v>
      </c>
      <c r="AD87" s="123" t="s">
        <v>286</v>
      </c>
      <c r="AF87" s="123" t="s">
        <v>286</v>
      </c>
      <c r="AH87" s="123" t="s">
        <v>286</v>
      </c>
      <c r="AJ87" s="123" t="s">
        <v>286</v>
      </c>
      <c r="AL87" s="123" t="s">
        <v>286</v>
      </c>
      <c r="AN87" s="123" t="s">
        <v>286</v>
      </c>
      <c r="AP87" s="123" t="s">
        <v>286</v>
      </c>
      <c r="AR87" s="123" t="s">
        <v>286</v>
      </c>
      <c r="AT87" s="123" t="s">
        <v>286</v>
      </c>
      <c r="AV87" s="123" t="s">
        <v>286</v>
      </c>
      <c r="AX87" s="123" t="s">
        <v>286</v>
      </c>
      <c r="AZ87" s="123" t="s">
        <v>286</v>
      </c>
      <c r="BB87" s="123" t="s">
        <v>286</v>
      </c>
      <c r="BD87" s="123" t="s">
        <v>286</v>
      </c>
      <c r="BF87" s="123" t="s">
        <v>286</v>
      </c>
      <c r="BH87" s="123" t="s">
        <v>286</v>
      </c>
      <c r="BJ87" s="123" t="s">
        <v>286</v>
      </c>
      <c r="BL87" s="123" t="s">
        <v>286</v>
      </c>
      <c r="BN87" s="123" t="s">
        <v>286</v>
      </c>
      <c r="BP87" s="123" t="s">
        <v>286</v>
      </c>
      <c r="BR87" s="123" t="s">
        <v>286</v>
      </c>
      <c r="BT87" s="123" t="s">
        <v>286</v>
      </c>
      <c r="BV87" s="123" t="s">
        <v>286</v>
      </c>
      <c r="BX87" s="123" t="s">
        <v>286</v>
      </c>
      <c r="BZ87" s="123" t="s">
        <v>286</v>
      </c>
      <c r="CA87" s="2">
        <v>3360487</v>
      </c>
      <c r="CB87" s="123">
        <v>0.2478019794591606</v>
      </c>
      <c r="CD87" s="123" t="s">
        <v>286</v>
      </c>
      <c r="CF87" s="123" t="s">
        <v>286</v>
      </c>
      <c r="CH87" s="123" t="s">
        <v>286</v>
      </c>
      <c r="CJ87" s="123" t="s">
        <v>286</v>
      </c>
      <c r="CL87" s="123" t="s">
        <v>286</v>
      </c>
      <c r="CN87" s="123" t="s">
        <v>286</v>
      </c>
      <c r="CP87" s="123" t="s">
        <v>286</v>
      </c>
      <c r="CR87" s="123" t="s">
        <v>286</v>
      </c>
      <c r="CT87" s="123" t="s">
        <v>286</v>
      </c>
      <c r="CV87" s="123" t="s">
        <v>286</v>
      </c>
      <c r="CX87" s="123" t="s">
        <v>286</v>
      </c>
      <c r="CZ87" s="123" t="s">
        <v>286</v>
      </c>
      <c r="DB87" s="123" t="s">
        <v>286</v>
      </c>
      <c r="DD87" s="123" t="s">
        <v>286</v>
      </c>
      <c r="DF87" s="123" t="s">
        <v>286</v>
      </c>
      <c r="DH87" s="123" t="s">
        <v>286</v>
      </c>
    </row>
    <row r="88" spans="1:112" x14ac:dyDescent="0.2">
      <c r="A88" s="2" t="s">
        <v>2430</v>
      </c>
      <c r="B88" s="2" t="s">
        <v>2372</v>
      </c>
      <c r="C88" s="2" t="s">
        <v>2372</v>
      </c>
      <c r="D88" s="2" t="s">
        <v>1821</v>
      </c>
      <c r="F88" s="2" t="s">
        <v>286</v>
      </c>
      <c r="H88" s="2" t="s">
        <v>286</v>
      </c>
      <c r="J88" s="123" t="s">
        <v>286</v>
      </c>
      <c r="L88" s="123" t="s">
        <v>286</v>
      </c>
      <c r="P88" s="123" t="s">
        <v>286</v>
      </c>
      <c r="R88" s="123" t="s">
        <v>286</v>
      </c>
      <c r="T88" s="123" t="s">
        <v>286</v>
      </c>
      <c r="V88" s="123" t="s">
        <v>286</v>
      </c>
      <c r="X88" s="123" t="s">
        <v>286</v>
      </c>
      <c r="Z88" s="123" t="s">
        <v>286</v>
      </c>
      <c r="AB88" s="123" t="s">
        <v>286</v>
      </c>
      <c r="AD88" s="123" t="s">
        <v>286</v>
      </c>
      <c r="AF88" s="123" t="s">
        <v>286</v>
      </c>
      <c r="AH88" s="123" t="s">
        <v>286</v>
      </c>
      <c r="AJ88" s="123" t="s">
        <v>286</v>
      </c>
      <c r="AL88" s="123" t="s">
        <v>286</v>
      </c>
      <c r="AN88" s="123" t="s">
        <v>286</v>
      </c>
      <c r="AP88" s="123" t="s">
        <v>286</v>
      </c>
      <c r="AR88" s="123" t="s">
        <v>286</v>
      </c>
      <c r="AT88" s="123" t="s">
        <v>286</v>
      </c>
      <c r="AV88" s="123" t="s">
        <v>286</v>
      </c>
      <c r="AX88" s="123" t="s">
        <v>286</v>
      </c>
      <c r="AZ88" s="123" t="s">
        <v>286</v>
      </c>
      <c r="BB88" s="123" t="s">
        <v>286</v>
      </c>
      <c r="BD88" s="123" t="s">
        <v>286</v>
      </c>
      <c r="BF88" s="123" t="s">
        <v>286</v>
      </c>
      <c r="BH88" s="123" t="s">
        <v>286</v>
      </c>
      <c r="BJ88" s="123" t="s">
        <v>286</v>
      </c>
      <c r="BL88" s="123" t="s">
        <v>286</v>
      </c>
      <c r="BN88" s="123" t="s">
        <v>286</v>
      </c>
      <c r="BP88" s="123" t="s">
        <v>286</v>
      </c>
      <c r="BR88" s="123" t="s">
        <v>286</v>
      </c>
      <c r="BT88" s="123" t="s">
        <v>286</v>
      </c>
      <c r="BV88" s="123" t="s">
        <v>286</v>
      </c>
      <c r="BX88" s="123" t="s">
        <v>286</v>
      </c>
      <c r="BZ88" s="123" t="s">
        <v>286</v>
      </c>
      <c r="CB88" s="123" t="s">
        <v>286</v>
      </c>
      <c r="CC88" s="2">
        <v>4923381</v>
      </c>
      <c r="CD88" s="123">
        <v>0.33362055594108647</v>
      </c>
      <c r="CF88" s="123" t="s">
        <v>286</v>
      </c>
      <c r="CH88" s="123" t="s">
        <v>286</v>
      </c>
      <c r="CJ88" s="123" t="s">
        <v>286</v>
      </c>
      <c r="CL88" s="123" t="s">
        <v>286</v>
      </c>
      <c r="CN88" s="123" t="s">
        <v>286</v>
      </c>
      <c r="CP88" s="123" t="s">
        <v>286</v>
      </c>
      <c r="CR88" s="123" t="s">
        <v>286</v>
      </c>
      <c r="CT88" s="123" t="s">
        <v>286</v>
      </c>
      <c r="CV88" s="123" t="s">
        <v>286</v>
      </c>
      <c r="CX88" s="123" t="s">
        <v>286</v>
      </c>
      <c r="CZ88" s="123" t="s">
        <v>286</v>
      </c>
      <c r="DB88" s="123" t="s">
        <v>286</v>
      </c>
      <c r="DD88" s="123" t="s">
        <v>286</v>
      </c>
      <c r="DF88" s="123" t="s">
        <v>286</v>
      </c>
      <c r="DH88" s="123" t="s">
        <v>286</v>
      </c>
    </row>
    <row r="89" spans="1:112" x14ac:dyDescent="0.2">
      <c r="A89" s="2" t="s">
        <v>2430</v>
      </c>
      <c r="B89" s="2" t="s">
        <v>2372</v>
      </c>
      <c r="C89" s="2" t="s">
        <v>2372</v>
      </c>
      <c r="D89" s="2" t="s">
        <v>1822</v>
      </c>
      <c r="F89" s="2" t="s">
        <v>286</v>
      </c>
      <c r="H89" s="2" t="s">
        <v>286</v>
      </c>
      <c r="J89" s="123" t="s">
        <v>286</v>
      </c>
      <c r="L89" s="123" t="s">
        <v>286</v>
      </c>
      <c r="P89" s="123" t="s">
        <v>286</v>
      </c>
      <c r="R89" s="123" t="s">
        <v>286</v>
      </c>
      <c r="T89" s="123" t="s">
        <v>286</v>
      </c>
      <c r="V89" s="123" t="s">
        <v>286</v>
      </c>
      <c r="X89" s="123" t="s">
        <v>286</v>
      </c>
      <c r="Z89" s="123" t="s">
        <v>286</v>
      </c>
      <c r="AB89" s="123" t="s">
        <v>286</v>
      </c>
      <c r="AD89" s="123" t="s">
        <v>286</v>
      </c>
      <c r="AF89" s="123" t="s">
        <v>286</v>
      </c>
      <c r="AH89" s="123" t="s">
        <v>286</v>
      </c>
      <c r="AJ89" s="123" t="s">
        <v>286</v>
      </c>
      <c r="AL89" s="123" t="s">
        <v>286</v>
      </c>
      <c r="AN89" s="123" t="s">
        <v>286</v>
      </c>
      <c r="AP89" s="123" t="s">
        <v>286</v>
      </c>
      <c r="AR89" s="123" t="s">
        <v>286</v>
      </c>
      <c r="AT89" s="123" t="s">
        <v>286</v>
      </c>
      <c r="AV89" s="123" t="s">
        <v>286</v>
      </c>
      <c r="AX89" s="123" t="s">
        <v>286</v>
      </c>
      <c r="AZ89" s="123" t="s">
        <v>286</v>
      </c>
      <c r="BB89" s="123" t="s">
        <v>286</v>
      </c>
      <c r="BD89" s="123" t="s">
        <v>286</v>
      </c>
      <c r="BF89" s="123" t="s">
        <v>286</v>
      </c>
      <c r="BH89" s="123" t="s">
        <v>286</v>
      </c>
      <c r="BJ89" s="123" t="s">
        <v>286</v>
      </c>
      <c r="BL89" s="123" t="s">
        <v>286</v>
      </c>
      <c r="BN89" s="123" t="s">
        <v>286</v>
      </c>
      <c r="BP89" s="123" t="s">
        <v>286</v>
      </c>
      <c r="BR89" s="123" t="s">
        <v>286</v>
      </c>
      <c r="BT89" s="123" t="s">
        <v>286</v>
      </c>
      <c r="BV89" s="123" t="s">
        <v>286</v>
      </c>
      <c r="BX89" s="123" t="s">
        <v>286</v>
      </c>
      <c r="BZ89" s="123" t="s">
        <v>286</v>
      </c>
      <c r="CB89" s="123" t="s">
        <v>286</v>
      </c>
      <c r="CC89" s="2">
        <v>9834046</v>
      </c>
      <c r="CD89" s="123">
        <v>0.66637944405891347</v>
      </c>
      <c r="CF89" s="123" t="s">
        <v>286</v>
      </c>
      <c r="CH89" s="123" t="s">
        <v>286</v>
      </c>
      <c r="CJ89" s="123" t="s">
        <v>286</v>
      </c>
      <c r="CL89" s="123" t="s">
        <v>286</v>
      </c>
      <c r="CN89" s="123" t="s">
        <v>286</v>
      </c>
      <c r="CP89" s="123" t="s">
        <v>286</v>
      </c>
      <c r="CR89" s="123" t="s">
        <v>286</v>
      </c>
      <c r="CT89" s="123" t="s">
        <v>286</v>
      </c>
      <c r="CV89" s="123" t="s">
        <v>286</v>
      </c>
      <c r="CX89" s="123" t="s">
        <v>286</v>
      </c>
      <c r="CZ89" s="123" t="s">
        <v>286</v>
      </c>
      <c r="DB89" s="123" t="s">
        <v>286</v>
      </c>
      <c r="DD89" s="123" t="s">
        <v>286</v>
      </c>
      <c r="DF89" s="123" t="s">
        <v>286</v>
      </c>
      <c r="DH89" s="123" t="s">
        <v>286</v>
      </c>
    </row>
    <row r="90" spans="1:112" x14ac:dyDescent="0.2">
      <c r="A90" s="2" t="s">
        <v>2431</v>
      </c>
      <c r="B90" s="2" t="s">
        <v>2373</v>
      </c>
      <c r="C90" s="2" t="s">
        <v>2373</v>
      </c>
      <c r="D90" s="2" t="s">
        <v>1821</v>
      </c>
      <c r="F90" s="2" t="s">
        <v>286</v>
      </c>
      <c r="H90" s="2" t="s">
        <v>286</v>
      </c>
      <c r="J90" s="123" t="s">
        <v>286</v>
      </c>
      <c r="L90" s="123" t="s">
        <v>286</v>
      </c>
      <c r="P90" s="123" t="s">
        <v>286</v>
      </c>
      <c r="R90" s="123" t="s">
        <v>286</v>
      </c>
      <c r="T90" s="123" t="s">
        <v>286</v>
      </c>
      <c r="V90" s="123" t="s">
        <v>286</v>
      </c>
      <c r="X90" s="123" t="s">
        <v>286</v>
      </c>
      <c r="Z90" s="123" t="s">
        <v>286</v>
      </c>
      <c r="AB90" s="123" t="s">
        <v>286</v>
      </c>
      <c r="AD90" s="123" t="s">
        <v>286</v>
      </c>
      <c r="AF90" s="123" t="s">
        <v>286</v>
      </c>
      <c r="AH90" s="123" t="s">
        <v>286</v>
      </c>
      <c r="AJ90" s="123" t="s">
        <v>286</v>
      </c>
      <c r="AL90" s="123" t="s">
        <v>286</v>
      </c>
      <c r="AN90" s="123" t="s">
        <v>286</v>
      </c>
      <c r="AP90" s="123" t="s">
        <v>286</v>
      </c>
      <c r="AR90" s="123" t="s">
        <v>286</v>
      </c>
      <c r="AT90" s="123" t="s">
        <v>286</v>
      </c>
      <c r="AV90" s="123" t="s">
        <v>286</v>
      </c>
      <c r="AX90" s="123" t="s">
        <v>286</v>
      </c>
      <c r="AZ90" s="123" t="s">
        <v>286</v>
      </c>
      <c r="BB90" s="123" t="s">
        <v>286</v>
      </c>
      <c r="BD90" s="123" t="s">
        <v>286</v>
      </c>
      <c r="BF90" s="123" t="s">
        <v>286</v>
      </c>
      <c r="BH90" s="123" t="s">
        <v>286</v>
      </c>
      <c r="BJ90" s="123" t="s">
        <v>286</v>
      </c>
      <c r="BL90" s="123" t="s">
        <v>286</v>
      </c>
      <c r="BN90" s="123" t="s">
        <v>286</v>
      </c>
      <c r="BP90" s="123" t="s">
        <v>286</v>
      </c>
      <c r="BR90" s="123" t="s">
        <v>286</v>
      </c>
      <c r="BT90" s="123" t="s">
        <v>286</v>
      </c>
      <c r="BV90" s="123" t="s">
        <v>286</v>
      </c>
      <c r="BX90" s="123" t="s">
        <v>286</v>
      </c>
      <c r="BZ90" s="123" t="s">
        <v>286</v>
      </c>
      <c r="CB90" s="123" t="s">
        <v>286</v>
      </c>
      <c r="CD90" s="123" t="s">
        <v>286</v>
      </c>
      <c r="CE90" s="2">
        <v>8632445</v>
      </c>
      <c r="CF90" s="123">
        <v>0.6182150776259645</v>
      </c>
      <c r="CH90" s="123" t="s">
        <v>286</v>
      </c>
      <c r="CJ90" s="123" t="s">
        <v>286</v>
      </c>
      <c r="CL90" s="123" t="s">
        <v>286</v>
      </c>
      <c r="CN90" s="123" t="s">
        <v>286</v>
      </c>
      <c r="CP90" s="123" t="s">
        <v>286</v>
      </c>
      <c r="CR90" s="123" t="s">
        <v>286</v>
      </c>
      <c r="CT90" s="123" t="s">
        <v>286</v>
      </c>
      <c r="CV90" s="123" t="s">
        <v>286</v>
      </c>
      <c r="CX90" s="123" t="s">
        <v>286</v>
      </c>
      <c r="CZ90" s="123" t="s">
        <v>286</v>
      </c>
      <c r="DB90" s="123" t="s">
        <v>286</v>
      </c>
      <c r="DD90" s="123" t="s">
        <v>286</v>
      </c>
      <c r="DF90" s="123" t="s">
        <v>286</v>
      </c>
      <c r="DH90" s="123" t="s">
        <v>286</v>
      </c>
    </row>
    <row r="91" spans="1:112" x14ac:dyDescent="0.2">
      <c r="A91" s="2" t="s">
        <v>2431</v>
      </c>
      <c r="B91" s="2" t="s">
        <v>2373</v>
      </c>
      <c r="C91" s="2" t="s">
        <v>2373</v>
      </c>
      <c r="D91" s="2" t="s">
        <v>1822</v>
      </c>
      <c r="F91" s="2" t="s">
        <v>286</v>
      </c>
      <c r="H91" s="2" t="s">
        <v>286</v>
      </c>
      <c r="J91" s="123" t="s">
        <v>286</v>
      </c>
      <c r="L91" s="123" t="s">
        <v>286</v>
      </c>
      <c r="P91" s="123" t="s">
        <v>286</v>
      </c>
      <c r="R91" s="123" t="s">
        <v>286</v>
      </c>
      <c r="T91" s="123" t="s">
        <v>286</v>
      </c>
      <c r="V91" s="123" t="s">
        <v>286</v>
      </c>
      <c r="X91" s="123" t="s">
        <v>286</v>
      </c>
      <c r="Z91" s="123" t="s">
        <v>286</v>
      </c>
      <c r="AB91" s="123" t="s">
        <v>286</v>
      </c>
      <c r="AD91" s="123" t="s">
        <v>286</v>
      </c>
      <c r="AF91" s="123" t="s">
        <v>286</v>
      </c>
      <c r="AH91" s="123" t="s">
        <v>286</v>
      </c>
      <c r="AJ91" s="123" t="s">
        <v>286</v>
      </c>
      <c r="AL91" s="123" t="s">
        <v>286</v>
      </c>
      <c r="AN91" s="123" t="s">
        <v>286</v>
      </c>
      <c r="AP91" s="123" t="s">
        <v>286</v>
      </c>
      <c r="AR91" s="123" t="s">
        <v>286</v>
      </c>
      <c r="AT91" s="123" t="s">
        <v>286</v>
      </c>
      <c r="AV91" s="123" t="s">
        <v>286</v>
      </c>
      <c r="AX91" s="123" t="s">
        <v>286</v>
      </c>
      <c r="AZ91" s="123" t="s">
        <v>286</v>
      </c>
      <c r="BB91" s="123" t="s">
        <v>286</v>
      </c>
      <c r="BD91" s="123" t="s">
        <v>286</v>
      </c>
      <c r="BF91" s="123" t="s">
        <v>286</v>
      </c>
      <c r="BH91" s="123" t="s">
        <v>286</v>
      </c>
      <c r="BJ91" s="123" t="s">
        <v>286</v>
      </c>
      <c r="BL91" s="123" t="s">
        <v>286</v>
      </c>
      <c r="BN91" s="123" t="s">
        <v>286</v>
      </c>
      <c r="BP91" s="123" t="s">
        <v>286</v>
      </c>
      <c r="BR91" s="123" t="s">
        <v>286</v>
      </c>
      <c r="BT91" s="123" t="s">
        <v>286</v>
      </c>
      <c r="BV91" s="123" t="s">
        <v>286</v>
      </c>
      <c r="BX91" s="123" t="s">
        <v>286</v>
      </c>
      <c r="BZ91" s="123" t="s">
        <v>286</v>
      </c>
      <c r="CB91" s="123" t="s">
        <v>286</v>
      </c>
      <c r="CD91" s="123" t="s">
        <v>286</v>
      </c>
      <c r="CE91" s="2">
        <v>5331053</v>
      </c>
      <c r="CF91" s="123">
        <v>0.3817849223740355</v>
      </c>
      <c r="CH91" s="123" t="s">
        <v>286</v>
      </c>
      <c r="CJ91" s="123" t="s">
        <v>286</v>
      </c>
      <c r="CL91" s="123" t="s">
        <v>286</v>
      </c>
      <c r="CN91" s="123" t="s">
        <v>286</v>
      </c>
      <c r="CP91" s="123" t="s">
        <v>286</v>
      </c>
      <c r="CR91" s="123" t="s">
        <v>286</v>
      </c>
      <c r="CT91" s="123" t="s">
        <v>286</v>
      </c>
      <c r="CV91" s="123" t="s">
        <v>286</v>
      </c>
      <c r="CX91" s="123" t="s">
        <v>286</v>
      </c>
      <c r="CZ91" s="123" t="s">
        <v>286</v>
      </c>
      <c r="DB91" s="123" t="s">
        <v>286</v>
      </c>
      <c r="DD91" s="123" t="s">
        <v>286</v>
      </c>
      <c r="DF91" s="123" t="s">
        <v>286</v>
      </c>
      <c r="DH91" s="123" t="s">
        <v>286</v>
      </c>
    </row>
    <row r="92" spans="1:112" x14ac:dyDescent="0.2">
      <c r="A92" s="2" t="s">
        <v>2432</v>
      </c>
      <c r="B92" s="2" t="s">
        <v>2374</v>
      </c>
      <c r="C92" s="2" t="s">
        <v>2374</v>
      </c>
      <c r="D92" s="2" t="s">
        <v>1821</v>
      </c>
      <c r="F92" s="2" t="s">
        <v>286</v>
      </c>
      <c r="H92" s="2" t="s">
        <v>286</v>
      </c>
      <c r="J92" s="123" t="s">
        <v>286</v>
      </c>
      <c r="L92" s="123" t="s">
        <v>286</v>
      </c>
      <c r="P92" s="123" t="s">
        <v>286</v>
      </c>
      <c r="R92" s="123" t="s">
        <v>286</v>
      </c>
      <c r="T92" s="123" t="s">
        <v>286</v>
      </c>
      <c r="V92" s="123" t="s">
        <v>286</v>
      </c>
      <c r="X92" s="123" t="s">
        <v>286</v>
      </c>
      <c r="Z92" s="123" t="s">
        <v>286</v>
      </c>
      <c r="AB92" s="123" t="s">
        <v>286</v>
      </c>
      <c r="AD92" s="123" t="s">
        <v>286</v>
      </c>
      <c r="AF92" s="123" t="s">
        <v>286</v>
      </c>
      <c r="AH92" s="123" t="s">
        <v>286</v>
      </c>
      <c r="AJ92" s="123" t="s">
        <v>286</v>
      </c>
      <c r="AL92" s="123" t="s">
        <v>286</v>
      </c>
      <c r="AN92" s="123" t="s">
        <v>286</v>
      </c>
      <c r="AP92" s="123" t="s">
        <v>286</v>
      </c>
      <c r="AR92" s="123" t="s">
        <v>286</v>
      </c>
      <c r="AT92" s="123" t="s">
        <v>286</v>
      </c>
      <c r="AV92" s="123" t="s">
        <v>286</v>
      </c>
      <c r="AX92" s="123" t="s">
        <v>286</v>
      </c>
      <c r="AZ92" s="123" t="s">
        <v>286</v>
      </c>
      <c r="BB92" s="123" t="s">
        <v>286</v>
      </c>
      <c r="BD92" s="123" t="s">
        <v>286</v>
      </c>
      <c r="BF92" s="123" t="s">
        <v>286</v>
      </c>
      <c r="BH92" s="123" t="s">
        <v>286</v>
      </c>
      <c r="BJ92" s="123" t="s">
        <v>286</v>
      </c>
      <c r="BL92" s="123" t="s">
        <v>286</v>
      </c>
      <c r="BN92" s="123" t="s">
        <v>286</v>
      </c>
      <c r="BP92" s="123" t="s">
        <v>286</v>
      </c>
      <c r="BR92" s="123" t="s">
        <v>286</v>
      </c>
      <c r="BT92" s="123" t="s">
        <v>286</v>
      </c>
      <c r="BV92" s="123" t="s">
        <v>286</v>
      </c>
      <c r="BX92" s="123" t="s">
        <v>286</v>
      </c>
      <c r="BZ92" s="123" t="s">
        <v>286</v>
      </c>
      <c r="CB92" s="123" t="s">
        <v>286</v>
      </c>
      <c r="CD92" s="123" t="s">
        <v>286</v>
      </c>
      <c r="CF92" s="123" t="s">
        <v>286</v>
      </c>
      <c r="CG92" s="2">
        <v>10433574</v>
      </c>
      <c r="CH92" s="123">
        <v>0.64206210164478361</v>
      </c>
      <c r="CJ92" s="123" t="s">
        <v>286</v>
      </c>
      <c r="CL92" s="123" t="s">
        <v>286</v>
      </c>
      <c r="CN92" s="123" t="s">
        <v>286</v>
      </c>
      <c r="CP92" s="123" t="s">
        <v>286</v>
      </c>
      <c r="CR92" s="123" t="s">
        <v>286</v>
      </c>
      <c r="CT92" s="123" t="s">
        <v>286</v>
      </c>
      <c r="CV92" s="123" t="s">
        <v>286</v>
      </c>
      <c r="CX92" s="123" t="s">
        <v>286</v>
      </c>
      <c r="CZ92" s="123" t="s">
        <v>286</v>
      </c>
      <c r="DB92" s="123" t="s">
        <v>286</v>
      </c>
      <c r="DD92" s="123" t="s">
        <v>286</v>
      </c>
      <c r="DF92" s="123" t="s">
        <v>286</v>
      </c>
      <c r="DH92" s="123" t="s">
        <v>286</v>
      </c>
    </row>
    <row r="93" spans="1:112" x14ac:dyDescent="0.2">
      <c r="A93" s="2" t="s">
        <v>2432</v>
      </c>
      <c r="B93" s="2" t="s">
        <v>2374</v>
      </c>
      <c r="C93" s="2" t="s">
        <v>2374</v>
      </c>
      <c r="D93" s="2" t="s">
        <v>1822</v>
      </c>
      <c r="F93" s="2" t="s">
        <v>286</v>
      </c>
      <c r="H93" s="2" t="s">
        <v>286</v>
      </c>
      <c r="J93" s="123" t="s">
        <v>286</v>
      </c>
      <c r="L93" s="123" t="s">
        <v>286</v>
      </c>
      <c r="P93" s="123" t="s">
        <v>286</v>
      </c>
      <c r="R93" s="123" t="s">
        <v>286</v>
      </c>
      <c r="T93" s="123" t="s">
        <v>286</v>
      </c>
      <c r="V93" s="123" t="s">
        <v>286</v>
      </c>
      <c r="X93" s="123" t="s">
        <v>286</v>
      </c>
      <c r="Z93" s="123" t="s">
        <v>286</v>
      </c>
      <c r="AB93" s="123" t="s">
        <v>286</v>
      </c>
      <c r="AD93" s="123" t="s">
        <v>286</v>
      </c>
      <c r="AF93" s="123" t="s">
        <v>286</v>
      </c>
      <c r="AH93" s="123" t="s">
        <v>286</v>
      </c>
      <c r="AJ93" s="123" t="s">
        <v>286</v>
      </c>
      <c r="AL93" s="123" t="s">
        <v>286</v>
      </c>
      <c r="AN93" s="123" t="s">
        <v>286</v>
      </c>
      <c r="AP93" s="123" t="s">
        <v>286</v>
      </c>
      <c r="AR93" s="123" t="s">
        <v>286</v>
      </c>
      <c r="AT93" s="123" t="s">
        <v>286</v>
      </c>
      <c r="AV93" s="123" t="s">
        <v>286</v>
      </c>
      <c r="AX93" s="123" t="s">
        <v>286</v>
      </c>
      <c r="AZ93" s="123" t="s">
        <v>286</v>
      </c>
      <c r="BB93" s="123" t="s">
        <v>286</v>
      </c>
      <c r="BD93" s="123" t="s">
        <v>286</v>
      </c>
      <c r="BF93" s="123" t="s">
        <v>286</v>
      </c>
      <c r="BH93" s="123" t="s">
        <v>286</v>
      </c>
      <c r="BJ93" s="123" t="s">
        <v>286</v>
      </c>
      <c r="BL93" s="123" t="s">
        <v>286</v>
      </c>
      <c r="BN93" s="123" t="s">
        <v>286</v>
      </c>
      <c r="BP93" s="123" t="s">
        <v>286</v>
      </c>
      <c r="BR93" s="123" t="s">
        <v>286</v>
      </c>
      <c r="BT93" s="123" t="s">
        <v>286</v>
      </c>
      <c r="BV93" s="123" t="s">
        <v>286</v>
      </c>
      <c r="BX93" s="123" t="s">
        <v>286</v>
      </c>
      <c r="BZ93" s="123" t="s">
        <v>286</v>
      </c>
      <c r="CB93" s="123" t="s">
        <v>286</v>
      </c>
      <c r="CD93" s="123" t="s">
        <v>286</v>
      </c>
      <c r="CF93" s="123" t="s">
        <v>286</v>
      </c>
      <c r="CG93" s="2">
        <v>5816527</v>
      </c>
      <c r="CH93" s="123">
        <v>0.35793789835521639</v>
      </c>
      <c r="CJ93" s="123" t="s">
        <v>286</v>
      </c>
      <c r="CL93" s="123" t="s">
        <v>286</v>
      </c>
      <c r="CN93" s="123" t="s">
        <v>286</v>
      </c>
      <c r="CP93" s="123" t="s">
        <v>286</v>
      </c>
      <c r="CR93" s="123" t="s">
        <v>286</v>
      </c>
      <c r="CT93" s="123" t="s">
        <v>286</v>
      </c>
      <c r="CV93" s="123" t="s">
        <v>286</v>
      </c>
      <c r="CX93" s="123" t="s">
        <v>286</v>
      </c>
      <c r="CZ93" s="123" t="s">
        <v>286</v>
      </c>
      <c r="DB93" s="123" t="s">
        <v>286</v>
      </c>
      <c r="DD93" s="123" t="s">
        <v>286</v>
      </c>
      <c r="DF93" s="123" t="s">
        <v>286</v>
      </c>
      <c r="DH93" s="123" t="s">
        <v>286</v>
      </c>
    </row>
    <row r="94" spans="1:112" x14ac:dyDescent="0.2">
      <c r="A94" s="2" t="s">
        <v>2433</v>
      </c>
      <c r="B94" s="2" t="s">
        <v>2375</v>
      </c>
      <c r="C94" s="2" t="s">
        <v>2375</v>
      </c>
      <c r="D94" s="2" t="s">
        <v>1821</v>
      </c>
      <c r="F94" s="2" t="s">
        <v>286</v>
      </c>
      <c r="H94" s="2" t="s">
        <v>286</v>
      </c>
      <c r="J94" s="123" t="s">
        <v>286</v>
      </c>
      <c r="L94" s="123" t="s">
        <v>286</v>
      </c>
      <c r="P94" s="123" t="s">
        <v>286</v>
      </c>
      <c r="R94" s="123" t="s">
        <v>286</v>
      </c>
      <c r="T94" s="123" t="s">
        <v>286</v>
      </c>
      <c r="V94" s="123" t="s">
        <v>286</v>
      </c>
      <c r="X94" s="123" t="s">
        <v>286</v>
      </c>
      <c r="Z94" s="123" t="s">
        <v>286</v>
      </c>
      <c r="AB94" s="123" t="s">
        <v>286</v>
      </c>
      <c r="AD94" s="123" t="s">
        <v>286</v>
      </c>
      <c r="AF94" s="123" t="s">
        <v>286</v>
      </c>
      <c r="AH94" s="123" t="s">
        <v>286</v>
      </c>
      <c r="AJ94" s="123" t="s">
        <v>286</v>
      </c>
      <c r="AL94" s="123" t="s">
        <v>286</v>
      </c>
      <c r="AN94" s="123" t="s">
        <v>286</v>
      </c>
      <c r="AP94" s="123" t="s">
        <v>286</v>
      </c>
      <c r="AR94" s="123" t="s">
        <v>286</v>
      </c>
      <c r="AT94" s="123" t="s">
        <v>286</v>
      </c>
      <c r="AV94" s="123" t="s">
        <v>286</v>
      </c>
      <c r="AX94" s="123" t="s">
        <v>286</v>
      </c>
      <c r="AZ94" s="123" t="s">
        <v>286</v>
      </c>
      <c r="BB94" s="123" t="s">
        <v>286</v>
      </c>
      <c r="BD94" s="123" t="s">
        <v>286</v>
      </c>
      <c r="BF94" s="123" t="s">
        <v>286</v>
      </c>
      <c r="BH94" s="123" t="s">
        <v>286</v>
      </c>
      <c r="BJ94" s="123" t="s">
        <v>286</v>
      </c>
      <c r="BL94" s="123" t="s">
        <v>286</v>
      </c>
      <c r="BN94" s="123" t="s">
        <v>286</v>
      </c>
      <c r="BP94" s="123" t="s">
        <v>286</v>
      </c>
      <c r="BR94" s="123" t="s">
        <v>286</v>
      </c>
      <c r="BT94" s="123" t="s">
        <v>286</v>
      </c>
      <c r="BV94" s="123" t="s">
        <v>286</v>
      </c>
      <c r="BX94" s="123" t="s">
        <v>286</v>
      </c>
      <c r="BZ94" s="123" t="s">
        <v>286</v>
      </c>
      <c r="CB94" s="123" t="s">
        <v>286</v>
      </c>
      <c r="CD94" s="123" t="s">
        <v>286</v>
      </c>
      <c r="CF94" s="123" t="s">
        <v>286</v>
      </c>
      <c r="CH94" s="123" t="s">
        <v>286</v>
      </c>
      <c r="CI94" s="2">
        <v>10574389</v>
      </c>
      <c r="CJ94" s="123">
        <v>0.8673873848748429</v>
      </c>
      <c r="CL94" s="123" t="s">
        <v>286</v>
      </c>
      <c r="CN94" s="123" t="s">
        <v>286</v>
      </c>
      <c r="CP94" s="123" t="s">
        <v>286</v>
      </c>
      <c r="CR94" s="123" t="s">
        <v>286</v>
      </c>
      <c r="CT94" s="123" t="s">
        <v>286</v>
      </c>
      <c r="CV94" s="123" t="s">
        <v>286</v>
      </c>
      <c r="CX94" s="123" t="s">
        <v>286</v>
      </c>
      <c r="CZ94" s="123" t="s">
        <v>286</v>
      </c>
      <c r="DB94" s="123" t="s">
        <v>286</v>
      </c>
      <c r="DD94" s="123" t="s">
        <v>286</v>
      </c>
      <c r="DF94" s="123" t="s">
        <v>286</v>
      </c>
      <c r="DH94" s="123" t="s">
        <v>286</v>
      </c>
    </row>
    <row r="95" spans="1:112" x14ac:dyDescent="0.2">
      <c r="A95" s="2" t="s">
        <v>2433</v>
      </c>
      <c r="B95" s="2" t="s">
        <v>2375</v>
      </c>
      <c r="C95" s="2" t="s">
        <v>2375</v>
      </c>
      <c r="D95" s="2" t="s">
        <v>1822</v>
      </c>
      <c r="F95" s="2" t="s">
        <v>286</v>
      </c>
      <c r="H95" s="2" t="s">
        <v>286</v>
      </c>
      <c r="J95" s="123" t="s">
        <v>286</v>
      </c>
      <c r="L95" s="123" t="s">
        <v>286</v>
      </c>
      <c r="P95" s="123" t="s">
        <v>286</v>
      </c>
      <c r="R95" s="123" t="s">
        <v>286</v>
      </c>
      <c r="T95" s="123" t="s">
        <v>286</v>
      </c>
      <c r="V95" s="123" t="s">
        <v>286</v>
      </c>
      <c r="X95" s="123" t="s">
        <v>286</v>
      </c>
      <c r="Z95" s="123" t="s">
        <v>286</v>
      </c>
      <c r="AB95" s="123" t="s">
        <v>286</v>
      </c>
      <c r="AD95" s="123" t="s">
        <v>286</v>
      </c>
      <c r="AF95" s="123" t="s">
        <v>286</v>
      </c>
      <c r="AH95" s="123" t="s">
        <v>286</v>
      </c>
      <c r="AJ95" s="123" t="s">
        <v>286</v>
      </c>
      <c r="AL95" s="123" t="s">
        <v>286</v>
      </c>
      <c r="AN95" s="123" t="s">
        <v>286</v>
      </c>
      <c r="AP95" s="123" t="s">
        <v>286</v>
      </c>
      <c r="AR95" s="123" t="s">
        <v>286</v>
      </c>
      <c r="AT95" s="123" t="s">
        <v>286</v>
      </c>
      <c r="AV95" s="123" t="s">
        <v>286</v>
      </c>
      <c r="AX95" s="123" t="s">
        <v>286</v>
      </c>
      <c r="AZ95" s="123" t="s">
        <v>286</v>
      </c>
      <c r="BB95" s="123" t="s">
        <v>286</v>
      </c>
      <c r="BD95" s="123" t="s">
        <v>286</v>
      </c>
      <c r="BF95" s="123" t="s">
        <v>286</v>
      </c>
      <c r="BH95" s="123" t="s">
        <v>286</v>
      </c>
      <c r="BJ95" s="123" t="s">
        <v>286</v>
      </c>
      <c r="BL95" s="123" t="s">
        <v>286</v>
      </c>
      <c r="BN95" s="123" t="s">
        <v>286</v>
      </c>
      <c r="BP95" s="123" t="s">
        <v>286</v>
      </c>
      <c r="BR95" s="123" t="s">
        <v>286</v>
      </c>
      <c r="BT95" s="123" t="s">
        <v>286</v>
      </c>
      <c r="BV95" s="123" t="s">
        <v>286</v>
      </c>
      <c r="BX95" s="123" t="s">
        <v>286</v>
      </c>
      <c r="BZ95" s="123" t="s">
        <v>286</v>
      </c>
      <c r="CB95" s="123" t="s">
        <v>286</v>
      </c>
      <c r="CD95" s="123" t="s">
        <v>286</v>
      </c>
      <c r="CF95" s="123" t="s">
        <v>286</v>
      </c>
      <c r="CH95" s="123" t="s">
        <v>286</v>
      </c>
      <c r="CI95" s="2">
        <v>1616691</v>
      </c>
      <c r="CJ95" s="123">
        <v>0.13261261512515707</v>
      </c>
      <c r="CL95" s="123" t="s">
        <v>286</v>
      </c>
      <c r="CN95" s="123" t="s">
        <v>286</v>
      </c>
      <c r="CP95" s="123" t="s">
        <v>286</v>
      </c>
      <c r="CR95" s="123" t="s">
        <v>286</v>
      </c>
      <c r="CT95" s="123" t="s">
        <v>286</v>
      </c>
      <c r="CV95" s="123" t="s">
        <v>286</v>
      </c>
      <c r="CX95" s="123" t="s">
        <v>286</v>
      </c>
      <c r="CZ95" s="123" t="s">
        <v>286</v>
      </c>
      <c r="DB95" s="123" t="s">
        <v>286</v>
      </c>
      <c r="DD95" s="123" t="s">
        <v>286</v>
      </c>
      <c r="DF95" s="123" t="s">
        <v>286</v>
      </c>
      <c r="DH95" s="123" t="s">
        <v>286</v>
      </c>
    </row>
    <row r="96" spans="1:112" x14ac:dyDescent="0.2">
      <c r="A96" s="2" t="s">
        <v>2434</v>
      </c>
      <c r="B96" s="2" t="s">
        <v>2376</v>
      </c>
      <c r="C96" s="2" t="s">
        <v>2376</v>
      </c>
      <c r="D96" s="2" t="s">
        <v>1821</v>
      </c>
      <c r="F96" s="2" t="s">
        <v>286</v>
      </c>
      <c r="H96" s="2" t="s">
        <v>286</v>
      </c>
      <c r="J96" s="123" t="s">
        <v>286</v>
      </c>
      <c r="L96" s="123" t="s">
        <v>286</v>
      </c>
      <c r="P96" s="123" t="s">
        <v>286</v>
      </c>
      <c r="R96" s="123" t="s">
        <v>286</v>
      </c>
      <c r="T96" s="123" t="s">
        <v>286</v>
      </c>
      <c r="V96" s="123" t="s">
        <v>286</v>
      </c>
      <c r="X96" s="123" t="s">
        <v>286</v>
      </c>
      <c r="Z96" s="123" t="s">
        <v>286</v>
      </c>
      <c r="AB96" s="123" t="s">
        <v>286</v>
      </c>
      <c r="AD96" s="123" t="s">
        <v>286</v>
      </c>
      <c r="AF96" s="123" t="s">
        <v>286</v>
      </c>
      <c r="AH96" s="123" t="s">
        <v>286</v>
      </c>
      <c r="AJ96" s="123" t="s">
        <v>286</v>
      </c>
      <c r="AL96" s="123" t="s">
        <v>286</v>
      </c>
      <c r="AN96" s="123" t="s">
        <v>286</v>
      </c>
      <c r="AP96" s="123" t="s">
        <v>286</v>
      </c>
      <c r="AR96" s="123" t="s">
        <v>286</v>
      </c>
      <c r="AT96" s="123" t="s">
        <v>286</v>
      </c>
      <c r="AV96" s="123" t="s">
        <v>286</v>
      </c>
      <c r="AX96" s="123" t="s">
        <v>286</v>
      </c>
      <c r="AZ96" s="123" t="s">
        <v>286</v>
      </c>
      <c r="BB96" s="123" t="s">
        <v>286</v>
      </c>
      <c r="BD96" s="123" t="s">
        <v>286</v>
      </c>
      <c r="BF96" s="123" t="s">
        <v>286</v>
      </c>
      <c r="BH96" s="123" t="s">
        <v>286</v>
      </c>
      <c r="BJ96" s="123" t="s">
        <v>286</v>
      </c>
      <c r="BL96" s="123" t="s">
        <v>286</v>
      </c>
      <c r="BN96" s="123" t="s">
        <v>286</v>
      </c>
      <c r="BP96" s="123" t="s">
        <v>286</v>
      </c>
      <c r="BR96" s="123" t="s">
        <v>286</v>
      </c>
      <c r="BT96" s="123" t="s">
        <v>286</v>
      </c>
      <c r="BV96" s="123" t="s">
        <v>286</v>
      </c>
      <c r="BX96" s="123" t="s">
        <v>286</v>
      </c>
      <c r="BZ96" s="123" t="s">
        <v>286</v>
      </c>
      <c r="CB96" s="123" t="s">
        <v>286</v>
      </c>
      <c r="CD96" s="123" t="s">
        <v>286</v>
      </c>
      <c r="CF96" s="123" t="s">
        <v>286</v>
      </c>
      <c r="CH96" s="123" t="s">
        <v>286</v>
      </c>
      <c r="CJ96" s="123" t="s">
        <v>286</v>
      </c>
      <c r="CK96" s="2">
        <v>10430658</v>
      </c>
      <c r="CL96" s="123">
        <v>0.85531724897140859</v>
      </c>
      <c r="CN96" s="123" t="s">
        <v>286</v>
      </c>
      <c r="CP96" s="123" t="s">
        <v>286</v>
      </c>
      <c r="CR96" s="123" t="s">
        <v>286</v>
      </c>
      <c r="CT96" s="123" t="s">
        <v>286</v>
      </c>
      <c r="CV96" s="123" t="s">
        <v>286</v>
      </c>
      <c r="CX96" s="123" t="s">
        <v>286</v>
      </c>
      <c r="CZ96" s="123" t="s">
        <v>286</v>
      </c>
      <c r="DB96" s="123" t="s">
        <v>286</v>
      </c>
      <c r="DD96" s="123" t="s">
        <v>286</v>
      </c>
      <c r="DF96" s="123" t="s">
        <v>286</v>
      </c>
      <c r="DH96" s="123" t="s">
        <v>286</v>
      </c>
    </row>
    <row r="97" spans="1:112" x14ac:dyDescent="0.2">
      <c r="A97" s="2" t="s">
        <v>2434</v>
      </c>
      <c r="B97" s="2" t="s">
        <v>2376</v>
      </c>
      <c r="C97" s="2" t="s">
        <v>2376</v>
      </c>
      <c r="D97" s="2" t="s">
        <v>1822</v>
      </c>
      <c r="F97" s="2" t="s">
        <v>286</v>
      </c>
      <c r="H97" s="2" t="s">
        <v>286</v>
      </c>
      <c r="J97" s="123" t="s">
        <v>286</v>
      </c>
      <c r="L97" s="123" t="s">
        <v>286</v>
      </c>
      <c r="P97" s="123" t="s">
        <v>286</v>
      </c>
      <c r="R97" s="123" t="s">
        <v>286</v>
      </c>
      <c r="T97" s="123" t="s">
        <v>286</v>
      </c>
      <c r="V97" s="123" t="s">
        <v>286</v>
      </c>
      <c r="X97" s="123" t="s">
        <v>286</v>
      </c>
      <c r="Z97" s="123" t="s">
        <v>286</v>
      </c>
      <c r="AB97" s="123" t="s">
        <v>286</v>
      </c>
      <c r="AD97" s="123" t="s">
        <v>286</v>
      </c>
      <c r="AF97" s="123" t="s">
        <v>286</v>
      </c>
      <c r="AH97" s="123" t="s">
        <v>286</v>
      </c>
      <c r="AJ97" s="123" t="s">
        <v>286</v>
      </c>
      <c r="AL97" s="123" t="s">
        <v>286</v>
      </c>
      <c r="AN97" s="123" t="s">
        <v>286</v>
      </c>
      <c r="AP97" s="123" t="s">
        <v>286</v>
      </c>
      <c r="AR97" s="123" t="s">
        <v>286</v>
      </c>
      <c r="AT97" s="123" t="s">
        <v>286</v>
      </c>
      <c r="AV97" s="123" t="s">
        <v>286</v>
      </c>
      <c r="AX97" s="123" t="s">
        <v>286</v>
      </c>
      <c r="AZ97" s="123" t="s">
        <v>286</v>
      </c>
      <c r="BB97" s="123" t="s">
        <v>286</v>
      </c>
      <c r="BD97" s="123" t="s">
        <v>286</v>
      </c>
      <c r="BF97" s="123" t="s">
        <v>286</v>
      </c>
      <c r="BH97" s="123" t="s">
        <v>286</v>
      </c>
      <c r="BJ97" s="123" t="s">
        <v>286</v>
      </c>
      <c r="BL97" s="123" t="s">
        <v>286</v>
      </c>
      <c r="BN97" s="123" t="s">
        <v>286</v>
      </c>
      <c r="BP97" s="123" t="s">
        <v>286</v>
      </c>
      <c r="BR97" s="123" t="s">
        <v>286</v>
      </c>
      <c r="BT97" s="123" t="s">
        <v>286</v>
      </c>
      <c r="BV97" s="123" t="s">
        <v>286</v>
      </c>
      <c r="BX97" s="123" t="s">
        <v>286</v>
      </c>
      <c r="BZ97" s="123" t="s">
        <v>286</v>
      </c>
      <c r="CB97" s="123" t="s">
        <v>286</v>
      </c>
      <c r="CD97" s="123" t="s">
        <v>286</v>
      </c>
      <c r="CF97" s="123" t="s">
        <v>286</v>
      </c>
      <c r="CH97" s="123" t="s">
        <v>286</v>
      </c>
      <c r="CJ97" s="123" t="s">
        <v>286</v>
      </c>
      <c r="CK97" s="2">
        <v>1764417</v>
      </c>
      <c r="CL97" s="123">
        <v>0.14468275102859146</v>
      </c>
      <c r="CN97" s="123" t="s">
        <v>286</v>
      </c>
      <c r="CP97" s="123" t="s">
        <v>286</v>
      </c>
      <c r="CR97" s="123" t="s">
        <v>286</v>
      </c>
      <c r="CT97" s="123" t="s">
        <v>286</v>
      </c>
      <c r="CV97" s="123" t="s">
        <v>286</v>
      </c>
      <c r="CX97" s="123" t="s">
        <v>286</v>
      </c>
      <c r="CZ97" s="123" t="s">
        <v>286</v>
      </c>
      <c r="DB97" s="123" t="s">
        <v>286</v>
      </c>
      <c r="DD97" s="123" t="s">
        <v>286</v>
      </c>
      <c r="DF97" s="123" t="s">
        <v>286</v>
      </c>
      <c r="DH97" s="123" t="s">
        <v>286</v>
      </c>
    </row>
    <row r="98" spans="1:112" x14ac:dyDescent="0.2">
      <c r="A98" s="2" t="s">
        <v>2435</v>
      </c>
      <c r="B98" s="2" t="s">
        <v>2377</v>
      </c>
      <c r="C98" s="2" t="s">
        <v>2377</v>
      </c>
      <c r="D98" s="2" t="s">
        <v>1821</v>
      </c>
      <c r="F98" s="2" t="s">
        <v>286</v>
      </c>
      <c r="H98" s="2" t="s">
        <v>286</v>
      </c>
      <c r="J98" s="123" t="s">
        <v>286</v>
      </c>
      <c r="L98" s="123" t="s">
        <v>286</v>
      </c>
      <c r="P98" s="123" t="s">
        <v>286</v>
      </c>
      <c r="R98" s="123" t="s">
        <v>286</v>
      </c>
      <c r="T98" s="123" t="s">
        <v>286</v>
      </c>
      <c r="V98" s="123" t="s">
        <v>286</v>
      </c>
      <c r="X98" s="123" t="s">
        <v>286</v>
      </c>
      <c r="Z98" s="123" t="s">
        <v>286</v>
      </c>
      <c r="AB98" s="123" t="s">
        <v>286</v>
      </c>
      <c r="AD98" s="123" t="s">
        <v>286</v>
      </c>
      <c r="AF98" s="123" t="s">
        <v>286</v>
      </c>
      <c r="AH98" s="123" t="s">
        <v>286</v>
      </c>
      <c r="AJ98" s="123" t="s">
        <v>286</v>
      </c>
      <c r="AL98" s="123" t="s">
        <v>286</v>
      </c>
      <c r="AN98" s="123" t="s">
        <v>286</v>
      </c>
      <c r="AP98" s="123" t="s">
        <v>286</v>
      </c>
      <c r="AR98" s="123" t="s">
        <v>286</v>
      </c>
      <c r="AT98" s="123" t="s">
        <v>286</v>
      </c>
      <c r="AV98" s="123" t="s">
        <v>286</v>
      </c>
      <c r="AX98" s="123" t="s">
        <v>286</v>
      </c>
      <c r="AZ98" s="123" t="s">
        <v>286</v>
      </c>
      <c r="BB98" s="123" t="s">
        <v>286</v>
      </c>
      <c r="BD98" s="123" t="s">
        <v>286</v>
      </c>
      <c r="BF98" s="123" t="s">
        <v>286</v>
      </c>
      <c r="BH98" s="123" t="s">
        <v>286</v>
      </c>
      <c r="BJ98" s="123" t="s">
        <v>286</v>
      </c>
      <c r="BL98" s="123" t="s">
        <v>286</v>
      </c>
      <c r="BN98" s="123" t="s">
        <v>286</v>
      </c>
      <c r="BP98" s="123" t="s">
        <v>286</v>
      </c>
      <c r="BR98" s="123" t="s">
        <v>286</v>
      </c>
      <c r="BT98" s="123" t="s">
        <v>286</v>
      </c>
      <c r="BV98" s="123" t="s">
        <v>286</v>
      </c>
      <c r="BX98" s="123" t="s">
        <v>286</v>
      </c>
      <c r="BZ98" s="123" t="s">
        <v>286</v>
      </c>
      <c r="CB98" s="123" t="s">
        <v>286</v>
      </c>
      <c r="CD98" s="123" t="s">
        <v>286</v>
      </c>
      <c r="CF98" s="123" t="s">
        <v>286</v>
      </c>
      <c r="CH98" s="123" t="s">
        <v>286</v>
      </c>
      <c r="CJ98" s="123" t="s">
        <v>286</v>
      </c>
      <c r="CL98" s="123" t="s">
        <v>286</v>
      </c>
      <c r="CM98" s="2">
        <v>10743710</v>
      </c>
      <c r="CN98" s="123">
        <v>0.88027646539794957</v>
      </c>
      <c r="CP98" s="123" t="s">
        <v>286</v>
      </c>
      <c r="CR98" s="123" t="s">
        <v>286</v>
      </c>
      <c r="CT98" s="123" t="s">
        <v>286</v>
      </c>
      <c r="CV98" s="123" t="s">
        <v>286</v>
      </c>
      <c r="CX98" s="123" t="s">
        <v>286</v>
      </c>
      <c r="CZ98" s="123" t="s">
        <v>286</v>
      </c>
      <c r="DB98" s="123" t="s">
        <v>286</v>
      </c>
      <c r="DD98" s="123" t="s">
        <v>286</v>
      </c>
      <c r="DF98" s="123" t="s">
        <v>286</v>
      </c>
      <c r="DH98" s="123" t="s">
        <v>286</v>
      </c>
    </row>
    <row r="99" spans="1:112" x14ac:dyDescent="0.2">
      <c r="A99" s="2" t="s">
        <v>2435</v>
      </c>
      <c r="B99" s="2" t="s">
        <v>2377</v>
      </c>
      <c r="C99" s="2" t="s">
        <v>2377</v>
      </c>
      <c r="D99" s="2" t="s">
        <v>1822</v>
      </c>
      <c r="F99" s="2" t="s">
        <v>286</v>
      </c>
      <c r="H99" s="2" t="s">
        <v>286</v>
      </c>
      <c r="J99" s="123" t="s">
        <v>286</v>
      </c>
      <c r="L99" s="123" t="s">
        <v>286</v>
      </c>
      <c r="P99" s="123" t="s">
        <v>286</v>
      </c>
      <c r="R99" s="123" t="s">
        <v>286</v>
      </c>
      <c r="T99" s="123" t="s">
        <v>286</v>
      </c>
      <c r="V99" s="123" t="s">
        <v>286</v>
      </c>
      <c r="X99" s="123" t="s">
        <v>286</v>
      </c>
      <c r="Z99" s="123" t="s">
        <v>286</v>
      </c>
      <c r="AB99" s="123" t="s">
        <v>286</v>
      </c>
      <c r="AD99" s="123" t="s">
        <v>286</v>
      </c>
      <c r="AF99" s="123" t="s">
        <v>286</v>
      </c>
      <c r="AH99" s="123" t="s">
        <v>286</v>
      </c>
      <c r="AJ99" s="123" t="s">
        <v>286</v>
      </c>
      <c r="AL99" s="123" t="s">
        <v>286</v>
      </c>
      <c r="AN99" s="123" t="s">
        <v>286</v>
      </c>
      <c r="AP99" s="123" t="s">
        <v>286</v>
      </c>
      <c r="AR99" s="123" t="s">
        <v>286</v>
      </c>
      <c r="AT99" s="123" t="s">
        <v>286</v>
      </c>
      <c r="AV99" s="123" t="s">
        <v>286</v>
      </c>
      <c r="AX99" s="123" t="s">
        <v>286</v>
      </c>
      <c r="AZ99" s="123" t="s">
        <v>286</v>
      </c>
      <c r="BB99" s="123" t="s">
        <v>286</v>
      </c>
      <c r="BD99" s="123" t="s">
        <v>286</v>
      </c>
      <c r="BF99" s="123" t="s">
        <v>286</v>
      </c>
      <c r="BH99" s="123" t="s">
        <v>286</v>
      </c>
      <c r="BJ99" s="123" t="s">
        <v>286</v>
      </c>
      <c r="BL99" s="123" t="s">
        <v>286</v>
      </c>
      <c r="BN99" s="123" t="s">
        <v>286</v>
      </c>
      <c r="BP99" s="123" t="s">
        <v>286</v>
      </c>
      <c r="BR99" s="123" t="s">
        <v>286</v>
      </c>
      <c r="BT99" s="123" t="s">
        <v>286</v>
      </c>
      <c r="BV99" s="123" t="s">
        <v>286</v>
      </c>
      <c r="BX99" s="123" t="s">
        <v>286</v>
      </c>
      <c r="BZ99" s="123" t="s">
        <v>286</v>
      </c>
      <c r="CB99" s="123" t="s">
        <v>286</v>
      </c>
      <c r="CD99" s="123" t="s">
        <v>286</v>
      </c>
      <c r="CF99" s="123" t="s">
        <v>286</v>
      </c>
      <c r="CH99" s="123" t="s">
        <v>286</v>
      </c>
      <c r="CJ99" s="123" t="s">
        <v>286</v>
      </c>
      <c r="CL99" s="123" t="s">
        <v>286</v>
      </c>
      <c r="CM99" s="2">
        <v>1461217</v>
      </c>
      <c r="CN99" s="123">
        <v>0.11972353460205047</v>
      </c>
      <c r="CP99" s="123" t="s">
        <v>286</v>
      </c>
      <c r="CR99" s="123" t="s">
        <v>286</v>
      </c>
      <c r="CT99" s="123" t="s">
        <v>286</v>
      </c>
      <c r="CV99" s="123" t="s">
        <v>286</v>
      </c>
      <c r="CX99" s="123" t="s">
        <v>286</v>
      </c>
      <c r="CZ99" s="123" t="s">
        <v>286</v>
      </c>
      <c r="DB99" s="123" t="s">
        <v>286</v>
      </c>
      <c r="DD99" s="123" t="s">
        <v>286</v>
      </c>
      <c r="DF99" s="123" t="s">
        <v>286</v>
      </c>
      <c r="DH99" s="123" t="s">
        <v>286</v>
      </c>
    </row>
    <row r="100" spans="1:112" x14ac:dyDescent="0.2">
      <c r="A100" s="2" t="s">
        <v>2436</v>
      </c>
      <c r="B100" s="2" t="s">
        <v>2378</v>
      </c>
      <c r="C100" s="2" t="s">
        <v>2378</v>
      </c>
      <c r="D100" s="2" t="s">
        <v>1821</v>
      </c>
      <c r="F100" s="2" t="s">
        <v>286</v>
      </c>
      <c r="H100" s="2" t="s">
        <v>286</v>
      </c>
      <c r="J100" s="123" t="s">
        <v>286</v>
      </c>
      <c r="L100" s="123" t="s">
        <v>286</v>
      </c>
      <c r="P100" s="123" t="s">
        <v>286</v>
      </c>
      <c r="R100" s="123" t="s">
        <v>286</v>
      </c>
      <c r="T100" s="123" t="s">
        <v>286</v>
      </c>
      <c r="V100" s="123" t="s">
        <v>286</v>
      </c>
      <c r="X100" s="123" t="s">
        <v>286</v>
      </c>
      <c r="Z100" s="123" t="s">
        <v>286</v>
      </c>
      <c r="AB100" s="123" t="s">
        <v>286</v>
      </c>
      <c r="AD100" s="123" t="s">
        <v>286</v>
      </c>
      <c r="AF100" s="123" t="s">
        <v>286</v>
      </c>
      <c r="AH100" s="123" t="s">
        <v>286</v>
      </c>
      <c r="AJ100" s="123" t="s">
        <v>286</v>
      </c>
      <c r="AL100" s="123" t="s">
        <v>286</v>
      </c>
      <c r="AN100" s="123" t="s">
        <v>286</v>
      </c>
      <c r="AP100" s="123" t="s">
        <v>286</v>
      </c>
      <c r="AR100" s="123" t="s">
        <v>286</v>
      </c>
      <c r="AT100" s="123" t="s">
        <v>286</v>
      </c>
      <c r="AV100" s="123" t="s">
        <v>286</v>
      </c>
      <c r="AX100" s="123" t="s">
        <v>286</v>
      </c>
      <c r="AZ100" s="123" t="s">
        <v>286</v>
      </c>
      <c r="BB100" s="123" t="s">
        <v>286</v>
      </c>
      <c r="BD100" s="123" t="s">
        <v>286</v>
      </c>
      <c r="BF100" s="123" t="s">
        <v>286</v>
      </c>
      <c r="BH100" s="123" t="s">
        <v>286</v>
      </c>
      <c r="BJ100" s="123" t="s">
        <v>286</v>
      </c>
      <c r="BL100" s="123" t="s">
        <v>286</v>
      </c>
      <c r="BN100" s="123" t="s">
        <v>286</v>
      </c>
      <c r="BP100" s="123" t="s">
        <v>286</v>
      </c>
      <c r="BR100" s="123" t="s">
        <v>286</v>
      </c>
      <c r="BT100" s="123" t="s">
        <v>286</v>
      </c>
      <c r="BV100" s="123" t="s">
        <v>286</v>
      </c>
      <c r="BX100" s="123" t="s">
        <v>286</v>
      </c>
      <c r="BZ100" s="123" t="s">
        <v>286</v>
      </c>
      <c r="CB100" s="123" t="s">
        <v>286</v>
      </c>
      <c r="CD100" s="123" t="s">
        <v>286</v>
      </c>
      <c r="CF100" s="123" t="s">
        <v>286</v>
      </c>
      <c r="CH100" s="123" t="s">
        <v>286</v>
      </c>
      <c r="CJ100" s="123" t="s">
        <v>286</v>
      </c>
      <c r="CL100" s="123" t="s">
        <v>286</v>
      </c>
      <c r="CN100" s="123" t="s">
        <v>286</v>
      </c>
      <c r="CO100" s="2">
        <v>10819909</v>
      </c>
      <c r="CP100" s="123">
        <v>0.88780947743767491</v>
      </c>
      <c r="CR100" s="123" t="s">
        <v>286</v>
      </c>
      <c r="CT100" s="123" t="s">
        <v>286</v>
      </c>
      <c r="CV100" s="123" t="s">
        <v>286</v>
      </c>
      <c r="CX100" s="123" t="s">
        <v>286</v>
      </c>
      <c r="CZ100" s="123" t="s">
        <v>286</v>
      </c>
      <c r="DB100" s="123" t="s">
        <v>286</v>
      </c>
      <c r="DD100" s="123" t="s">
        <v>286</v>
      </c>
      <c r="DF100" s="123" t="s">
        <v>286</v>
      </c>
      <c r="DH100" s="123" t="s">
        <v>286</v>
      </c>
    </row>
    <row r="101" spans="1:112" x14ac:dyDescent="0.2">
      <c r="A101" s="2" t="s">
        <v>2436</v>
      </c>
      <c r="B101" s="2" t="s">
        <v>2378</v>
      </c>
      <c r="C101" s="2" t="s">
        <v>2378</v>
      </c>
      <c r="D101" s="2" t="s">
        <v>1822</v>
      </c>
      <c r="F101" s="2" t="s">
        <v>286</v>
      </c>
      <c r="H101" s="2" t="s">
        <v>286</v>
      </c>
      <c r="J101" s="123" t="s">
        <v>286</v>
      </c>
      <c r="L101" s="123" t="s">
        <v>286</v>
      </c>
      <c r="P101" s="123" t="s">
        <v>286</v>
      </c>
      <c r="R101" s="123" t="s">
        <v>286</v>
      </c>
      <c r="T101" s="123" t="s">
        <v>286</v>
      </c>
      <c r="V101" s="123" t="s">
        <v>286</v>
      </c>
      <c r="X101" s="123" t="s">
        <v>286</v>
      </c>
      <c r="Z101" s="123" t="s">
        <v>286</v>
      </c>
      <c r="AB101" s="123" t="s">
        <v>286</v>
      </c>
      <c r="AD101" s="123" t="s">
        <v>286</v>
      </c>
      <c r="AF101" s="123" t="s">
        <v>286</v>
      </c>
      <c r="AH101" s="123" t="s">
        <v>286</v>
      </c>
      <c r="AJ101" s="123" t="s">
        <v>286</v>
      </c>
      <c r="AL101" s="123" t="s">
        <v>286</v>
      </c>
      <c r="AN101" s="123" t="s">
        <v>286</v>
      </c>
      <c r="AP101" s="123" t="s">
        <v>286</v>
      </c>
      <c r="AR101" s="123" t="s">
        <v>286</v>
      </c>
      <c r="AT101" s="123" t="s">
        <v>286</v>
      </c>
      <c r="AV101" s="123" t="s">
        <v>286</v>
      </c>
      <c r="AX101" s="123" t="s">
        <v>286</v>
      </c>
      <c r="AZ101" s="123" t="s">
        <v>286</v>
      </c>
      <c r="BB101" s="123" t="s">
        <v>286</v>
      </c>
      <c r="BD101" s="123" t="s">
        <v>286</v>
      </c>
      <c r="BF101" s="123" t="s">
        <v>286</v>
      </c>
      <c r="BH101" s="123" t="s">
        <v>286</v>
      </c>
      <c r="BJ101" s="123" t="s">
        <v>286</v>
      </c>
      <c r="BL101" s="123" t="s">
        <v>286</v>
      </c>
      <c r="BN101" s="123" t="s">
        <v>286</v>
      </c>
      <c r="BP101" s="123" t="s">
        <v>286</v>
      </c>
      <c r="BR101" s="123" t="s">
        <v>286</v>
      </c>
      <c r="BT101" s="123" t="s">
        <v>286</v>
      </c>
      <c r="BV101" s="123" t="s">
        <v>286</v>
      </c>
      <c r="BX101" s="123" t="s">
        <v>286</v>
      </c>
      <c r="BZ101" s="123" t="s">
        <v>286</v>
      </c>
      <c r="CB101" s="123" t="s">
        <v>286</v>
      </c>
      <c r="CD101" s="123" t="s">
        <v>286</v>
      </c>
      <c r="CF101" s="123" t="s">
        <v>286</v>
      </c>
      <c r="CH101" s="123" t="s">
        <v>286</v>
      </c>
      <c r="CJ101" s="123" t="s">
        <v>286</v>
      </c>
      <c r="CL101" s="123" t="s">
        <v>286</v>
      </c>
      <c r="CN101" s="123" t="s">
        <v>286</v>
      </c>
      <c r="CO101" s="2">
        <v>1367288</v>
      </c>
      <c r="CP101" s="123">
        <v>0.11219052256232503</v>
      </c>
      <c r="CR101" s="123" t="s">
        <v>286</v>
      </c>
      <c r="CT101" s="123" t="s">
        <v>286</v>
      </c>
      <c r="CV101" s="123" t="s">
        <v>286</v>
      </c>
      <c r="CX101" s="123" t="s">
        <v>286</v>
      </c>
      <c r="CZ101" s="123" t="s">
        <v>286</v>
      </c>
      <c r="DB101" s="123" t="s">
        <v>286</v>
      </c>
      <c r="DD101" s="123" t="s">
        <v>286</v>
      </c>
      <c r="DF101" s="123" t="s">
        <v>286</v>
      </c>
      <c r="DH101" s="123" t="s">
        <v>286</v>
      </c>
    </row>
    <row r="102" spans="1:112" x14ac:dyDescent="0.2">
      <c r="A102" s="2" t="s">
        <v>2437</v>
      </c>
      <c r="B102" s="2" t="s">
        <v>2379</v>
      </c>
      <c r="C102" s="2" t="s">
        <v>2379</v>
      </c>
      <c r="D102" s="2" t="s">
        <v>1821</v>
      </c>
      <c r="F102" s="2" t="s">
        <v>286</v>
      </c>
      <c r="H102" s="2" t="s">
        <v>286</v>
      </c>
      <c r="J102" s="123" t="s">
        <v>286</v>
      </c>
      <c r="L102" s="123" t="s">
        <v>286</v>
      </c>
      <c r="P102" s="123" t="s">
        <v>286</v>
      </c>
      <c r="R102" s="123" t="s">
        <v>286</v>
      </c>
      <c r="T102" s="123" t="s">
        <v>286</v>
      </c>
      <c r="V102" s="123" t="s">
        <v>286</v>
      </c>
      <c r="X102" s="123" t="s">
        <v>286</v>
      </c>
      <c r="Z102" s="123" t="s">
        <v>286</v>
      </c>
      <c r="AB102" s="123" t="s">
        <v>286</v>
      </c>
      <c r="AD102" s="123" t="s">
        <v>286</v>
      </c>
      <c r="AF102" s="123" t="s">
        <v>286</v>
      </c>
      <c r="AH102" s="123" t="s">
        <v>286</v>
      </c>
      <c r="AJ102" s="123" t="s">
        <v>286</v>
      </c>
      <c r="AL102" s="123" t="s">
        <v>286</v>
      </c>
      <c r="AN102" s="123" t="s">
        <v>286</v>
      </c>
      <c r="AP102" s="123" t="s">
        <v>286</v>
      </c>
      <c r="AR102" s="123" t="s">
        <v>286</v>
      </c>
      <c r="AT102" s="123" t="s">
        <v>286</v>
      </c>
      <c r="AV102" s="123" t="s">
        <v>286</v>
      </c>
      <c r="AX102" s="123" t="s">
        <v>286</v>
      </c>
      <c r="AZ102" s="123" t="s">
        <v>286</v>
      </c>
      <c r="BB102" s="123" t="s">
        <v>286</v>
      </c>
      <c r="BD102" s="123" t="s">
        <v>286</v>
      </c>
      <c r="BF102" s="123" t="s">
        <v>286</v>
      </c>
      <c r="BH102" s="123" t="s">
        <v>286</v>
      </c>
      <c r="BJ102" s="123" t="s">
        <v>286</v>
      </c>
      <c r="BL102" s="123" t="s">
        <v>286</v>
      </c>
      <c r="BN102" s="123" t="s">
        <v>286</v>
      </c>
      <c r="BP102" s="123" t="s">
        <v>286</v>
      </c>
      <c r="BR102" s="123" t="s">
        <v>286</v>
      </c>
      <c r="BT102" s="123" t="s">
        <v>286</v>
      </c>
      <c r="BV102" s="123" t="s">
        <v>286</v>
      </c>
      <c r="BX102" s="123" t="s">
        <v>286</v>
      </c>
      <c r="BZ102" s="123" t="s">
        <v>286</v>
      </c>
      <c r="CB102" s="123" t="s">
        <v>286</v>
      </c>
      <c r="CD102" s="123" t="s">
        <v>286</v>
      </c>
      <c r="CF102" s="123" t="s">
        <v>286</v>
      </c>
      <c r="CH102" s="123" t="s">
        <v>286</v>
      </c>
      <c r="CJ102" s="123" t="s">
        <v>286</v>
      </c>
      <c r="CL102" s="123" t="s">
        <v>286</v>
      </c>
      <c r="CN102" s="123" t="s">
        <v>286</v>
      </c>
      <c r="CP102" s="123" t="s">
        <v>286</v>
      </c>
      <c r="CQ102" s="2">
        <v>10663125</v>
      </c>
      <c r="CR102" s="123">
        <v>0.87725039071861377</v>
      </c>
      <c r="CT102" s="123" t="s">
        <v>286</v>
      </c>
      <c r="CV102" s="123" t="s">
        <v>286</v>
      </c>
      <c r="CX102" s="123" t="s">
        <v>286</v>
      </c>
      <c r="CZ102" s="123" t="s">
        <v>286</v>
      </c>
      <c r="DB102" s="123" t="s">
        <v>286</v>
      </c>
      <c r="DD102" s="123" t="s">
        <v>286</v>
      </c>
      <c r="DF102" s="123" t="s">
        <v>286</v>
      </c>
      <c r="DH102" s="123" t="s">
        <v>286</v>
      </c>
    </row>
    <row r="103" spans="1:112" x14ac:dyDescent="0.2">
      <c r="A103" s="2" t="s">
        <v>2437</v>
      </c>
      <c r="B103" s="2" t="s">
        <v>2379</v>
      </c>
      <c r="C103" s="2" t="s">
        <v>2379</v>
      </c>
      <c r="D103" s="2" t="s">
        <v>1822</v>
      </c>
      <c r="F103" s="2" t="s">
        <v>286</v>
      </c>
      <c r="H103" s="2" t="s">
        <v>286</v>
      </c>
      <c r="J103" s="123" t="s">
        <v>286</v>
      </c>
      <c r="L103" s="123" t="s">
        <v>286</v>
      </c>
      <c r="P103" s="123" t="s">
        <v>286</v>
      </c>
      <c r="R103" s="123" t="s">
        <v>286</v>
      </c>
      <c r="T103" s="123" t="s">
        <v>286</v>
      </c>
      <c r="V103" s="123" t="s">
        <v>286</v>
      </c>
      <c r="X103" s="123" t="s">
        <v>286</v>
      </c>
      <c r="Z103" s="123" t="s">
        <v>286</v>
      </c>
      <c r="AB103" s="123" t="s">
        <v>286</v>
      </c>
      <c r="AD103" s="123" t="s">
        <v>286</v>
      </c>
      <c r="AF103" s="123" t="s">
        <v>286</v>
      </c>
      <c r="AH103" s="123" t="s">
        <v>286</v>
      </c>
      <c r="AJ103" s="123" t="s">
        <v>286</v>
      </c>
      <c r="AL103" s="123" t="s">
        <v>286</v>
      </c>
      <c r="AN103" s="123" t="s">
        <v>286</v>
      </c>
      <c r="AP103" s="123" t="s">
        <v>286</v>
      </c>
      <c r="AR103" s="123" t="s">
        <v>286</v>
      </c>
      <c r="AT103" s="123" t="s">
        <v>286</v>
      </c>
      <c r="AV103" s="123" t="s">
        <v>286</v>
      </c>
      <c r="AX103" s="123" t="s">
        <v>286</v>
      </c>
      <c r="AZ103" s="123" t="s">
        <v>286</v>
      </c>
      <c r="BB103" s="123" t="s">
        <v>286</v>
      </c>
      <c r="BD103" s="123" t="s">
        <v>286</v>
      </c>
      <c r="BF103" s="123" t="s">
        <v>286</v>
      </c>
      <c r="BH103" s="123" t="s">
        <v>286</v>
      </c>
      <c r="BJ103" s="123" t="s">
        <v>286</v>
      </c>
      <c r="BL103" s="123" t="s">
        <v>286</v>
      </c>
      <c r="BN103" s="123" t="s">
        <v>286</v>
      </c>
      <c r="BP103" s="123" t="s">
        <v>286</v>
      </c>
      <c r="BR103" s="123" t="s">
        <v>286</v>
      </c>
      <c r="BT103" s="123" t="s">
        <v>286</v>
      </c>
      <c r="BV103" s="123" t="s">
        <v>286</v>
      </c>
      <c r="BX103" s="123" t="s">
        <v>286</v>
      </c>
      <c r="BZ103" s="123" t="s">
        <v>286</v>
      </c>
      <c r="CB103" s="123" t="s">
        <v>286</v>
      </c>
      <c r="CD103" s="123" t="s">
        <v>286</v>
      </c>
      <c r="CF103" s="123" t="s">
        <v>286</v>
      </c>
      <c r="CH103" s="123" t="s">
        <v>286</v>
      </c>
      <c r="CJ103" s="123" t="s">
        <v>286</v>
      </c>
      <c r="CL103" s="123" t="s">
        <v>286</v>
      </c>
      <c r="CN103" s="123" t="s">
        <v>286</v>
      </c>
      <c r="CP103" s="123" t="s">
        <v>286</v>
      </c>
      <c r="CQ103" s="2">
        <v>1492042</v>
      </c>
      <c r="CR103" s="123">
        <v>0.12274960928138626</v>
      </c>
      <c r="CT103" s="123" t="s">
        <v>286</v>
      </c>
      <c r="CV103" s="123" t="s">
        <v>286</v>
      </c>
      <c r="CX103" s="123" t="s">
        <v>286</v>
      </c>
      <c r="CZ103" s="123" t="s">
        <v>286</v>
      </c>
      <c r="DB103" s="123" t="s">
        <v>286</v>
      </c>
      <c r="DD103" s="123" t="s">
        <v>286</v>
      </c>
      <c r="DF103" s="123" t="s">
        <v>286</v>
      </c>
      <c r="DH103" s="123" t="s">
        <v>286</v>
      </c>
    </row>
    <row r="104" spans="1:112" x14ac:dyDescent="0.2">
      <c r="A104" s="2" t="s">
        <v>2438</v>
      </c>
      <c r="B104" s="2" t="s">
        <v>2380</v>
      </c>
      <c r="C104" s="2" t="s">
        <v>2380</v>
      </c>
      <c r="D104" s="2" t="s">
        <v>1821</v>
      </c>
      <c r="F104" s="2" t="s">
        <v>286</v>
      </c>
      <c r="H104" s="2" t="s">
        <v>286</v>
      </c>
      <c r="J104" s="123" t="s">
        <v>286</v>
      </c>
      <c r="L104" s="123" t="s">
        <v>286</v>
      </c>
      <c r="P104" s="123" t="s">
        <v>286</v>
      </c>
      <c r="R104" s="123" t="s">
        <v>286</v>
      </c>
      <c r="T104" s="123" t="s">
        <v>286</v>
      </c>
      <c r="V104" s="123" t="s">
        <v>286</v>
      </c>
      <c r="X104" s="123" t="s">
        <v>286</v>
      </c>
      <c r="Z104" s="123" t="s">
        <v>286</v>
      </c>
      <c r="AB104" s="123" t="s">
        <v>286</v>
      </c>
      <c r="AD104" s="123" t="s">
        <v>286</v>
      </c>
      <c r="AF104" s="123" t="s">
        <v>286</v>
      </c>
      <c r="AH104" s="123" t="s">
        <v>286</v>
      </c>
      <c r="AJ104" s="123" t="s">
        <v>286</v>
      </c>
      <c r="AL104" s="123" t="s">
        <v>286</v>
      </c>
      <c r="AN104" s="123" t="s">
        <v>286</v>
      </c>
      <c r="AP104" s="123" t="s">
        <v>286</v>
      </c>
      <c r="AR104" s="123" t="s">
        <v>286</v>
      </c>
      <c r="AT104" s="123" t="s">
        <v>286</v>
      </c>
      <c r="AV104" s="123" t="s">
        <v>286</v>
      </c>
      <c r="AX104" s="123" t="s">
        <v>286</v>
      </c>
      <c r="AZ104" s="123" t="s">
        <v>286</v>
      </c>
      <c r="BB104" s="123" t="s">
        <v>286</v>
      </c>
      <c r="BD104" s="123" t="s">
        <v>286</v>
      </c>
      <c r="BF104" s="123" t="s">
        <v>286</v>
      </c>
      <c r="BH104" s="123" t="s">
        <v>286</v>
      </c>
      <c r="BJ104" s="123" t="s">
        <v>286</v>
      </c>
      <c r="BL104" s="123" t="s">
        <v>286</v>
      </c>
      <c r="BN104" s="123" t="s">
        <v>286</v>
      </c>
      <c r="BP104" s="123" t="s">
        <v>286</v>
      </c>
      <c r="BR104" s="123" t="s">
        <v>286</v>
      </c>
      <c r="BT104" s="123" t="s">
        <v>286</v>
      </c>
      <c r="BV104" s="123" t="s">
        <v>286</v>
      </c>
      <c r="BX104" s="123" t="s">
        <v>286</v>
      </c>
      <c r="BZ104" s="123" t="s">
        <v>286</v>
      </c>
      <c r="CB104" s="123" t="s">
        <v>286</v>
      </c>
      <c r="CD104" s="123" t="s">
        <v>286</v>
      </c>
      <c r="CF104" s="123" t="s">
        <v>286</v>
      </c>
      <c r="CH104" s="123" t="s">
        <v>286</v>
      </c>
      <c r="CJ104" s="123" t="s">
        <v>286</v>
      </c>
      <c r="CL104" s="123" t="s">
        <v>286</v>
      </c>
      <c r="CN104" s="123" t="s">
        <v>286</v>
      </c>
      <c r="CP104" s="123" t="s">
        <v>286</v>
      </c>
      <c r="CR104" s="123" t="s">
        <v>286</v>
      </c>
      <c r="CS104" s="2">
        <v>9391161</v>
      </c>
      <c r="CT104" s="123">
        <v>0.77382314320237156</v>
      </c>
      <c r="CV104" s="123" t="s">
        <v>286</v>
      </c>
      <c r="CX104" s="123" t="s">
        <v>286</v>
      </c>
      <c r="CZ104" s="123" t="s">
        <v>286</v>
      </c>
      <c r="DB104" s="123" t="s">
        <v>286</v>
      </c>
      <c r="DD104" s="123" t="s">
        <v>286</v>
      </c>
      <c r="DF104" s="123" t="s">
        <v>286</v>
      </c>
      <c r="DH104" s="123" t="s">
        <v>286</v>
      </c>
    </row>
    <row r="105" spans="1:112" x14ac:dyDescent="0.2">
      <c r="A105" s="2" t="s">
        <v>2438</v>
      </c>
      <c r="B105" s="2" t="s">
        <v>2380</v>
      </c>
      <c r="C105" s="2" t="s">
        <v>2380</v>
      </c>
      <c r="D105" s="2" t="s">
        <v>1822</v>
      </c>
      <c r="F105" s="2" t="s">
        <v>286</v>
      </c>
      <c r="H105" s="2" t="s">
        <v>286</v>
      </c>
      <c r="J105" s="123" t="s">
        <v>286</v>
      </c>
      <c r="L105" s="123" t="s">
        <v>286</v>
      </c>
      <c r="P105" s="123" t="s">
        <v>286</v>
      </c>
      <c r="R105" s="123" t="s">
        <v>286</v>
      </c>
      <c r="T105" s="123" t="s">
        <v>286</v>
      </c>
      <c r="V105" s="123" t="s">
        <v>286</v>
      </c>
      <c r="X105" s="123" t="s">
        <v>286</v>
      </c>
      <c r="Z105" s="123" t="s">
        <v>286</v>
      </c>
      <c r="AB105" s="123" t="s">
        <v>286</v>
      </c>
      <c r="AD105" s="123" t="s">
        <v>286</v>
      </c>
      <c r="AF105" s="123" t="s">
        <v>286</v>
      </c>
      <c r="AH105" s="123" t="s">
        <v>286</v>
      </c>
      <c r="AJ105" s="123" t="s">
        <v>286</v>
      </c>
      <c r="AL105" s="123" t="s">
        <v>286</v>
      </c>
      <c r="AN105" s="123" t="s">
        <v>286</v>
      </c>
      <c r="AP105" s="123" t="s">
        <v>286</v>
      </c>
      <c r="AR105" s="123" t="s">
        <v>286</v>
      </c>
      <c r="AT105" s="123" t="s">
        <v>286</v>
      </c>
      <c r="AV105" s="123" t="s">
        <v>286</v>
      </c>
      <c r="AX105" s="123" t="s">
        <v>286</v>
      </c>
      <c r="AZ105" s="123" t="s">
        <v>286</v>
      </c>
      <c r="BB105" s="123" t="s">
        <v>286</v>
      </c>
      <c r="BD105" s="123" t="s">
        <v>286</v>
      </c>
      <c r="BF105" s="123" t="s">
        <v>286</v>
      </c>
      <c r="BH105" s="123" t="s">
        <v>286</v>
      </c>
      <c r="BJ105" s="123" t="s">
        <v>286</v>
      </c>
      <c r="BL105" s="123" t="s">
        <v>286</v>
      </c>
      <c r="BN105" s="123" t="s">
        <v>286</v>
      </c>
      <c r="BP105" s="123" t="s">
        <v>286</v>
      </c>
      <c r="BR105" s="123" t="s">
        <v>286</v>
      </c>
      <c r="BT105" s="123" t="s">
        <v>286</v>
      </c>
      <c r="BV105" s="123" t="s">
        <v>286</v>
      </c>
      <c r="BX105" s="123" t="s">
        <v>286</v>
      </c>
      <c r="BZ105" s="123" t="s">
        <v>286</v>
      </c>
      <c r="CB105" s="123" t="s">
        <v>286</v>
      </c>
      <c r="CD105" s="123" t="s">
        <v>286</v>
      </c>
      <c r="CF105" s="123" t="s">
        <v>286</v>
      </c>
      <c r="CH105" s="123" t="s">
        <v>286</v>
      </c>
      <c r="CJ105" s="123" t="s">
        <v>286</v>
      </c>
      <c r="CL105" s="123" t="s">
        <v>286</v>
      </c>
      <c r="CN105" s="123" t="s">
        <v>286</v>
      </c>
      <c r="CP105" s="123" t="s">
        <v>286</v>
      </c>
      <c r="CR105" s="123" t="s">
        <v>286</v>
      </c>
      <c r="CS105" s="2">
        <v>2744895</v>
      </c>
      <c r="CT105" s="123">
        <v>0.2261768567976285</v>
      </c>
      <c r="CV105" s="123" t="s">
        <v>286</v>
      </c>
      <c r="CX105" s="123" t="s">
        <v>286</v>
      </c>
      <c r="CZ105" s="123" t="s">
        <v>286</v>
      </c>
      <c r="DB105" s="123" t="s">
        <v>286</v>
      </c>
      <c r="DD105" s="123" t="s">
        <v>286</v>
      </c>
      <c r="DF105" s="123" t="s">
        <v>286</v>
      </c>
      <c r="DH105" s="123" t="s">
        <v>286</v>
      </c>
    </row>
    <row r="106" spans="1:112" x14ac:dyDescent="0.2">
      <c r="A106" s="2" t="s">
        <v>2439</v>
      </c>
      <c r="B106" s="2" t="s">
        <v>2381</v>
      </c>
      <c r="C106" s="2" t="s">
        <v>2381</v>
      </c>
      <c r="D106" s="2" t="s">
        <v>1821</v>
      </c>
      <c r="F106" s="2" t="s">
        <v>286</v>
      </c>
      <c r="H106" s="2" t="s">
        <v>286</v>
      </c>
      <c r="J106" s="123" t="s">
        <v>286</v>
      </c>
      <c r="L106" s="123" t="s">
        <v>286</v>
      </c>
      <c r="P106" s="123" t="s">
        <v>286</v>
      </c>
      <c r="R106" s="123" t="s">
        <v>286</v>
      </c>
      <c r="T106" s="123" t="s">
        <v>286</v>
      </c>
      <c r="V106" s="123" t="s">
        <v>286</v>
      </c>
      <c r="X106" s="123" t="s">
        <v>286</v>
      </c>
      <c r="Z106" s="123" t="s">
        <v>286</v>
      </c>
      <c r="AB106" s="123" t="s">
        <v>286</v>
      </c>
      <c r="AD106" s="123" t="s">
        <v>286</v>
      </c>
      <c r="AF106" s="123" t="s">
        <v>286</v>
      </c>
      <c r="AH106" s="123" t="s">
        <v>286</v>
      </c>
      <c r="AJ106" s="123" t="s">
        <v>286</v>
      </c>
      <c r="AL106" s="123" t="s">
        <v>286</v>
      </c>
      <c r="AN106" s="123" t="s">
        <v>286</v>
      </c>
      <c r="AP106" s="123" t="s">
        <v>286</v>
      </c>
      <c r="AR106" s="123" t="s">
        <v>286</v>
      </c>
      <c r="AT106" s="123" t="s">
        <v>286</v>
      </c>
      <c r="AV106" s="123" t="s">
        <v>286</v>
      </c>
      <c r="AX106" s="123" t="s">
        <v>286</v>
      </c>
      <c r="AZ106" s="123" t="s">
        <v>286</v>
      </c>
      <c r="BB106" s="123" t="s">
        <v>286</v>
      </c>
      <c r="BD106" s="123" t="s">
        <v>286</v>
      </c>
      <c r="BF106" s="123" t="s">
        <v>286</v>
      </c>
      <c r="BH106" s="123" t="s">
        <v>286</v>
      </c>
      <c r="BJ106" s="123" t="s">
        <v>286</v>
      </c>
      <c r="BL106" s="123" t="s">
        <v>286</v>
      </c>
      <c r="BN106" s="123" t="s">
        <v>286</v>
      </c>
      <c r="BP106" s="123" t="s">
        <v>286</v>
      </c>
      <c r="BR106" s="123" t="s">
        <v>286</v>
      </c>
      <c r="BT106" s="123" t="s">
        <v>286</v>
      </c>
      <c r="BV106" s="123" t="s">
        <v>286</v>
      </c>
      <c r="BX106" s="123" t="s">
        <v>286</v>
      </c>
      <c r="BZ106" s="123" t="s">
        <v>286</v>
      </c>
      <c r="CB106" s="123" t="s">
        <v>286</v>
      </c>
      <c r="CD106" s="123" t="s">
        <v>286</v>
      </c>
      <c r="CF106" s="123" t="s">
        <v>286</v>
      </c>
      <c r="CH106" s="123" t="s">
        <v>286</v>
      </c>
      <c r="CJ106" s="123" t="s">
        <v>286</v>
      </c>
      <c r="CL106" s="123" t="s">
        <v>286</v>
      </c>
      <c r="CN106" s="123" t="s">
        <v>286</v>
      </c>
      <c r="CP106" s="123" t="s">
        <v>286</v>
      </c>
      <c r="CR106" s="123" t="s">
        <v>286</v>
      </c>
      <c r="CT106" s="123" t="s">
        <v>286</v>
      </c>
      <c r="CU106" s="2">
        <v>9970513</v>
      </c>
      <c r="CV106" s="123">
        <v>0.38714752652639522</v>
      </c>
      <c r="CX106" s="123" t="s">
        <v>286</v>
      </c>
      <c r="CZ106" s="123" t="s">
        <v>286</v>
      </c>
      <c r="DB106" s="123" t="s">
        <v>286</v>
      </c>
      <c r="DD106" s="123" t="s">
        <v>286</v>
      </c>
      <c r="DF106" s="123" t="s">
        <v>286</v>
      </c>
      <c r="DH106" s="123" t="s">
        <v>286</v>
      </c>
    </row>
    <row r="107" spans="1:112" x14ac:dyDescent="0.2">
      <c r="A107" s="2" t="s">
        <v>2439</v>
      </c>
      <c r="B107" s="2" t="s">
        <v>2381</v>
      </c>
      <c r="C107" s="2" t="s">
        <v>2381</v>
      </c>
      <c r="D107" s="2" t="s">
        <v>1822</v>
      </c>
      <c r="F107" s="2" t="s">
        <v>286</v>
      </c>
      <c r="H107" s="2" t="s">
        <v>286</v>
      </c>
      <c r="J107" s="123" t="s">
        <v>286</v>
      </c>
      <c r="L107" s="123" t="s">
        <v>286</v>
      </c>
      <c r="P107" s="123" t="s">
        <v>286</v>
      </c>
      <c r="R107" s="123" t="s">
        <v>286</v>
      </c>
      <c r="T107" s="123" t="s">
        <v>286</v>
      </c>
      <c r="V107" s="123" t="s">
        <v>286</v>
      </c>
      <c r="X107" s="123" t="s">
        <v>286</v>
      </c>
      <c r="Z107" s="123" t="s">
        <v>286</v>
      </c>
      <c r="AB107" s="123" t="s">
        <v>286</v>
      </c>
      <c r="AD107" s="123" t="s">
        <v>286</v>
      </c>
      <c r="AF107" s="123" t="s">
        <v>286</v>
      </c>
      <c r="AH107" s="123" t="s">
        <v>286</v>
      </c>
      <c r="AJ107" s="123" t="s">
        <v>286</v>
      </c>
      <c r="AL107" s="123" t="s">
        <v>286</v>
      </c>
      <c r="AN107" s="123" t="s">
        <v>286</v>
      </c>
      <c r="AP107" s="123" t="s">
        <v>286</v>
      </c>
      <c r="AR107" s="123" t="s">
        <v>286</v>
      </c>
      <c r="AT107" s="123" t="s">
        <v>286</v>
      </c>
      <c r="AV107" s="123" t="s">
        <v>286</v>
      </c>
      <c r="AX107" s="123" t="s">
        <v>286</v>
      </c>
      <c r="AZ107" s="123" t="s">
        <v>286</v>
      </c>
      <c r="BB107" s="123" t="s">
        <v>286</v>
      </c>
      <c r="BD107" s="123" t="s">
        <v>286</v>
      </c>
      <c r="BF107" s="123" t="s">
        <v>286</v>
      </c>
      <c r="BH107" s="123" t="s">
        <v>286</v>
      </c>
      <c r="BJ107" s="123" t="s">
        <v>286</v>
      </c>
      <c r="BL107" s="123" t="s">
        <v>286</v>
      </c>
      <c r="BN107" s="123" t="s">
        <v>286</v>
      </c>
      <c r="BP107" s="123" t="s">
        <v>286</v>
      </c>
      <c r="BR107" s="123" t="s">
        <v>286</v>
      </c>
      <c r="BT107" s="123" t="s">
        <v>286</v>
      </c>
      <c r="BV107" s="123" t="s">
        <v>286</v>
      </c>
      <c r="BX107" s="123" t="s">
        <v>286</v>
      </c>
      <c r="BZ107" s="123" t="s">
        <v>286</v>
      </c>
      <c r="CB107" s="123" t="s">
        <v>286</v>
      </c>
      <c r="CD107" s="123" t="s">
        <v>286</v>
      </c>
      <c r="CF107" s="123" t="s">
        <v>286</v>
      </c>
      <c r="CH107" s="123" t="s">
        <v>286</v>
      </c>
      <c r="CJ107" s="123" t="s">
        <v>286</v>
      </c>
      <c r="CL107" s="123" t="s">
        <v>286</v>
      </c>
      <c r="CN107" s="123" t="s">
        <v>286</v>
      </c>
      <c r="CP107" s="123" t="s">
        <v>286</v>
      </c>
      <c r="CR107" s="123" t="s">
        <v>286</v>
      </c>
      <c r="CT107" s="123" t="s">
        <v>286</v>
      </c>
      <c r="CU107" s="2">
        <v>15783269</v>
      </c>
      <c r="CV107" s="123">
        <v>0.61285247347360472</v>
      </c>
      <c r="CX107" s="123" t="s">
        <v>286</v>
      </c>
      <c r="CZ107" s="123" t="s">
        <v>286</v>
      </c>
      <c r="DB107" s="123" t="s">
        <v>286</v>
      </c>
      <c r="DD107" s="123" t="s">
        <v>286</v>
      </c>
      <c r="DF107" s="123" t="s">
        <v>286</v>
      </c>
      <c r="DH107" s="123" t="s">
        <v>286</v>
      </c>
    </row>
    <row r="108" spans="1:112" x14ac:dyDescent="0.2">
      <c r="A108" s="2" t="s">
        <v>2440</v>
      </c>
      <c r="B108" s="2" t="s">
        <v>2382</v>
      </c>
      <c r="C108" s="2" t="s">
        <v>2382</v>
      </c>
      <c r="D108" s="2" t="s">
        <v>1821</v>
      </c>
      <c r="F108" s="2" t="s">
        <v>286</v>
      </c>
      <c r="H108" s="2" t="s">
        <v>286</v>
      </c>
      <c r="J108" s="123" t="s">
        <v>286</v>
      </c>
      <c r="L108" s="123" t="s">
        <v>286</v>
      </c>
      <c r="P108" s="123" t="s">
        <v>286</v>
      </c>
      <c r="R108" s="123" t="s">
        <v>286</v>
      </c>
      <c r="T108" s="123" t="s">
        <v>286</v>
      </c>
      <c r="V108" s="123" t="s">
        <v>286</v>
      </c>
      <c r="X108" s="123" t="s">
        <v>286</v>
      </c>
      <c r="Z108" s="123" t="s">
        <v>286</v>
      </c>
      <c r="AB108" s="123" t="s">
        <v>286</v>
      </c>
      <c r="AD108" s="123" t="s">
        <v>286</v>
      </c>
      <c r="AF108" s="123" t="s">
        <v>286</v>
      </c>
      <c r="AH108" s="123" t="s">
        <v>286</v>
      </c>
      <c r="AJ108" s="123" t="s">
        <v>286</v>
      </c>
      <c r="AL108" s="123" t="s">
        <v>286</v>
      </c>
      <c r="AN108" s="123" t="s">
        <v>286</v>
      </c>
      <c r="AP108" s="123" t="s">
        <v>286</v>
      </c>
      <c r="AR108" s="123" t="s">
        <v>286</v>
      </c>
      <c r="AT108" s="123" t="s">
        <v>286</v>
      </c>
      <c r="AV108" s="123" t="s">
        <v>286</v>
      </c>
      <c r="AX108" s="123" t="s">
        <v>286</v>
      </c>
      <c r="AZ108" s="123" t="s">
        <v>286</v>
      </c>
      <c r="BB108" s="123" t="s">
        <v>286</v>
      </c>
      <c r="BD108" s="123" t="s">
        <v>286</v>
      </c>
      <c r="BF108" s="123" t="s">
        <v>286</v>
      </c>
      <c r="BH108" s="123" t="s">
        <v>286</v>
      </c>
      <c r="BJ108" s="123" t="s">
        <v>286</v>
      </c>
      <c r="BL108" s="123" t="s">
        <v>286</v>
      </c>
      <c r="BN108" s="123" t="s">
        <v>286</v>
      </c>
      <c r="BP108" s="123" t="s">
        <v>286</v>
      </c>
      <c r="BR108" s="123" t="s">
        <v>286</v>
      </c>
      <c r="BT108" s="123" t="s">
        <v>286</v>
      </c>
      <c r="BV108" s="123" t="s">
        <v>286</v>
      </c>
      <c r="BX108" s="123" t="s">
        <v>286</v>
      </c>
      <c r="BZ108" s="123" t="s">
        <v>286</v>
      </c>
      <c r="CB108" s="123" t="s">
        <v>286</v>
      </c>
      <c r="CD108" s="123" t="s">
        <v>286</v>
      </c>
      <c r="CF108" s="123" t="s">
        <v>286</v>
      </c>
      <c r="CH108" s="123" t="s">
        <v>286</v>
      </c>
      <c r="CJ108" s="123" t="s">
        <v>286</v>
      </c>
      <c r="CL108" s="123" t="s">
        <v>286</v>
      </c>
      <c r="CN108" s="123" t="s">
        <v>286</v>
      </c>
      <c r="CP108" s="123" t="s">
        <v>286</v>
      </c>
      <c r="CR108" s="123" t="s">
        <v>286</v>
      </c>
      <c r="CT108" s="123" t="s">
        <v>286</v>
      </c>
      <c r="CV108" s="123" t="s">
        <v>286</v>
      </c>
      <c r="CW108" s="2">
        <v>8051861</v>
      </c>
      <c r="CX108" s="123">
        <v>0.77629054746782422</v>
      </c>
      <c r="CZ108" s="123" t="s">
        <v>286</v>
      </c>
      <c r="DB108" s="123" t="s">
        <v>286</v>
      </c>
      <c r="DD108" s="123" t="s">
        <v>286</v>
      </c>
      <c r="DF108" s="123" t="s">
        <v>286</v>
      </c>
      <c r="DH108" s="123" t="s">
        <v>286</v>
      </c>
    </row>
    <row r="109" spans="1:112" x14ac:dyDescent="0.2">
      <c r="A109" s="2" t="s">
        <v>2440</v>
      </c>
      <c r="B109" s="2" t="s">
        <v>2382</v>
      </c>
      <c r="C109" s="2" t="s">
        <v>2382</v>
      </c>
      <c r="D109" s="2" t="s">
        <v>1822</v>
      </c>
      <c r="F109" s="2" t="s">
        <v>286</v>
      </c>
      <c r="H109" s="2" t="s">
        <v>286</v>
      </c>
      <c r="J109" s="123" t="s">
        <v>286</v>
      </c>
      <c r="L109" s="123" t="s">
        <v>286</v>
      </c>
      <c r="P109" s="123" t="s">
        <v>286</v>
      </c>
      <c r="R109" s="123" t="s">
        <v>286</v>
      </c>
      <c r="T109" s="123" t="s">
        <v>286</v>
      </c>
      <c r="V109" s="123" t="s">
        <v>286</v>
      </c>
      <c r="X109" s="123" t="s">
        <v>286</v>
      </c>
      <c r="Z109" s="123" t="s">
        <v>286</v>
      </c>
      <c r="AB109" s="123" t="s">
        <v>286</v>
      </c>
      <c r="AD109" s="123" t="s">
        <v>286</v>
      </c>
      <c r="AF109" s="123" t="s">
        <v>286</v>
      </c>
      <c r="AH109" s="123" t="s">
        <v>286</v>
      </c>
      <c r="AJ109" s="123" t="s">
        <v>286</v>
      </c>
      <c r="AL109" s="123" t="s">
        <v>286</v>
      </c>
      <c r="AN109" s="123" t="s">
        <v>286</v>
      </c>
      <c r="AP109" s="123" t="s">
        <v>286</v>
      </c>
      <c r="AR109" s="123" t="s">
        <v>286</v>
      </c>
      <c r="AT109" s="123" t="s">
        <v>286</v>
      </c>
      <c r="AV109" s="123" t="s">
        <v>286</v>
      </c>
      <c r="AX109" s="123" t="s">
        <v>286</v>
      </c>
      <c r="AZ109" s="123" t="s">
        <v>286</v>
      </c>
      <c r="BB109" s="123" t="s">
        <v>286</v>
      </c>
      <c r="BD109" s="123" t="s">
        <v>286</v>
      </c>
      <c r="BF109" s="123" t="s">
        <v>286</v>
      </c>
      <c r="BH109" s="123" t="s">
        <v>286</v>
      </c>
      <c r="BJ109" s="123" t="s">
        <v>286</v>
      </c>
      <c r="BL109" s="123" t="s">
        <v>286</v>
      </c>
      <c r="BN109" s="123" t="s">
        <v>286</v>
      </c>
      <c r="BP109" s="123" t="s">
        <v>286</v>
      </c>
      <c r="BR109" s="123" t="s">
        <v>286</v>
      </c>
      <c r="BT109" s="123" t="s">
        <v>286</v>
      </c>
      <c r="BV109" s="123" t="s">
        <v>286</v>
      </c>
      <c r="BX109" s="123" t="s">
        <v>286</v>
      </c>
      <c r="BZ109" s="123" t="s">
        <v>286</v>
      </c>
      <c r="CB109" s="123" t="s">
        <v>286</v>
      </c>
      <c r="CD109" s="123" t="s">
        <v>286</v>
      </c>
      <c r="CF109" s="123" t="s">
        <v>286</v>
      </c>
      <c r="CH109" s="123" t="s">
        <v>286</v>
      </c>
      <c r="CJ109" s="123" t="s">
        <v>286</v>
      </c>
      <c r="CL109" s="123" t="s">
        <v>286</v>
      </c>
      <c r="CN109" s="123" t="s">
        <v>286</v>
      </c>
      <c r="CP109" s="123" t="s">
        <v>286</v>
      </c>
      <c r="CR109" s="123" t="s">
        <v>286</v>
      </c>
      <c r="CT109" s="123" t="s">
        <v>286</v>
      </c>
      <c r="CV109" s="123" t="s">
        <v>286</v>
      </c>
      <c r="CW109" s="2">
        <v>2320365</v>
      </c>
      <c r="CX109" s="123">
        <v>0.22370945253217583</v>
      </c>
      <c r="CZ109" s="123" t="s">
        <v>286</v>
      </c>
      <c r="DB109" s="123" t="s">
        <v>286</v>
      </c>
      <c r="DD109" s="123" t="s">
        <v>286</v>
      </c>
      <c r="DF109" s="123" t="s">
        <v>286</v>
      </c>
      <c r="DH109" s="123" t="s">
        <v>286</v>
      </c>
    </row>
    <row r="110" spans="1:112" x14ac:dyDescent="0.2">
      <c r="A110" s="2" t="s">
        <v>2441</v>
      </c>
      <c r="B110" s="2" t="s">
        <v>2383</v>
      </c>
      <c r="C110" s="2" t="s">
        <v>2383</v>
      </c>
      <c r="D110" s="2" t="s">
        <v>1821</v>
      </c>
      <c r="F110" s="2" t="s">
        <v>286</v>
      </c>
      <c r="H110" s="2" t="s">
        <v>286</v>
      </c>
      <c r="J110" s="123" t="s">
        <v>286</v>
      </c>
      <c r="L110" s="123" t="s">
        <v>286</v>
      </c>
      <c r="P110" s="123" t="s">
        <v>286</v>
      </c>
      <c r="R110" s="123" t="s">
        <v>286</v>
      </c>
      <c r="T110" s="123" t="s">
        <v>286</v>
      </c>
      <c r="V110" s="123" t="s">
        <v>286</v>
      </c>
      <c r="X110" s="123" t="s">
        <v>286</v>
      </c>
      <c r="Z110" s="123" t="s">
        <v>286</v>
      </c>
      <c r="AB110" s="123" t="s">
        <v>286</v>
      </c>
      <c r="AD110" s="123" t="s">
        <v>286</v>
      </c>
      <c r="AF110" s="123" t="s">
        <v>286</v>
      </c>
      <c r="AH110" s="123" t="s">
        <v>286</v>
      </c>
      <c r="AJ110" s="123" t="s">
        <v>286</v>
      </c>
      <c r="AL110" s="123" t="s">
        <v>286</v>
      </c>
      <c r="AN110" s="123" t="s">
        <v>286</v>
      </c>
      <c r="AP110" s="123" t="s">
        <v>286</v>
      </c>
      <c r="AR110" s="123" t="s">
        <v>286</v>
      </c>
      <c r="AT110" s="123" t="s">
        <v>286</v>
      </c>
      <c r="AV110" s="123" t="s">
        <v>286</v>
      </c>
      <c r="AX110" s="123" t="s">
        <v>286</v>
      </c>
      <c r="AZ110" s="123" t="s">
        <v>286</v>
      </c>
      <c r="BB110" s="123" t="s">
        <v>286</v>
      </c>
      <c r="BD110" s="123" t="s">
        <v>286</v>
      </c>
      <c r="BF110" s="123" t="s">
        <v>286</v>
      </c>
      <c r="BH110" s="123" t="s">
        <v>286</v>
      </c>
      <c r="BJ110" s="123" t="s">
        <v>286</v>
      </c>
      <c r="BL110" s="123" t="s">
        <v>286</v>
      </c>
      <c r="BN110" s="123" t="s">
        <v>286</v>
      </c>
      <c r="BP110" s="123" t="s">
        <v>286</v>
      </c>
      <c r="BR110" s="123" t="s">
        <v>286</v>
      </c>
      <c r="BT110" s="123" t="s">
        <v>286</v>
      </c>
      <c r="BV110" s="123" t="s">
        <v>286</v>
      </c>
      <c r="BX110" s="123" t="s">
        <v>286</v>
      </c>
      <c r="BZ110" s="123" t="s">
        <v>286</v>
      </c>
      <c r="CB110" s="123" t="s">
        <v>286</v>
      </c>
      <c r="CD110" s="123" t="s">
        <v>286</v>
      </c>
      <c r="CF110" s="123" t="s">
        <v>286</v>
      </c>
      <c r="CH110" s="123" t="s">
        <v>286</v>
      </c>
      <c r="CJ110" s="123" t="s">
        <v>286</v>
      </c>
      <c r="CL110" s="123" t="s">
        <v>286</v>
      </c>
      <c r="CN110" s="123" t="s">
        <v>286</v>
      </c>
      <c r="CP110" s="123" t="s">
        <v>286</v>
      </c>
      <c r="CR110" s="123" t="s">
        <v>286</v>
      </c>
      <c r="CT110" s="123" t="s">
        <v>286</v>
      </c>
      <c r="CV110" s="123" t="s">
        <v>286</v>
      </c>
      <c r="CX110" s="123" t="s">
        <v>286</v>
      </c>
      <c r="CY110" s="2">
        <v>8049188</v>
      </c>
      <c r="CZ110" s="123">
        <v>0.77678144569267427</v>
      </c>
      <c r="DB110" s="123" t="s">
        <v>286</v>
      </c>
      <c r="DD110" s="123" t="s">
        <v>286</v>
      </c>
      <c r="DF110" s="123" t="s">
        <v>286</v>
      </c>
      <c r="DH110" s="123" t="s">
        <v>286</v>
      </c>
    </row>
    <row r="111" spans="1:112" x14ac:dyDescent="0.2">
      <c r="A111" s="2" t="s">
        <v>2441</v>
      </c>
      <c r="B111" s="2" t="s">
        <v>2383</v>
      </c>
      <c r="C111" s="2" t="s">
        <v>2383</v>
      </c>
      <c r="D111" s="2" t="s">
        <v>1822</v>
      </c>
      <c r="F111" s="2" t="s">
        <v>286</v>
      </c>
      <c r="H111" s="2" t="s">
        <v>286</v>
      </c>
      <c r="J111" s="123" t="s">
        <v>286</v>
      </c>
      <c r="L111" s="123" t="s">
        <v>286</v>
      </c>
      <c r="P111" s="123" t="s">
        <v>286</v>
      </c>
      <c r="R111" s="123" t="s">
        <v>286</v>
      </c>
      <c r="T111" s="123" t="s">
        <v>286</v>
      </c>
      <c r="V111" s="123" t="s">
        <v>286</v>
      </c>
      <c r="X111" s="123" t="s">
        <v>286</v>
      </c>
      <c r="Z111" s="123" t="s">
        <v>286</v>
      </c>
      <c r="AB111" s="123" t="s">
        <v>286</v>
      </c>
      <c r="AD111" s="123" t="s">
        <v>286</v>
      </c>
      <c r="AF111" s="123" t="s">
        <v>286</v>
      </c>
      <c r="AH111" s="123" t="s">
        <v>286</v>
      </c>
      <c r="AJ111" s="123" t="s">
        <v>286</v>
      </c>
      <c r="AL111" s="123" t="s">
        <v>286</v>
      </c>
      <c r="AN111" s="123" t="s">
        <v>286</v>
      </c>
      <c r="AP111" s="123" t="s">
        <v>286</v>
      </c>
      <c r="AR111" s="123" t="s">
        <v>286</v>
      </c>
      <c r="AT111" s="123" t="s">
        <v>286</v>
      </c>
      <c r="AV111" s="123" t="s">
        <v>286</v>
      </c>
      <c r="AX111" s="123" t="s">
        <v>286</v>
      </c>
      <c r="AZ111" s="123" t="s">
        <v>286</v>
      </c>
      <c r="BB111" s="123" t="s">
        <v>286</v>
      </c>
      <c r="BD111" s="123" t="s">
        <v>286</v>
      </c>
      <c r="BF111" s="123" t="s">
        <v>286</v>
      </c>
      <c r="BH111" s="123" t="s">
        <v>286</v>
      </c>
      <c r="BJ111" s="123" t="s">
        <v>286</v>
      </c>
      <c r="BL111" s="123" t="s">
        <v>286</v>
      </c>
      <c r="BN111" s="123" t="s">
        <v>286</v>
      </c>
      <c r="BP111" s="123" t="s">
        <v>286</v>
      </c>
      <c r="BR111" s="123" t="s">
        <v>286</v>
      </c>
      <c r="BT111" s="123" t="s">
        <v>286</v>
      </c>
      <c r="BV111" s="123" t="s">
        <v>286</v>
      </c>
      <c r="BX111" s="123" t="s">
        <v>286</v>
      </c>
      <c r="BZ111" s="123" t="s">
        <v>286</v>
      </c>
      <c r="CB111" s="123" t="s">
        <v>286</v>
      </c>
      <c r="CD111" s="123" t="s">
        <v>286</v>
      </c>
      <c r="CF111" s="123" t="s">
        <v>286</v>
      </c>
      <c r="CH111" s="123" t="s">
        <v>286</v>
      </c>
      <c r="CJ111" s="123" t="s">
        <v>286</v>
      </c>
      <c r="CL111" s="123" t="s">
        <v>286</v>
      </c>
      <c r="CN111" s="123" t="s">
        <v>286</v>
      </c>
      <c r="CP111" s="123" t="s">
        <v>286</v>
      </c>
      <c r="CR111" s="123" t="s">
        <v>286</v>
      </c>
      <c r="CT111" s="123" t="s">
        <v>286</v>
      </c>
      <c r="CV111" s="123" t="s">
        <v>286</v>
      </c>
      <c r="CX111" s="123" t="s">
        <v>286</v>
      </c>
      <c r="CY111" s="2">
        <v>2313042</v>
      </c>
      <c r="CZ111" s="123">
        <v>0.22321855430732573</v>
      </c>
      <c r="DB111" s="123" t="s">
        <v>286</v>
      </c>
      <c r="DD111" s="123" t="s">
        <v>286</v>
      </c>
      <c r="DF111" s="123" t="s">
        <v>286</v>
      </c>
      <c r="DH111" s="123" t="s">
        <v>286</v>
      </c>
    </row>
    <row r="112" spans="1:112" x14ac:dyDescent="0.2">
      <c r="A112" s="2" t="s">
        <v>2442</v>
      </c>
      <c r="B112" s="2" t="s">
        <v>2384</v>
      </c>
      <c r="C112" s="2" t="s">
        <v>2384</v>
      </c>
      <c r="D112" s="2" t="s">
        <v>1821</v>
      </c>
      <c r="F112" s="2" t="s">
        <v>286</v>
      </c>
      <c r="H112" s="2" t="s">
        <v>286</v>
      </c>
      <c r="J112" s="123" t="s">
        <v>286</v>
      </c>
      <c r="L112" s="123" t="s">
        <v>286</v>
      </c>
      <c r="P112" s="123" t="s">
        <v>286</v>
      </c>
      <c r="R112" s="123" t="s">
        <v>286</v>
      </c>
      <c r="T112" s="123" t="s">
        <v>286</v>
      </c>
      <c r="V112" s="123" t="s">
        <v>286</v>
      </c>
      <c r="X112" s="123" t="s">
        <v>286</v>
      </c>
      <c r="Z112" s="123" t="s">
        <v>286</v>
      </c>
      <c r="AB112" s="123" t="s">
        <v>286</v>
      </c>
      <c r="AD112" s="123" t="s">
        <v>286</v>
      </c>
      <c r="AF112" s="123" t="s">
        <v>286</v>
      </c>
      <c r="AH112" s="123" t="s">
        <v>286</v>
      </c>
      <c r="AJ112" s="123" t="s">
        <v>286</v>
      </c>
      <c r="AL112" s="123" t="s">
        <v>286</v>
      </c>
      <c r="AN112" s="123" t="s">
        <v>286</v>
      </c>
      <c r="AP112" s="123" t="s">
        <v>286</v>
      </c>
      <c r="AR112" s="123" t="s">
        <v>286</v>
      </c>
      <c r="AT112" s="123" t="s">
        <v>286</v>
      </c>
      <c r="AV112" s="123" t="s">
        <v>286</v>
      </c>
      <c r="AX112" s="123" t="s">
        <v>286</v>
      </c>
      <c r="AZ112" s="123" t="s">
        <v>286</v>
      </c>
      <c r="BB112" s="123" t="s">
        <v>286</v>
      </c>
      <c r="BD112" s="123" t="s">
        <v>286</v>
      </c>
      <c r="BF112" s="123" t="s">
        <v>286</v>
      </c>
      <c r="BH112" s="123" t="s">
        <v>286</v>
      </c>
      <c r="BJ112" s="123" t="s">
        <v>286</v>
      </c>
      <c r="BL112" s="123" t="s">
        <v>286</v>
      </c>
      <c r="BN112" s="123" t="s">
        <v>286</v>
      </c>
      <c r="BP112" s="123" t="s">
        <v>286</v>
      </c>
      <c r="BR112" s="123" t="s">
        <v>286</v>
      </c>
      <c r="BT112" s="123" t="s">
        <v>286</v>
      </c>
      <c r="BV112" s="123" t="s">
        <v>286</v>
      </c>
      <c r="BX112" s="123" t="s">
        <v>286</v>
      </c>
      <c r="BZ112" s="123" t="s">
        <v>286</v>
      </c>
      <c r="CB112" s="123" t="s">
        <v>286</v>
      </c>
      <c r="CD112" s="123" t="s">
        <v>286</v>
      </c>
      <c r="CF112" s="123" t="s">
        <v>286</v>
      </c>
      <c r="CH112" s="123" t="s">
        <v>286</v>
      </c>
      <c r="CJ112" s="123" t="s">
        <v>286</v>
      </c>
      <c r="CL112" s="123" t="s">
        <v>286</v>
      </c>
      <c r="CN112" s="123" t="s">
        <v>286</v>
      </c>
      <c r="CP112" s="123" t="s">
        <v>286</v>
      </c>
      <c r="CR112" s="123" t="s">
        <v>286</v>
      </c>
      <c r="CT112" s="123" t="s">
        <v>286</v>
      </c>
      <c r="CV112" s="123" t="s">
        <v>286</v>
      </c>
      <c r="CX112" s="123" t="s">
        <v>286</v>
      </c>
      <c r="CZ112" s="123" t="s">
        <v>286</v>
      </c>
      <c r="DA112" s="2">
        <v>9490486</v>
      </c>
      <c r="DB112" s="123">
        <v>0.87002198045181811</v>
      </c>
      <c r="DD112" s="123" t="s">
        <v>286</v>
      </c>
      <c r="DF112" s="123" t="s">
        <v>286</v>
      </c>
      <c r="DH112" s="123" t="s">
        <v>286</v>
      </c>
    </row>
    <row r="113" spans="1:118" ht="13.5" customHeight="1" x14ac:dyDescent="0.2">
      <c r="A113" s="2" t="s">
        <v>2442</v>
      </c>
      <c r="B113" s="2" t="s">
        <v>2384</v>
      </c>
      <c r="C113" s="2" t="s">
        <v>2384</v>
      </c>
      <c r="D113" s="2" t="s">
        <v>1822</v>
      </c>
      <c r="F113" s="2" t="s">
        <v>286</v>
      </c>
      <c r="H113" s="2" t="s">
        <v>286</v>
      </c>
      <c r="J113" s="123" t="s">
        <v>286</v>
      </c>
      <c r="L113" s="123" t="s">
        <v>286</v>
      </c>
      <c r="P113" s="123" t="s">
        <v>286</v>
      </c>
      <c r="R113" s="123" t="s">
        <v>286</v>
      </c>
      <c r="T113" s="123" t="s">
        <v>286</v>
      </c>
      <c r="V113" s="123" t="s">
        <v>286</v>
      </c>
      <c r="X113" s="123" t="s">
        <v>286</v>
      </c>
      <c r="Z113" s="123" t="s">
        <v>286</v>
      </c>
      <c r="AB113" s="123" t="s">
        <v>286</v>
      </c>
      <c r="AD113" s="123" t="s">
        <v>286</v>
      </c>
      <c r="AF113" s="123" t="s">
        <v>286</v>
      </c>
      <c r="AH113" s="123" t="s">
        <v>286</v>
      </c>
      <c r="AJ113" s="123" t="s">
        <v>286</v>
      </c>
      <c r="AL113" s="123" t="s">
        <v>286</v>
      </c>
      <c r="AN113" s="123" t="s">
        <v>286</v>
      </c>
      <c r="AP113" s="123" t="s">
        <v>286</v>
      </c>
      <c r="AR113" s="123" t="s">
        <v>286</v>
      </c>
      <c r="AT113" s="123" t="s">
        <v>286</v>
      </c>
      <c r="AV113" s="123" t="s">
        <v>286</v>
      </c>
      <c r="AX113" s="123" t="s">
        <v>286</v>
      </c>
      <c r="AZ113" s="123" t="s">
        <v>286</v>
      </c>
      <c r="BB113" s="123" t="s">
        <v>286</v>
      </c>
      <c r="BD113" s="123" t="s">
        <v>286</v>
      </c>
      <c r="BF113" s="123" t="s">
        <v>286</v>
      </c>
      <c r="BH113" s="123" t="s">
        <v>286</v>
      </c>
      <c r="BJ113" s="123" t="s">
        <v>286</v>
      </c>
      <c r="BL113" s="123" t="s">
        <v>286</v>
      </c>
      <c r="BN113" s="123" t="s">
        <v>286</v>
      </c>
      <c r="BP113" s="123" t="s">
        <v>286</v>
      </c>
      <c r="BR113" s="123" t="s">
        <v>286</v>
      </c>
      <c r="BT113" s="123" t="s">
        <v>286</v>
      </c>
      <c r="BV113" s="123" t="s">
        <v>286</v>
      </c>
      <c r="BX113" s="123" t="s">
        <v>286</v>
      </c>
      <c r="BZ113" s="123" t="s">
        <v>286</v>
      </c>
      <c r="CB113" s="123" t="s">
        <v>286</v>
      </c>
      <c r="CD113" s="123" t="s">
        <v>286</v>
      </c>
      <c r="CF113" s="123" t="s">
        <v>286</v>
      </c>
      <c r="CH113" s="123" t="s">
        <v>286</v>
      </c>
      <c r="CJ113" s="123" t="s">
        <v>286</v>
      </c>
      <c r="CL113" s="123" t="s">
        <v>286</v>
      </c>
      <c r="CN113" s="123" t="s">
        <v>286</v>
      </c>
      <c r="CP113" s="123" t="s">
        <v>286</v>
      </c>
      <c r="CR113" s="123" t="s">
        <v>286</v>
      </c>
      <c r="CT113" s="123" t="s">
        <v>286</v>
      </c>
      <c r="CV113" s="123" t="s">
        <v>286</v>
      </c>
      <c r="CX113" s="123" t="s">
        <v>286</v>
      </c>
      <c r="CZ113" s="123" t="s">
        <v>286</v>
      </c>
      <c r="DA113" s="2">
        <v>1417843</v>
      </c>
      <c r="DB113" s="123">
        <v>0.12997801954818194</v>
      </c>
      <c r="DD113" s="123" t="s">
        <v>286</v>
      </c>
      <c r="DF113" s="123" t="s">
        <v>286</v>
      </c>
      <c r="DH113" s="123" t="s">
        <v>286</v>
      </c>
    </row>
    <row r="114" spans="1:118" ht="13.5" customHeight="1" x14ac:dyDescent="0.2">
      <c r="A114" s="2" t="s">
        <v>2443</v>
      </c>
      <c r="B114" s="2" t="s">
        <v>2385</v>
      </c>
      <c r="C114" s="2" t="s">
        <v>2385</v>
      </c>
      <c r="D114" s="2" t="s">
        <v>1821</v>
      </c>
      <c r="F114" s="2" t="s">
        <v>286</v>
      </c>
      <c r="H114" s="2" t="s">
        <v>286</v>
      </c>
      <c r="J114" s="123" t="s">
        <v>286</v>
      </c>
      <c r="L114" s="123" t="s">
        <v>286</v>
      </c>
      <c r="P114" s="123" t="s">
        <v>286</v>
      </c>
      <c r="R114" s="123" t="s">
        <v>286</v>
      </c>
      <c r="T114" s="123" t="s">
        <v>286</v>
      </c>
      <c r="V114" s="123" t="s">
        <v>286</v>
      </c>
      <c r="X114" s="123" t="s">
        <v>286</v>
      </c>
      <c r="Z114" s="123" t="s">
        <v>286</v>
      </c>
      <c r="AB114" s="123" t="s">
        <v>286</v>
      </c>
      <c r="AD114" s="123" t="s">
        <v>286</v>
      </c>
      <c r="AF114" s="123" t="s">
        <v>286</v>
      </c>
      <c r="AH114" s="123" t="s">
        <v>286</v>
      </c>
      <c r="AJ114" s="123" t="s">
        <v>286</v>
      </c>
      <c r="AL114" s="123" t="s">
        <v>286</v>
      </c>
      <c r="AN114" s="123" t="s">
        <v>286</v>
      </c>
      <c r="AP114" s="123" t="s">
        <v>286</v>
      </c>
      <c r="AR114" s="123" t="s">
        <v>286</v>
      </c>
      <c r="AT114" s="123" t="s">
        <v>286</v>
      </c>
      <c r="AV114" s="123" t="s">
        <v>286</v>
      </c>
      <c r="AX114" s="123" t="s">
        <v>286</v>
      </c>
      <c r="AZ114" s="123" t="s">
        <v>286</v>
      </c>
      <c r="BB114" s="123" t="s">
        <v>286</v>
      </c>
      <c r="BD114" s="123" t="s">
        <v>286</v>
      </c>
      <c r="BF114" s="123" t="s">
        <v>286</v>
      </c>
      <c r="BH114" s="123" t="s">
        <v>286</v>
      </c>
      <c r="BJ114" s="123" t="s">
        <v>286</v>
      </c>
      <c r="BL114" s="123" t="s">
        <v>286</v>
      </c>
      <c r="BN114" s="123" t="s">
        <v>286</v>
      </c>
      <c r="BP114" s="123" t="s">
        <v>286</v>
      </c>
      <c r="BR114" s="123" t="s">
        <v>286</v>
      </c>
      <c r="BT114" s="123" t="s">
        <v>286</v>
      </c>
      <c r="BV114" s="123" t="s">
        <v>286</v>
      </c>
      <c r="BX114" s="123" t="s">
        <v>286</v>
      </c>
      <c r="BZ114" s="123" t="s">
        <v>286</v>
      </c>
      <c r="CB114" s="123" t="s">
        <v>286</v>
      </c>
      <c r="CD114" s="123" t="s">
        <v>286</v>
      </c>
      <c r="CF114" s="123" t="s">
        <v>286</v>
      </c>
      <c r="CH114" s="123" t="s">
        <v>286</v>
      </c>
      <c r="CJ114" s="123" t="s">
        <v>286</v>
      </c>
      <c r="CL114" s="123" t="s">
        <v>286</v>
      </c>
      <c r="CN114" s="123" t="s">
        <v>286</v>
      </c>
      <c r="CP114" s="123" t="s">
        <v>286</v>
      </c>
      <c r="CR114" s="123" t="s">
        <v>286</v>
      </c>
      <c r="CT114" s="123" t="s">
        <v>286</v>
      </c>
      <c r="CV114" s="123" t="s">
        <v>286</v>
      </c>
      <c r="CX114" s="123" t="s">
        <v>286</v>
      </c>
      <c r="CZ114" s="123" t="s">
        <v>286</v>
      </c>
      <c r="DB114" s="123" t="s">
        <v>286</v>
      </c>
      <c r="DC114" s="2">
        <v>25935362</v>
      </c>
      <c r="DD114" s="123">
        <v>0.95347584427388854</v>
      </c>
      <c r="DF114" s="123" t="s">
        <v>286</v>
      </c>
      <c r="DH114" s="123" t="s">
        <v>286</v>
      </c>
    </row>
    <row r="115" spans="1:118" ht="13.5" customHeight="1" x14ac:dyDescent="0.2">
      <c r="A115" s="2" t="s">
        <v>2443</v>
      </c>
      <c r="B115" s="2" t="s">
        <v>2385</v>
      </c>
      <c r="C115" s="2" t="s">
        <v>2385</v>
      </c>
      <c r="D115" s="2" t="s">
        <v>1822</v>
      </c>
      <c r="F115" s="2" t="s">
        <v>286</v>
      </c>
      <c r="H115" s="2" t="s">
        <v>286</v>
      </c>
      <c r="J115" s="123" t="s">
        <v>286</v>
      </c>
      <c r="L115" s="123" t="s">
        <v>286</v>
      </c>
      <c r="P115" s="123" t="s">
        <v>286</v>
      </c>
      <c r="R115" s="123" t="s">
        <v>286</v>
      </c>
      <c r="T115" s="123" t="s">
        <v>286</v>
      </c>
      <c r="V115" s="123" t="s">
        <v>286</v>
      </c>
      <c r="X115" s="123" t="s">
        <v>286</v>
      </c>
      <c r="Z115" s="123" t="s">
        <v>286</v>
      </c>
      <c r="AB115" s="123" t="s">
        <v>286</v>
      </c>
      <c r="AD115" s="123" t="s">
        <v>286</v>
      </c>
      <c r="AF115" s="123" t="s">
        <v>286</v>
      </c>
      <c r="AH115" s="123" t="s">
        <v>286</v>
      </c>
      <c r="AJ115" s="123" t="s">
        <v>286</v>
      </c>
      <c r="AL115" s="123" t="s">
        <v>286</v>
      </c>
      <c r="AN115" s="123" t="s">
        <v>286</v>
      </c>
      <c r="AP115" s="123" t="s">
        <v>286</v>
      </c>
      <c r="AR115" s="123" t="s">
        <v>286</v>
      </c>
      <c r="AT115" s="123" t="s">
        <v>286</v>
      </c>
      <c r="AV115" s="123" t="s">
        <v>286</v>
      </c>
      <c r="AX115" s="123" t="s">
        <v>286</v>
      </c>
      <c r="AZ115" s="123" t="s">
        <v>286</v>
      </c>
      <c r="BB115" s="123" t="s">
        <v>286</v>
      </c>
      <c r="BD115" s="123" t="s">
        <v>286</v>
      </c>
      <c r="BF115" s="123" t="s">
        <v>286</v>
      </c>
      <c r="BH115" s="123" t="s">
        <v>286</v>
      </c>
      <c r="BJ115" s="123" t="s">
        <v>286</v>
      </c>
      <c r="BL115" s="123" t="s">
        <v>286</v>
      </c>
      <c r="BN115" s="123" t="s">
        <v>286</v>
      </c>
      <c r="BP115" s="123" t="s">
        <v>286</v>
      </c>
      <c r="BR115" s="123" t="s">
        <v>286</v>
      </c>
      <c r="BT115" s="123" t="s">
        <v>286</v>
      </c>
      <c r="BV115" s="123" t="s">
        <v>286</v>
      </c>
      <c r="BX115" s="123" t="s">
        <v>286</v>
      </c>
      <c r="BZ115" s="123" t="s">
        <v>286</v>
      </c>
      <c r="CB115" s="123" t="s">
        <v>286</v>
      </c>
      <c r="CD115" s="123" t="s">
        <v>286</v>
      </c>
      <c r="CF115" s="123" t="s">
        <v>286</v>
      </c>
      <c r="CH115" s="123" t="s">
        <v>286</v>
      </c>
      <c r="CJ115" s="123" t="s">
        <v>286</v>
      </c>
      <c r="CL115" s="123" t="s">
        <v>286</v>
      </c>
      <c r="CN115" s="123" t="s">
        <v>286</v>
      </c>
      <c r="CP115" s="123" t="s">
        <v>286</v>
      </c>
      <c r="CR115" s="123" t="s">
        <v>286</v>
      </c>
      <c r="CT115" s="123" t="s">
        <v>286</v>
      </c>
      <c r="CV115" s="123" t="s">
        <v>286</v>
      </c>
      <c r="CX115" s="123" t="s">
        <v>286</v>
      </c>
      <c r="CZ115" s="123" t="s">
        <v>286</v>
      </c>
      <c r="DB115" s="123" t="s">
        <v>286</v>
      </c>
      <c r="DC115" s="2">
        <v>1265497</v>
      </c>
      <c r="DD115" s="123">
        <v>4.6524155726111446E-2</v>
      </c>
      <c r="DF115" s="123" t="s">
        <v>286</v>
      </c>
      <c r="DH115" s="123" t="s">
        <v>286</v>
      </c>
    </row>
    <row r="116" spans="1:118" ht="13.5" customHeight="1" x14ac:dyDescent="0.2">
      <c r="A116" s="2" t="s">
        <v>2444</v>
      </c>
      <c r="B116" s="2" t="s">
        <v>2386</v>
      </c>
      <c r="C116" s="2" t="s">
        <v>2386</v>
      </c>
      <c r="D116" s="2" t="s">
        <v>1821</v>
      </c>
      <c r="F116" s="2" t="s">
        <v>286</v>
      </c>
      <c r="H116" s="2" t="s">
        <v>286</v>
      </c>
      <c r="J116" s="123" t="s">
        <v>286</v>
      </c>
      <c r="L116" s="123" t="s">
        <v>286</v>
      </c>
      <c r="P116" s="123" t="s">
        <v>286</v>
      </c>
      <c r="R116" s="123" t="s">
        <v>286</v>
      </c>
      <c r="T116" s="123" t="s">
        <v>286</v>
      </c>
      <c r="V116" s="123" t="s">
        <v>286</v>
      </c>
      <c r="X116" s="123" t="s">
        <v>286</v>
      </c>
      <c r="Z116" s="123" t="s">
        <v>286</v>
      </c>
      <c r="AB116" s="123" t="s">
        <v>286</v>
      </c>
      <c r="AD116" s="123" t="s">
        <v>286</v>
      </c>
      <c r="AF116" s="123" t="s">
        <v>286</v>
      </c>
      <c r="AH116" s="123" t="s">
        <v>286</v>
      </c>
      <c r="AJ116" s="123" t="s">
        <v>286</v>
      </c>
      <c r="AL116" s="123" t="s">
        <v>286</v>
      </c>
      <c r="AN116" s="123" t="s">
        <v>286</v>
      </c>
      <c r="AP116" s="123" t="s">
        <v>286</v>
      </c>
      <c r="AR116" s="123" t="s">
        <v>286</v>
      </c>
      <c r="AT116" s="123" t="s">
        <v>286</v>
      </c>
      <c r="AV116" s="123" t="s">
        <v>286</v>
      </c>
      <c r="AX116" s="123" t="s">
        <v>286</v>
      </c>
      <c r="AZ116" s="123" t="s">
        <v>286</v>
      </c>
      <c r="BB116" s="123" t="s">
        <v>286</v>
      </c>
      <c r="BD116" s="123" t="s">
        <v>286</v>
      </c>
      <c r="BF116" s="123" t="s">
        <v>286</v>
      </c>
      <c r="BH116" s="123" t="s">
        <v>286</v>
      </c>
      <c r="BJ116" s="123" t="s">
        <v>286</v>
      </c>
      <c r="BL116" s="123" t="s">
        <v>286</v>
      </c>
      <c r="BN116" s="123" t="s">
        <v>286</v>
      </c>
      <c r="BP116" s="123" t="s">
        <v>286</v>
      </c>
      <c r="BR116" s="123" t="s">
        <v>286</v>
      </c>
      <c r="BT116" s="123" t="s">
        <v>286</v>
      </c>
      <c r="BV116" s="123" t="s">
        <v>286</v>
      </c>
      <c r="BX116" s="123" t="s">
        <v>286</v>
      </c>
      <c r="BZ116" s="123" t="s">
        <v>286</v>
      </c>
      <c r="CB116" s="123" t="s">
        <v>286</v>
      </c>
      <c r="CD116" s="123" t="s">
        <v>286</v>
      </c>
      <c r="CF116" s="123" t="s">
        <v>286</v>
      </c>
      <c r="CH116" s="123" t="s">
        <v>286</v>
      </c>
      <c r="CJ116" s="123" t="s">
        <v>286</v>
      </c>
      <c r="CL116" s="123" t="s">
        <v>286</v>
      </c>
      <c r="CN116" s="123" t="s">
        <v>286</v>
      </c>
      <c r="CP116" s="123" t="s">
        <v>286</v>
      </c>
      <c r="CR116" s="123" t="s">
        <v>286</v>
      </c>
      <c r="CT116" s="123" t="s">
        <v>286</v>
      </c>
      <c r="CV116" s="123" t="s">
        <v>286</v>
      </c>
      <c r="CX116" s="123" t="s">
        <v>286</v>
      </c>
      <c r="CZ116" s="123" t="s">
        <v>286</v>
      </c>
      <c r="DB116" s="123" t="s">
        <v>286</v>
      </c>
      <c r="DD116" s="123" t="s">
        <v>286</v>
      </c>
      <c r="DE116" s="2">
        <v>26130656</v>
      </c>
      <c r="DF116" s="123">
        <v>0.9579640318282433</v>
      </c>
      <c r="DH116" s="123" t="s">
        <v>286</v>
      </c>
    </row>
    <row r="117" spans="1:118" ht="13.5" customHeight="1" x14ac:dyDescent="0.2">
      <c r="A117" s="2" t="s">
        <v>2444</v>
      </c>
      <c r="B117" s="2" t="s">
        <v>2386</v>
      </c>
      <c r="C117" s="2" t="s">
        <v>2386</v>
      </c>
      <c r="D117" s="2" t="s">
        <v>1822</v>
      </c>
      <c r="F117" s="2" t="s">
        <v>286</v>
      </c>
      <c r="H117" s="2" t="s">
        <v>286</v>
      </c>
      <c r="J117" s="123" t="s">
        <v>286</v>
      </c>
      <c r="L117" s="123" t="s">
        <v>286</v>
      </c>
      <c r="P117" s="123" t="s">
        <v>286</v>
      </c>
      <c r="R117" s="123" t="s">
        <v>286</v>
      </c>
      <c r="T117" s="123" t="s">
        <v>286</v>
      </c>
      <c r="V117" s="123" t="s">
        <v>286</v>
      </c>
      <c r="X117" s="123" t="s">
        <v>286</v>
      </c>
      <c r="Z117" s="123" t="s">
        <v>286</v>
      </c>
      <c r="AB117" s="123" t="s">
        <v>286</v>
      </c>
      <c r="AD117" s="123" t="s">
        <v>286</v>
      </c>
      <c r="AF117" s="123" t="s">
        <v>286</v>
      </c>
      <c r="AH117" s="123" t="s">
        <v>286</v>
      </c>
      <c r="AJ117" s="123" t="s">
        <v>286</v>
      </c>
      <c r="AL117" s="123" t="s">
        <v>286</v>
      </c>
      <c r="AN117" s="123" t="s">
        <v>286</v>
      </c>
      <c r="AP117" s="123" t="s">
        <v>286</v>
      </c>
      <c r="AR117" s="123" t="s">
        <v>286</v>
      </c>
      <c r="AT117" s="123" t="s">
        <v>286</v>
      </c>
      <c r="AV117" s="123" t="s">
        <v>286</v>
      </c>
      <c r="AX117" s="123" t="s">
        <v>286</v>
      </c>
      <c r="AZ117" s="123" t="s">
        <v>286</v>
      </c>
      <c r="BB117" s="123" t="s">
        <v>286</v>
      </c>
      <c r="BD117" s="123" t="s">
        <v>286</v>
      </c>
      <c r="BF117" s="123" t="s">
        <v>286</v>
      </c>
      <c r="BH117" s="123" t="s">
        <v>286</v>
      </c>
      <c r="BJ117" s="123" t="s">
        <v>286</v>
      </c>
      <c r="BL117" s="123" t="s">
        <v>286</v>
      </c>
      <c r="BN117" s="123" t="s">
        <v>286</v>
      </c>
      <c r="BP117" s="123" t="s">
        <v>286</v>
      </c>
      <c r="BR117" s="123" t="s">
        <v>286</v>
      </c>
      <c r="BT117" s="123" t="s">
        <v>286</v>
      </c>
      <c r="BV117" s="123" t="s">
        <v>286</v>
      </c>
      <c r="BX117" s="123" t="s">
        <v>286</v>
      </c>
      <c r="BZ117" s="123" t="s">
        <v>286</v>
      </c>
      <c r="CB117" s="123" t="s">
        <v>286</v>
      </c>
      <c r="CD117" s="123" t="s">
        <v>286</v>
      </c>
      <c r="CF117" s="123" t="s">
        <v>286</v>
      </c>
      <c r="CH117" s="123" t="s">
        <v>286</v>
      </c>
      <c r="CJ117" s="123" t="s">
        <v>286</v>
      </c>
      <c r="CL117" s="123" t="s">
        <v>286</v>
      </c>
      <c r="CN117" s="123" t="s">
        <v>286</v>
      </c>
      <c r="CP117" s="123" t="s">
        <v>286</v>
      </c>
      <c r="CR117" s="123" t="s">
        <v>286</v>
      </c>
      <c r="CT117" s="123" t="s">
        <v>286</v>
      </c>
      <c r="CV117" s="123" t="s">
        <v>286</v>
      </c>
      <c r="CX117" s="123" t="s">
        <v>286</v>
      </c>
      <c r="CZ117" s="123" t="s">
        <v>286</v>
      </c>
      <c r="DB117" s="123" t="s">
        <v>286</v>
      </c>
      <c r="DD117" s="123" t="s">
        <v>286</v>
      </c>
      <c r="DE117" s="2">
        <v>1146627</v>
      </c>
      <c r="DF117" s="123">
        <v>4.2035968171756699E-2</v>
      </c>
      <c r="DH117" s="123" t="s">
        <v>286</v>
      </c>
    </row>
    <row r="118" spans="1:118" ht="13.5" customHeight="1" x14ac:dyDescent="0.2">
      <c r="A118" s="2" t="s">
        <v>2445</v>
      </c>
      <c r="B118" s="2" t="s">
        <v>2387</v>
      </c>
      <c r="C118" s="2" t="s">
        <v>2387</v>
      </c>
      <c r="D118" s="2" t="s">
        <v>1821</v>
      </c>
      <c r="F118" s="2" t="s">
        <v>286</v>
      </c>
      <c r="H118" s="2" t="s">
        <v>286</v>
      </c>
      <c r="J118" s="123" t="s">
        <v>286</v>
      </c>
      <c r="L118" s="123" t="s">
        <v>286</v>
      </c>
      <c r="P118" s="123" t="s">
        <v>286</v>
      </c>
      <c r="R118" s="123" t="s">
        <v>286</v>
      </c>
      <c r="T118" s="123" t="s">
        <v>286</v>
      </c>
      <c r="V118" s="123" t="s">
        <v>286</v>
      </c>
      <c r="X118" s="123" t="s">
        <v>286</v>
      </c>
      <c r="Z118" s="123" t="s">
        <v>286</v>
      </c>
      <c r="AB118" s="123" t="s">
        <v>286</v>
      </c>
      <c r="AD118" s="123" t="s">
        <v>286</v>
      </c>
      <c r="AF118" s="123" t="s">
        <v>286</v>
      </c>
      <c r="AH118" s="123" t="s">
        <v>286</v>
      </c>
      <c r="AJ118" s="123" t="s">
        <v>286</v>
      </c>
      <c r="AL118" s="123" t="s">
        <v>286</v>
      </c>
      <c r="AN118" s="123" t="s">
        <v>286</v>
      </c>
      <c r="AP118" s="123" t="s">
        <v>286</v>
      </c>
      <c r="AR118" s="123" t="s">
        <v>286</v>
      </c>
      <c r="AT118" s="123" t="s">
        <v>286</v>
      </c>
      <c r="AV118" s="123" t="s">
        <v>286</v>
      </c>
      <c r="AX118" s="123" t="s">
        <v>286</v>
      </c>
      <c r="AZ118" s="123" t="s">
        <v>286</v>
      </c>
      <c r="BB118" s="123" t="s">
        <v>286</v>
      </c>
      <c r="BD118" s="123" t="s">
        <v>286</v>
      </c>
      <c r="BF118" s="123" t="s">
        <v>286</v>
      </c>
      <c r="BH118" s="123" t="s">
        <v>286</v>
      </c>
      <c r="BJ118" s="123" t="s">
        <v>286</v>
      </c>
      <c r="BL118" s="123" t="s">
        <v>286</v>
      </c>
      <c r="BN118" s="123" t="s">
        <v>286</v>
      </c>
      <c r="BP118" s="123" t="s">
        <v>286</v>
      </c>
      <c r="BR118" s="123" t="s">
        <v>286</v>
      </c>
      <c r="BT118" s="123" t="s">
        <v>286</v>
      </c>
      <c r="BV118" s="123" t="s">
        <v>286</v>
      </c>
      <c r="BX118" s="123" t="s">
        <v>286</v>
      </c>
      <c r="BZ118" s="123" t="s">
        <v>286</v>
      </c>
      <c r="CB118" s="123" t="s">
        <v>286</v>
      </c>
      <c r="CD118" s="123" t="s">
        <v>286</v>
      </c>
      <c r="CF118" s="123" t="s">
        <v>286</v>
      </c>
      <c r="CH118" s="123" t="s">
        <v>286</v>
      </c>
      <c r="CJ118" s="123" t="s">
        <v>286</v>
      </c>
      <c r="CL118" s="123" t="s">
        <v>286</v>
      </c>
      <c r="CN118" s="123" t="s">
        <v>286</v>
      </c>
      <c r="CP118" s="123" t="s">
        <v>286</v>
      </c>
      <c r="CR118" s="123" t="s">
        <v>286</v>
      </c>
      <c r="CT118" s="123" t="s">
        <v>286</v>
      </c>
      <c r="CV118" s="123" t="s">
        <v>286</v>
      </c>
      <c r="CX118" s="123" t="s">
        <v>286</v>
      </c>
      <c r="CZ118" s="123" t="s">
        <v>286</v>
      </c>
      <c r="DB118" s="123" t="s">
        <v>286</v>
      </c>
      <c r="DD118" s="123" t="s">
        <v>286</v>
      </c>
      <c r="DF118" s="123" t="s">
        <v>286</v>
      </c>
      <c r="DG118" s="2">
        <v>25643645</v>
      </c>
      <c r="DH118" s="123">
        <v>0.94050790697381015</v>
      </c>
    </row>
    <row r="119" spans="1:118" ht="13.5" customHeight="1" x14ac:dyDescent="0.2">
      <c r="A119" s="2" t="s">
        <v>2445</v>
      </c>
      <c r="B119" s="2" t="s">
        <v>2387</v>
      </c>
      <c r="C119" s="2" t="s">
        <v>2387</v>
      </c>
      <c r="D119" s="2" t="s">
        <v>1822</v>
      </c>
      <c r="F119" s="2" t="s">
        <v>286</v>
      </c>
      <c r="H119" s="2" t="s">
        <v>286</v>
      </c>
      <c r="J119" s="123" t="s">
        <v>286</v>
      </c>
      <c r="L119" s="123" t="s">
        <v>286</v>
      </c>
      <c r="P119" s="123" t="s">
        <v>286</v>
      </c>
      <c r="R119" s="123" t="s">
        <v>286</v>
      </c>
      <c r="T119" s="123" t="s">
        <v>286</v>
      </c>
      <c r="V119" s="123" t="s">
        <v>286</v>
      </c>
      <c r="X119" s="123" t="s">
        <v>286</v>
      </c>
      <c r="Z119" s="123" t="s">
        <v>286</v>
      </c>
      <c r="AB119" s="123" t="s">
        <v>286</v>
      </c>
      <c r="AD119" s="123" t="s">
        <v>286</v>
      </c>
      <c r="AF119" s="123" t="s">
        <v>286</v>
      </c>
      <c r="AH119" s="123" t="s">
        <v>286</v>
      </c>
      <c r="AJ119" s="123" t="s">
        <v>286</v>
      </c>
      <c r="AL119" s="123" t="s">
        <v>286</v>
      </c>
      <c r="AN119" s="123" t="s">
        <v>286</v>
      </c>
      <c r="AP119" s="123" t="s">
        <v>286</v>
      </c>
      <c r="AR119" s="123" t="s">
        <v>286</v>
      </c>
      <c r="AT119" s="123" t="s">
        <v>286</v>
      </c>
      <c r="AV119" s="123" t="s">
        <v>286</v>
      </c>
      <c r="AX119" s="123" t="s">
        <v>286</v>
      </c>
      <c r="AZ119" s="123" t="s">
        <v>286</v>
      </c>
      <c r="BB119" s="123" t="s">
        <v>286</v>
      </c>
      <c r="BD119" s="123" t="s">
        <v>286</v>
      </c>
      <c r="BF119" s="123" t="s">
        <v>286</v>
      </c>
      <c r="BH119" s="123" t="s">
        <v>286</v>
      </c>
      <c r="BJ119" s="123" t="s">
        <v>286</v>
      </c>
      <c r="BL119" s="123" t="s">
        <v>286</v>
      </c>
      <c r="BN119" s="123" t="s">
        <v>286</v>
      </c>
      <c r="BP119" s="123" t="s">
        <v>286</v>
      </c>
      <c r="BR119" s="123" t="s">
        <v>286</v>
      </c>
      <c r="BT119" s="123" t="s">
        <v>286</v>
      </c>
      <c r="BV119" s="123" t="s">
        <v>286</v>
      </c>
      <c r="BX119" s="123" t="s">
        <v>286</v>
      </c>
      <c r="BZ119" s="123" t="s">
        <v>286</v>
      </c>
      <c r="CB119" s="123" t="s">
        <v>286</v>
      </c>
      <c r="CD119" s="123" t="s">
        <v>286</v>
      </c>
      <c r="CF119" s="123" t="s">
        <v>286</v>
      </c>
      <c r="CH119" s="123" t="s">
        <v>286</v>
      </c>
      <c r="CJ119" s="123" t="s">
        <v>286</v>
      </c>
      <c r="CL119" s="123" t="s">
        <v>286</v>
      </c>
      <c r="CN119" s="123" t="s">
        <v>286</v>
      </c>
      <c r="CP119" s="123" t="s">
        <v>286</v>
      </c>
      <c r="CR119" s="123" t="s">
        <v>286</v>
      </c>
      <c r="CT119" s="123" t="s">
        <v>286</v>
      </c>
      <c r="CV119" s="123" t="s">
        <v>286</v>
      </c>
      <c r="CX119" s="123" t="s">
        <v>286</v>
      </c>
      <c r="CZ119" s="123" t="s">
        <v>286</v>
      </c>
      <c r="DB119" s="123" t="s">
        <v>286</v>
      </c>
      <c r="DD119" s="123" t="s">
        <v>286</v>
      </c>
      <c r="DF119" s="123" t="s">
        <v>286</v>
      </c>
      <c r="DG119" s="2">
        <v>1622096</v>
      </c>
      <c r="DH119" s="123">
        <v>5.94920930261899E-2</v>
      </c>
    </row>
    <row r="120" spans="1:118" ht="13.5" customHeight="1" x14ac:dyDescent="0.2">
      <c r="A120" s="2" t="s">
        <v>2530</v>
      </c>
      <c r="B120" s="2" t="s">
        <v>2531</v>
      </c>
      <c r="C120" s="2" t="s">
        <v>2531</v>
      </c>
      <c r="D120" s="2" t="s">
        <v>1821</v>
      </c>
      <c r="DI120" s="30">
        <v>13334607</v>
      </c>
      <c r="DJ120" s="160">
        <v>0.85799999999999998</v>
      </c>
    </row>
    <row r="121" spans="1:118" ht="13.5" customHeight="1" x14ac:dyDescent="0.2">
      <c r="A121" s="2" t="s">
        <v>2530</v>
      </c>
      <c r="B121" s="2" t="s">
        <v>2531</v>
      </c>
      <c r="C121" s="2" t="s">
        <v>2531</v>
      </c>
      <c r="D121" s="2" t="s">
        <v>1822</v>
      </c>
      <c r="DI121" s="30">
        <v>2198715</v>
      </c>
      <c r="DJ121" s="160">
        <v>0.14199999999999999</v>
      </c>
    </row>
    <row r="122" spans="1:118" ht="13.5" customHeight="1" x14ac:dyDescent="0.2">
      <c r="A122" s="2" t="s">
        <v>2608</v>
      </c>
      <c r="B122" s="2" t="s">
        <v>2533</v>
      </c>
      <c r="C122" s="2" t="s">
        <v>2533</v>
      </c>
      <c r="D122" s="2" t="s">
        <v>1821</v>
      </c>
      <c r="DK122" s="30">
        <v>13431087</v>
      </c>
      <c r="DL122" s="160">
        <v>0.40899999999999997</v>
      </c>
    </row>
    <row r="123" spans="1:118" ht="13.5" customHeight="1" x14ac:dyDescent="0.2">
      <c r="A123" s="2" t="s">
        <v>2608</v>
      </c>
      <c r="B123" s="2" t="s">
        <v>2533</v>
      </c>
      <c r="C123" s="2" t="s">
        <v>2533</v>
      </c>
      <c r="D123" s="2" t="s">
        <v>1822</v>
      </c>
      <c r="DK123" s="30">
        <v>19421025</v>
      </c>
      <c r="DL123" s="160">
        <v>0.59099999999999997</v>
      </c>
    </row>
    <row r="124" spans="1:118" ht="13.5" customHeight="1" x14ac:dyDescent="0.2">
      <c r="A124" s="2" t="s">
        <v>2609</v>
      </c>
      <c r="B124" s="2" t="s">
        <v>2737</v>
      </c>
      <c r="C124" s="2" t="s">
        <v>2610</v>
      </c>
      <c r="D124" s="2" t="s">
        <v>1821</v>
      </c>
      <c r="DM124" s="30">
        <v>17168702</v>
      </c>
      <c r="DN124" s="160">
        <v>0.69599999999999995</v>
      </c>
    </row>
    <row r="125" spans="1:118" ht="13.5" customHeight="1" x14ac:dyDescent="0.2">
      <c r="A125" s="2" t="s">
        <v>2609</v>
      </c>
      <c r="B125" s="2" t="s">
        <v>2737</v>
      </c>
      <c r="C125" s="2" t="s">
        <v>2610</v>
      </c>
      <c r="D125" s="2" t="s">
        <v>1822</v>
      </c>
      <c r="DM125" s="30">
        <v>7484748</v>
      </c>
      <c r="DN125" s="160">
        <v>0.30299999999999999</v>
      </c>
    </row>
    <row r="126" spans="1:118" ht="13.5" customHeight="1" x14ac:dyDescent="0.2"/>
    <row r="127" spans="1:118" ht="13.5" customHeight="1" x14ac:dyDescent="0.2"/>
    <row r="128" spans="1:11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5A5A5A"/>
  </sheetPr>
  <dimension ref="A1:AH30"/>
  <sheetViews>
    <sheetView zoomScaleNormal="100" workbookViewId="0">
      <pane xSplit="1" ySplit="2" topLeftCell="R3" activePane="bottomRight" state="frozen"/>
      <selection activeCell="B3" sqref="B3"/>
      <selection pane="topRight" activeCell="B3" sqref="B3"/>
      <selection pane="bottomLeft" activeCell="B3" sqref="B3"/>
      <selection pane="bottomRight" activeCell="W3" sqref="W3:AD21"/>
    </sheetView>
  </sheetViews>
  <sheetFormatPr defaultColWidth="9.140625" defaultRowHeight="13.5" customHeight="1" x14ac:dyDescent="0.2"/>
  <cols>
    <col min="1" max="1" width="9.140625" style="2"/>
    <col min="2" max="3" width="10.42578125" style="2" customWidth="1"/>
    <col min="4" max="7" width="9.140625" style="2"/>
    <col min="8" max="9" width="11.140625" style="2" customWidth="1"/>
    <col min="10" max="16384" width="9.140625" style="2"/>
  </cols>
  <sheetData>
    <row r="1" spans="1:34" ht="13.5" customHeight="1" x14ac:dyDescent="0.2">
      <c r="A1" s="70" t="s">
        <v>64</v>
      </c>
      <c r="B1" s="73">
        <f>VALUE(RIGHT(B20,4))</f>
        <v>1992</v>
      </c>
      <c r="C1" s="73">
        <f t="shared" ref="C1:W1" si="0">VALUE(RIGHT(C20,4))</f>
        <v>1993</v>
      </c>
      <c r="D1" s="73">
        <f t="shared" si="0"/>
        <v>1994</v>
      </c>
      <c r="E1" s="73">
        <f t="shared" si="0"/>
        <v>1995</v>
      </c>
      <c r="F1" s="73">
        <f t="shared" si="0"/>
        <v>1996</v>
      </c>
      <c r="G1" s="73">
        <f t="shared" si="0"/>
        <v>1997</v>
      </c>
      <c r="H1" s="73">
        <f t="shared" si="0"/>
        <v>1998</v>
      </c>
      <c r="I1" s="73">
        <f t="shared" ref="I1" si="1">VALUE(RIGHT(I20,4))</f>
        <v>1999</v>
      </c>
      <c r="J1" s="73">
        <f t="shared" si="0"/>
        <v>2000</v>
      </c>
      <c r="K1" s="73">
        <f t="shared" si="0"/>
        <v>2001</v>
      </c>
      <c r="L1" s="73">
        <f t="shared" si="0"/>
        <v>2002</v>
      </c>
      <c r="M1" s="73">
        <f t="shared" si="0"/>
        <v>2003</v>
      </c>
      <c r="N1" s="73">
        <f t="shared" si="0"/>
        <v>2004</v>
      </c>
      <c r="O1" s="73">
        <f t="shared" si="0"/>
        <v>2005</v>
      </c>
      <c r="P1" s="73">
        <f t="shared" si="0"/>
        <v>2006</v>
      </c>
      <c r="Q1" s="73">
        <f t="shared" si="0"/>
        <v>2007</v>
      </c>
      <c r="R1" s="73">
        <f t="shared" si="0"/>
        <v>2008</v>
      </c>
      <c r="S1" s="73">
        <f t="shared" si="0"/>
        <v>2009</v>
      </c>
      <c r="T1" s="73">
        <f t="shared" si="0"/>
        <v>2010</v>
      </c>
      <c r="U1" s="73">
        <f t="shared" si="0"/>
        <v>2011</v>
      </c>
      <c r="V1" s="73">
        <f t="shared" ref="V1" si="2">VALUE(RIGHT(V20,4))</f>
        <v>2012</v>
      </c>
      <c r="W1" s="73">
        <f t="shared" si="0"/>
        <v>2013</v>
      </c>
      <c r="X1" s="73">
        <f t="shared" ref="X1:AD1" si="3">VALUE(RIGHT(X20,4))</f>
        <v>2014</v>
      </c>
      <c r="Y1" s="73">
        <f t="shared" si="3"/>
        <v>2015</v>
      </c>
      <c r="Z1" s="73">
        <f t="shared" si="3"/>
        <v>2016</v>
      </c>
      <c r="AA1" s="73">
        <f t="shared" si="3"/>
        <v>2017</v>
      </c>
      <c r="AB1" s="73">
        <f t="shared" si="3"/>
        <v>2018</v>
      </c>
      <c r="AC1" s="73">
        <f t="shared" si="3"/>
        <v>2019</v>
      </c>
      <c r="AD1" s="73">
        <f t="shared" si="3"/>
        <v>2020</v>
      </c>
      <c r="AE1" s="73">
        <f t="shared" ref="AE1:AH1" si="4">VALUE(RIGHT(AE20,4))</f>
        <v>2021</v>
      </c>
      <c r="AF1" s="73">
        <f t="shared" si="4"/>
        <v>2022</v>
      </c>
      <c r="AG1" s="73">
        <f t="shared" si="4"/>
        <v>2023</v>
      </c>
      <c r="AH1" s="73">
        <f t="shared" si="4"/>
        <v>2024</v>
      </c>
    </row>
    <row r="2" spans="1:34" ht="13.5" customHeight="1" x14ac:dyDescent="0.2">
      <c r="A2" s="70" t="s">
        <v>65</v>
      </c>
      <c r="B2" s="73">
        <f>B1-1</f>
        <v>1991</v>
      </c>
      <c r="C2" s="73">
        <f t="shared" ref="C2:W2" si="5">C1-1</f>
        <v>1992</v>
      </c>
      <c r="D2" s="73">
        <f t="shared" si="5"/>
        <v>1993</v>
      </c>
      <c r="E2" s="73">
        <f t="shared" si="5"/>
        <v>1994</v>
      </c>
      <c r="F2" s="73">
        <f t="shared" si="5"/>
        <v>1995</v>
      </c>
      <c r="G2" s="73">
        <f t="shared" si="5"/>
        <v>1996</v>
      </c>
      <c r="H2" s="73">
        <f t="shared" si="5"/>
        <v>1997</v>
      </c>
      <c r="I2" s="73">
        <f t="shared" ref="I2" si="6">I1-1</f>
        <v>1998</v>
      </c>
      <c r="J2" s="73">
        <f t="shared" si="5"/>
        <v>1999</v>
      </c>
      <c r="K2" s="73">
        <f t="shared" si="5"/>
        <v>2000</v>
      </c>
      <c r="L2" s="73">
        <f t="shared" si="5"/>
        <v>2001</v>
      </c>
      <c r="M2" s="73">
        <f t="shared" si="5"/>
        <v>2002</v>
      </c>
      <c r="N2" s="73">
        <f t="shared" si="5"/>
        <v>2003</v>
      </c>
      <c r="O2" s="73">
        <f t="shared" si="5"/>
        <v>2004</v>
      </c>
      <c r="P2" s="73">
        <f t="shared" si="5"/>
        <v>2005</v>
      </c>
      <c r="Q2" s="73">
        <f t="shared" si="5"/>
        <v>2006</v>
      </c>
      <c r="R2" s="73">
        <f t="shared" si="5"/>
        <v>2007</v>
      </c>
      <c r="S2" s="73">
        <f t="shared" si="5"/>
        <v>2008</v>
      </c>
      <c r="T2" s="73">
        <f t="shared" si="5"/>
        <v>2009</v>
      </c>
      <c r="U2" s="73">
        <f t="shared" si="5"/>
        <v>2010</v>
      </c>
      <c r="V2" s="73">
        <f t="shared" ref="V2" si="7">V1-1</f>
        <v>2011</v>
      </c>
      <c r="W2" s="73">
        <f t="shared" si="5"/>
        <v>2012</v>
      </c>
      <c r="X2" s="73">
        <f t="shared" ref="X2:AD2" si="8">X1-1</f>
        <v>2013</v>
      </c>
      <c r="Y2" s="73">
        <f t="shared" si="8"/>
        <v>2014</v>
      </c>
      <c r="Z2" s="73">
        <f t="shared" si="8"/>
        <v>2015</v>
      </c>
      <c r="AA2" s="73">
        <f t="shared" si="8"/>
        <v>2016</v>
      </c>
      <c r="AB2" s="73">
        <f t="shared" si="8"/>
        <v>2017</v>
      </c>
      <c r="AC2" s="73">
        <f t="shared" si="8"/>
        <v>2018</v>
      </c>
      <c r="AD2" s="73">
        <f t="shared" si="8"/>
        <v>2019</v>
      </c>
      <c r="AE2" s="73">
        <f t="shared" ref="AE2:AH2" si="9">AE1-1</f>
        <v>2020</v>
      </c>
      <c r="AF2" s="73">
        <f t="shared" si="9"/>
        <v>2021</v>
      </c>
      <c r="AG2" s="73">
        <f t="shared" si="9"/>
        <v>2022</v>
      </c>
      <c r="AH2" s="73">
        <f t="shared" si="9"/>
        <v>2023</v>
      </c>
    </row>
    <row r="3" spans="1:34" ht="13.5" customHeight="1" x14ac:dyDescent="0.2">
      <c r="A3" s="70" t="s">
        <v>66</v>
      </c>
      <c r="B3" s="144" t="s">
        <v>2176</v>
      </c>
      <c r="C3" s="144" t="s">
        <v>2176</v>
      </c>
      <c r="D3" s="144" t="s">
        <v>2176</v>
      </c>
      <c r="E3" s="144" t="s">
        <v>2176</v>
      </c>
      <c r="F3" s="144" t="s">
        <v>2176</v>
      </c>
      <c r="G3" s="144" t="s">
        <v>2176</v>
      </c>
      <c r="H3" s="144" t="s">
        <v>2176</v>
      </c>
      <c r="I3" s="144" t="s">
        <v>2176</v>
      </c>
      <c r="J3" s="144" t="s">
        <v>2176</v>
      </c>
      <c r="K3" s="144" t="s">
        <v>2176</v>
      </c>
      <c r="L3" s="144" t="s">
        <v>2176</v>
      </c>
      <c r="M3" s="144" t="s">
        <v>2176</v>
      </c>
      <c r="N3" s="144" t="s">
        <v>2176</v>
      </c>
      <c r="O3" s="144" t="s">
        <v>2176</v>
      </c>
      <c r="P3" s="144" t="s">
        <v>2176</v>
      </c>
      <c r="Q3" s="144" t="s">
        <v>2176</v>
      </c>
      <c r="R3" s="144" t="s">
        <v>2176</v>
      </c>
      <c r="S3" s="144" t="s">
        <v>2176</v>
      </c>
      <c r="T3" s="144" t="s">
        <v>2176</v>
      </c>
      <c r="U3" s="144" t="s">
        <v>2176</v>
      </c>
      <c r="V3" s="144" t="s">
        <v>2176</v>
      </c>
      <c r="W3" s="54" t="s">
        <v>2176</v>
      </c>
      <c r="X3" s="54" t="s">
        <v>2176</v>
      </c>
      <c r="Y3" s="54" t="s">
        <v>2176</v>
      </c>
      <c r="Z3" s="54" t="s">
        <v>2176</v>
      </c>
      <c r="AA3" s="54" t="s">
        <v>2176</v>
      </c>
      <c r="AB3" s="54" t="s">
        <v>2176</v>
      </c>
      <c r="AC3" s="54" t="s">
        <v>2176</v>
      </c>
      <c r="AD3" s="54" t="s">
        <v>2176</v>
      </c>
      <c r="AE3" s="2" t="s">
        <v>2176</v>
      </c>
      <c r="AF3" s="2" t="s">
        <v>2176</v>
      </c>
      <c r="AG3" s="2" t="s">
        <v>2176</v>
      </c>
      <c r="AH3" s="2" t="s">
        <v>2176</v>
      </c>
    </row>
    <row r="4" spans="1:34" ht="13.5" customHeight="1" x14ac:dyDescent="0.2">
      <c r="A4" s="70" t="s">
        <v>67</v>
      </c>
      <c r="B4" s="144" t="s">
        <v>2177</v>
      </c>
      <c r="C4" s="144" t="s">
        <v>2178</v>
      </c>
      <c r="D4" s="144" t="s">
        <v>2178</v>
      </c>
      <c r="E4" s="144" t="s">
        <v>2178</v>
      </c>
      <c r="F4" s="144" t="s">
        <v>2178</v>
      </c>
      <c r="G4" s="144" t="s">
        <v>2178</v>
      </c>
      <c r="H4" s="144" t="s">
        <v>2178</v>
      </c>
      <c r="I4" s="144" t="s">
        <v>2178</v>
      </c>
      <c r="J4" s="144" t="s">
        <v>2178</v>
      </c>
      <c r="K4" s="144" t="s">
        <v>2178</v>
      </c>
      <c r="L4" s="144" t="s">
        <v>2178</v>
      </c>
      <c r="M4" s="144" t="s">
        <v>2178</v>
      </c>
      <c r="N4" s="144" t="s">
        <v>2178</v>
      </c>
      <c r="O4" s="144" t="s">
        <v>2178</v>
      </c>
      <c r="P4" s="144" t="s">
        <v>2178</v>
      </c>
      <c r="Q4" s="144" t="s">
        <v>2178</v>
      </c>
      <c r="R4" s="144" t="s">
        <v>2178</v>
      </c>
      <c r="S4" s="144" t="s">
        <v>2178</v>
      </c>
      <c r="T4" s="144" t="s">
        <v>2178</v>
      </c>
      <c r="U4" s="144" t="s">
        <v>2179</v>
      </c>
      <c r="V4" s="144" t="s">
        <v>2178</v>
      </c>
      <c r="W4" s="54" t="s">
        <v>2776</v>
      </c>
      <c r="X4" s="54" t="s">
        <v>2776</v>
      </c>
      <c r="Y4" s="54" t="s">
        <v>2776</v>
      </c>
      <c r="Z4" s="54" t="s">
        <v>2776</v>
      </c>
      <c r="AA4" s="54" t="s">
        <v>2777</v>
      </c>
      <c r="AB4" s="54" t="s">
        <v>2777</v>
      </c>
      <c r="AC4" s="54" t="s">
        <v>2777</v>
      </c>
      <c r="AD4" s="54" t="s">
        <v>2778</v>
      </c>
      <c r="AE4" s="2" t="s">
        <v>2738</v>
      </c>
      <c r="AF4" s="2" t="s">
        <v>2738</v>
      </c>
      <c r="AG4" s="2" t="s">
        <v>2738</v>
      </c>
      <c r="AH4" s="2" t="s">
        <v>2739</v>
      </c>
    </row>
    <row r="5" spans="1:34" ht="13.5" customHeight="1" x14ac:dyDescent="0.2">
      <c r="A5" s="70" t="s">
        <v>68</v>
      </c>
      <c r="B5" s="144"/>
      <c r="C5" s="144"/>
      <c r="D5" s="144"/>
      <c r="E5" s="144"/>
      <c r="F5" s="144"/>
      <c r="G5" s="144"/>
      <c r="H5" s="144"/>
      <c r="I5" s="144"/>
      <c r="J5" s="144"/>
      <c r="K5" s="144"/>
      <c r="L5" s="144"/>
      <c r="M5" s="144"/>
      <c r="N5" s="144"/>
      <c r="O5" s="144"/>
      <c r="P5" s="144"/>
      <c r="Q5" s="144"/>
      <c r="R5" s="144"/>
      <c r="S5" s="144"/>
      <c r="T5" s="144"/>
      <c r="U5" s="144"/>
      <c r="V5" s="144"/>
      <c r="W5" s="54" t="s">
        <v>286</v>
      </c>
      <c r="X5" s="54" t="s">
        <v>286</v>
      </c>
      <c r="Y5" s="54" t="s">
        <v>286</v>
      </c>
      <c r="Z5" s="54" t="s">
        <v>286</v>
      </c>
      <c r="AA5" s="54" t="s">
        <v>2779</v>
      </c>
      <c r="AB5" s="54" t="s">
        <v>2779</v>
      </c>
      <c r="AC5" s="54" t="s">
        <v>2779</v>
      </c>
      <c r="AD5" s="54" t="s">
        <v>2780</v>
      </c>
      <c r="AE5" s="2" t="s">
        <v>2740</v>
      </c>
      <c r="AF5" s="2" t="s">
        <v>2741</v>
      </c>
      <c r="AG5" s="2" t="s">
        <v>2741</v>
      </c>
      <c r="AH5" s="2" t="s">
        <v>2740</v>
      </c>
    </row>
    <row r="6" spans="1:34" ht="13.5" customHeight="1" x14ac:dyDescent="0.2">
      <c r="A6" s="70" t="s">
        <v>69</v>
      </c>
      <c r="B6" s="144"/>
      <c r="C6" s="144"/>
      <c r="D6" s="144"/>
      <c r="E6" s="144"/>
      <c r="F6" s="144"/>
      <c r="G6" s="144"/>
      <c r="H6" s="144"/>
      <c r="I6" s="144"/>
      <c r="J6" s="144"/>
      <c r="K6" s="144"/>
      <c r="L6" s="144"/>
      <c r="M6" s="144"/>
      <c r="N6" s="144"/>
      <c r="O6" s="144"/>
      <c r="P6" s="144"/>
      <c r="Q6" s="144"/>
      <c r="R6" s="144"/>
      <c r="S6" s="144"/>
      <c r="T6" s="144"/>
      <c r="U6" s="144"/>
      <c r="V6" s="144"/>
      <c r="W6" s="54"/>
      <c r="X6" s="54"/>
      <c r="Y6" s="54"/>
      <c r="Z6" s="54"/>
      <c r="AA6" s="54"/>
      <c r="AB6" s="54"/>
      <c r="AC6" s="54"/>
      <c r="AD6" s="54"/>
      <c r="AE6" s="2" t="s">
        <v>2742</v>
      </c>
      <c r="AF6" s="2" t="s">
        <v>2743</v>
      </c>
      <c r="AG6" s="2" t="s">
        <v>2743</v>
      </c>
      <c r="AH6" s="2" t="s">
        <v>2744</v>
      </c>
    </row>
    <row r="7" spans="1:34" ht="13.5" customHeight="1" x14ac:dyDescent="0.2">
      <c r="A7" s="70" t="s">
        <v>82</v>
      </c>
      <c r="B7" s="144"/>
      <c r="C7" s="144"/>
      <c r="D7" s="144"/>
      <c r="E7" s="144"/>
      <c r="F7" s="144"/>
      <c r="G7" s="144"/>
      <c r="H7" s="144"/>
      <c r="I7" s="144"/>
      <c r="J7" s="144"/>
      <c r="K7" s="144"/>
      <c r="L7" s="144"/>
      <c r="M7" s="144"/>
      <c r="N7" s="144"/>
      <c r="O7" s="144"/>
      <c r="P7" s="144"/>
      <c r="Q7" s="144"/>
      <c r="R7" s="144"/>
      <c r="S7" s="144"/>
      <c r="T7" s="144"/>
      <c r="U7" s="144"/>
      <c r="V7" s="144"/>
      <c r="W7" s="54"/>
      <c r="X7" s="54"/>
      <c r="Y7" s="54"/>
      <c r="Z7" s="54"/>
      <c r="AA7" s="54"/>
      <c r="AB7" s="54"/>
      <c r="AC7" s="54"/>
      <c r="AD7" s="54"/>
      <c r="AE7" s="2" t="s">
        <v>286</v>
      </c>
      <c r="AF7" s="2" t="s">
        <v>286</v>
      </c>
      <c r="AG7" s="2" t="s">
        <v>286</v>
      </c>
      <c r="AH7" s="2" t="s">
        <v>286</v>
      </c>
    </row>
    <row r="8" spans="1:34" ht="13.5" customHeight="1" x14ac:dyDescent="0.2">
      <c r="A8" s="70" t="s">
        <v>70</v>
      </c>
      <c r="B8" s="144"/>
      <c r="C8" s="144"/>
      <c r="D8" s="144"/>
      <c r="E8" s="144"/>
      <c r="F8" s="144"/>
      <c r="G8" s="144"/>
      <c r="H8" s="144"/>
      <c r="I8" s="144"/>
      <c r="J8" s="144"/>
      <c r="K8" s="144"/>
      <c r="L8" s="144"/>
      <c r="M8" s="144"/>
      <c r="N8" s="144"/>
      <c r="O8" s="144"/>
      <c r="P8" s="144"/>
      <c r="Q8" s="144"/>
      <c r="R8" s="144"/>
      <c r="S8" s="144"/>
      <c r="T8" s="144"/>
      <c r="U8" s="144"/>
      <c r="V8" s="144"/>
      <c r="W8" s="54"/>
      <c r="X8" s="54"/>
      <c r="Y8" s="54"/>
      <c r="Z8" s="54"/>
      <c r="AA8" s="54"/>
      <c r="AB8" s="54"/>
      <c r="AC8" s="54"/>
      <c r="AD8" s="54"/>
      <c r="AE8" s="2" t="s">
        <v>286</v>
      </c>
      <c r="AF8" s="2" t="s">
        <v>286</v>
      </c>
      <c r="AG8" s="2" t="s">
        <v>286</v>
      </c>
      <c r="AH8" s="2" t="s">
        <v>286</v>
      </c>
    </row>
    <row r="9" spans="1:34" ht="13.5" customHeight="1" x14ac:dyDescent="0.2">
      <c r="A9" s="70" t="s">
        <v>71</v>
      </c>
      <c r="B9" s="144"/>
      <c r="C9" s="144"/>
      <c r="D9" s="144"/>
      <c r="E9" s="144"/>
      <c r="F9" s="144"/>
      <c r="G9" s="144"/>
      <c r="H9" s="144"/>
      <c r="I9" s="144"/>
      <c r="J9" s="144"/>
      <c r="K9" s="144"/>
      <c r="L9" s="144"/>
      <c r="M9" s="144"/>
      <c r="N9" s="144"/>
      <c r="O9" s="144"/>
      <c r="P9" s="144"/>
      <c r="Q9" s="144"/>
      <c r="R9" s="144"/>
      <c r="S9" s="144"/>
      <c r="T9" s="144"/>
      <c r="U9" s="144"/>
      <c r="V9" s="144"/>
      <c r="W9" s="54"/>
      <c r="X9" s="54"/>
      <c r="Y9" s="54"/>
      <c r="Z9" s="54"/>
      <c r="AA9" s="54"/>
      <c r="AB9" s="54"/>
      <c r="AC9" s="54"/>
      <c r="AD9" s="54"/>
      <c r="AE9" s="2" t="s">
        <v>286</v>
      </c>
      <c r="AF9" s="2" t="s">
        <v>286</v>
      </c>
      <c r="AG9" s="2" t="s">
        <v>286</v>
      </c>
      <c r="AH9" s="2" t="s">
        <v>286</v>
      </c>
    </row>
    <row r="10" spans="1:34" ht="15" customHeight="1" x14ac:dyDescent="0.2">
      <c r="A10" s="145" t="s">
        <v>123</v>
      </c>
      <c r="B10" s="144" t="s">
        <v>2040</v>
      </c>
      <c r="C10" s="144" t="s">
        <v>2040</v>
      </c>
      <c r="D10" s="144" t="s">
        <v>2040</v>
      </c>
      <c r="E10" s="144" t="s">
        <v>2040</v>
      </c>
      <c r="F10" s="144" t="s">
        <v>2040</v>
      </c>
      <c r="G10" s="144" t="s">
        <v>2040</v>
      </c>
      <c r="H10" s="144" t="s">
        <v>2040</v>
      </c>
      <c r="I10" s="144" t="s">
        <v>2040</v>
      </c>
      <c r="J10" s="144" t="s">
        <v>2040</v>
      </c>
      <c r="K10" s="144" t="s">
        <v>2040</v>
      </c>
      <c r="L10" s="144" t="s">
        <v>2040</v>
      </c>
      <c r="M10" s="144" t="s">
        <v>2040</v>
      </c>
      <c r="N10" s="144" t="s">
        <v>2040</v>
      </c>
      <c r="O10" s="144" t="s">
        <v>2040</v>
      </c>
      <c r="P10" s="144" t="s">
        <v>2040</v>
      </c>
      <c r="Q10" s="144" t="s">
        <v>2040</v>
      </c>
      <c r="R10" s="144" t="s">
        <v>2040</v>
      </c>
      <c r="S10" s="144" t="s">
        <v>2040</v>
      </c>
      <c r="T10" s="144" t="s">
        <v>2040</v>
      </c>
      <c r="U10" s="144" t="s">
        <v>2040</v>
      </c>
      <c r="V10" s="144" t="s">
        <v>2040</v>
      </c>
      <c r="W10" s="54" t="s">
        <v>2040</v>
      </c>
      <c r="X10" s="54" t="s">
        <v>2040</v>
      </c>
      <c r="Y10" s="54" t="s">
        <v>2040</v>
      </c>
      <c r="Z10" s="54" t="s">
        <v>2040</v>
      </c>
      <c r="AA10" s="54" t="s">
        <v>2040</v>
      </c>
      <c r="AB10" s="54" t="s">
        <v>2781</v>
      </c>
      <c r="AC10" s="54" t="s">
        <v>2782</v>
      </c>
      <c r="AD10" s="54" t="s">
        <v>2783</v>
      </c>
      <c r="AE10" s="2" t="s">
        <v>2745</v>
      </c>
      <c r="AF10" s="2" t="s">
        <v>2746</v>
      </c>
      <c r="AG10" s="2" t="s">
        <v>2747</v>
      </c>
      <c r="AH10" s="2" t="s">
        <v>2748</v>
      </c>
    </row>
    <row r="11" spans="1:34" ht="13.5" customHeight="1" x14ac:dyDescent="0.2">
      <c r="A11" s="70" t="s">
        <v>72</v>
      </c>
      <c r="B11" s="144" t="s">
        <v>2041</v>
      </c>
      <c r="C11" s="144" t="s">
        <v>2041</v>
      </c>
      <c r="D11" s="144" t="s">
        <v>2041</v>
      </c>
      <c r="E11" s="144" t="s">
        <v>2041</v>
      </c>
      <c r="F11" s="144" t="s">
        <v>2041</v>
      </c>
      <c r="G11" s="144" t="s">
        <v>2041</v>
      </c>
      <c r="H11" s="144" t="s">
        <v>2041</v>
      </c>
      <c r="I11" s="144" t="s">
        <v>2041</v>
      </c>
      <c r="J11" s="144" t="s">
        <v>2041</v>
      </c>
      <c r="K11" s="144" t="s">
        <v>2041</v>
      </c>
      <c r="L11" s="144" t="s">
        <v>2041</v>
      </c>
      <c r="M11" s="144" t="s">
        <v>2041</v>
      </c>
      <c r="N11" s="144" t="s">
        <v>2041</v>
      </c>
      <c r="O11" s="144" t="s">
        <v>2041</v>
      </c>
      <c r="P11" s="144" t="s">
        <v>2041</v>
      </c>
      <c r="Q11" s="144" t="s">
        <v>2041</v>
      </c>
      <c r="R11" s="144" t="s">
        <v>2041</v>
      </c>
      <c r="S11" s="144" t="s">
        <v>2041</v>
      </c>
      <c r="T11" s="144" t="s">
        <v>2041</v>
      </c>
      <c r="U11" s="144" t="s">
        <v>2041</v>
      </c>
      <c r="V11" s="144" t="s">
        <v>2042</v>
      </c>
      <c r="W11" s="54" t="s">
        <v>2749</v>
      </c>
      <c r="X11" s="54" t="s">
        <v>2749</v>
      </c>
      <c r="Y11" s="54" t="s">
        <v>2749</v>
      </c>
      <c r="Z11" s="54" t="s">
        <v>2749</v>
      </c>
      <c r="AA11" s="54" t="s">
        <v>2749</v>
      </c>
      <c r="AB11" s="54" t="s">
        <v>2749</v>
      </c>
      <c r="AC11" s="54" t="s">
        <v>2749</v>
      </c>
      <c r="AD11" s="54" t="s">
        <v>2749</v>
      </c>
      <c r="AE11" s="2" t="s">
        <v>2749</v>
      </c>
      <c r="AF11" s="2" t="s">
        <v>2749</v>
      </c>
      <c r="AG11" s="2" t="s">
        <v>2749</v>
      </c>
      <c r="AH11" s="2" t="s">
        <v>2749</v>
      </c>
    </row>
    <row r="12" spans="1:34" ht="13.5" customHeight="1" x14ac:dyDescent="0.2">
      <c r="A12" s="70" t="s">
        <v>73</v>
      </c>
      <c r="B12" s="144" t="s">
        <v>2043</v>
      </c>
      <c r="C12" s="144" t="s">
        <v>2044</v>
      </c>
      <c r="D12" s="144" t="s">
        <v>2045</v>
      </c>
      <c r="E12" s="144" t="s">
        <v>2046</v>
      </c>
      <c r="F12" s="144" t="s">
        <v>2047</v>
      </c>
      <c r="G12" s="144" t="s">
        <v>2048</v>
      </c>
      <c r="H12" s="144" t="s">
        <v>2049</v>
      </c>
      <c r="I12" s="144" t="s">
        <v>2050</v>
      </c>
      <c r="J12" s="144" t="s">
        <v>2051</v>
      </c>
      <c r="K12" s="144" t="s">
        <v>2052</v>
      </c>
      <c r="L12" s="144" t="s">
        <v>2053</v>
      </c>
      <c r="M12" s="144" t="s">
        <v>2054</v>
      </c>
      <c r="N12" s="144" t="s">
        <v>2055</v>
      </c>
      <c r="O12" s="144" t="s">
        <v>2056</v>
      </c>
      <c r="P12" s="144" t="s">
        <v>2057</v>
      </c>
      <c r="Q12" s="144" t="s">
        <v>2058</v>
      </c>
      <c r="R12" s="144" t="s">
        <v>2059</v>
      </c>
      <c r="S12" s="144" t="s">
        <v>2060</v>
      </c>
      <c r="T12" s="144" t="s">
        <v>2061</v>
      </c>
      <c r="U12" s="144" t="s">
        <v>2062</v>
      </c>
      <c r="V12" s="144" t="s">
        <v>2063</v>
      </c>
      <c r="W12" s="54" t="s">
        <v>2466</v>
      </c>
      <c r="X12" s="54" t="s">
        <v>2784</v>
      </c>
      <c r="Y12" s="54" t="s">
        <v>2785</v>
      </c>
      <c r="Z12" s="54" t="s">
        <v>2786</v>
      </c>
      <c r="AA12" s="54" t="s">
        <v>2522</v>
      </c>
      <c r="AB12" s="54" t="s">
        <v>2787</v>
      </c>
      <c r="AC12" s="54" t="s">
        <v>2788</v>
      </c>
      <c r="AD12" s="54" t="s">
        <v>2789</v>
      </c>
      <c r="AE12" s="2" t="s">
        <v>2750</v>
      </c>
      <c r="AF12" s="2" t="s">
        <v>2751</v>
      </c>
      <c r="AG12" s="2" t="s">
        <v>2752</v>
      </c>
      <c r="AH12" s="2" t="s">
        <v>2753</v>
      </c>
    </row>
    <row r="13" spans="1:34" ht="13.5" customHeight="1" x14ac:dyDescent="0.2">
      <c r="A13" s="301" t="s">
        <v>74</v>
      </c>
      <c r="B13" s="144" t="s">
        <v>2064</v>
      </c>
      <c r="C13" s="144" t="s">
        <v>2064</v>
      </c>
      <c r="D13" s="144" t="s">
        <v>2065</v>
      </c>
      <c r="E13" s="144" t="s">
        <v>2065</v>
      </c>
      <c r="F13" s="144" t="s">
        <v>2065</v>
      </c>
      <c r="G13" s="144" t="s">
        <v>2065</v>
      </c>
      <c r="H13" s="144" t="s">
        <v>2065</v>
      </c>
      <c r="I13" s="144" t="s">
        <v>2065</v>
      </c>
      <c r="J13" s="144" t="s">
        <v>2065</v>
      </c>
      <c r="K13" s="144" t="s">
        <v>2065</v>
      </c>
      <c r="L13" s="144" t="s">
        <v>2066</v>
      </c>
      <c r="M13" s="144" t="s">
        <v>2066</v>
      </c>
      <c r="N13" s="144" t="s">
        <v>2066</v>
      </c>
      <c r="O13" s="144" t="s">
        <v>2066</v>
      </c>
      <c r="P13" s="144" t="s">
        <v>2066</v>
      </c>
      <c r="Q13" s="144" t="s">
        <v>2066</v>
      </c>
      <c r="R13" s="144" t="s">
        <v>2066</v>
      </c>
      <c r="S13" s="144" t="s">
        <v>2066</v>
      </c>
      <c r="T13" s="144" t="s">
        <v>2066</v>
      </c>
      <c r="U13" s="144" t="s">
        <v>2066</v>
      </c>
      <c r="V13" s="144" t="s">
        <v>2067</v>
      </c>
      <c r="W13" s="54" t="s">
        <v>2067</v>
      </c>
      <c r="X13" s="54" t="s">
        <v>2067</v>
      </c>
      <c r="Y13" s="54" t="s">
        <v>2067</v>
      </c>
      <c r="Z13" s="54" t="s">
        <v>2067</v>
      </c>
      <c r="AA13" s="54" t="s">
        <v>2067</v>
      </c>
      <c r="AB13" s="54" t="s">
        <v>2067</v>
      </c>
      <c r="AC13" s="54" t="s">
        <v>2067</v>
      </c>
      <c r="AD13" s="54" t="s">
        <v>2067</v>
      </c>
      <c r="AE13" s="2" t="s">
        <v>2067</v>
      </c>
      <c r="AF13" s="2" t="s">
        <v>2067</v>
      </c>
      <c r="AG13" s="2" t="s">
        <v>2067</v>
      </c>
      <c r="AH13" s="2" t="s">
        <v>2067</v>
      </c>
    </row>
    <row r="14" spans="1:34" ht="13.5" customHeight="1" x14ac:dyDescent="0.2">
      <c r="A14" s="70" t="s">
        <v>83</v>
      </c>
      <c r="B14" s="144" t="s">
        <v>2068</v>
      </c>
      <c r="C14" s="144" t="s">
        <v>2068</v>
      </c>
      <c r="D14" s="144" t="s">
        <v>2068</v>
      </c>
      <c r="E14" s="144" t="s">
        <v>2068</v>
      </c>
      <c r="F14" s="144" t="s">
        <v>2068</v>
      </c>
      <c r="G14" s="144" t="s">
        <v>2068</v>
      </c>
      <c r="H14" s="144" t="s">
        <v>2068</v>
      </c>
      <c r="I14" s="144" t="s">
        <v>2068</v>
      </c>
      <c r="J14" s="144" t="s">
        <v>2068</v>
      </c>
      <c r="K14" s="144" t="s">
        <v>2068</v>
      </c>
      <c r="L14" s="144" t="s">
        <v>2068</v>
      </c>
      <c r="M14" s="144" t="s">
        <v>2069</v>
      </c>
      <c r="N14" s="144" t="s">
        <v>2069</v>
      </c>
      <c r="O14" s="144" t="s">
        <v>2069</v>
      </c>
      <c r="P14" s="144" t="s">
        <v>2068</v>
      </c>
      <c r="Q14" s="144" t="s">
        <v>2068</v>
      </c>
      <c r="R14" s="144" t="s">
        <v>2068</v>
      </c>
      <c r="S14" s="144" t="s">
        <v>2068</v>
      </c>
      <c r="T14" s="144" t="s">
        <v>2068</v>
      </c>
      <c r="U14" s="144" t="s">
        <v>2068</v>
      </c>
      <c r="V14" s="144" t="s">
        <v>2068</v>
      </c>
      <c r="W14" s="54" t="s">
        <v>2754</v>
      </c>
      <c r="X14" s="54" t="s">
        <v>2754</v>
      </c>
      <c r="Y14" s="54" t="s">
        <v>2754</v>
      </c>
      <c r="Z14" s="54" t="s">
        <v>2754</v>
      </c>
      <c r="AA14" s="54" t="s">
        <v>2754</v>
      </c>
      <c r="AB14" s="54" t="s">
        <v>2754</v>
      </c>
      <c r="AC14" s="54" t="s">
        <v>2754</v>
      </c>
      <c r="AD14" s="54" t="s">
        <v>2754</v>
      </c>
      <c r="AE14" s="2" t="s">
        <v>2754</v>
      </c>
      <c r="AF14" s="2" t="s">
        <v>2754</v>
      </c>
      <c r="AG14" s="2" t="s">
        <v>2754</v>
      </c>
      <c r="AH14" s="2" t="s">
        <v>2754</v>
      </c>
    </row>
    <row r="15" spans="1:34" ht="13.5" customHeight="1" x14ac:dyDescent="0.2">
      <c r="A15" s="70" t="s">
        <v>75</v>
      </c>
      <c r="B15" s="144" t="s">
        <v>2070</v>
      </c>
      <c r="C15" s="144" t="s">
        <v>2070</v>
      </c>
      <c r="D15" s="144" t="s">
        <v>2070</v>
      </c>
      <c r="E15" s="144" t="s">
        <v>2070</v>
      </c>
      <c r="F15" s="144" t="s">
        <v>2070</v>
      </c>
      <c r="G15" s="144" t="s">
        <v>2070</v>
      </c>
      <c r="H15" s="144" t="s">
        <v>2070</v>
      </c>
      <c r="I15" s="144" t="s">
        <v>2070</v>
      </c>
      <c r="J15" s="144" t="s">
        <v>2070</v>
      </c>
      <c r="K15" s="144" t="s">
        <v>2070</v>
      </c>
      <c r="L15" s="144" t="s">
        <v>2070</v>
      </c>
      <c r="M15" s="144" t="s">
        <v>2070</v>
      </c>
      <c r="N15" s="144" t="s">
        <v>2070</v>
      </c>
      <c r="O15" s="144" t="s">
        <v>2070</v>
      </c>
      <c r="P15" s="144" t="s">
        <v>2070</v>
      </c>
      <c r="Q15" s="144" t="s">
        <v>2070</v>
      </c>
      <c r="R15" s="144" t="s">
        <v>2070</v>
      </c>
      <c r="S15" s="144" t="s">
        <v>2070</v>
      </c>
      <c r="T15" s="144" t="s">
        <v>2070</v>
      </c>
      <c r="U15" s="144" t="s">
        <v>2070</v>
      </c>
      <c r="V15" s="144" t="s">
        <v>2071</v>
      </c>
      <c r="W15" s="54" t="s">
        <v>2755</v>
      </c>
      <c r="X15" s="54" t="s">
        <v>2755</v>
      </c>
      <c r="Y15" s="54" t="s">
        <v>2755</v>
      </c>
      <c r="Z15" s="54" t="s">
        <v>2755</v>
      </c>
      <c r="AA15" s="54" t="s">
        <v>2755</v>
      </c>
      <c r="AB15" s="54" t="s">
        <v>2755</v>
      </c>
      <c r="AC15" s="54" t="s">
        <v>2755</v>
      </c>
      <c r="AD15" s="54" t="s">
        <v>2755</v>
      </c>
      <c r="AE15" s="2" t="s">
        <v>2755</v>
      </c>
      <c r="AF15" s="2" t="s">
        <v>2755</v>
      </c>
      <c r="AG15" s="2" t="s">
        <v>2755</v>
      </c>
      <c r="AH15" s="2" t="s">
        <v>2755</v>
      </c>
    </row>
    <row r="16" spans="1:34" ht="13.5" customHeight="1" x14ac:dyDescent="0.2">
      <c r="A16" s="70" t="s">
        <v>76</v>
      </c>
      <c r="B16" s="144" t="s">
        <v>2072</v>
      </c>
      <c r="C16" s="144" t="s">
        <v>2073</v>
      </c>
      <c r="D16" s="144" t="s">
        <v>2074</v>
      </c>
      <c r="E16" s="144" t="s">
        <v>2075</v>
      </c>
      <c r="F16" s="144" t="s">
        <v>2076</v>
      </c>
      <c r="G16" s="144" t="s">
        <v>2077</v>
      </c>
      <c r="H16" s="144" t="s">
        <v>2078</v>
      </c>
      <c r="I16" s="144" t="s">
        <v>2079</v>
      </c>
      <c r="J16" s="144" t="s">
        <v>2080</v>
      </c>
      <c r="K16" s="144" t="s">
        <v>2081</v>
      </c>
      <c r="L16" s="144" t="s">
        <v>2082</v>
      </c>
      <c r="M16" s="144" t="s">
        <v>2083</v>
      </c>
      <c r="N16" s="144" t="s">
        <v>2084</v>
      </c>
      <c r="O16" s="144" t="s">
        <v>2085</v>
      </c>
      <c r="P16" s="144" t="s">
        <v>2086</v>
      </c>
      <c r="Q16" s="144" t="s">
        <v>2087</v>
      </c>
      <c r="R16" s="144" t="s">
        <v>2088</v>
      </c>
      <c r="S16" s="144" t="s">
        <v>2089</v>
      </c>
      <c r="T16" s="144" t="s">
        <v>2090</v>
      </c>
      <c r="U16" s="144" t="s">
        <v>2091</v>
      </c>
      <c r="V16" s="144" t="s">
        <v>2092</v>
      </c>
      <c r="W16" s="54" t="s">
        <v>2790</v>
      </c>
      <c r="X16" s="54" t="s">
        <v>2791</v>
      </c>
      <c r="Y16" s="54" t="s">
        <v>2792</v>
      </c>
      <c r="Z16" s="54" t="s">
        <v>2793</v>
      </c>
      <c r="AA16" s="54" t="s">
        <v>2794</v>
      </c>
      <c r="AB16" s="54" t="s">
        <v>2795</v>
      </c>
      <c r="AC16" s="54" t="s">
        <v>2796</v>
      </c>
      <c r="AD16" s="54" t="s">
        <v>2797</v>
      </c>
      <c r="AE16" s="2" t="s">
        <v>2756</v>
      </c>
      <c r="AF16" s="2" t="s">
        <v>2757</v>
      </c>
      <c r="AG16" s="2" t="s">
        <v>2758</v>
      </c>
      <c r="AH16" s="2" t="s">
        <v>2759</v>
      </c>
    </row>
    <row r="17" spans="1:34" ht="13.5" customHeight="1" x14ac:dyDescent="0.2">
      <c r="A17" s="70" t="s">
        <v>77</v>
      </c>
      <c r="B17" s="144" t="s">
        <v>2093</v>
      </c>
      <c r="C17" s="144" t="s">
        <v>2094</v>
      </c>
      <c r="D17" s="144" t="s">
        <v>2095</v>
      </c>
      <c r="E17" s="144" t="s">
        <v>2096</v>
      </c>
      <c r="F17" s="144" t="s">
        <v>2097</v>
      </c>
      <c r="G17" s="144" t="s">
        <v>2098</v>
      </c>
      <c r="H17" s="144" t="s">
        <v>2099</v>
      </c>
      <c r="I17" s="144" t="s">
        <v>2100</v>
      </c>
      <c r="J17" s="144" t="s">
        <v>2101</v>
      </c>
      <c r="K17" s="144" t="s">
        <v>2102</v>
      </c>
      <c r="L17" s="144" t="s">
        <v>2103</v>
      </c>
      <c r="M17" s="144" t="s">
        <v>2104</v>
      </c>
      <c r="N17" s="144" t="s">
        <v>2105</v>
      </c>
      <c r="O17" s="144" t="s">
        <v>2106</v>
      </c>
      <c r="P17" s="144" t="s">
        <v>2107</v>
      </c>
      <c r="Q17" s="144" t="s">
        <v>2108</v>
      </c>
      <c r="R17" s="144" t="s">
        <v>2109</v>
      </c>
      <c r="S17" s="144" t="s">
        <v>2110</v>
      </c>
      <c r="T17" s="144" t="s">
        <v>2111</v>
      </c>
      <c r="U17" s="144" t="s">
        <v>2112</v>
      </c>
      <c r="V17" s="144" t="s">
        <v>2113</v>
      </c>
      <c r="W17" s="54" t="s">
        <v>2798</v>
      </c>
      <c r="X17" s="54" t="s">
        <v>2799</v>
      </c>
      <c r="Y17" s="54" t="s">
        <v>2800</v>
      </c>
      <c r="Z17" s="54" t="s">
        <v>2801</v>
      </c>
      <c r="AA17" s="54" t="s">
        <v>2527</v>
      </c>
      <c r="AB17" s="54" t="s">
        <v>2802</v>
      </c>
      <c r="AC17" s="54" t="s">
        <v>2803</v>
      </c>
      <c r="AD17" s="54" t="s">
        <v>2804</v>
      </c>
      <c r="AE17" s="2" t="s">
        <v>2760</v>
      </c>
      <c r="AF17" s="2" t="s">
        <v>2761</v>
      </c>
      <c r="AG17" s="2" t="s">
        <v>2762</v>
      </c>
      <c r="AH17" s="2" t="s">
        <v>2763</v>
      </c>
    </row>
    <row r="18" spans="1:34" ht="13.5" customHeight="1" x14ac:dyDescent="0.2">
      <c r="A18" s="70" t="s">
        <v>78</v>
      </c>
      <c r="B18" s="144" t="s">
        <v>2114</v>
      </c>
      <c r="C18" s="144" t="s">
        <v>2115</v>
      </c>
      <c r="D18" s="144" t="s">
        <v>2116</v>
      </c>
      <c r="E18" s="144" t="s">
        <v>2117</v>
      </c>
      <c r="F18" s="144" t="s">
        <v>2117</v>
      </c>
      <c r="G18" s="144" t="s">
        <v>2118</v>
      </c>
      <c r="H18" s="144" t="s">
        <v>2119</v>
      </c>
      <c r="I18" s="144" t="s">
        <v>2120</v>
      </c>
      <c r="J18" s="144" t="s">
        <v>2121</v>
      </c>
      <c r="K18" s="144" t="s">
        <v>2122</v>
      </c>
      <c r="L18" s="144" t="s">
        <v>2123</v>
      </c>
      <c r="M18" s="144" t="s">
        <v>2124</v>
      </c>
      <c r="N18" s="144" t="s">
        <v>2125</v>
      </c>
      <c r="O18" s="144" t="s">
        <v>2126</v>
      </c>
      <c r="P18" s="144" t="s">
        <v>2127</v>
      </c>
      <c r="Q18" s="144" t="s">
        <v>2128</v>
      </c>
      <c r="R18" s="144" t="s">
        <v>2129</v>
      </c>
      <c r="S18" s="144" t="s">
        <v>2130</v>
      </c>
      <c r="T18" s="144" t="s">
        <v>2131</v>
      </c>
      <c r="U18" s="144" t="s">
        <v>2132</v>
      </c>
      <c r="V18" s="144" t="s">
        <v>2133</v>
      </c>
      <c r="W18" s="54" t="s">
        <v>2467</v>
      </c>
      <c r="X18" s="54" t="s">
        <v>2805</v>
      </c>
      <c r="Y18" s="54" t="s">
        <v>2806</v>
      </c>
      <c r="Z18" s="54" t="s">
        <v>2807</v>
      </c>
      <c r="AA18" s="54" t="s">
        <v>2526</v>
      </c>
      <c r="AB18" s="54" t="s">
        <v>2808</v>
      </c>
      <c r="AC18" s="54" t="s">
        <v>2807</v>
      </c>
      <c r="AD18" s="54" t="s">
        <v>2809</v>
      </c>
      <c r="AE18" s="2" t="s">
        <v>2764</v>
      </c>
      <c r="AF18" s="2" t="s">
        <v>2765</v>
      </c>
      <c r="AG18" s="2" t="s">
        <v>2766</v>
      </c>
      <c r="AH18" s="2" t="s">
        <v>2767</v>
      </c>
    </row>
    <row r="19" spans="1:34" ht="13.5" customHeight="1" x14ac:dyDescent="0.2">
      <c r="A19" s="70" t="s">
        <v>79</v>
      </c>
      <c r="B19" s="144" t="s">
        <v>2134</v>
      </c>
      <c r="C19" s="144" t="s">
        <v>2135</v>
      </c>
      <c r="D19" s="144" t="s">
        <v>2136</v>
      </c>
      <c r="E19" s="144" t="s">
        <v>2137</v>
      </c>
      <c r="F19" s="144" t="s">
        <v>2138</v>
      </c>
      <c r="G19" s="144" t="s">
        <v>2139</v>
      </c>
      <c r="H19" s="144" t="s">
        <v>2140</v>
      </c>
      <c r="I19" s="144" t="s">
        <v>2141</v>
      </c>
      <c r="J19" s="144" t="s">
        <v>2141</v>
      </c>
      <c r="K19" s="144" t="s">
        <v>2142</v>
      </c>
      <c r="L19" s="144" t="s">
        <v>2143</v>
      </c>
      <c r="M19" s="144" t="s">
        <v>2144</v>
      </c>
      <c r="N19" s="144" t="s">
        <v>2145</v>
      </c>
      <c r="O19" s="144" t="s">
        <v>2146</v>
      </c>
      <c r="P19" s="144" t="s">
        <v>2147</v>
      </c>
      <c r="Q19" s="144" t="s">
        <v>2148</v>
      </c>
      <c r="R19" s="144" t="s">
        <v>2149</v>
      </c>
      <c r="S19" s="144" t="s">
        <v>2150</v>
      </c>
      <c r="T19" s="144" t="s">
        <v>2151</v>
      </c>
      <c r="U19" s="144" t="s">
        <v>2152</v>
      </c>
      <c r="V19" s="144" t="s">
        <v>2153</v>
      </c>
      <c r="W19" s="302" t="s">
        <v>2468</v>
      </c>
      <c r="X19" s="302" t="s">
        <v>2810</v>
      </c>
      <c r="Y19" s="302" t="s">
        <v>2811</v>
      </c>
      <c r="Z19" s="302" t="s">
        <v>2812</v>
      </c>
      <c r="AA19" s="302" t="s">
        <v>2525</v>
      </c>
      <c r="AB19" s="302" t="s">
        <v>2813</v>
      </c>
      <c r="AC19" s="302" t="s">
        <v>2813</v>
      </c>
      <c r="AD19" s="302" t="s">
        <v>2814</v>
      </c>
      <c r="AE19" s="2" t="s">
        <v>2768</v>
      </c>
      <c r="AF19" s="2" t="s">
        <v>2769</v>
      </c>
      <c r="AG19" s="2" t="s">
        <v>2770</v>
      </c>
      <c r="AH19" s="2" t="s">
        <v>2771</v>
      </c>
    </row>
    <row r="20" spans="1:34" ht="13.5" customHeight="1" x14ac:dyDescent="0.2">
      <c r="A20" s="70" t="s">
        <v>80</v>
      </c>
      <c r="B20" s="144" t="s">
        <v>2154</v>
      </c>
      <c r="C20" s="144" t="s">
        <v>2155</v>
      </c>
      <c r="D20" s="144" t="s">
        <v>2156</v>
      </c>
      <c r="E20" s="144" t="s">
        <v>2157</v>
      </c>
      <c r="F20" s="144" t="s">
        <v>2158</v>
      </c>
      <c r="G20" s="144" t="s">
        <v>2159</v>
      </c>
      <c r="H20" s="144" t="s">
        <v>2160</v>
      </c>
      <c r="I20" s="144" t="s">
        <v>2161</v>
      </c>
      <c r="J20" s="144" t="s">
        <v>2162</v>
      </c>
      <c r="K20" s="144" t="s">
        <v>2163</v>
      </c>
      <c r="L20" s="144" t="s">
        <v>2164</v>
      </c>
      <c r="M20" s="144" t="s">
        <v>2165</v>
      </c>
      <c r="N20" s="144" t="s">
        <v>2166</v>
      </c>
      <c r="O20" s="144" t="s">
        <v>2167</v>
      </c>
      <c r="P20" s="144" t="s">
        <v>2168</v>
      </c>
      <c r="Q20" s="144" t="s">
        <v>2169</v>
      </c>
      <c r="R20" s="144" t="s">
        <v>2170</v>
      </c>
      <c r="S20" s="144" t="s">
        <v>2171</v>
      </c>
      <c r="T20" s="144" t="s">
        <v>2172</v>
      </c>
      <c r="U20" s="144" t="s">
        <v>2173</v>
      </c>
      <c r="V20" s="144" t="s">
        <v>2174</v>
      </c>
      <c r="W20" s="54" t="s">
        <v>2469</v>
      </c>
      <c r="X20" s="54" t="s">
        <v>2815</v>
      </c>
      <c r="Y20" s="54" t="s">
        <v>2816</v>
      </c>
      <c r="Z20" s="54" t="s">
        <v>2817</v>
      </c>
      <c r="AA20" s="54" t="s">
        <v>2523</v>
      </c>
      <c r="AB20" s="54" t="s">
        <v>2818</v>
      </c>
      <c r="AC20" s="54" t="s">
        <v>2819</v>
      </c>
      <c r="AD20" s="54" t="s">
        <v>2820</v>
      </c>
      <c r="AE20" s="2" t="s">
        <v>2772</v>
      </c>
      <c r="AF20" s="2" t="s">
        <v>2773</v>
      </c>
      <c r="AG20" s="2" t="s">
        <v>2774</v>
      </c>
      <c r="AH20" s="2" t="s">
        <v>2775</v>
      </c>
    </row>
    <row r="21" spans="1:34" ht="13.5" customHeight="1" x14ac:dyDescent="0.2">
      <c r="A21" s="70" t="s">
        <v>81</v>
      </c>
      <c r="B21" s="144" t="s">
        <v>2175</v>
      </c>
      <c r="C21" s="144" t="s">
        <v>2175</v>
      </c>
      <c r="D21" s="144" t="s">
        <v>2175</v>
      </c>
      <c r="E21" s="144" t="s">
        <v>2175</v>
      </c>
      <c r="F21" s="144" t="s">
        <v>2175</v>
      </c>
      <c r="G21" s="144" t="s">
        <v>2175</v>
      </c>
      <c r="H21" s="144" t="s">
        <v>2175</v>
      </c>
      <c r="I21" s="144" t="s">
        <v>2175</v>
      </c>
      <c r="J21" s="144" t="s">
        <v>2175</v>
      </c>
      <c r="K21" s="144" t="s">
        <v>2175</v>
      </c>
      <c r="L21" s="144" t="s">
        <v>2175</v>
      </c>
      <c r="M21" s="144" t="s">
        <v>2175</v>
      </c>
      <c r="N21" s="144" t="s">
        <v>2175</v>
      </c>
      <c r="O21" s="144" t="s">
        <v>2175</v>
      </c>
      <c r="P21" s="144" t="s">
        <v>2175</v>
      </c>
      <c r="Q21" s="144" t="s">
        <v>2175</v>
      </c>
      <c r="R21" s="144" t="s">
        <v>2175</v>
      </c>
      <c r="S21" s="144" t="s">
        <v>2175</v>
      </c>
      <c r="T21" s="144" t="s">
        <v>2175</v>
      </c>
      <c r="U21" s="144" t="s">
        <v>2175</v>
      </c>
      <c r="V21" s="144" t="s">
        <v>2175</v>
      </c>
      <c r="W21" s="54" t="s">
        <v>2524</v>
      </c>
      <c r="X21" s="54" t="s">
        <v>2524</v>
      </c>
      <c r="Y21" s="54" t="s">
        <v>2524</v>
      </c>
      <c r="Z21" s="54" t="s">
        <v>2524</v>
      </c>
      <c r="AA21" s="54" t="s">
        <v>2524</v>
      </c>
      <c r="AB21" s="54" t="s">
        <v>2524</v>
      </c>
      <c r="AC21" s="54" t="s">
        <v>2524</v>
      </c>
      <c r="AD21" s="54" t="s">
        <v>2524</v>
      </c>
      <c r="AE21" s="2" t="s">
        <v>2175</v>
      </c>
      <c r="AF21" s="2" t="s">
        <v>2175</v>
      </c>
      <c r="AG21" s="2" t="s">
        <v>2175</v>
      </c>
      <c r="AH21" s="2" t="s">
        <v>2175</v>
      </c>
    </row>
    <row r="22" spans="1:34" ht="13.5" customHeight="1" x14ac:dyDescent="0.2">
      <c r="A22" s="70" t="s">
        <v>206</v>
      </c>
      <c r="B22" s="21" t="str">
        <f>MID(B4,7,FIND(",",B4)-4)&amp;IF(B5="","",IF(B6="",". &amp; "&amp;MID(B5,7,FIND(",",B5)-4),". et al"))&amp;". ("&amp;B1&amp;"). "&amp;PROPER(MID(B10,7,99))&amp;".  [[journalName]]. "&amp;MID(B12,7,99)&amp;"("&amp;MID(B13,7,99)&amp;")"&amp;": "&amp;MID(B18,7,99)&amp;"-"&amp;MID(B19,7,99)&amp;"."</f>
        <v>Bardi, L. (1992). Italy.  [[journalName]]. 22(4): 449-460.</v>
      </c>
      <c r="C22" s="21" t="str">
        <f t="shared" ref="C22:R22" si="10">MID(C4,7,FIND(",",C4)-4)&amp;IF(C5="","",IF(C6="",". &amp; "&amp;MID(C5,7,FIND(",",C5)-4),". et al"))&amp;". ("&amp;C1&amp;"). "&amp;PROPER(MID(C10,7,99))&amp;".  [[journalName]]. "&amp;MID(C12,7,99)&amp;"("&amp;MID(C13,7,99)&amp;")"&amp;": "&amp;MID(C18,7,99)&amp;"-"&amp;MID(C19,7,99)&amp;"."</f>
        <v>Ignazi, P. (1993). Italy.  [[journalName]]. 24(4): 475-483.</v>
      </c>
      <c r="D22" s="21" t="str">
        <f t="shared" si="10"/>
        <v>Ignazi, P. (1994). Italy.  [[journalName]]. 26(3-4): 345-354.</v>
      </c>
      <c r="E22" s="21" t="str">
        <f t="shared" si="10"/>
        <v>Ignazi, P. (1995). Italy.  [[journalName]]. 28(3-4): 393-405.</v>
      </c>
      <c r="F22" s="21" t="str">
        <f t="shared" si="10"/>
        <v>Ignazi, P. (1996). Italy.  [[journalName]]. 30(3-4): 393-398.</v>
      </c>
      <c r="G22" s="21" t="str">
        <f t="shared" si="10"/>
        <v>Ignazi, P. (1997). Italy.  [[journalName]]. 32(3-4): 417-423.</v>
      </c>
      <c r="H22" s="21" t="str">
        <f t="shared" si="10"/>
        <v>Ignazi, P. (1998). Italy.  [[journalName]]. 34(3-4): 447-451.</v>
      </c>
      <c r="I22" s="21" t="str">
        <f t="shared" ref="I22" si="11">MID(I4,7,FIND(",",I4)-4)&amp;IF(I5="","",IF(I6="",". &amp; "&amp;MID(I5,7,FIND(",",I5)-4),". et al"))&amp;". ("&amp;I1&amp;"). "&amp;PROPER(MID(I10,7,99))&amp;".  [[journalName]]. "&amp;MID(I12,7,99)&amp;"("&amp;MID(I13,7,99)&amp;")"&amp;": "&amp;MID(I18,7,99)&amp;"-"&amp;MID(I19,7,99)&amp;"."</f>
        <v>Ignazi, P. (1999). Italy.  [[journalName]]. 36(3-4): 437-442.</v>
      </c>
      <c r="J22" s="21" t="str">
        <f t="shared" si="10"/>
        <v>Ignazi, P. (2000). Italy.  [[journalName]]. 38(3-4): 434-442.</v>
      </c>
      <c r="K22" s="21" t="str">
        <f t="shared" si="10"/>
        <v>Ignazi, P. (2001). Italy.  [[journalName]]. 40(3-4): 340-347.</v>
      </c>
      <c r="L22" s="21" t="str">
        <f t="shared" si="10"/>
        <v>Ignazi, P. (2002). Italy.  [[journalName]]. 41(7-8): 992-1000.</v>
      </c>
      <c r="M22" s="21" t="str">
        <f t="shared" si="10"/>
        <v>Ignazi, P. (2003). Italy.  [[journalName]]. 42(7-8): 990-995.</v>
      </c>
      <c r="N22" s="21" t="str">
        <f t="shared" si="10"/>
        <v>Ignazi, P. (2004). Italy.  [[journalName]]. 43(7-8): 1041-1046.</v>
      </c>
      <c r="O22" s="21" t="str">
        <f t="shared" si="10"/>
        <v>Ignazi, P. (2005). Italy.  [[journalName]]. 44(7-8): 1063-1070.</v>
      </c>
      <c r="P22" s="21" t="str">
        <f t="shared" si="10"/>
        <v>Ignazi, P. (2006). Italy.  [[journalName]]. 45(7-8): 1143-1151.</v>
      </c>
      <c r="Q22" s="21" t="str">
        <f t="shared" si="10"/>
        <v>Ignazi, P. (2007). Italy.  [[journalName]]. 46(7-8): 993-1004.</v>
      </c>
      <c r="R22" s="21" t="str">
        <f t="shared" si="10"/>
        <v>Ignazi, P. (2008). Italy.  [[journalName]]. 47(7-8): 1025-1027.</v>
      </c>
      <c r="S22" s="21" t="str">
        <f t="shared" ref="S22:X22" si="12">MID(S4,7,FIND(",",S4)-4)&amp;IF(S5="","",IF(S6="",". &amp; "&amp;MID(S5,7,FIND(",",S5)-4),". et al"))&amp;". ("&amp;S1&amp;"). "&amp;PROPER(MID(S10,7,99))&amp;".  [[journalName]]. "&amp;MID(S12,7,99)&amp;"("&amp;MID(S13,7,99)&amp;")"&amp;": "&amp;MID(S18,7,99)&amp;"-"&amp;MID(S19,7,99)&amp;"."</f>
        <v>Ignazi, P. (2009). Italy.  [[journalName]]. 48(7-8): 998-1005.</v>
      </c>
      <c r="T22" s="21" t="str">
        <f t="shared" si="12"/>
        <v>Ignazi, P. (2010). Italy.  [[journalName]]. 49(7-8): 1033-1037.</v>
      </c>
      <c r="U22" s="21" t="str">
        <f t="shared" si="12"/>
        <v>IGNAZI, P. (2011). Italy.  [[journalName]]. 50(7-8): 1018-1023.</v>
      </c>
      <c r="V22" s="21" t="str">
        <f t="shared" si="12"/>
        <v>Ignazi, P. (2012). Italy.  [[journalName]]. 51(1): 159-166.</v>
      </c>
      <c r="W22" s="21" t="str">
        <f t="shared" si="12"/>
        <v xml:space="preserve"> Ignazi, P. (2013). Italy.  [[journalName]]. 52(1): 117-120.</v>
      </c>
      <c r="X22" s="21" t="str">
        <f t="shared" si="12"/>
        <v xml:space="preserve"> Ignazi, P. (2014). Italy.  [[journalName]]. 53(1): 180-188.</v>
      </c>
      <c r="Y22" s="21" t="str">
        <f t="shared" ref="Y22:AD22" si="13">MID(Y4,7,FIND(",",Y4)-4)&amp;IF(Y5="","",IF(Y6="",". &amp; "&amp;MID(Y5,7,FIND(",",Y5)-4),". et al"))&amp;". ("&amp;Y1&amp;"). "&amp;PROPER(MID(Y10,7,99))&amp;".  [[journalName]]. "&amp;MID(Y12,7,99)&amp;"("&amp;MID(Y13,7,99)&amp;")"&amp;": "&amp;MID(Y18,7,99)&amp;"-"&amp;MID(Y19,7,99)&amp;"."</f>
        <v xml:space="preserve"> Ignazi, P. (2015). Italy.  [[journalName]]. 54(1): 161-168.</v>
      </c>
      <c r="Z22" s="21" t="str">
        <f t="shared" si="13"/>
        <v xml:space="preserve"> Ignazi, P. (2016). Italy.  [[journalName]]. 55(1): 149-155.</v>
      </c>
      <c r="AA22" s="21" t="str">
        <f t="shared" si="13"/>
        <v xml:space="preserve"> CASTELLI GATTINARA, P. &amp;  FROIO, C. (2017). Italy.  [[journalName]]. 56(1): 151-158.</v>
      </c>
      <c r="AB22" s="21" t="str">
        <f t="shared" si="13"/>
        <v xml:space="preserve"> CASTELLI GATTINARA, P. &amp;  FROIO, C. (2018). Italy: Political Development And Data For 2017.  [[journalName]]. 57(1): 156-161.</v>
      </c>
      <c r="AC22" s="21" t="str">
        <f t="shared" si="13"/>
        <v xml:space="preserve"> CASTELLI GATTINARA, P. &amp;  FROIO, C. (2019). Italy: Political Developments And Data In 2018.  [[journalName]]. 58(1): 149-161.</v>
      </c>
      <c r="AD22" s="21" t="str">
        <f t="shared" si="13"/>
        <v xml:space="preserve"> FROIO, C. &amp;  GATTINARA, P. (2020). Italy: Political Data And Developments In 2019.  [[journalName]]. 59(1): 202-213.</v>
      </c>
      <c r="AE22" s="21" t="str">
        <f t="shared" ref="AE22:AH22" si="14">MID(AE4,7,FIND(",",AE4)-4)&amp;IF(AE5="","",IF(AE6="",". &amp; "&amp;MID(AE5,7,FIND(",",AE5)-4),". et al"))&amp;". ("&amp;AE1&amp;"). "&amp;PROPER(MID(AE10,7,99))&amp;".  [[journalName]]. "&amp;MID(AE12,7,99)&amp;"("&amp;MID(AE13,7,99)&amp;")"&amp;": "&amp;MID(AE18,7,99)&amp;"-"&amp;MID(AE19,7,99)&amp;"."</f>
        <v xml:space="preserve"> Russo, L. et al. (2021). Italy: Political Data And Developments In 2020.  [[journalName]]. 60(1): 207-221.</v>
      </c>
      <c r="AF22" s="21" t="str">
        <f t="shared" si="14"/>
        <v xml:space="preserve"> Russo, L. et al. (2022). Italy: Political Developments And Data In 2021.  [[journalName]]. 61(1): 245-263.</v>
      </c>
      <c r="AG22" s="21" t="str">
        <f t="shared" si="14"/>
        <v xml:space="preserve"> Russo, L. et al. (2023). Italy: Political Developments And Data In 2022.  [[journalName]]. 62(1): 264-287.</v>
      </c>
      <c r="AH22" s="21" t="str">
        <f t="shared" si="14"/>
        <v xml:space="preserve"> Biancalana, C. et al. (2024). Italy: Political Developments And Data In 2023.  [[journalName]]. 63(1): 248-259.</v>
      </c>
    </row>
    <row r="23" spans="1:34" ht="13.5" customHeight="1" x14ac:dyDescent="0.2">
      <c r="A23" s="145" t="s">
        <v>207</v>
      </c>
      <c r="B23" s="146"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Italy
AU  - Bardi, Luciano
VL  - 22
JO  - European Journal of Political Research
IS  - 4
SP  - 449
EP  - 460
PY  - 1992
PB  - Blackwell Publishing Ltd
UR  - http://onlinelibrary.wiley.com/doi/10.1111/j.1475-6765.1992.tb00332.x/full</v>
      </c>
      <c r="C23" s="146" t="str">
        <f t="shared" ref="C23:T23" si="15">"TY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Italy
AU  - Ignazi, Piero
VL  - 24
JO  - European Journal of Political Research
IS  - 4
SP  - 475
EP  - 483
PY  - 1993
PB  - Blackwell Publishing Ltd
UR  - http://onlinelibrary.wiley.com/doi/10.1111/j.1475-6765.1993.tb00400.x/full</v>
      </c>
      <c r="D23" s="146" t="str">
        <f t="shared" si="15"/>
        <v>TY  - JOUR
TI  - Italy
AU  - Ignazi, Piero
VL  - 26
JO  - European Journal of Political Research
IS  - 3-4
SP  - 345
EP  - 354
PY  - 1994
PB  - Blackwell Publishing Ltd
UR  - http://onlinelibrary.wiley.com/doi/10.1111/j.1475-6765.1994.tb00456.x/full</v>
      </c>
      <c r="E23" s="146" t="str">
        <f t="shared" si="15"/>
        <v>TY  - JOUR
TI  - Italy
AU  - Ignazi, Piero
VL  - 28
JO  - European Journal of Political Research
IS  - 3-4
SP  - 393
EP  - 405
PY  - 1995
PB  - Blackwell Publishing Ltd
UR  - http://onlinelibrary.wiley.com/doi/10.1111/j.1475-6765.1995.tb00505.x/full</v>
      </c>
      <c r="F23" s="146" t="str">
        <f t="shared" si="15"/>
        <v>TY  - JOUR
TI  - Italy
AU  - Ignazi, Piero
VL  - 30
JO  - European Journal of Political Research
IS  - 3-4
SP  - 393
EP  - 398
PY  - 1996
PB  - Blackwell Publishing Ltd
UR  - http://onlinelibrary.wiley.com/doi/10.1111/j.1475-6765.1996.tb00692.x/full</v>
      </c>
      <c r="G23" s="146" t="str">
        <f t="shared" si="15"/>
        <v>TY  - JOUR
TI  - Italy
AU  - Ignazi, Piero
VL  - 32
JO  - European Journal of Political Research
IS  - 3-4
SP  - 417
EP  - 423
PY  - 1997
PB  - Blackwell Publishing Ltd
UR  - http://onlinelibrary.wiley.com/doi/10.1111/1475-6765.00054/full</v>
      </c>
      <c r="H23" s="146" t="str">
        <f t="shared" si="15"/>
        <v>TY  - JOUR
TI  - Italy
AU  - Ignazi, Piero
VL  - 34
JO  - European Journal of Political Research
IS  - 3-4
SP  - 447
EP  - 451
PY  - 1998
PB  - Blackwell Publishing Ltd
UR  - http://onlinelibrary.wiley.com/doi/10.1111/1475-6765.00054-i5/full</v>
      </c>
      <c r="I23" s="146" t="str">
        <f t="shared" ref="I23" si="16">"TY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Italy
AU  - Ignazi, Piero
VL  - 36
JO  - European Journal of Political Research
IS  - 3-4
SP  - 437
EP  - 442
PY  - 1999
PB  - Blackwell Publishing Ltd
UR  - http://onlinelibrary.wiley.com/doi/10.1111/j.1475-6765.1999.tb00722.x/full</v>
      </c>
      <c r="J23" s="146" t="str">
        <f t="shared" si="15"/>
        <v>TY  - JOUR
TI  - Italy
AU  - Ignazi, Piero
VL  - 38
JO  - European Journal of Political Research
IS  - 3-4
SP  - 434
EP  - 442
PY  - 2000
PB  - Blackwell Publishing Ltd
UR  - http://onlinelibrary.wiley.com/doi/10.1111/j.1475-6765.2000.tb01151.x/full</v>
      </c>
      <c r="K23" s="146" t="str">
        <f t="shared" si="15"/>
        <v>TY  - JOUR
TI  - Italy
AU  - Ignazi, Piero
VL  - 40
JO  - European Journal of Political Research
IS  - 3-4
SP  - 340
EP  - 347
PY  - 2001
PB  - Blackwell Publishing Ltd
UR  - http://onlinelibrary.wiley.com/doi/10.1111/1475-6765.00054-i2/full</v>
      </c>
      <c r="L23" s="146" t="str">
        <f t="shared" si="15"/>
        <v>TY  - JOUR
TI  - Italy
AU  - Ignazi, Piero
VL  - 41
JO  - European Journal of Political Research
IS  - 7-8
SP  - 992
EP  - 1000
PY  - 2002
PB  - Blackwell Publishing Ltd
UR  - http://onlinelibrary.wiley.com/doi/10.1111/1475-6765.00358-i1/full</v>
      </c>
      <c r="M23" s="146" t="str">
        <f t="shared" si="15"/>
        <v>TY  - JOUR
TI  - Italy
AU  - Ignazi, Piero
VL  - 42
JO  - European Journal of Political Research
IS  - 7-8
SP  - 990
EP  - 995
PY  - 2003
PB  - Blackwell Publishing Ltd.
UR  - http://onlinelibrary.wiley.com/doi/10.1111/j.0304-4130.2003.00125.x/full</v>
      </c>
      <c r="N23" s="146" t="str">
        <f t="shared" si="15"/>
        <v>TY  - JOUR
TI  - Italy
AU  - Ignazi, Piero
VL  - 43
JO  - European Journal of Political Research
IS  - 7-8
SP  - 1041
EP  - 1046
PY  - 2004
PB  - Blackwell Publishing Ltd.
UR  - http://onlinelibrary.wiley.com/doi/10.1111/j.1475-6765.2004.00198.x/full</v>
      </c>
      <c r="O23" s="146" t="str">
        <f t="shared" si="15"/>
        <v>TY  - JOUR
TI  - Italy
AU  - Ignazi, Piero
VL  - 44
JO  - European Journal of Political Research
IS  - 7-8
SP  - 1063
EP  - 1070
PY  - 2005
PB  - Blackwell Publishing Ltd.
UR  - http://onlinelibrary.wiley.com/doi/10.1111/j.1475-6765.2005.00270.x/full</v>
      </c>
      <c r="P23" s="146" t="str">
        <f t="shared" si="15"/>
        <v>TY  - JOUR
TI  - Italy
AU  - Ignazi, Piero
VL  - 45
JO  - European Journal of Political Research
IS  - 7-8
SP  - 1143
EP  - 1151
PY  - 2006
PB  - Blackwell Publishing Ltd
UR  - http://onlinelibrary.wiley.com/doi/10.1111/j.1475-6765.2006.00670.x/full</v>
      </c>
      <c r="Q23" s="146"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Italy
AU  - Ignazi, Piero
JO  - European Journal of Political Research
VL  - 46
IS  - 7-8
SP  - 993
EP  - 1004
PY  - 2007
PB  - Blackwell Publishing Ltd
UR  - http://onlinelibrary.wiley.com/doi/10.1111/j.1475-6765.2007.00762.x/full</v>
      </c>
      <c r="R23" s="146" t="str">
        <f t="shared" si="15"/>
        <v>TY  - JOUR
TI  - Italy
AU  - Ignazi, Piero
VL  - 47
JO  - European Journal of Political Research
IS  - 7-8
SP  - 1025
EP  - 1027
PY  - 2008
PB  - Blackwell Publishing Ltd
UR  - http://onlinelibrary.wiley.com/doi/10.1111/j.1475-6765.2008.00798.x/full</v>
      </c>
      <c r="S23" s="146" t="str">
        <f t="shared" si="15"/>
        <v>TY  - JOUR
TI  - Italy
AU  - Ignazi, Piero
VL  - 48
JO  - European Journal of Political Research
IS  - 7-8
SP  - 998
EP  - 1005
PY  - 2009
PB  - Blackwell Publishing Ltd
UR  - http://onlinelibrary.wiley.com/doi/10.1111/j.1475-6765.2009.01891.x/full</v>
      </c>
      <c r="T23" s="146" t="str">
        <f t="shared" si="15"/>
        <v>TY  - JOUR
TI  - Italy
AU  - Ignazi, Piero
VL  - 49
JO  - European Journal of Political Research
IS  - 7-8
SP  - 1033
EP  - 1037
PY  - 2010
PB  - Blackwell Publishing Ltd
UR  - http://onlinelibrary.wiley.com/doi/10.1111/j.1475-6765.2010.01959.x/full</v>
      </c>
      <c r="U23" s="146" t="str">
        <f t="shared" ref="U23:W23" si="17">"TY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Italy
AU  - IGNAZI, PIERO
VL  - 50
JO  - European Journal of Political Research
IS  - 7-8
SP  - 1018
EP  - 1023
PY  - 2011
PB  - Blackwell Publishing Ltd
UR  - http://onlinelibrary.wiley.com/doi/10.1111/j.1475-6765.2011.02028.x/full</v>
      </c>
      <c r="V23" s="146" t="str">
        <f t="shared" ref="V23" si="18">"TY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Italy
AU  - Ignazi, Piero
VL  - 51
JO  - European Journal of Political Research Political Data Yearbook
IS  - 1
SP  - 159
EP  - 166
PY  - 2012
PB  - Blackwell Publishing Ltd
UR  - http://onlinelibrary.wiley.com/doi/10.1111/j.2047-8852.2012.00018.x/full</v>
      </c>
      <c r="W23" s="146" t="str">
        <f t="shared" si="17"/>
        <v>TY  - JOUR
TI  - Italy
AU1  - Ignazi, Piero
VL  - 52
JO  - EUROPEAN JOURNAL OF POLITICAL RESEARCH POLITICAL DATA YEARBOOK
IS  - 1
SP  - 117
EP  - 120
PY  - 2013
PB - John Wiley &amp; Sons, Ltd
UR  - https:/onlinelibrary.wiley.com/doi/10.1111/2047-8852.12017/full</v>
      </c>
      <c r="X23" s="146" t="str">
        <f>"TY  - JOUR"&amp;CHAR(10)&amp;""&amp;X10&amp;CHAR(10)&amp;X4&amp;CHAR(10)&amp;IF(X5="","",X5&amp;CHAR(10))&amp;IF(X6="","",X6&amp;CHAR(10))&amp;IF(X7="","",X7&amp;CHAR(10))&amp;X12&amp;CHAR(10)&amp;X11&amp;CHAR(10)&amp;X13&amp;CHAR(10)&amp;X18&amp;CHAR(10)&amp;X19&amp;CHAR(10)&amp;X20&amp;CHAR(10)&amp;X14&amp;CHAR(10)&amp;LEFT(X16,13)&amp;"onlinelibrary.wiley.com/doi/"&amp;MID(X17,7,999)&amp;"/full"</f>
        <v>TY  - JOUR
TI  - Italy
AU1  - Ignazi, Piero
VL  - 53
JO  - EUROPEAN JOURNAL OF POLITICAL RESEARCH POLITICAL DATA YEARBOOK
IS  - 1
SP  - 180
EP  - 188
PY  - 2014
PB - John Wiley &amp; Sons, Ltd
UR  - https:/onlinelibrary.wiley.com/doi/10.1111/2047-8852.12072/full</v>
      </c>
      <c r="Y23" s="146" t="str">
        <f t="shared" ref="Y23:AD23" si="19">"TY  - JOUR"&amp;CHAR(10)&amp;""&amp;Y10&amp;CHAR(10)&amp;Y4&amp;CHAR(10)&amp;IF(Y5="","",Y5&amp;CHAR(10))&amp;IF(Y6="","",Y6&amp;CHAR(10))&amp;IF(Y7="","",Y7&amp;CHAR(10))&amp;Y12&amp;CHAR(10)&amp;Y11&amp;CHAR(10)&amp;Y13&amp;CHAR(10)&amp;Y18&amp;CHAR(10)&amp;Y19&amp;CHAR(10)&amp;Y20&amp;CHAR(10)&amp;Y14&amp;CHAR(10)&amp;LEFT(Y16,13)&amp;"onlinelibrary.wiley.com/doi/"&amp;MID(Y17,7,999)&amp;"/full"</f>
        <v>TY  - JOUR
TI  - Italy
AU1  - Ignazi, Piero
VL  - 54
JO  - EUROPEAN JOURNAL OF POLITICAL RESEARCH POLITICAL DATA YEARBOOK
IS  - 1
SP  - 161
EP  - 168
PY  - 2015
PB - John Wiley &amp; Sons, Ltd
UR  - https:/onlinelibrary.wiley.com/doi/10.1111/2047-8852.12094/full</v>
      </c>
      <c r="Z23" s="146" t="str">
        <f t="shared" si="19"/>
        <v>TY  - JOUR
TI  - Italy
AU1  - Ignazi, Piero
VL  - 55
JO  - EUROPEAN JOURNAL OF POLITICAL RESEARCH POLITICAL DATA YEARBOOK
IS  - 1
SP  - 149
EP  - 155
PY  - 2016
PB - John Wiley &amp; Sons, Ltd
UR  - https:/onlinelibrary.wiley.com/doi/10.1111/2047-8852.12133/full</v>
      </c>
      <c r="AA23" s="146" t="str">
        <f t="shared" si="19"/>
        <v>TY  - JOUR
TI  - Italy
AU1  - CASTELLI GATTINARA, PIETRO
AU2  - FROIO, CATERINA
VL  - 56
JO  - EUROPEAN JOURNAL OF POLITICAL RESEARCH POLITICAL DATA YEARBOOK
IS  - 1
SP  - 151
EP  - 158
PY  - 2017
PB - John Wiley &amp; Sons, Ltd
UR  - https:/onlinelibrary.wiley.com/doi/10.1111/2047-8852.12163/full</v>
      </c>
      <c r="AB23" s="146" t="str">
        <f t="shared" si="19"/>
        <v>TY  - JOUR
TI  - Italy: Political development and data for 2017
AU1  - CASTELLI GATTINARA, PIETRO
AU2  - FROIO, CATERINA
VL  - 57
JO  - EUROPEAN JOURNAL OF POLITICAL RESEARCH POLITICAL DATA YEARBOOK
IS  - 1
SP  - 156
EP  - 161
PY  - 2018
PB - John Wiley &amp; Sons, Ltd
UR  - https:/onlinelibrary.wiley.com/doi/10.1111/2047-8852.12206/full</v>
      </c>
      <c r="AC23" s="146" t="str">
        <f t="shared" si="19"/>
        <v>TY  - JOUR
TI  - Italy: Political Developments and Data in 2018
AU1  - CASTELLI GATTINARA, PIETRO
AU2  - FROIO, CATERINA
VL  - 58
JO  - EUROPEAN JOURNAL OF POLITICAL RESEARCH POLITICAL DATA YEARBOOK
IS  - 1
SP  - 149
EP  - 161
PY  - 2019
PB - John Wiley &amp; Sons, Ltd
UR  - https:/onlinelibrary.wiley.com/doi/10.1111/2047-8852.12242/full</v>
      </c>
      <c r="AD23" s="146" t="str">
        <f t="shared" si="19"/>
        <v>TY  - JOUR
TI  - Italy: Political Data and Developments in 2019
AU1  - FROIO, CATERINA
AU2  - GATTINARA, PIETRO CASTELLI
VL  - 59
JO  - EUROPEAN JOURNAL OF POLITICAL RESEARCH POLITICAL DATA YEARBOOK
IS  - 1
SP  - 202
EP  - 213
PY  - 2020
PB - John Wiley &amp; Sons, Ltd
UR  - https:/onlinelibrary.wiley.com/doi/10.1111/2047-8852.12276/full</v>
      </c>
      <c r="AE23" s="146" t="str">
        <f t="shared" ref="AE23:AH23" si="20">"TY  - JOUR"&amp;CHAR(10)&amp;""&amp;AE10&amp;CHAR(10)&amp;AE4&amp;CHAR(10)&amp;IF(AE5="","",AE5&amp;CHAR(10))&amp;IF(AE6="","",AE6&amp;CHAR(10))&amp;IF(AE7="","",AE7&amp;CHAR(10))&amp;AE12&amp;CHAR(10)&amp;AE11&amp;CHAR(10)&amp;AE13&amp;CHAR(10)&amp;AE18&amp;CHAR(10)&amp;AE19&amp;CHAR(10)&amp;AE20&amp;CHAR(10)&amp;AE14&amp;CHAR(10)&amp;LEFT(AE16,13)&amp;"onlinelibrary.wiley.com/doi/"&amp;MID(AE17,7,999)&amp;"/full"</f>
        <v>TY  - JOUR
TI  - Italy: Political Data and Developments in 2020
AU1  - Russo, Luana
AU2  - Seddone, Antonella
AU3  - Sandri, Giulia
VL  - 60
JO  - EUROPEAN JOURNAL OF POLITICAL RESEARCH POLITICAL DATA YEARBOOK
IS  - 1
SP  - 207
EP  - 221
PY  - 2021
PB - John Wiley &amp; Sons, Ltd
UR  - https:/onlinelibrary.wiley.com/doi/10.1111/2047-8852.12340/full</v>
      </c>
      <c r="AF23" s="146" t="str">
        <f t="shared" si="20"/>
        <v>TY  - JOUR
TI  - Italy: Political Developments and Data in 2021
AU1  - Russo, Luana
AU2  - Sandri, Giulia
AU3  - Seddone, Antonella
VL  - 61
JO  - EUROPEAN JOURNAL OF POLITICAL RESEARCH POLITICAL DATA YEARBOOK
IS  - 1
SP  - 245
EP  - 263
PY  - 2022
PB - John Wiley &amp; Sons, Ltd
UR  - https:/onlinelibrary.wiley.com/doi/10.1111/2047-8852.12381/full</v>
      </c>
      <c r="AG23" s="146" t="str">
        <f t="shared" si="20"/>
        <v>TY  - JOUR
TI  - Italy: Political Developments and Data in 2022
AU1  - Russo, Luana
AU2  - Sandri, Giulia
AU3  - Seddone, Antonella
VL  - 62
JO  - EUROPEAN JOURNAL OF POLITICAL RESEARCH POLITICAL DATA YEARBOOK
IS  - 1
SP  - 264
EP  - 287
PY  - 2023
PB - John Wiley &amp; Sons, Ltd
UR  - https:/onlinelibrary.wiley.com/doi/10.1111/2047-8852.12420/full</v>
      </c>
      <c r="AH23" s="146" t="str">
        <f t="shared" si="20"/>
        <v>TY  - JOUR
TI  - Italy: Political Developments and Data in 2023
AU1  - Biancalana, Cecilia
AU2  - Seddone, Antonella
AU3  - Gallina, Marta
VL  - 63
JO  - EUROPEAN JOURNAL OF POLITICAL RESEARCH POLITICAL DATA YEARBOOK
IS  - 1
SP  - 248
EP  - 259
PY  - 2024
PB - John Wiley &amp; Sons, Ltd
UR  - https:/onlinelibrary.wiley.com/doi/10.1111/2047-8852.12451/full</v>
      </c>
    </row>
    <row r="24" spans="1:34" ht="13.5" customHeight="1" x14ac:dyDescent="0.2">
      <c r="A24" s="145" t="s">
        <v>208</v>
      </c>
      <c r="B24" s="146"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{ecprPDY_1992_italy,
title = "Italy",
author = "Bardi, Luciano",
journal = "European Journal of Political Research",
volume = 22,
number = 4,
pages = "449--460",
year = 1992,
publisher = "Blackwell Publishing Ltd"
}</v>
      </c>
      <c r="C24" s="146" t="str">
        <f t="shared" ref="C24:T24" si="21">"@article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{ecprPDY_1993_italy,
title = "Italy",
author = "Ignazi, Piero",
journal = "European Journal of Political Research",
volume = 24,
number = 4,
pages = "475--483",
year = 1993,
publisher = "Blackwell Publishing Ltd"
}</v>
      </c>
      <c r="D24" s="146" t="str">
        <f t="shared" si="21"/>
        <v>@article {ecprPDY_1994_italy,
title = "Italy",
author = "Ignazi, Piero",
journal = "European Journal of Political Research",
volume = 26,
number = 3-4,
pages = "345--354",
year = 1994,
publisher = "Blackwell Publishing Ltd"
}</v>
      </c>
      <c r="E24" s="146" t="str">
        <f t="shared" si="21"/>
        <v>@article {ecprPDY_1995_italy,
title = "Italy",
author = "Ignazi, Piero",
journal = "European Journal of Political Research",
volume = 28,
number = 3-4,
pages = "393--405",
year = 1995,
publisher = "Blackwell Publishing Ltd"
}</v>
      </c>
      <c r="F24" s="146" t="str">
        <f t="shared" si="21"/>
        <v>@article {ecprPDY_1996_italy,
title = "Italy",
author = "Ignazi, Piero",
journal = "European Journal of Political Research",
volume = 30,
number = 3-4,
pages = "393--398",
year = 1996,
publisher = "Blackwell Publishing Ltd"
}</v>
      </c>
      <c r="G24" s="146" t="str">
        <f t="shared" si="21"/>
        <v>@article {ecprPDY_1997_italy,
title = "Italy",
author = "Ignazi, Piero",
journal = "European Journal of Political Research",
volume = 32,
number = 3-4,
pages = "417--423",
year = 1997,
publisher = "Blackwell Publishing Ltd"
}</v>
      </c>
      <c r="H24" s="146" t="str">
        <f t="shared" si="21"/>
        <v>@article {ecprPDY_1998_italy,
title = "Italy",
author = "Ignazi, Piero",
journal = "European Journal of Political Research",
volume = 34,
number = 3-4,
pages = "447--451",
year = 1998,
publisher = "Blackwell Publishing Ltd"
}</v>
      </c>
      <c r="I24" s="146" t="str">
        <f t="shared" ref="I24" si="22">"@article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{ecprPDY_1999_italy,
title = "Italy",
author = "Ignazi, Piero",
journal = "European Journal of Political Research",
volume = 36,
number = 3-4,
pages = "437--442",
year = 1999,
publisher = "Blackwell Publishing Ltd"
}</v>
      </c>
      <c r="J24" s="146" t="str">
        <f t="shared" si="21"/>
        <v>@article {ecprPDY_2000_italy,
title = "Italy",
author = "Ignazi, Piero",
journal = "European Journal of Political Research",
volume = 38,
number = 3-4,
pages = "434--442",
year = 2000,
publisher = "Blackwell Publishing Ltd"
}</v>
      </c>
      <c r="K24" s="146" t="str">
        <f t="shared" si="21"/>
        <v>@article {ecprPDY_2001_italy,
title = "Italy",
author = "Ignazi, Piero",
journal = "European Journal of Political Research",
volume = 40,
number = 3-4,
pages = "340--347",
year = 2001,
publisher = "Blackwell Publishing Ltd"
}</v>
      </c>
      <c r="L24" s="146" t="str">
        <f t="shared" si="21"/>
        <v>@article {ecprPDY_2002_italy,
title = "Italy",
author = "Ignazi, Piero",
journal = "European Journal of Political Research",
volume = 41,
number = 7-8,
pages = "992--1000",
year = 2002,
publisher = "Blackwell Publishing Ltd"
}</v>
      </c>
      <c r="M24" s="146" t="str">
        <f t="shared" si="21"/>
        <v>@article {ecprPDY_2003_italy,
title = "Italy",
author = "Ignazi, Piero",
journal = "European Journal of Political Research",
volume = 42,
number = 7-8,
pages = "990--995",
year = 2003,
publisher = "Blackwell Publishing Ltd."
}</v>
      </c>
      <c r="N24" s="146" t="str">
        <f t="shared" si="21"/>
        <v>@article {ecprPDY_2004_italy,
title = "Italy",
author = "Ignazi, Piero",
journal = "European Journal of Political Research",
volume = 43,
number = 7-8,
pages = "1041--1046",
year = 2004,
publisher = "Blackwell Publishing Ltd."
}</v>
      </c>
      <c r="O24" s="146" t="str">
        <f t="shared" si="21"/>
        <v>@article {ecprPDY_2005_italy,
title = "Italy",
author = "Ignazi, Piero",
journal = "European Journal of Political Research",
volume = 44,
number = 7-8,
pages = "1063--1070",
year = 2005,
publisher = "Blackwell Publishing Ltd."
}</v>
      </c>
      <c r="P24" s="146" t="str">
        <f t="shared" si="21"/>
        <v>@article {ecprPDY_2006_italy,
title = "Italy",
author = "Ignazi, Piero",
journal = "European Journal of Political Research",
volume = 45,
number = 7-8,
pages = "1143--1151",
year = 2006,
publisher = "Blackwell Publishing Ltd"
}</v>
      </c>
      <c r="Q24" s="146" t="str">
        <f t="shared" si="21"/>
        <v>@article {ecprPDY_2007_italy,
title = "Italy",
author = "Ignazi, Piero",
journal = "European Journal of Political Research",
volume = 46,
number = 7-8,
pages = "993--1004",
year = 2007,
publisher = "Blackwell Publishing Ltd"
}</v>
      </c>
      <c r="R24" s="146" t="str">
        <f t="shared" si="21"/>
        <v>@article {ecprPDY_2008_italy,
title = "Italy",
author = "Ignazi, Piero",
journal = "European Journal of Political Research",
volume = 47,
number = 7-8,
pages = "1025--1027",
year = 2008,
publisher = "Blackwell Publishing Ltd"
}</v>
      </c>
      <c r="S24" s="146" t="str">
        <f t="shared" si="21"/>
        <v>@article {ecprPDY_2009_italy,
title = "Italy",
author = "Ignazi, Piero",
journal = "European Journal of Political Research",
volume = 48,
number = 7-8,
pages = "998--1005",
year = 2009,
publisher = "Blackwell Publishing Ltd"
}</v>
      </c>
      <c r="T24" s="146" t="str">
        <f t="shared" si="21"/>
        <v>@article {ecprPDY_2010_italy,
title = "Italy",
author = "Ignazi, Piero",
journal = "European Journal of Political Research",
volume = 49,
number = 7-8,
pages = "1033--1037",
year = 2010,
publisher = "Blackwell Publishing Ltd"
}</v>
      </c>
      <c r="U24" s="146" t="str">
        <f t="shared" ref="U24:W24" si="23">"@article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{ecprPDY_2011_italy,
title = "Italy",
author = "IGNAZI, PIERO",
journal = "European Journal of Political Research",
volume = 50,
number = 7-8,
pages = "1018--1023",
year = 2011,
publisher = "Blackwell Publishing Ltd"
}</v>
      </c>
      <c r="V24" s="146" t="str">
        <f t="shared" ref="V24" si="24">"@article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{ecprPDY_2012_italy,
title = "Italy",
author = "Ignazi, Piero",
journal = "European Journal of Political Research Political Data Yearbook",
volume = 51,
number = 1,
pages = "159--166",
year = 2012,
publisher = "Blackwell Publishing Ltd"
}</v>
      </c>
      <c r="W24" s="146" t="str">
        <f t="shared" si="23"/>
        <v>@article {ecprPDY_2013_italy,
title = "Italy",
author = "Ignazi, Piero",
journal = "EUROPEAN JOURNAL OF POLITICAL RESEARCH POLITICAL DATA YEARBOOK",
volume = 52,
number = 1,
pages = "117--120",
year = 2013,
publisher = "John Wiley &amp; Sons, Ltd"
}</v>
      </c>
      <c r="X24" s="146" t="str">
        <f>"@article {ecprPDY_"&amp;X1&amp;"_"&amp;LOWER(MID(X10,FIND("- ",X10)+2,999))&amp;","&amp;CHAR(10)&amp;"title = """&amp;MID(X10,FIND("- ",X10)+2,999)&amp;""","&amp;CHAR(10)&amp;"author = """&amp;IF(X25&lt;&gt;"",X25&amp;".",MID(X4,FIND("- ",X4)+2,999))&amp;IF(X26&lt;&gt;""," and "&amp;X26&amp;".",IF(X5 = "",""," and "&amp;MID(X5,FIND("- ",X5)+2,999)))&amp;IF(X27&lt;&gt;""," and "&amp;X27&amp;".",IF(X6 = "",""," and "&amp;MID(X6,FIND("- ",X6)+2,999)))&amp;IF(X28&lt;&gt;""," and "&amp;X28&amp;".",IF(X7 = "",""," and "&amp;MID(X7,FIND("- ",X7)+2,999)))&amp;""","&amp;CHAR(10)&amp;"journal = """&amp;MID(X11,FIND("- ",X11)+2,999)&amp;""","&amp;CHAR(10)&amp;"volume = "&amp;MID(X12,FIND("- ",X12)+2,999)&amp;","&amp;CHAR(10)&amp;"number = "&amp;MID(X13,FIND("- ",X13)+2,999)&amp;","&amp;CHAR(10)&amp;"pages = """&amp;MID(X18,FIND("- ",X18)+2,999)&amp;"--"&amp;MID(X19,FIND("- ",X19)+2,999)&amp;""","&amp;CHAR(10)&amp;"year = "&amp;X1&amp;","&amp;CHAR(10)&amp;"publisher = """&amp;MID(X14,FIND("- ",X14)+2,999)&amp;""""&amp;CHAR(10)&amp;"}"</f>
        <v>@article {ecprPDY_2014_italy,
title = "Italy",
author = "Ignazi, Piero",
journal = "EUROPEAN JOURNAL OF POLITICAL RESEARCH POLITICAL DATA YEARBOOK",
volume = 53,
number = 1,
pages = "180--188",
year = 2014,
publisher = "John Wiley &amp; Sons, Ltd"
}</v>
      </c>
      <c r="Y24" s="146" t="str">
        <f t="shared" ref="Y24:AD24" si="25">"@article {ecprPDY_"&amp;Y1&amp;"_"&amp;LOWER(MID(Y10,FIND("- ",Y10)+2,999))&amp;","&amp;CHAR(10)&amp;"title = """&amp;MID(Y10,FIND("- ",Y10)+2,999)&amp;""","&amp;CHAR(10)&amp;"author = """&amp;IF(Y25&lt;&gt;"",Y25&amp;".",MID(Y4,FIND("- ",Y4)+2,999))&amp;IF(Y26&lt;&gt;""," and "&amp;Y26&amp;".",IF(Y5 = "",""," and "&amp;MID(Y5,FIND("- ",Y5)+2,999)))&amp;IF(Y27&lt;&gt;""," and "&amp;Y27&amp;".",IF(Y6 = "",""," and "&amp;MID(Y6,FIND("- ",Y6)+2,999)))&amp;IF(Y28&lt;&gt;""," and "&amp;Y28&amp;".",IF(Y7 = "",""," and "&amp;MID(Y7,FIND("- ",Y7)+2,999)))&amp;""","&amp;CHAR(10)&amp;"journal = """&amp;MID(Y11,FIND("- ",Y11)+2,999)&amp;""","&amp;CHAR(10)&amp;"volume = "&amp;MID(Y12,FIND("- ",Y12)+2,999)&amp;","&amp;CHAR(10)&amp;"number = "&amp;MID(Y13,FIND("- ",Y13)+2,999)&amp;","&amp;CHAR(10)&amp;"pages = """&amp;MID(Y18,FIND("- ",Y18)+2,999)&amp;"--"&amp;MID(Y19,FIND("- ",Y19)+2,999)&amp;""","&amp;CHAR(10)&amp;"year = "&amp;Y1&amp;","&amp;CHAR(10)&amp;"publisher = """&amp;MID(Y14,FIND("- ",Y14)+2,999)&amp;""""&amp;CHAR(10)&amp;"}"</f>
        <v>@article {ecprPDY_2015_italy,
title = "Italy",
author = "Ignazi, Piero",
journal = "EUROPEAN JOURNAL OF POLITICAL RESEARCH POLITICAL DATA YEARBOOK",
volume = 54,
number = 1,
pages = "161--168",
year = 2015,
publisher = "John Wiley &amp; Sons, Ltd"
}</v>
      </c>
      <c r="Z24" s="146" t="str">
        <f t="shared" si="25"/>
        <v>@article {ecprPDY_2016_italy,
title = "Italy",
author = "Ignazi, Piero",
journal = "EUROPEAN JOURNAL OF POLITICAL RESEARCH POLITICAL DATA YEARBOOK",
volume = 55,
number = 1,
pages = "149--155",
year = 2016,
publisher = "John Wiley &amp; Sons, Ltd"
}</v>
      </c>
      <c r="AA24" s="146" t="str">
        <f t="shared" si="25"/>
        <v>@article {ecprPDY_2017_italy,
title = "Italy",
author = "CASTELLI GATTINARA, PIETRO and FROIO, CATERINA",
journal = "EUROPEAN JOURNAL OF POLITICAL RESEARCH POLITICAL DATA YEARBOOK",
volume = 56,
number = 1,
pages = "151--158",
year = 2017,
publisher = "John Wiley &amp; Sons, Ltd"
}</v>
      </c>
      <c r="AB24" s="146" t="str">
        <f t="shared" si="25"/>
        <v>@article {ecprPDY_2018_italy: political development and data for 2017,
title = "Italy: Political development and data for 2017",
author = "CASTELLI GATTINARA, PIETRO and FROIO, CATERINA",
journal = "EUROPEAN JOURNAL OF POLITICAL RESEARCH POLITICAL DATA YEARBOOK",
volume = 57,
number = 1,
pages = "156--161",
year = 2018,
publisher = "John Wiley &amp; Sons, Ltd"
}</v>
      </c>
      <c r="AC24" s="146" t="str">
        <f t="shared" si="25"/>
        <v>@article {ecprPDY_2019_italy: political developments and data in 2018,
title = "Italy: Political Developments and Data in 2018",
author = "CASTELLI GATTINARA, PIETRO and FROIO, CATERINA",
journal = "EUROPEAN JOURNAL OF POLITICAL RESEARCH POLITICAL DATA YEARBOOK",
volume = 58,
number = 1,
pages = "149--161",
year = 2019,
publisher = "John Wiley &amp; Sons, Ltd"
}</v>
      </c>
      <c r="AD24" s="146" t="str">
        <f t="shared" si="25"/>
        <v>@article {ecprPDY_2020_italy: political data and developments in 2019,
title = "Italy: Political Data and Developments in 2019",
author = "FROIO, CATERINA and GATTINARA, PIETRO CASTELLI",
journal = "EUROPEAN JOURNAL OF POLITICAL RESEARCH POLITICAL DATA YEARBOOK",
volume = 59,
number = 1,
pages = "202--213",
year = 2020,
publisher = "John Wiley &amp; Sons, Ltd"
}</v>
      </c>
      <c r="AE24" s="146" t="str">
        <f t="shared" ref="AE24:AH24" si="26">"@article {ecprPDY_"&amp;AE1&amp;"_"&amp;LOWER(MID(AE10,FIND("- ",AE10)+2,999))&amp;","&amp;CHAR(10)&amp;"title = """&amp;MID(AE10,FIND("- ",AE10)+2,999)&amp;""","&amp;CHAR(10)&amp;"author = """&amp;IF(AE25&lt;&gt;"",AE25&amp;".",MID(AE4,FIND("- ",AE4)+2,999))&amp;IF(AE26&lt;&gt;""," and "&amp;AE26&amp;".",IF(AE5 = "",""," and "&amp;MID(AE5,FIND("- ",AE5)+2,999)))&amp;IF(AE27&lt;&gt;""," and "&amp;AE27&amp;".",IF(AE6 = "",""," and "&amp;MID(AE6,FIND("- ",AE6)+2,999)))&amp;IF(AE28&lt;&gt;""," and "&amp;AE28&amp;".",IF(AE7 = "",""," and "&amp;MID(AE7,FIND("- ",AE7)+2,999)))&amp;""","&amp;CHAR(10)&amp;"journal = """&amp;MID(AE11,FIND("- ",AE11)+2,999)&amp;""","&amp;CHAR(10)&amp;"volume = "&amp;MID(AE12,FIND("- ",AE12)+2,999)&amp;","&amp;CHAR(10)&amp;"number = "&amp;MID(AE13,FIND("- ",AE13)+2,999)&amp;","&amp;CHAR(10)&amp;"pages = """&amp;MID(AE18,FIND("- ",AE18)+2,999)&amp;"--"&amp;MID(AE19,FIND("- ",AE19)+2,999)&amp;""","&amp;CHAR(10)&amp;"year = "&amp;AE1&amp;","&amp;CHAR(10)&amp;"publisher = """&amp;MID(AE14,FIND("- ",AE14)+2,999)&amp;""""&amp;CHAR(10)&amp;"}"</f>
        <v>@article {ecprPDY_2021_italy: political data and developments in 2020,
title = "Italy: Political Data and Developments in 2020",
author = "Russo, Luana and Seddone, Antonella and Sandri, Giulia",
journal = "EUROPEAN JOURNAL OF POLITICAL RESEARCH POLITICAL DATA YEARBOOK",
volume = 60,
number = 1,
pages = "207--221",
year = 2021,
publisher = "John Wiley &amp; Sons, Ltd"
}</v>
      </c>
      <c r="AF24" s="146" t="str">
        <f t="shared" si="26"/>
        <v>@article {ecprPDY_2022_italy: political developments and data in 2021,
title = "Italy: Political Developments and Data in 2021",
author = "Russo, Luana and Sandri, Giulia and Seddone, Antonella",
journal = "EUROPEAN JOURNAL OF POLITICAL RESEARCH POLITICAL DATA YEARBOOK",
volume = 61,
number = 1,
pages = "245--263",
year = 2022,
publisher = "John Wiley &amp; Sons, Ltd"
}</v>
      </c>
      <c r="AG24" s="146" t="str">
        <f t="shared" si="26"/>
        <v>@article {ecprPDY_2023_italy: political developments and data in 2022,
title = "Italy: Political Developments and Data in 2022",
author = "Russo, Luana and Sandri, Giulia and Seddone, Antonella",
journal = "EUROPEAN JOURNAL OF POLITICAL RESEARCH POLITICAL DATA YEARBOOK",
volume = 62,
number = 1,
pages = "264--287",
year = 2023,
publisher = "John Wiley &amp; Sons, Ltd"
}</v>
      </c>
      <c r="AH24" s="146" t="str">
        <f t="shared" si="26"/>
        <v>@article {ecprPDY_2024_italy: political developments and data in 2023,
title = "Italy: Political Developments and Data in 2023",
author = "Biancalana, Cecilia and Seddone, Antonella and Gallina, Marta",
journal = "EUROPEAN JOURNAL OF POLITICAL RESEARCH POLITICAL DATA YEARBOOK",
volume = 63,
number = 1,
pages = "248--259",
year = 2024,
publisher = "John Wiley &amp; Sons, Ltd"
}</v>
      </c>
    </row>
    <row r="25" spans="1:34" ht="13.5" customHeight="1" x14ac:dyDescent="0.2">
      <c r="A25" s="70" t="s">
        <v>209</v>
      </c>
      <c r="B25" s="147"/>
      <c r="C25" s="147"/>
      <c r="D25" s="147"/>
      <c r="E25" s="147"/>
      <c r="F25" s="147"/>
      <c r="G25" s="147"/>
      <c r="H25" s="147"/>
      <c r="I25" s="147"/>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row>
    <row r="26" spans="1:34" ht="13.5" customHeight="1" x14ac:dyDescent="0.2">
      <c r="A26" s="70" t="s">
        <v>210</v>
      </c>
      <c r="B26" s="147"/>
      <c r="C26" s="147"/>
      <c r="D26" s="147"/>
      <c r="E26" s="147"/>
      <c r="F26" s="147"/>
      <c r="G26" s="147"/>
      <c r="H26" s="147"/>
      <c r="I26" s="14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7"/>
    </row>
    <row r="27" spans="1:34" ht="13.5" customHeight="1" x14ac:dyDescent="0.2">
      <c r="A27" s="70" t="s">
        <v>211</v>
      </c>
      <c r="B27" s="147"/>
      <c r="C27" s="147"/>
      <c r="D27" s="147"/>
      <c r="E27" s="147"/>
      <c r="F27" s="147"/>
      <c r="G27" s="147"/>
      <c r="H27" s="147"/>
      <c r="I27" s="147"/>
      <c r="J27" s="147"/>
      <c r="K27" s="147"/>
      <c r="L27" s="147"/>
      <c r="M27" s="147"/>
      <c r="N27" s="147"/>
      <c r="O27" s="147"/>
      <c r="P27" s="147"/>
      <c r="Q27" s="147"/>
      <c r="R27" s="147"/>
      <c r="S27" s="147"/>
      <c r="T27" s="147"/>
      <c r="U27" s="147"/>
      <c r="V27" s="147"/>
      <c r="W27" s="147"/>
      <c r="X27" s="147"/>
      <c r="Y27" s="147"/>
      <c r="Z27" s="147"/>
      <c r="AA27" s="147"/>
      <c r="AB27" s="147"/>
      <c r="AC27" s="147"/>
      <c r="AD27" s="147"/>
      <c r="AE27" s="147"/>
      <c r="AF27" s="147"/>
      <c r="AG27" s="147"/>
      <c r="AH27" s="147"/>
    </row>
    <row r="28" spans="1:34" ht="13.5" customHeight="1" x14ac:dyDescent="0.2">
      <c r="A28" s="70" t="s">
        <v>212</v>
      </c>
      <c r="B28" s="147"/>
      <c r="C28" s="147"/>
      <c r="D28" s="147"/>
      <c r="E28" s="147"/>
      <c r="F28" s="147"/>
      <c r="G28" s="147"/>
      <c r="H28" s="147"/>
      <c r="I28" s="147"/>
      <c r="J28" s="147"/>
      <c r="K28" s="147"/>
      <c r="L28" s="147"/>
      <c r="M28" s="147"/>
      <c r="N28" s="147"/>
      <c r="O28" s="147"/>
      <c r="P28" s="147"/>
      <c r="Q28" s="147"/>
      <c r="R28" s="147"/>
      <c r="S28" s="147"/>
      <c r="T28" s="147"/>
      <c r="U28" s="147"/>
      <c r="V28" s="147"/>
      <c r="W28" s="147"/>
      <c r="X28" s="147"/>
      <c r="Y28" s="147"/>
      <c r="Z28" s="147"/>
      <c r="AA28" s="147"/>
      <c r="AB28" s="147"/>
      <c r="AC28" s="147"/>
      <c r="AD28" s="147"/>
      <c r="AE28" s="147"/>
      <c r="AF28" s="147"/>
      <c r="AG28" s="147"/>
      <c r="AH28" s="147"/>
    </row>
    <row r="29" spans="1:34" ht="13.5" customHeight="1" x14ac:dyDescent="0.2">
      <c r="A29" s="70" t="s">
        <v>213</v>
      </c>
      <c r="B29" s="147"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Italy
AU  - Bardi, Luciano
JO  - European Journal of Political Research
VL  - 22
IS  - 4
SP  - 449
EP  - 460
PY  - 1992
PB  - Blackwell Publishing Ltd
UR  - http://onlinelibrary.wiley.com/doi/10.1111/j.1475-6765.1992.tb00332.x/full</v>
      </c>
      <c r="C29" s="147"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Italy
AU  - Ignazi, Piero
VL  - 24
JO  - European Journal of Political Research
IS  - 4
SP  - 475
EP  - 483
PY  - 1993
PB  - Blackwell Publishing Ltd
UR  - http://onlinelibrary.wiley.com/doi/10.1111/j.1475-6765.1993.tb00400.x/full</v>
      </c>
      <c r="D29" s="147"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Italy
AU  - Ignazi, Piero
VL  - 26
JO  - European Journal of Political Research
IS  - 3-4
SP  - 345
EP  - 354
PY  - 1994
PB  - Blackwell Publishing Ltd
UR  - http://onlinelibrary.wiley.com/doi/10.1111/j.1475-6765.1994.tb00456.x/full</v>
      </c>
      <c r="E29" s="147" t="str">
        <f>"TY  - JOUR"&amp;REPT("@",3)&amp;""&amp;E10&amp;REPT("@",3)&amp;E4&amp;REPT("@",3)&amp;IF(E5="","",E5&amp;REPT("@",3))&amp;IF(E6="","",E6&amp;REPT("@",3))&amp;IF(E7="","",E7&amp;REPT("@",3))&amp;E12&amp;REPT("@",3)&amp;E11&amp;REPT("@",3)&amp;E13&amp;REPT("@",3)&amp;E18&amp;REPT("@",3)&amp;E19&amp;REPT("@",3)&amp;E20&amp;REPT("@",3)&amp;E14&amp;REPT("@",3)&amp;LEFT(E16,13)&amp;"onlinelibrary.wiley.com/doi/"&amp;MID(E17,7,999)&amp;"/full"</f>
        <v>TY  - JOUR@@@TI  - Italy@@@AU  - Ignazi, Piero@@@VL  - 28@@@JO  - European Journal of Political Research@@@IS  - 3-4@@@SP  - 393@@@EP  - 405@@@PY  - 1995@@@PB  - Blackwell Publishing Ltd@@@UR  - http://onlinelibrary.wiley.com/doi/10.1111/j.1475-6765.1995.tb00505.x/full</v>
      </c>
      <c r="F29" s="147" t="str">
        <f t="shared" ref="F29:T29" si="27">"TY  - JOUR"&amp;REPT("@",3)&amp;""&amp;F10&amp;REPT("@",3)&amp;F4&amp;REPT("@",3)&amp;IF(F5="","",F5&amp;REPT("@",3))&amp;IF(F6="","",F6&amp;REPT("@",3))&amp;IF(F7="","",F7&amp;REPT("@",3))&amp;F12&amp;REPT("@",3)&amp;F11&amp;REPT("@",3)&amp;F13&amp;REPT("@",3)&amp;F18&amp;REPT("@",3)&amp;F19&amp;REPT("@",3)&amp;F20&amp;REPT("@",3)&amp;F14&amp;REPT("@",3)&amp;LEFT(F16,13)&amp;"onlinelibrary.wiley.com/doi/"&amp;MID(F17,7,999)&amp;"/full"</f>
        <v>TY  - JOUR@@@TI  - Italy@@@AU  - Ignazi, Piero@@@VL  - 30@@@JO  - European Journal of Political Research@@@IS  - 3-4@@@SP  - 393@@@EP  - 398@@@PY  - 1996@@@PB  - Blackwell Publishing Ltd@@@UR  - http://onlinelibrary.wiley.com/doi/10.1111/j.1475-6765.1996.tb00692.x/full</v>
      </c>
      <c r="G29" s="147" t="str">
        <f t="shared" si="27"/>
        <v>TY  - JOUR@@@TI  - Italy@@@AU  - Ignazi, Piero@@@VL  - 32@@@JO  - European Journal of Political Research@@@IS  - 3-4@@@SP  - 417@@@EP  - 423@@@PY  - 1997@@@PB  - Blackwell Publishing Ltd@@@UR  - http://onlinelibrary.wiley.com/doi/10.1111/1475-6765.00054/full</v>
      </c>
      <c r="H29" s="147" t="str">
        <f t="shared" si="27"/>
        <v>TY  - JOUR@@@TI  - Italy@@@AU  - Ignazi, Piero@@@VL  - 34@@@JO  - European Journal of Political Research@@@IS  - 3-4@@@SP  - 447@@@EP  - 451@@@PY  - 1998@@@PB  - Blackwell Publishing Ltd@@@UR  - http://onlinelibrary.wiley.com/doi/10.1111/1475-6765.00054-i5/full</v>
      </c>
      <c r="I29" s="147" t="str">
        <f t="shared" ref="I29" si="28">"TY  - JOUR"&amp;REPT("@",3)&amp;""&amp;I10&amp;REPT("@",3)&amp;I4&amp;REPT("@",3)&amp;IF(I5="","",I5&amp;REPT("@",3))&amp;IF(I6="","",I6&amp;REPT("@",3))&amp;IF(I7="","",I7&amp;REPT("@",3))&amp;I12&amp;REPT("@",3)&amp;I11&amp;REPT("@",3)&amp;I13&amp;REPT("@",3)&amp;I18&amp;REPT("@",3)&amp;I19&amp;REPT("@",3)&amp;I20&amp;REPT("@",3)&amp;I14&amp;REPT("@",3)&amp;LEFT(I16,13)&amp;"onlinelibrary.wiley.com/doi/"&amp;MID(I17,7,999)&amp;"/full"</f>
        <v>TY  - JOUR@@@TI  - Italy@@@AU  - Ignazi, Piero@@@VL  - 36@@@JO  - European Journal of Political Research@@@IS  - 3-4@@@SP  - 437@@@EP  - 442@@@PY  - 1999@@@PB  - Blackwell Publishing Ltd@@@UR  - http://onlinelibrary.wiley.com/doi/10.1111/j.1475-6765.1999.tb00722.x/full</v>
      </c>
      <c r="J29" s="147" t="str">
        <f t="shared" si="27"/>
        <v>TY  - JOUR@@@TI  - Italy@@@AU  - Ignazi, Piero@@@VL  - 38@@@JO  - European Journal of Political Research@@@IS  - 3-4@@@SP  - 434@@@EP  - 442@@@PY  - 2000@@@PB  - Blackwell Publishing Ltd@@@UR  - http://onlinelibrary.wiley.com/doi/10.1111/j.1475-6765.2000.tb01151.x/full</v>
      </c>
      <c r="K29" s="147" t="str">
        <f t="shared" si="27"/>
        <v>TY  - JOUR@@@TI  - Italy@@@AU  - Ignazi, Piero@@@VL  - 40@@@JO  - European Journal of Political Research@@@IS  - 3-4@@@SP  - 340@@@EP  - 347@@@PY  - 2001@@@PB  - Blackwell Publishing Ltd@@@UR  - http://onlinelibrary.wiley.com/doi/10.1111/1475-6765.00054-i2/full</v>
      </c>
      <c r="L29" s="147" t="str">
        <f t="shared" si="27"/>
        <v>TY  - JOUR@@@TI  - Italy@@@AU  - Ignazi, Piero@@@VL  - 41@@@JO  - European Journal of Political Research@@@IS  - 7-8@@@SP  - 992@@@EP  - 1000@@@PY  - 2002@@@PB  - Blackwell Publishing Ltd@@@UR  - http://onlinelibrary.wiley.com/doi/10.1111/1475-6765.00358-i1/full</v>
      </c>
      <c r="M29" s="147" t="str">
        <f t="shared" si="27"/>
        <v>TY  - JOUR@@@TI  - Italy@@@AU  - Ignazi, Piero@@@VL  - 42@@@JO  - European Journal of Political Research@@@IS  - 7-8@@@SP  - 990@@@EP  - 995@@@PY  - 2003@@@PB  - Blackwell Publishing Ltd.@@@UR  - http://onlinelibrary.wiley.com/doi/10.1111/j.0304-4130.2003.00125.x/full</v>
      </c>
      <c r="N29" s="147" t="str">
        <f t="shared" si="27"/>
        <v>TY  - JOUR@@@TI  - Italy@@@AU  - Ignazi, Piero@@@VL  - 43@@@JO  - European Journal of Political Research@@@IS  - 7-8@@@SP  - 1041@@@EP  - 1046@@@PY  - 2004@@@PB  - Blackwell Publishing Ltd.@@@UR  - http://onlinelibrary.wiley.com/doi/10.1111/j.1475-6765.2004.00198.x/full</v>
      </c>
      <c r="O29" s="147" t="str">
        <f t="shared" si="27"/>
        <v>TY  - JOUR@@@TI  - Italy@@@AU  - Ignazi, Piero@@@VL  - 44@@@JO  - European Journal of Political Research@@@IS  - 7-8@@@SP  - 1063@@@EP  - 1070@@@PY  - 2005@@@PB  - Blackwell Publishing Ltd.@@@UR  - http://onlinelibrary.wiley.com/doi/10.1111/j.1475-6765.2005.00270.x/full</v>
      </c>
      <c r="P29" s="147" t="str">
        <f t="shared" si="27"/>
        <v>TY  - JOUR@@@TI  - Italy@@@AU  - Ignazi, Piero@@@VL  - 45@@@JO  - European Journal of Political Research@@@IS  - 7-8@@@SP  - 1143@@@EP  - 1151@@@PY  - 2006@@@PB  - Blackwell Publishing Ltd@@@UR  - http://onlinelibrary.wiley.com/doi/10.1111/j.1475-6765.2006.00670.x/full</v>
      </c>
      <c r="Q29" s="147" t="str">
        <f t="shared" si="27"/>
        <v>TY  - JOUR@@@TI  - Italy@@@AU  - Ignazi, Piero@@@VL  - 46@@@JO  - European Journal of Political Research@@@IS  - 7-8@@@SP  - 993@@@EP  - 1004@@@PY  - 2007@@@PB  - Blackwell Publishing Ltd@@@UR  - http://onlinelibrary.wiley.com/doi/10.1111/j.1475-6765.2007.00762.x/full</v>
      </c>
      <c r="R29" s="147" t="str">
        <f t="shared" si="27"/>
        <v>TY  - JOUR@@@TI  - Italy@@@AU  - Ignazi, Piero@@@VL  - 47@@@JO  - European Journal of Political Research@@@IS  - 7-8@@@SP  - 1025@@@EP  - 1027@@@PY  - 2008@@@PB  - Blackwell Publishing Ltd@@@UR  - http://onlinelibrary.wiley.com/doi/10.1111/j.1475-6765.2008.00798.x/full</v>
      </c>
      <c r="S29" s="147" t="str">
        <f t="shared" si="27"/>
        <v>TY  - JOUR@@@TI  - Italy@@@AU  - Ignazi, Piero@@@VL  - 48@@@JO  - European Journal of Political Research@@@IS  - 7-8@@@SP  - 998@@@EP  - 1005@@@PY  - 2009@@@PB  - Blackwell Publishing Ltd@@@UR  - http://onlinelibrary.wiley.com/doi/10.1111/j.1475-6765.2009.01891.x/full</v>
      </c>
      <c r="T29" s="147" t="str">
        <f t="shared" si="27"/>
        <v>TY  - JOUR@@@TI  - Italy@@@AU  - Ignazi, Piero@@@VL  - 49@@@JO  - European Journal of Political Research@@@IS  - 7-8@@@SP  - 1033@@@EP  - 1037@@@PY  - 2010@@@PB  - Blackwell Publishing Ltd@@@UR  - http://onlinelibrary.wiley.com/doi/10.1111/j.1475-6765.2010.01959.x/full</v>
      </c>
      <c r="U29" s="147" t="str">
        <f t="shared" ref="U29:W29" si="29">"TY  - JOUR"&amp;REPT("@",3)&amp;""&amp;U10&amp;REPT("@",3)&amp;U4&amp;REPT("@",3)&amp;IF(U5="","",U5&amp;REPT("@",3))&amp;IF(U6="","",U6&amp;REPT("@",3))&amp;IF(U7="","",U7&amp;REPT("@",3))&amp;U12&amp;REPT("@",3)&amp;U11&amp;REPT("@",3)&amp;U13&amp;REPT("@",3)&amp;U18&amp;REPT("@",3)&amp;U19&amp;REPT("@",3)&amp;U20&amp;REPT("@",3)&amp;U14&amp;REPT("@",3)&amp;LEFT(U16,13)&amp;"onlinelibrary.wiley.com/doi/"&amp;MID(U17,7,999)&amp;"/full"</f>
        <v>TY  - JOUR@@@TI  - Italy@@@AU  - IGNAZI, PIERO@@@VL  - 50@@@JO  - European Journal of Political Research@@@IS  - 7-8@@@SP  - 1018@@@EP  - 1023@@@PY  - 2011@@@PB  - Blackwell Publishing Ltd@@@UR  - http://onlinelibrary.wiley.com/doi/10.1111/j.1475-6765.2011.02028.x/full</v>
      </c>
      <c r="V29" s="147" t="str">
        <f t="shared" ref="V29" si="30">"TY  - JOUR"&amp;REPT("@",3)&amp;""&amp;V10&amp;REPT("@",3)&amp;V4&amp;REPT("@",3)&amp;IF(V5="","",V5&amp;REPT("@",3))&amp;IF(V6="","",V6&amp;REPT("@",3))&amp;IF(V7="","",V7&amp;REPT("@",3))&amp;V12&amp;REPT("@",3)&amp;V11&amp;REPT("@",3)&amp;V13&amp;REPT("@",3)&amp;V18&amp;REPT("@",3)&amp;V19&amp;REPT("@",3)&amp;V20&amp;REPT("@",3)&amp;V14&amp;REPT("@",3)&amp;LEFT(V16,13)&amp;"onlinelibrary.wiley.com/doi/"&amp;MID(V17,7,999)&amp;"/full"</f>
        <v>TY  - JOUR@@@TI  - Italy@@@AU  - Ignazi, Piero@@@VL  - 51@@@JO  - European Journal of Political Research Political Data Yearbook@@@IS  - 1@@@SP  - 159@@@EP  - 166@@@PY  - 2012@@@PB  - Blackwell Publishing Ltd@@@UR  - http://onlinelibrary.wiley.com/doi/10.1111/j.2047-8852.2012.00018.x/full</v>
      </c>
      <c r="W29" s="147" t="str">
        <f t="shared" si="29"/>
        <v>TY  - JOUR@@@TI  - Italy@@@AU1  - Ignazi, Piero@@@VL  - 52@@@JO  - EUROPEAN JOURNAL OF POLITICAL RESEARCH POLITICAL DATA YEARBOOK@@@IS  - 1@@@SP  - 117@@@EP  - 120@@@PY  - 2013@@@PB - John Wiley &amp; Sons, Ltd@@@UR  - https:/onlinelibrary.wiley.com/doi/10.1111/2047-8852.12017/full</v>
      </c>
      <c r="X29" s="147" t="str">
        <f>"TY  - JOUR"&amp;REPT("@",3)&amp;""&amp;X10&amp;REPT("@",3)&amp;X4&amp;REPT("@",3)&amp;IF(X5="","",X5&amp;REPT("@",3))&amp;IF(X6="","",X6&amp;REPT("@",3))&amp;IF(X7="","",X7&amp;REPT("@",3))&amp;X12&amp;REPT("@",3)&amp;X11&amp;REPT("@",3)&amp;X13&amp;REPT("@",3)&amp;X18&amp;REPT("@",3)&amp;X19&amp;REPT("@",3)&amp;X20&amp;REPT("@",3)&amp;X14&amp;REPT("@",3)&amp;LEFT(X16,13)&amp;"onlinelibrary.wiley.com/doi/"&amp;MID(X17,7,999)&amp;"/full"</f>
        <v>TY  - JOUR@@@TI  - Italy@@@AU1  - Ignazi, Piero@@@VL  - 53@@@JO  - EUROPEAN JOURNAL OF POLITICAL RESEARCH POLITICAL DATA YEARBOOK@@@IS  - 1@@@SP  - 180@@@EP  - 188@@@PY  - 2014@@@PB - John Wiley &amp; Sons, Ltd@@@UR  - https:/onlinelibrary.wiley.com/doi/10.1111/2047-8852.12072/full</v>
      </c>
      <c r="Y29" s="147" t="str">
        <f t="shared" ref="Y29:AD29" si="31">"TY  - JOUR"&amp;REPT("@",3)&amp;""&amp;Y10&amp;REPT("@",3)&amp;Y4&amp;REPT("@",3)&amp;IF(Y5="","",Y5&amp;REPT("@",3))&amp;IF(Y6="","",Y6&amp;REPT("@",3))&amp;IF(Y7="","",Y7&amp;REPT("@",3))&amp;Y12&amp;REPT("@",3)&amp;Y11&amp;REPT("@",3)&amp;Y13&amp;REPT("@",3)&amp;Y18&amp;REPT("@",3)&amp;Y19&amp;REPT("@",3)&amp;Y20&amp;REPT("@",3)&amp;Y14&amp;REPT("@",3)&amp;LEFT(Y16,13)&amp;"onlinelibrary.wiley.com/doi/"&amp;MID(Y17,7,999)&amp;"/full"</f>
        <v>TY  - JOUR@@@TI  - Italy@@@AU1  - Ignazi, Piero@@@VL  - 54@@@JO  - EUROPEAN JOURNAL OF POLITICAL RESEARCH POLITICAL DATA YEARBOOK@@@IS  - 1@@@SP  - 161@@@EP  - 168@@@PY  - 2015@@@PB - John Wiley &amp; Sons, Ltd@@@UR  - https:/onlinelibrary.wiley.com/doi/10.1111/2047-8852.12094/full</v>
      </c>
      <c r="Z29" s="147" t="str">
        <f t="shared" si="31"/>
        <v>TY  - JOUR@@@TI  - Italy@@@AU1  - Ignazi, Piero@@@VL  - 55@@@JO  - EUROPEAN JOURNAL OF POLITICAL RESEARCH POLITICAL DATA YEARBOOK@@@IS  - 1@@@SP  - 149@@@EP  - 155@@@PY  - 2016@@@PB - John Wiley &amp; Sons, Ltd@@@UR  - https:/onlinelibrary.wiley.com/doi/10.1111/2047-8852.12133/full</v>
      </c>
      <c r="AA29" s="147" t="str">
        <f t="shared" si="31"/>
        <v>TY  - JOUR@@@TI  - Italy@@@AU1  - CASTELLI GATTINARA, PIETRO@@@AU2  - FROIO, CATERINA@@@VL  - 56@@@JO  - EUROPEAN JOURNAL OF POLITICAL RESEARCH POLITICAL DATA YEARBOOK@@@IS  - 1@@@SP  - 151@@@EP  - 158@@@PY  - 2017@@@PB - John Wiley &amp; Sons, Ltd@@@UR  - https:/onlinelibrary.wiley.com/doi/10.1111/2047-8852.12163/full</v>
      </c>
      <c r="AB29" s="147" t="str">
        <f t="shared" si="31"/>
        <v>TY  - JOUR@@@TI  - Italy: Political development and data for 2017@@@AU1  - CASTELLI GATTINARA, PIETRO@@@AU2  - FROIO, CATERINA@@@VL  - 57@@@JO  - EUROPEAN JOURNAL OF POLITICAL RESEARCH POLITICAL DATA YEARBOOK@@@IS  - 1@@@SP  - 156@@@EP  - 161@@@PY  - 2018@@@PB - John Wiley &amp; Sons, Ltd@@@UR  - https:/onlinelibrary.wiley.com/doi/10.1111/2047-8852.12206/full</v>
      </c>
      <c r="AC29" s="147" t="str">
        <f t="shared" si="31"/>
        <v>TY  - JOUR@@@TI  - Italy: Political Developments and Data in 2018@@@AU1  - CASTELLI GATTINARA, PIETRO@@@AU2  - FROIO, CATERINA@@@VL  - 58@@@JO  - EUROPEAN JOURNAL OF POLITICAL RESEARCH POLITICAL DATA YEARBOOK@@@IS  - 1@@@SP  - 149@@@EP  - 161@@@PY  - 2019@@@PB - John Wiley &amp; Sons, Ltd@@@UR  - https:/onlinelibrary.wiley.com/doi/10.1111/2047-8852.12242/full</v>
      </c>
      <c r="AD29" s="147" t="str">
        <f t="shared" si="31"/>
        <v>TY  - JOUR@@@TI  - Italy: Political Data and Developments in 2019@@@AU1  - FROIO, CATERINA@@@AU2  - GATTINARA, PIETRO CASTELLI@@@VL  - 59@@@JO  - EUROPEAN JOURNAL OF POLITICAL RESEARCH POLITICAL DATA YEARBOOK@@@IS  - 1@@@SP  - 202@@@EP  - 213@@@PY  - 2020@@@PB - John Wiley &amp; Sons, Ltd@@@UR  - https:/onlinelibrary.wiley.com/doi/10.1111/2047-8852.12276/full</v>
      </c>
      <c r="AE29" s="147" t="str">
        <f t="shared" ref="AE29:AH29" si="32">"TY  - JOUR"&amp;REPT("@",3)&amp;""&amp;AE10&amp;REPT("@",3)&amp;AE4&amp;REPT("@",3)&amp;IF(AE5="","",AE5&amp;REPT("@",3))&amp;IF(AE6="","",AE6&amp;REPT("@",3))&amp;IF(AE7="","",AE7&amp;REPT("@",3))&amp;AE12&amp;REPT("@",3)&amp;AE11&amp;REPT("@",3)&amp;AE13&amp;REPT("@",3)&amp;AE18&amp;REPT("@",3)&amp;AE19&amp;REPT("@",3)&amp;AE20&amp;REPT("@",3)&amp;AE14&amp;REPT("@",3)&amp;LEFT(AE16,13)&amp;"onlinelibrary.wiley.com/doi/"&amp;MID(AE17,7,999)&amp;"/full"</f>
        <v>TY  - JOUR@@@TI  - Italy: Political Data and Developments in 2020@@@AU1  - Russo, Luana@@@AU2  - Seddone, Antonella@@@AU3  - Sandri, Giulia@@@VL  - 60@@@JO  - EUROPEAN JOURNAL OF POLITICAL RESEARCH POLITICAL DATA YEARBOOK@@@IS  - 1@@@SP  - 207@@@EP  - 221@@@PY  - 2021@@@PB - John Wiley &amp; Sons, Ltd@@@UR  - https:/onlinelibrary.wiley.com/doi/10.1111/2047-8852.12340/full</v>
      </c>
      <c r="AF29" s="147" t="str">
        <f t="shared" si="32"/>
        <v>TY  - JOUR@@@TI  - Italy: Political Developments and Data in 2021@@@AU1  - Russo, Luana@@@AU2  - Sandri, Giulia@@@AU3  - Seddone, Antonella@@@VL  - 61@@@JO  - EUROPEAN JOURNAL OF POLITICAL RESEARCH POLITICAL DATA YEARBOOK@@@IS  - 1@@@SP  - 245@@@EP  - 263@@@PY  - 2022@@@PB - John Wiley &amp; Sons, Ltd@@@UR  - https:/onlinelibrary.wiley.com/doi/10.1111/2047-8852.12381/full</v>
      </c>
      <c r="AG29" s="147" t="str">
        <f t="shared" si="32"/>
        <v>TY  - JOUR@@@TI  - Italy: Political Developments and Data in 2022@@@AU1  - Russo, Luana@@@AU2  - Sandri, Giulia@@@AU3  - Seddone, Antonella@@@VL  - 62@@@JO  - EUROPEAN JOURNAL OF POLITICAL RESEARCH POLITICAL DATA YEARBOOK@@@IS  - 1@@@SP  - 264@@@EP  - 287@@@PY  - 2023@@@PB - John Wiley &amp; Sons, Ltd@@@UR  - https:/onlinelibrary.wiley.com/doi/10.1111/2047-8852.12420/full</v>
      </c>
      <c r="AH29" s="147" t="str">
        <f t="shared" si="32"/>
        <v>TY  - JOUR@@@TI  - Italy: Political Developments and Data in 2023@@@AU1  - Biancalana, Cecilia@@@AU2  - Seddone, Antonella@@@AU3  - Gallina, Marta@@@VL  - 63@@@JO  - EUROPEAN JOURNAL OF POLITICAL RESEARCH POLITICAL DATA YEARBOOK@@@IS  - 1@@@SP  - 248@@@EP  - 259@@@PY  - 2024@@@PB - John Wiley &amp; Sons, Ltd@@@UR  - https:/onlinelibrary.wiley.com/doi/10.1111/2047-8852.12451/full</v>
      </c>
    </row>
    <row r="30" spans="1:34" ht="13.5" customHeight="1" x14ac:dyDescent="0.2">
      <c r="A30" s="70" t="s">
        <v>214</v>
      </c>
      <c r="B30" s="147"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{ecprPDY_1992_italy,
title = "Italy",
author = "Bardi, Luciano",
journal = "European Journal of Political Research",
volume = 22,
number = 4,
pages = "449--460",
year = 1992,
publisher = "Blackwell Publishing Ltd"
}</v>
      </c>
      <c r="C30" s="147"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{ecprPDY_1993_italy,
title = "Italy",
author = "Ignazi, Piero",
journal = "European Journal of Political Research",
volume = 24,
number = 4,
pages = "475--483",
year = 1993,
publisher = "Blackwell Publishing Ltd"
}</v>
      </c>
      <c r="D30" s="147"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{ecprPDY_1994_italy,
title = "Italy",
author = "Ignazi, Piero",
journal = "European Journal of Political Research",
volume = 26,
number = 3-4,
pages = "345--354",
year = 1994,
publisher = "Blackwell Publishing Ltd"
}</v>
      </c>
      <c r="E30" s="147"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{ecprPDY_1995_italy,@@@title = "Italy",@@@author = "Ignazi, Piero",@@@journal = "European Journal of Political Research",@@@volume = 28,@@@number = 3-4,@@@pages = "393--405",@@@year = 1995,@@@publisher = "Blackwell Publishing Ltd"@@@}</v>
      </c>
      <c r="F30" s="147" t="str">
        <f t="shared" ref="F30:T30" si="33">"@article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{ecprPDY_1996_italy,@@@title = "Italy",@@@author = "Ignazi, Piero",@@@journal = "European Journal of Political Research",@@@volume = 30,@@@number = 3-4,@@@pages = "393--398",@@@year = 1996,@@@publisher = "Blackwell Publishing Ltd"@@@}</v>
      </c>
      <c r="G30" s="147" t="str">
        <f t="shared" si="33"/>
        <v>@article {ecprPDY_1997_italy,@@@title = "Italy",@@@author = "Ignazi, Piero",@@@journal = "European Journal of Political Research",@@@volume = 32,@@@number = 3-4,@@@pages = "417--423",@@@year = 1997,@@@publisher = "Blackwell Publishing Ltd"@@@}</v>
      </c>
      <c r="H30" s="147" t="str">
        <f t="shared" si="33"/>
        <v>@article {ecprPDY_1998_italy,@@@title = "Italy",@@@author = "Ignazi, Piero",@@@journal = "European Journal of Political Research",@@@volume = 34,@@@number = 3-4,@@@pages = "447--451",@@@year = 1998,@@@publisher = "Blackwell Publishing Ltd"@@@}</v>
      </c>
      <c r="I30" s="147" t="str">
        <f t="shared" ref="I30" si="34">"@article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{ecprPDY_1999_italy,@@@title = "Italy",@@@author = "Ignazi, Piero",@@@journal = "European Journal of Political Research",@@@volume = 36,@@@number = 3-4,@@@pages = "437--442",@@@year = 1999,@@@publisher = "Blackwell Publishing Ltd"@@@}</v>
      </c>
      <c r="J30" s="147" t="str">
        <f t="shared" si="33"/>
        <v>@article {ecprPDY_2000_italy,@@@title = "Italy",@@@author = "Ignazi, Piero",@@@journal = "European Journal of Political Research",@@@volume = 38,@@@number = 3-4,@@@pages = "434--442",@@@year = 2000,@@@publisher = "Blackwell Publishing Ltd"@@@}</v>
      </c>
      <c r="K30" s="147" t="str">
        <f t="shared" si="33"/>
        <v>@article {ecprPDY_2001_italy,@@@title = "Italy",@@@author = "Ignazi, Piero",@@@journal = "European Journal of Political Research",@@@volume = 40,@@@number = 3-4,@@@pages = "340--347",@@@year = 2001,@@@publisher = "Blackwell Publishing Ltd"@@@}</v>
      </c>
      <c r="L30" s="147" t="str">
        <f t="shared" si="33"/>
        <v>@article {ecprPDY_2002_italy,@@@title = "Italy",@@@author = "Ignazi, Piero",@@@journal = "European Journal of Political Research",@@@volume = 41,@@@number = 7-8,@@@pages = "992--1000",@@@year = 2002,@@@publisher = "Blackwell Publishing Ltd"@@@}</v>
      </c>
      <c r="M30" s="147" t="str">
        <f t="shared" si="33"/>
        <v>@article {ecprPDY_2003_italy,@@@title = "Italy",@@@author = "Ignazi, Piero",@@@journal = "European Journal of Political Research",@@@volume = 42,@@@number = 7-8,@@@pages = "990--995",@@@year = 2003,@@@publisher = "Blackwell Publishing Ltd."@@@}</v>
      </c>
      <c r="N30" s="147" t="str">
        <f t="shared" si="33"/>
        <v>@article {ecprPDY_2004_italy,@@@title = "Italy",@@@author = "Ignazi, Piero",@@@journal = "European Journal of Political Research",@@@volume = 43,@@@number = 7-8,@@@pages = "1041--1046",@@@year = 2004,@@@publisher = "Blackwell Publishing Ltd."@@@}</v>
      </c>
      <c r="O30" s="147" t="str">
        <f t="shared" si="33"/>
        <v>@article {ecprPDY_2005_italy,@@@title = "Italy",@@@author = "Ignazi, Piero",@@@journal = "European Journal of Political Research",@@@volume = 44,@@@number = 7-8,@@@pages = "1063--1070",@@@year = 2005,@@@publisher = "Blackwell Publishing Ltd."@@@}</v>
      </c>
      <c r="P30" s="147" t="str">
        <f t="shared" si="33"/>
        <v>@article {ecprPDY_2006_italy,@@@title = "Italy",@@@author = "Ignazi, Piero",@@@journal = "European Journal of Political Research",@@@volume = 45,@@@number = 7-8,@@@pages = "1143--1151",@@@year = 2006,@@@publisher = "Blackwell Publishing Ltd"@@@}</v>
      </c>
      <c r="Q30" s="147" t="str">
        <f t="shared" si="33"/>
        <v>@article {ecprPDY_2007_italy,@@@title = "Italy",@@@author = "Ignazi, Piero",@@@journal = "European Journal of Political Research",@@@volume = 46,@@@number = 7-8,@@@pages = "993--1004",@@@year = 2007,@@@publisher = "Blackwell Publishing Ltd"@@@}</v>
      </c>
      <c r="R30" s="147" t="str">
        <f t="shared" si="33"/>
        <v>@article {ecprPDY_2008_italy,@@@title = "Italy",@@@author = "Ignazi, Piero",@@@journal = "European Journal of Political Research",@@@volume = 47,@@@number = 7-8,@@@pages = "1025--1027",@@@year = 2008,@@@publisher = "Blackwell Publishing Ltd"@@@}</v>
      </c>
      <c r="S30" s="147" t="str">
        <f t="shared" si="33"/>
        <v>@article {ecprPDY_2009_italy,@@@title = "Italy",@@@author = "Ignazi, Piero",@@@journal = "European Journal of Political Research",@@@volume = 48,@@@number = 7-8,@@@pages = "998--1005",@@@year = 2009,@@@publisher = "Blackwell Publishing Ltd"@@@}</v>
      </c>
      <c r="T30" s="147" t="str">
        <f t="shared" si="33"/>
        <v>@article {ecprPDY_2010_italy,@@@title = "Italy",@@@author = "Ignazi, Piero",@@@journal = "European Journal of Political Research",@@@volume = 49,@@@number = 7-8,@@@pages = "1033--1037",@@@year = 2010,@@@publisher = "Blackwell Publishing Ltd"@@@}</v>
      </c>
      <c r="U30" s="147" t="str">
        <f t="shared" ref="U30:W30" si="35">"@article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{ecprPDY_2011_italy,@@@title = "Italy",@@@author = "IGNAZI, PIERO",@@@journal = "European Journal of Political Research",@@@volume = 50,@@@number = 7-8,@@@pages = "1018--1023",@@@year = 2011,@@@publisher = "Blackwell Publishing Ltd"@@@}</v>
      </c>
      <c r="V30" s="147" t="str">
        <f t="shared" ref="V30" si="36">"@article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{ecprPDY_2012_italy,@@@title = "Italy",@@@author = "Ignazi, Piero",@@@journal = "European Journal of Political Research Political Data Yearbook",@@@volume = 51,@@@number = 1,@@@pages = "159--166",@@@year = 2012,@@@publisher = "Blackwell Publishing Ltd"@@@}</v>
      </c>
      <c r="W30" s="147" t="str">
        <f t="shared" si="35"/>
        <v>@article {ecprPDY_2013_italy,@@@title = "Italy",@@@author = "Ignazi, Piero",@@@journal = "EUROPEAN JOURNAL OF POLITICAL RESEARCH POLITICAL DATA YEARBOOK",@@@volume = 52,@@@number = 1,@@@pages = "117--120",@@@year = 2013,@@@publisher = "John Wiley &amp; Sons, Ltd"@@@}</v>
      </c>
      <c r="X30" s="147" t="str">
        <f>"@article {ecprPDY_"&amp;X1&amp;"_"&amp;LOWER(MID(X10,FIND("- ",X10)+2,999))&amp;","&amp;REPT("@",3)&amp;"title = """&amp;MID(X10,FIND("- ",X10)+2,999)&amp;""","&amp;REPT("@",3)&amp;"author = """&amp;IF(X25&lt;&gt;"",X25&amp;".",MID(X4,FIND("- ",X4)+2,999))&amp;IF(X26&lt;&gt;""," and "&amp;X26&amp;".",IF(X5 = "",""," and "&amp;MID(X5,FIND("- ",X5)+2,999)))&amp;IF(X27&lt;&gt;""," and "&amp;X27&amp;".",IF(X6 = "",""," and "&amp;MID(X6,FIND("- ",X6)+2,999)))&amp;IF(X28&lt;&gt;""," and "&amp;X28&amp;".",IF(X7 = "",""," and "&amp;MID(X7,FIND("- ",X7)+2,999)))&amp;""","&amp;REPT("@",3)&amp;"journal = """&amp;MID(X11,FIND("- ",X11)+2,999)&amp;""","&amp;REPT("@",3)&amp;"volume = "&amp;MID(X12,FIND("- ",X12)+2,999)&amp;","&amp;REPT("@",3)&amp;"number = "&amp;MID(X13,FIND("- ",X13)+2,999)&amp;","&amp;REPT("@",3)&amp;"pages = """&amp;MID(X18,FIND("- ",X18)+2,999)&amp;"--"&amp;MID(X19,FIND("- ",X19)+2,999)&amp;""","&amp;REPT("@",3)&amp;"year = "&amp;X1&amp;","&amp;REPT("@",3)&amp;"publisher = """&amp;MID(X14,FIND("- ",X14)+2,999)&amp;""""&amp;REPT("@",3)&amp;"}"</f>
        <v>@article {ecprPDY_2014_italy,@@@title = "Italy",@@@author = "Ignazi, Piero",@@@journal = "EUROPEAN JOURNAL OF POLITICAL RESEARCH POLITICAL DATA YEARBOOK",@@@volume = 53,@@@number = 1,@@@pages = "180--188",@@@year = 2014,@@@publisher = "John Wiley &amp; Sons, Ltd"@@@}</v>
      </c>
      <c r="Y30" s="147" t="str">
        <f t="shared" ref="Y30:AD30" si="37">"@article {ecprPDY_"&amp;Y1&amp;"_"&amp;LOWER(MID(Y10,FIND("- ",Y10)+2,999))&amp;","&amp;REPT("@",3)&amp;"title = """&amp;MID(Y10,FIND("- ",Y10)+2,999)&amp;""","&amp;REPT("@",3)&amp;"author = """&amp;IF(Y25&lt;&gt;"",Y25&amp;".",MID(Y4,FIND("- ",Y4)+2,999))&amp;IF(Y26&lt;&gt;""," and "&amp;Y26&amp;".",IF(Y5 = "",""," and "&amp;MID(Y5,FIND("- ",Y5)+2,999)))&amp;IF(Y27&lt;&gt;""," and "&amp;Y27&amp;".",IF(Y6 = "",""," and "&amp;MID(Y6,FIND("- ",Y6)+2,999)))&amp;IF(Y28&lt;&gt;""," and "&amp;Y28&amp;".",IF(Y7 = "",""," and "&amp;MID(Y7,FIND("- ",Y7)+2,999)))&amp;""","&amp;REPT("@",3)&amp;"journal = """&amp;MID(Y11,FIND("- ",Y11)+2,999)&amp;""","&amp;REPT("@",3)&amp;"volume = "&amp;MID(Y12,FIND("- ",Y12)+2,999)&amp;","&amp;REPT("@",3)&amp;"number = "&amp;MID(Y13,FIND("- ",Y13)+2,999)&amp;","&amp;REPT("@",3)&amp;"pages = """&amp;MID(Y18,FIND("- ",Y18)+2,999)&amp;"--"&amp;MID(Y19,FIND("- ",Y19)+2,999)&amp;""","&amp;REPT("@",3)&amp;"year = "&amp;Y1&amp;","&amp;REPT("@",3)&amp;"publisher = """&amp;MID(Y14,FIND("- ",Y14)+2,999)&amp;""""&amp;REPT("@",3)&amp;"}"</f>
        <v>@article {ecprPDY_2015_italy,@@@title = "Italy",@@@author = "Ignazi, Piero",@@@journal = "EUROPEAN JOURNAL OF POLITICAL RESEARCH POLITICAL DATA YEARBOOK",@@@volume = 54,@@@number = 1,@@@pages = "161--168",@@@year = 2015,@@@publisher = "John Wiley &amp; Sons, Ltd"@@@}</v>
      </c>
      <c r="Z30" s="147" t="str">
        <f t="shared" si="37"/>
        <v>@article {ecprPDY_2016_italy,@@@title = "Italy",@@@author = "Ignazi, Piero",@@@journal = "EUROPEAN JOURNAL OF POLITICAL RESEARCH POLITICAL DATA YEARBOOK",@@@volume = 55,@@@number = 1,@@@pages = "149--155",@@@year = 2016,@@@publisher = "John Wiley &amp; Sons, Ltd"@@@}</v>
      </c>
      <c r="AA30" s="147" t="str">
        <f t="shared" si="37"/>
        <v>@article {ecprPDY_2017_italy,@@@title = "Italy",@@@author = "CASTELLI GATTINARA, PIETRO and FROIO, CATERINA",@@@journal = "EUROPEAN JOURNAL OF POLITICAL RESEARCH POLITICAL DATA YEARBOOK",@@@volume = 56,@@@number = 1,@@@pages = "151--158",@@@year = 2017,@@@publisher = "John Wiley &amp; Sons, Ltd"@@@}</v>
      </c>
      <c r="AB30" s="147" t="str">
        <f t="shared" si="37"/>
        <v>@article {ecprPDY_2018_italy: political development and data for 2017,@@@title = "Italy: Political development and data for 2017",@@@author = "CASTELLI GATTINARA, PIETRO and FROIO, CATERINA",@@@journal = "EUROPEAN JOURNAL OF POLITICAL RESEARCH POLITICAL DATA YEARBOOK",@@@volume = 57,@@@number = 1,@@@pages = "156--161",@@@year = 2018,@@@publisher = "John Wiley &amp; Sons, Ltd"@@@}</v>
      </c>
      <c r="AC30" s="147" t="str">
        <f t="shared" si="37"/>
        <v>@article {ecprPDY_2019_italy: political developments and data in 2018,@@@title = "Italy: Political Developments and Data in 2018",@@@author = "CASTELLI GATTINARA, PIETRO and FROIO, CATERINA",@@@journal = "EUROPEAN JOURNAL OF POLITICAL RESEARCH POLITICAL DATA YEARBOOK",@@@volume = 58,@@@number = 1,@@@pages = "149--161",@@@year = 2019,@@@publisher = "John Wiley &amp; Sons, Ltd"@@@}</v>
      </c>
      <c r="AD30" s="147" t="str">
        <f t="shared" si="37"/>
        <v>@article {ecprPDY_2020_italy: political data and developments in 2019,@@@title = "Italy: Political Data and Developments in 2019",@@@author = "FROIO, CATERINA and GATTINARA, PIETRO CASTELLI",@@@journal = "EUROPEAN JOURNAL OF POLITICAL RESEARCH POLITICAL DATA YEARBOOK",@@@volume = 59,@@@number = 1,@@@pages = "202--213",@@@year = 2020,@@@publisher = "John Wiley &amp; Sons, Ltd"@@@}</v>
      </c>
      <c r="AE30" s="147" t="str">
        <f t="shared" ref="AE30:AH30" si="38">"@article {ecprPDY_"&amp;AE1&amp;"_"&amp;LOWER(MID(AE10,FIND("- ",AE10)+2,999))&amp;","&amp;REPT("@",3)&amp;"title = """&amp;MID(AE10,FIND("- ",AE10)+2,999)&amp;""","&amp;REPT("@",3)&amp;"author = """&amp;IF(AE25&lt;&gt;"",AE25&amp;".",MID(AE4,FIND("- ",AE4)+2,999))&amp;IF(AE26&lt;&gt;""," and "&amp;AE26&amp;".",IF(AE5 = "",""," and "&amp;MID(AE5,FIND("- ",AE5)+2,999)))&amp;IF(AE27&lt;&gt;""," and "&amp;AE27&amp;".",IF(AE6 = "",""," and "&amp;MID(AE6,FIND("- ",AE6)+2,999)))&amp;IF(AE28&lt;&gt;""," and "&amp;AE28&amp;".",IF(AE7 = "",""," and "&amp;MID(AE7,FIND("- ",AE7)+2,999)))&amp;""","&amp;REPT("@",3)&amp;"journal = """&amp;MID(AE11,FIND("- ",AE11)+2,999)&amp;""","&amp;REPT("@",3)&amp;"volume = "&amp;MID(AE12,FIND("- ",AE12)+2,999)&amp;","&amp;REPT("@",3)&amp;"number = "&amp;MID(AE13,FIND("- ",AE13)+2,999)&amp;","&amp;REPT("@",3)&amp;"pages = """&amp;MID(AE18,FIND("- ",AE18)+2,999)&amp;"--"&amp;MID(AE19,FIND("- ",AE19)+2,999)&amp;""","&amp;REPT("@",3)&amp;"year = "&amp;AE1&amp;","&amp;REPT("@",3)&amp;"publisher = """&amp;MID(AE14,FIND("- ",AE14)+2,999)&amp;""""&amp;REPT("@",3)&amp;"}"</f>
        <v>@article {ecprPDY_2021_italy: political data and developments in 2020,@@@title = "Italy: Political Data and Developments in 2020",@@@author = "Russo, Luana and Seddone, Antonella and Sandri, Giulia",@@@journal = "EUROPEAN JOURNAL OF POLITICAL RESEARCH POLITICAL DATA YEARBOOK",@@@volume = 60,@@@number = 1,@@@pages = "207--221",@@@year = 2021,@@@publisher = "John Wiley &amp; Sons, Ltd"@@@}</v>
      </c>
      <c r="AF30" s="147" t="str">
        <f t="shared" si="38"/>
        <v>@article {ecprPDY_2022_italy: political developments and data in 2021,@@@title = "Italy: Political Developments and Data in 2021",@@@author = "Russo, Luana and Sandri, Giulia and Seddone, Antonella",@@@journal = "EUROPEAN JOURNAL OF POLITICAL RESEARCH POLITICAL DATA YEARBOOK",@@@volume = 61,@@@number = 1,@@@pages = "245--263",@@@year = 2022,@@@publisher = "John Wiley &amp; Sons, Ltd"@@@}</v>
      </c>
      <c r="AG30" s="147" t="str">
        <f t="shared" si="38"/>
        <v>@article {ecprPDY_2023_italy: political developments and data in 2022,@@@title = "Italy: Political Developments and Data in 2022",@@@author = "Russo, Luana and Sandri, Giulia and Seddone, Antonella",@@@journal = "EUROPEAN JOURNAL OF POLITICAL RESEARCH POLITICAL DATA YEARBOOK",@@@volume = 62,@@@number = 1,@@@pages = "264--287",@@@year = 2023,@@@publisher = "John Wiley &amp; Sons, Ltd"@@@}</v>
      </c>
      <c r="AH30" s="147" t="str">
        <f t="shared" si="38"/>
        <v>@article {ecprPDY_2024_italy: political developments and data in 2023,@@@title = "Italy: Political Developments and Data in 2023",@@@author = "Biancalana, Cecilia and Seddone, Antonella and Gallina, Marta",@@@journal = "EUROPEAN JOURNAL OF POLITICAL RESEARCH POLITICAL DATA YEARBOOK",@@@volume = 63,@@@number = 1,@@@pages = "248--259",@@@year = 2024,@@@publisher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activeCell="H3" sqref="H3"/>
    </sheetView>
  </sheetViews>
  <sheetFormatPr defaultColWidth="9.140625" defaultRowHeight="13.5" customHeight="1" x14ac:dyDescent="0.2"/>
  <cols>
    <col min="1" max="1" width="9.140625" style="2"/>
    <col min="2" max="4" width="10.42578125" style="2" customWidth="1"/>
    <col min="5" max="16384" width="9.140625" style="2"/>
  </cols>
  <sheetData>
    <row r="1" spans="1:13" ht="13.5" customHeight="1" x14ac:dyDescent="0.2">
      <c r="A1" s="70" t="s">
        <v>42</v>
      </c>
      <c r="B1" s="70" t="s">
        <v>43</v>
      </c>
      <c r="C1" s="70" t="s">
        <v>44</v>
      </c>
      <c r="D1" s="70" t="s">
        <v>45</v>
      </c>
      <c r="E1" s="70" t="s">
        <v>46</v>
      </c>
      <c r="F1" s="70" t="s">
        <v>47</v>
      </c>
      <c r="G1" s="70" t="s">
        <v>48</v>
      </c>
      <c r="H1" s="70" t="s">
        <v>49</v>
      </c>
      <c r="I1" s="12"/>
      <c r="J1" s="12"/>
      <c r="K1" s="12"/>
      <c r="L1" s="12"/>
      <c r="M1" s="2" t="s">
        <v>117</v>
      </c>
    </row>
    <row r="2" spans="1:13" ht="13.5" customHeight="1" x14ac:dyDescent="0.2">
      <c r="A2" s="70" t="s">
        <v>50</v>
      </c>
      <c r="B2" s="70" t="s">
        <v>127</v>
      </c>
      <c r="C2" s="70" t="s">
        <v>51</v>
      </c>
      <c r="D2" s="70" t="s">
        <v>52</v>
      </c>
      <c r="E2" s="70" t="s">
        <v>53</v>
      </c>
      <c r="F2" s="70" t="s">
        <v>54</v>
      </c>
      <c r="G2" s="70" t="s">
        <v>55</v>
      </c>
      <c r="H2" s="147" t="s">
        <v>2039</v>
      </c>
      <c r="I2" s="12"/>
      <c r="J2" s="12"/>
      <c r="K2" s="12"/>
      <c r="L2" s="12"/>
    </row>
    <row r="3" spans="1:13" ht="13.5" customHeight="1" x14ac:dyDescent="0.2">
      <c r="A3" s="70" t="s">
        <v>56</v>
      </c>
      <c r="B3" s="148" t="s">
        <v>2033</v>
      </c>
      <c r="C3" s="148" t="s">
        <v>2034</v>
      </c>
      <c r="D3" s="149" t="s">
        <v>2035</v>
      </c>
      <c r="E3" s="149" t="s">
        <v>2036</v>
      </c>
      <c r="F3" s="148" t="s">
        <v>2037</v>
      </c>
      <c r="G3" s="148" t="s">
        <v>2038</v>
      </c>
      <c r="H3" s="150"/>
      <c r="I3" s="12"/>
      <c r="J3" s="12"/>
      <c r="K3" s="12"/>
      <c r="L3" s="12"/>
    </row>
    <row r="14" spans="1:13" ht="13.5" customHeight="1" x14ac:dyDescent="0.2">
      <c r="A14" s="72"/>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5A5A5A"/>
  </sheetPr>
  <dimension ref="A1:B35"/>
  <sheetViews>
    <sheetView workbookViewId="0"/>
  </sheetViews>
  <sheetFormatPr defaultColWidth="9.140625" defaultRowHeight="12.75" x14ac:dyDescent="0.2"/>
  <cols>
    <col min="1" max="1" width="14.42578125" style="143" customWidth="1"/>
    <col min="2" max="16384" width="9.140625" style="143"/>
  </cols>
  <sheetData>
    <row r="1" spans="1:2" x14ac:dyDescent="0.2">
      <c r="A1" s="65" t="s">
        <v>219</v>
      </c>
      <c r="B1" s="96" t="s">
        <v>220</v>
      </c>
    </row>
    <row r="2" spans="1:2" x14ac:dyDescent="0.2">
      <c r="A2" s="65" t="s">
        <v>221</v>
      </c>
      <c r="B2" s="96" t="s">
        <v>222</v>
      </c>
    </row>
    <row r="3" spans="1:2" x14ac:dyDescent="0.2">
      <c r="A3" s="65" t="s">
        <v>223</v>
      </c>
      <c r="B3" s="96" t="s">
        <v>224</v>
      </c>
    </row>
    <row r="4" spans="1:2" x14ac:dyDescent="0.2">
      <c r="A4" s="65" t="s">
        <v>225</v>
      </c>
      <c r="B4" s="96" t="s">
        <v>226</v>
      </c>
    </row>
    <row r="5" spans="1:2" x14ac:dyDescent="0.2">
      <c r="A5" s="65" t="s">
        <v>227</v>
      </c>
      <c r="B5" s="96" t="s">
        <v>228</v>
      </c>
    </row>
    <row r="6" spans="1:2" x14ac:dyDescent="0.2">
      <c r="A6" s="65" t="s">
        <v>229</v>
      </c>
      <c r="B6" s="96" t="s">
        <v>230</v>
      </c>
    </row>
    <row r="7" spans="1:2" x14ac:dyDescent="0.2">
      <c r="A7" s="65" t="s">
        <v>231</v>
      </c>
      <c r="B7" s="96" t="s">
        <v>232</v>
      </c>
    </row>
    <row r="8" spans="1:2" x14ac:dyDescent="0.2">
      <c r="A8" s="65" t="s">
        <v>233</v>
      </c>
      <c r="B8" s="96" t="s">
        <v>234</v>
      </c>
    </row>
    <row r="9" spans="1:2" x14ac:dyDescent="0.2">
      <c r="A9" s="65" t="s">
        <v>235</v>
      </c>
      <c r="B9" s="96" t="s">
        <v>236</v>
      </c>
    </row>
    <row r="10" spans="1:2" x14ac:dyDescent="0.2">
      <c r="A10" s="65" t="s">
        <v>237</v>
      </c>
      <c r="B10" s="96" t="s">
        <v>238</v>
      </c>
    </row>
    <row r="11" spans="1:2" x14ac:dyDescent="0.2">
      <c r="A11" s="65" t="s">
        <v>239</v>
      </c>
      <c r="B11" s="96" t="s">
        <v>240</v>
      </c>
    </row>
    <row r="12" spans="1:2" x14ac:dyDescent="0.2">
      <c r="A12" s="65" t="s">
        <v>241</v>
      </c>
      <c r="B12" s="96" t="s">
        <v>242</v>
      </c>
    </row>
    <row r="13" spans="1:2" x14ac:dyDescent="0.2">
      <c r="A13" s="67" t="s">
        <v>243</v>
      </c>
      <c r="B13" s="96" t="s">
        <v>230</v>
      </c>
    </row>
    <row r="14" spans="1:2" x14ac:dyDescent="0.2">
      <c r="A14" s="65" t="s">
        <v>244</v>
      </c>
      <c r="B14" s="96" t="s">
        <v>232</v>
      </c>
    </row>
    <row r="15" spans="1:2" x14ac:dyDescent="0.2">
      <c r="A15" s="65" t="s">
        <v>245</v>
      </c>
      <c r="B15" s="96" t="s">
        <v>234</v>
      </c>
    </row>
    <row r="16" spans="1:2" x14ac:dyDescent="0.2">
      <c r="A16" s="65" t="s">
        <v>246</v>
      </c>
      <c r="B16" s="96" t="s">
        <v>247</v>
      </c>
    </row>
    <row r="17" spans="1:2" x14ac:dyDescent="0.2">
      <c r="A17" s="65" t="s">
        <v>248</v>
      </c>
      <c r="B17" s="96" t="s">
        <v>249</v>
      </c>
    </row>
    <row r="18" spans="1:2" x14ac:dyDescent="0.2">
      <c r="A18" s="65" t="s">
        <v>250</v>
      </c>
      <c r="B18" s="96" t="s">
        <v>251</v>
      </c>
    </row>
    <row r="19" spans="1:2" x14ac:dyDescent="0.2">
      <c r="A19" s="65" t="s">
        <v>252</v>
      </c>
      <c r="B19" s="96" t="s">
        <v>253</v>
      </c>
    </row>
    <row r="20" spans="1:2" x14ac:dyDescent="0.2">
      <c r="A20" s="65" t="s">
        <v>254</v>
      </c>
      <c r="B20" s="96" t="s">
        <v>255</v>
      </c>
    </row>
    <row r="21" spans="1:2" x14ac:dyDescent="0.2">
      <c r="A21" s="65" t="s">
        <v>256</v>
      </c>
      <c r="B21" s="96" t="s">
        <v>257</v>
      </c>
    </row>
    <row r="22" spans="1:2" x14ac:dyDescent="0.2">
      <c r="A22" s="65" t="s">
        <v>258</v>
      </c>
      <c r="B22" s="96" t="s">
        <v>259</v>
      </c>
    </row>
    <row r="23" spans="1:2" x14ac:dyDescent="0.2">
      <c r="A23" s="65" t="s">
        <v>260</v>
      </c>
      <c r="B23" s="96" t="s">
        <v>281</v>
      </c>
    </row>
    <row r="24" spans="1:2" x14ac:dyDescent="0.2">
      <c r="A24" s="65" t="s">
        <v>261</v>
      </c>
      <c r="B24" s="96" t="s">
        <v>282</v>
      </c>
    </row>
    <row r="25" spans="1:2" x14ac:dyDescent="0.2">
      <c r="A25" s="65" t="s">
        <v>262</v>
      </c>
      <c r="B25" s="96" t="s">
        <v>283</v>
      </c>
    </row>
    <row r="26" spans="1:2" x14ac:dyDescent="0.2">
      <c r="A26" s="65" t="s">
        <v>263</v>
      </c>
      <c r="B26" s="96" t="s">
        <v>264</v>
      </c>
    </row>
    <row r="27" spans="1:2" x14ac:dyDescent="0.2">
      <c r="A27" s="65" t="s">
        <v>265</v>
      </c>
      <c r="B27" s="96" t="s">
        <v>266</v>
      </c>
    </row>
    <row r="28" spans="1:2" x14ac:dyDescent="0.2">
      <c r="A28" s="65" t="s">
        <v>267</v>
      </c>
      <c r="B28" s="96" t="s">
        <v>268</v>
      </c>
    </row>
    <row r="29" spans="1:2" x14ac:dyDescent="0.2">
      <c r="A29" s="65" t="s">
        <v>284</v>
      </c>
      <c r="B29" s="96" t="s">
        <v>285</v>
      </c>
    </row>
    <row r="30" spans="1:2" x14ac:dyDescent="0.2">
      <c r="A30" s="65" t="s">
        <v>269</v>
      </c>
      <c r="B30" s="96" t="s">
        <v>270</v>
      </c>
    </row>
    <row r="31" spans="1:2" x14ac:dyDescent="0.2">
      <c r="A31" s="65" t="s">
        <v>271</v>
      </c>
      <c r="B31" s="96" t="s">
        <v>272</v>
      </c>
    </row>
    <row r="32" spans="1:2" x14ac:dyDescent="0.2">
      <c r="A32" s="65" t="s">
        <v>273</v>
      </c>
      <c r="B32" s="96" t="s">
        <v>274</v>
      </c>
    </row>
    <row r="33" spans="1:2" x14ac:dyDescent="0.2">
      <c r="A33" s="65" t="s">
        <v>275</v>
      </c>
      <c r="B33" s="96" t="s">
        <v>276</v>
      </c>
    </row>
    <row r="34" spans="1:2" x14ac:dyDescent="0.2">
      <c r="A34" s="65" t="s">
        <v>277</v>
      </c>
      <c r="B34" s="96" t="s">
        <v>278</v>
      </c>
    </row>
    <row r="35" spans="1:2" x14ac:dyDescent="0.2">
      <c r="A35" s="65" t="s">
        <v>279</v>
      </c>
      <c r="B35" s="96" t="s">
        <v>280</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5A5A5A"/>
  </sheetPr>
  <dimension ref="A1:V31"/>
  <sheetViews>
    <sheetView topLeftCell="A9" workbookViewId="0">
      <selection activeCell="B22" sqref="B22:B31"/>
    </sheetView>
  </sheetViews>
  <sheetFormatPr defaultColWidth="9.140625" defaultRowHeight="11.25" x14ac:dyDescent="0.2"/>
  <cols>
    <col min="1" max="1" width="9.140625" style="151"/>
    <col min="2" max="2" width="173.42578125" style="151" customWidth="1"/>
    <col min="3" max="16384" width="9.140625" style="151"/>
  </cols>
  <sheetData>
    <row r="1" spans="1:3" x14ac:dyDescent="0.2">
      <c r="A1" s="70"/>
      <c r="B1" s="70" t="s">
        <v>215</v>
      </c>
    </row>
    <row r="2" spans="1:3" x14ac:dyDescent="0.2">
      <c r="A2" s="70" t="s">
        <v>216</v>
      </c>
      <c r="B2" s="152">
        <f>INDEX(parlvotes_lh!C4:JB4,MATCH(9.99999999999999E+307,parlvotes_lh!C4:JB4))</f>
        <v>46021956</v>
      </c>
    </row>
    <row r="3" spans="1:3" x14ac:dyDescent="0.2">
      <c r="A3" s="70" t="s">
        <v>217</v>
      </c>
      <c r="B3" s="152" t="str">
        <f>LOOKUP(2,1/(1-ISBLANK(info_cites!A23:AAA23)),info_cites!A23:AAA23)</f>
        <v>TY  - JOUR
TI  - Italy: Political Developments and Data in 2023
AU1  - Biancalana, Cecilia
AU2  - Seddone, Antonella
AU3  - Gallina, Marta
VL  - 63
JO  - EUROPEAN JOURNAL OF POLITICAL RESEARCH POLITICAL DATA YEARBOOK
IS  - 1
SP  - 248
EP  - 259
PY  - 2024
PB - John Wiley &amp; Sons, Ltd
UR  - https:/onlinelibrary.wiley.com/doi/10.1111/2047-8852.12451/full</v>
      </c>
      <c r="C3" s="153"/>
    </row>
    <row r="4" spans="1:3" x14ac:dyDescent="0.2">
      <c r="A4" s="70" t="s">
        <v>218</v>
      </c>
      <c r="B4" s="152" t="str">
        <f>LOOKUP(2,1/(1-ISBLANK(info_cites!A24:AAA24)),info_cites!A24:AAA24)</f>
        <v>@article {ecprPDY_2024_italy: political developments and data in 2023,
title = "Italy: Political Developments and Data in 2023",
author = "Biancalana, Cecilia and Seddone, Antonella and Gallina, Marta",
journal = "EUROPEAN JOURNAL OF POLITICAL RESEARCH POLITICAL DATA YEARBOOK",
volume = 63,
number = 1,
pages = "248--259",
year = 2024,
publisher = "John Wiley &amp; Sons, Ltd"
}</v>
      </c>
    </row>
    <row r="6" spans="1:3" x14ac:dyDescent="0.2">
      <c r="A6" s="70" t="s">
        <v>217</v>
      </c>
      <c r="B6" s="152" t="str">
        <f>"TY  - JOUR"</f>
        <v>TY  - JOUR</v>
      </c>
    </row>
    <row r="7" spans="1:3" x14ac:dyDescent="0.2">
      <c r="A7" s="70"/>
      <c r="B7" s="152" t="str">
        <f>info_cites!W10</f>
        <v>TI  - Italy</v>
      </c>
    </row>
    <row r="8" spans="1:3" x14ac:dyDescent="0.2">
      <c r="A8" s="70"/>
      <c r="B8" s="152" t="str">
        <f>info_cites!W4</f>
        <v>AU1  - Ignazi, Piero</v>
      </c>
    </row>
    <row r="9" spans="1:3" x14ac:dyDescent="0.2">
      <c r="A9" s="70"/>
      <c r="B9" s="152" t="str">
        <f>IF(info_cites!W5="","",info_cites!W5)</f>
        <v/>
      </c>
    </row>
    <row r="10" spans="1:3" x14ac:dyDescent="0.2">
      <c r="A10" s="70"/>
      <c r="B10" s="152" t="str">
        <f>IF(info_cites!W6="","",info_cites!W6)</f>
        <v/>
      </c>
    </row>
    <row r="11" spans="1:3" x14ac:dyDescent="0.2">
      <c r="A11" s="70"/>
      <c r="B11" s="152" t="str">
        <f>IF(info_cites!W7="","",info_cites!W7)</f>
        <v/>
      </c>
    </row>
    <row r="12" spans="1:3" x14ac:dyDescent="0.2">
      <c r="A12" s="70"/>
      <c r="B12" s="152" t="str">
        <f>IF(info_cites!W8="","",info_cites!W8)</f>
        <v/>
      </c>
    </row>
    <row r="13" spans="1:3" x14ac:dyDescent="0.2">
      <c r="A13" s="70"/>
      <c r="B13" s="152" t="str">
        <f>info_cites!W12</f>
        <v>VL  - 52</v>
      </c>
    </row>
    <row r="14" spans="1:3" x14ac:dyDescent="0.2">
      <c r="A14" s="70"/>
      <c r="B14" s="152" t="str">
        <f>info_cites!W11</f>
        <v>JO  - EUROPEAN JOURNAL OF POLITICAL RESEARCH POLITICAL DATA YEARBOOK</v>
      </c>
    </row>
    <row r="15" spans="1:3" x14ac:dyDescent="0.2">
      <c r="A15" s="70"/>
      <c r="B15" s="152" t="str">
        <f>info_cites!W13</f>
        <v>IS  - 1</v>
      </c>
    </row>
    <row r="16" spans="1:3" x14ac:dyDescent="0.2">
      <c r="A16" s="70"/>
      <c r="B16" s="152" t="str">
        <f>info_cites!W18</f>
        <v>SP  - 117</v>
      </c>
    </row>
    <row r="17" spans="1:22" x14ac:dyDescent="0.2">
      <c r="A17" s="70"/>
      <c r="B17" s="152" t="str">
        <f>info_cites!W19</f>
        <v>EP  - 120</v>
      </c>
    </row>
    <row r="18" spans="1:22" x14ac:dyDescent="0.2">
      <c r="A18" s="70"/>
      <c r="B18" s="152" t="str">
        <f>info_cites!W20</f>
        <v>PY  - 2013</v>
      </c>
    </row>
    <row r="19" spans="1:22" x14ac:dyDescent="0.2">
      <c r="A19" s="70"/>
      <c r="B19" s="152" t="str">
        <f>info_cites!W14</f>
        <v>PB - John Wiley &amp; Sons, Ltd</v>
      </c>
    </row>
    <row r="20" spans="1:22" x14ac:dyDescent="0.2">
      <c r="A20" s="70"/>
      <c r="B20" s="152" t="str">
        <f>LEFT(info_cites!W16,13)&amp;"onlinelibrary.wiley.com/doi/"&amp;MID(info_cites!W17,7,999)&amp;"/full"</f>
        <v>UR  - https:/onlinelibrary.wiley.com/doi/10.1111/2047-8852.12017/full</v>
      </c>
    </row>
    <row r="22" spans="1:22" x14ac:dyDescent="0.2">
      <c r="A22" s="70" t="s">
        <v>218</v>
      </c>
      <c r="B22" s="152" t="str">
        <f>"@article {ecprPDY_"&amp;info_cites!W1&amp;"_"&amp;LOWER(MID(info_cites!W10,FIND("- ",info_cites!W10)+2,999))&amp;","</f>
        <v>@article {ecprPDY_2013_italy,</v>
      </c>
    </row>
    <row r="23" spans="1:22" x14ac:dyDescent="0.2">
      <c r="A23" s="70"/>
      <c r="B23" s="152" t="str">
        <f>"title = """&amp;MID(info_cites!W10,FIND("- ",info_cites!W10)+2,999)&amp;""","</f>
        <v>title = "Italy",</v>
      </c>
    </row>
    <row r="24" spans="1:22" x14ac:dyDescent="0.2">
      <c r="A24" s="70"/>
      <c r="B24" s="152"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"Ignazi, Piero",</v>
      </c>
    </row>
    <row r="25" spans="1:22" x14ac:dyDescent="0.2">
      <c r="A25" s="70"/>
      <c r="B25" s="152" t="str">
        <f>"journal = """&amp;MID(info_cites!W11,FIND("- ",info_cites!W11)+2,999)&amp;""","</f>
        <v>journal = "EUROPEAN JOURNAL OF POLITICAL RESEARCH POLITICAL DATA YEARBOOK",</v>
      </c>
    </row>
    <row r="26" spans="1:22" x14ac:dyDescent="0.2">
      <c r="A26" s="70"/>
      <c r="B26" s="152" t="str">
        <f>"volume = "&amp;MID(info_cites!W12,FIND("- ",info_cites!W12)+2,999)&amp;","</f>
        <v>volume = 52,</v>
      </c>
    </row>
    <row r="27" spans="1:22" x14ac:dyDescent="0.2">
      <c r="A27" s="70"/>
      <c r="B27" s="152" t="str">
        <f>"number = "&amp;MID(info_cites!W13,FIND("- ",info_cites!W13)+2,999)&amp;","</f>
        <v>number = 1,</v>
      </c>
    </row>
    <row r="28" spans="1:22" x14ac:dyDescent="0.2">
      <c r="A28" s="70"/>
      <c r="B28" s="152" t="str">
        <f>"pages = """&amp;MID(info_cites!W18,FIND("- ",info_cites!W18)+2,999)&amp;"--"&amp;MID(info_cites!W19,FIND("- ",info_cites!W19)+2,999)&amp;""","</f>
        <v>pages = "117--120",</v>
      </c>
    </row>
    <row r="29" spans="1:22" x14ac:dyDescent="0.2">
      <c r="A29" s="70"/>
      <c r="B29" s="152" t="str">
        <f>"year = "&amp;info_cites!W1&amp;","</f>
        <v>year = 2013,</v>
      </c>
    </row>
    <row r="30" spans="1:22" x14ac:dyDescent="0.2">
      <c r="A30" s="70"/>
      <c r="B30" s="152" t="str">
        <f>"publisher = """&amp;MID(info_cites!W14,FIND("- ",info_cites!W14)+2,999)&amp;""""</f>
        <v>publisher = "John Wiley &amp; Sons, Ltd"</v>
      </c>
      <c r="V30" s="151"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x14ac:dyDescent="0.2">
      <c r="A31" s="70"/>
      <c r="B31" s="152"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tabColor theme="1" tint="0.34998626667073579"/>
  </sheetPr>
  <dimension ref="A1:AL206"/>
  <sheetViews>
    <sheetView topLeftCell="A57" zoomScaleNormal="100" workbookViewId="0">
      <selection activeCell="D63" sqref="D63"/>
    </sheetView>
  </sheetViews>
  <sheetFormatPr defaultColWidth="8.85546875" defaultRowHeight="13.5" customHeight="1" x14ac:dyDescent="0.2"/>
  <cols>
    <col min="1" max="2" width="18.5703125" style="143" customWidth="1"/>
    <col min="3" max="3" width="17.42578125" style="143" customWidth="1"/>
    <col min="4" max="4" width="34.85546875" style="143" customWidth="1"/>
    <col min="5" max="9" width="11.85546875" style="143" customWidth="1"/>
    <col min="10" max="31" width="5.85546875" style="143" customWidth="1"/>
    <col min="32" max="16384" width="8.85546875" style="143"/>
  </cols>
  <sheetData>
    <row r="1" spans="1:29" ht="33.75" x14ac:dyDescent="0.2">
      <c r="A1" s="239" t="s">
        <v>2478</v>
      </c>
      <c r="B1" s="240" t="s">
        <v>2479</v>
      </c>
      <c r="C1" s="240" t="s">
        <v>2480</v>
      </c>
      <c r="D1" s="240" t="s">
        <v>14</v>
      </c>
      <c r="E1" s="240" t="s">
        <v>2481</v>
      </c>
      <c r="F1" s="240" t="s">
        <v>2482</v>
      </c>
      <c r="G1" s="240" t="s">
        <v>2483</v>
      </c>
      <c r="H1" s="240" t="s">
        <v>2484</v>
      </c>
      <c r="I1" s="240" t="s">
        <v>2485</v>
      </c>
      <c r="J1" s="241">
        <f>IF(ISERROR(VLOOKUP("Election Start Date:",parlvotes_lh!$A$1:$ZZ$1,3,FALSE))=TRUE,"",IF(VLOOKUP("Election Start Date:",parlvotes_lh!$A$1:$ZZ$1,3,FALSE)=0,"",VLOOKUP("Election Start Date:",parlvotes_lh!$A$1:$ZZ$1,3,FALSE)))</f>
        <v>31942</v>
      </c>
      <c r="K1" s="241">
        <f>IF(ISERROR(VLOOKUP("Election Start Date:",parlvotes_lh!$A$1:$ZZ$1,23,FALSE))=TRUE,"",IF(VLOOKUP("Election Start Date:",parlvotes_lh!$A$1:$ZZ$1,23,FALSE)=0,"",VLOOKUP("Election Start Date:",parlvotes_lh!$A$1:$ZZ$1,23,FALSE)))</f>
        <v>33699</v>
      </c>
      <c r="L1" s="241">
        <f>IF(ISERROR(VLOOKUP("Election Start Date:",parlvotes_lh!$A$1:$ZZ$1,43,FALSE))=TRUE,"",IF(VLOOKUP("Election Start Date:",parlvotes_lh!$A$1:$ZZ$1,43,FALSE)=0,"",VLOOKUP("Election Start Date:",parlvotes_lh!$A$1:$ZZ$1,43,FALSE)))</f>
        <v>34420</v>
      </c>
      <c r="M1" s="241">
        <f>IF(ISERROR(VLOOKUP("Election Start Date:",parlvotes_lh!$A$1:$ZZ$1,63,FALSE))=TRUE,"",IF(VLOOKUP("Election Start Date:",parlvotes_lh!$A$1:$ZZ$1,63,FALSE)=0,"",VLOOKUP("Election Start Date:",parlvotes_lh!$A$1:$ZZ$1,63,FALSE)))</f>
        <v>35176</v>
      </c>
      <c r="N1" s="241">
        <f>IF(ISERROR(VLOOKUP("Election Start Date:",parlvotes_lh!$A$1:$ZZ$1,83,FALSE))=TRUE,"",IF(VLOOKUP("Election Start Date:",parlvotes_lh!$A$1:$ZZ$1,83,FALSE)=0,"",VLOOKUP("Election Start Date:",parlvotes_lh!$A$1:$ZZ$1,83,FALSE)))</f>
        <v>37024</v>
      </c>
      <c r="O1" s="241">
        <f>IF(ISERROR(VLOOKUP("Election Start Date:",parlvotes_lh!$A$1:$ZZ$1,103,FALSE))=TRUE,"",IF(VLOOKUP("Election Start Date:",parlvotes_lh!$A$1:$ZZ$1,103,FALSE)=0,"",VLOOKUP("Election Start Date:",parlvotes_lh!$A$1:$ZZ$1,103,FALSE)))</f>
        <v>38816</v>
      </c>
      <c r="P1" s="241">
        <f>IF(ISERROR(VLOOKUP("Election Start Date:",parlvotes_lh!$A$1:$ZZ$1,123,FALSE))=TRUE,"",IF(VLOOKUP("Election Start Date:",parlvotes_lh!$A$1:$ZZ$1,123,FALSE)=0,"",VLOOKUP("Election Start Date:",parlvotes_lh!$A$1:$ZZ$1,123,FALSE)))</f>
        <v>39551</v>
      </c>
      <c r="Q1" s="241">
        <f>IF(ISERROR(VLOOKUP("Election Start Date:",parlvotes_lh!$A$1:$ZZ$1,143,FALSE))=TRUE,"",IF(VLOOKUP("Election Start Date:",parlvotes_lh!$A$1:$ZZ$1,143,FALSE)=0,"",VLOOKUP("Election Start Date:",parlvotes_lh!$A$1:$ZZ$1,143,FALSE)))</f>
        <v>41333</v>
      </c>
      <c r="R1" s="241">
        <f>IF(ISERROR(VLOOKUP("Election Start Date:",parlvotes_lh!$A$1:$ZZ$1,163,FALSE))=TRUE,"",IF(VLOOKUP("Election Start Date:",parlvotes_lh!$A$1:$ZZ$1,163,FALSE)=0,"",VLOOKUP("Election Start Date:",parlvotes_lh!$A$1:$ZZ$1,163,FALSE)))</f>
        <v>43163</v>
      </c>
      <c r="S1" s="241">
        <f>IF(ISERROR(VLOOKUP("Election Start Date:",parlvotes_lh!$A$1:$ZZ$1,183,FALSE))=TRUE,"",IF(VLOOKUP("Election Start Date:",parlvotes_lh!$A$1:$ZZ$1,183,FALSE)=0,"",VLOOKUP("Election Start Date:",parlvotes_lh!$A$1:$ZZ$1,183,FALSE)))</f>
        <v>44829</v>
      </c>
      <c r="T1" s="241" t="str">
        <f>IF(ISERROR(VLOOKUP("Election Start Date:",parlvotes_lh!$A$1:$ZZ$1,203,FALSE))=TRUE,"",IF(VLOOKUP("Election Start Date:",parlvotes_lh!$A$1:$ZZ$1,203,FALSE)=0,"",VLOOKUP("Election Start Date:",parlvotes_lh!$A$1:$ZZ$1,203,FALSE)))</f>
        <v/>
      </c>
      <c r="U1" s="241" t="str">
        <f>IF(ISERROR(VLOOKUP("Election Start Date:",parlvotes_lh!$A$1:$ZZ$1,223,FALSE))=TRUE,"",IF(VLOOKUP("Election Start Date:",parlvotes_lh!$A$1:$ZZ$1,223,FALSE)=0,"",VLOOKUP("Election Start Date:",parlvotes_lh!$A$1:$ZZ$1,223,FALSE)))</f>
        <v/>
      </c>
      <c r="V1" s="241" t="str">
        <f>IF(ISERROR(VLOOKUP("Election Start Date:",parlvotes_lh!$A$1:$ZZ$1,243,FALSE))=TRUE,"",IF(VLOOKUP("Election Start Date:",parlvotes_lh!$A$1:$ZZ$1,243,FALSE)=0,"",VLOOKUP("Election Start Date:",parlvotes_lh!$A$1:$ZZ$1,243,FALSE)))</f>
        <v/>
      </c>
      <c r="W1" s="241" t="str">
        <f>IF(ISERROR(VLOOKUP("Election Start Date:",parlvotes_lh!$A$1:$ZZ$1,263,FALSE))=TRUE,"",IF(VLOOKUP("Election Start Date:",parlvotes_lh!$A$1:$ZZ$1,263,FALSE)=0,"",VLOOKUP("Election Start Date:",parlvotes_lh!$A$1:$ZZ$1,263,FALSE)))</f>
        <v/>
      </c>
      <c r="X1" s="241" t="str">
        <f>IF(ISERROR(VLOOKUP("Election Start Date:",parlvotes_lh!$A$1:$ZZ$1,283,FALSE))=TRUE,"",IF(VLOOKUP("Election Start Date:",parlvotes_lh!$A$1:$ZZ$1,283,FALSE)=0,"",VLOOKUP("Election Start Date:",parlvotes_lh!$A$1:$ZZ$1,283,FALSE)))</f>
        <v/>
      </c>
      <c r="Y1" s="241" t="str">
        <f>IF(ISERROR(VLOOKUP("Election Start Date:",parlvotes_lh!$A$1:$ZZ$1,303,FALSE))=TRUE,"",IF(VLOOKUP("Election Start Date:",parlvotes_lh!$A$1:$ZZ$1,303,FALSE)=0,"",VLOOKUP("Election Start Date:",parlvotes_lh!$A$1:$ZZ$1,303,FALSE)))</f>
        <v/>
      </c>
      <c r="Z1" s="241" t="str">
        <f>IF(ISERROR(VLOOKUP("Election Start Date:",parlvotes_lh!$A$1:$ZZ$1,323,FALSE))=TRUE,"",IF(VLOOKUP("Election Start Date:",parlvotes_lh!$A$1:$ZZ$1,323,FALSE)=0,"",VLOOKUP("Election Start Date:",parlvotes_lh!$A$1:$ZZ$1,323,FALSE)))</f>
        <v/>
      </c>
      <c r="AA1" s="241" t="str">
        <f>IF(ISERROR(VLOOKUP("Election Start Date:",parlvotes_lh!$A$1:$ZZ$1,343,FALSE))=TRUE,"",IF(VLOOKUP("Election Start Date:",parlvotes_lh!$A$1:$ZZ$1,343,FALSE)=0,"",VLOOKUP("Election Start Date:",parlvotes_lh!$A$1:$ZZ$1,343,FALSE)))</f>
        <v/>
      </c>
      <c r="AB1" s="241" t="str">
        <f>IF(ISERROR(VLOOKUP("Election Start Date:",parlvotes_lh!$A$1:$ZZ$1,363,FALSE))=TRUE,"",IF(VLOOKUP("Election Start Date:",parlvotes_lh!$A$1:$ZZ$1,363,FALSE)=0,"",VLOOKUP("Election Start Date:",parlvotes_lh!$A$1:$ZZ$1,363,FALSE)))</f>
        <v/>
      </c>
      <c r="AC1" s="241" t="str">
        <f>IF(ISERROR(VLOOKUP("Election Start Date:",parlvotes_lh!$A$1:$ZZ$1,383,FALSE))=TRUE,"",IF(VLOOKUP("Election Start Date:",parlvotes_lh!$A$1:$ZZ$1,383,FALSE)=0,"",VLOOKUP("Election Start Date:",parlvotes_lh!$A$1:$ZZ$1,383,FALSE)))</f>
        <v/>
      </c>
    </row>
    <row r="2" spans="1:29" ht="13.5" customHeight="1" x14ac:dyDescent="0.2">
      <c r="A2" s="242" t="str">
        <f>IF(info_parties!A2="","",info_parties!A2)</f>
        <v>it_ap01</v>
      </c>
      <c r="B2" s="96" t="str">
        <f>IF(A2="","",MID(info_weblinks!$C$3,32,3))</f>
        <v>ita</v>
      </c>
      <c r="C2" s="96" t="str">
        <f>IF(info_parties!G2="","",info_parties!G2)</f>
        <v>Alliance Of Progressives-Related Coalitions )</v>
      </c>
      <c r="D2" s="96" t="str">
        <f>IF(info_parties!K2="","",info_parties!K2)</f>
        <v>Alleanza dei Progressisti</v>
      </c>
      <c r="E2" s="96" t="str">
        <f>IF(info_parties!H2="","",info_parties!H2)</f>
        <v>AP</v>
      </c>
      <c r="F2" s="243" t="str">
        <f t="shared" ref="F2:F34" si="0">IF(MAX(J2:AC2)=0,"",INDEX(J$1:AC$1,MATCH(TRUE,INDEX((J2:AC2&lt;&gt;""),0),0)))</f>
        <v/>
      </c>
      <c r="G2" s="244" t="str">
        <f t="shared" ref="G2:G34" si="1">IF(MAX(J2:AC2)=0,"",INDEX(J$1:AC$1,1,MATCH(LOOKUP(9.99+307,J2:AC2),J2:AC2,0)))</f>
        <v/>
      </c>
      <c r="H2" s="245" t="str">
        <f t="shared" ref="H2:H34" si="2">IF(MAX(J2:AC2)=0,"",MAX(J2:AC2))</f>
        <v/>
      </c>
      <c r="I2" s="246" t="str">
        <f t="shared" ref="I2:I34" si="3">IF(H2="","",INDEX(J$1:AC$1,1,MATCH(H2,J2:AC2,0)))</f>
        <v/>
      </c>
      <c r="J2" s="247" t="str">
        <f>IF(ISERROR(VLOOKUP($A2,parlvotes_lh!$A$11:$ZZ$200,6,FALSE))=TRUE,"",IF(VLOOKUP($A2,parlvotes_lh!$A$11:$ZZ$200,6,FALSE)=0,"",VLOOKUP($A2,parlvotes_lh!$A$11:$ZZ$200,6,FALSE)))</f>
        <v/>
      </c>
      <c r="K2" s="247" t="str">
        <f>IF(ISERROR(VLOOKUP($A2,parlvotes_lh!$A$11:$ZZ$200,26,FALSE))=TRUE,"",IF(VLOOKUP($A2,parlvotes_lh!$A$11:$ZZ$200,26,FALSE)=0,"",VLOOKUP($A2,parlvotes_lh!$A$11:$ZZ$200,26,FALSE)))</f>
        <v/>
      </c>
      <c r="L2" s="247" t="str">
        <f>IF(ISERROR(VLOOKUP($A2,parlvotes_lh!$A$11:$ZZ$200,46,FALSE))=TRUE,"",IF(VLOOKUP($A2,parlvotes_lh!$A$11:$ZZ$200,46,FALSE)=0,"",VLOOKUP($A2,parlvotes_lh!$A$11:$ZZ$200,46,FALSE)))</f>
        <v/>
      </c>
      <c r="M2" s="247" t="str">
        <f>IF(ISERROR(VLOOKUP($A2,parlvotes_lh!$A$11:$ZZ$200,66,FALSE))=TRUE,"",IF(VLOOKUP($A2,parlvotes_lh!$A$11:$ZZ$200,66,FALSE)=0,"",VLOOKUP($A2,parlvotes_lh!$A$11:$ZZ$200,66,FALSE)))</f>
        <v/>
      </c>
      <c r="N2" s="247" t="str">
        <f>IF(ISERROR(VLOOKUP($A2,parlvotes_lh!$A$11:$ZZ$200,86,FALSE))=TRUE,"",IF(VLOOKUP($A2,parlvotes_lh!$A$11:$ZZ$200,86,FALSE)=0,"",VLOOKUP($A2,parlvotes_lh!$A$11:$ZZ$200,86,FALSE)))</f>
        <v/>
      </c>
      <c r="O2" s="247" t="str">
        <f>IF(ISERROR(VLOOKUP($A2,parlvotes_lh!$A$11:$ZZ$200,106,FALSE))=TRUE,"",IF(VLOOKUP($A2,parlvotes_lh!$A$11:$ZZ$200,106,FALSE)=0,"",VLOOKUP($A2,parlvotes_lh!$A$11:$ZZ$200,106,FALSE)))</f>
        <v/>
      </c>
      <c r="P2" s="247" t="str">
        <f>IF(ISERROR(VLOOKUP($A2,parlvotes_lh!$A$11:$ZZ$200,126,FALSE))=TRUE,"",IF(VLOOKUP($A2,parlvotes_lh!$A$11:$ZZ$200,126,FALSE)=0,"",VLOOKUP($A2,parlvotes_lh!$A$11:$ZZ$200,126,FALSE)))</f>
        <v/>
      </c>
      <c r="Q2" s="248" t="str">
        <f>IF(ISERROR(VLOOKUP($A2,parlvotes_lh!$A$11:$ZZ$200,146,FALSE))=TRUE,"",IF(VLOOKUP($A2,parlvotes_lh!$A$11:$ZZ$200,146,FALSE)=0,"",VLOOKUP($A2,parlvotes_lh!$A$11:$ZZ$200,146,FALSE)))</f>
        <v/>
      </c>
      <c r="R2" s="248" t="str">
        <f>IF(ISERROR(VLOOKUP($A2,parlvotes_lh!$A$11:$ZZ$200,166,FALSE))=TRUE,"",IF(VLOOKUP($A2,parlvotes_lh!$A$11:$ZZ$200,166,FALSE)=0,"",VLOOKUP($A2,parlvotes_lh!$A$11:$ZZ$200,166,FALSE)))</f>
        <v/>
      </c>
      <c r="S2" s="248" t="str">
        <f>IF(ISERROR(VLOOKUP($A2,parlvotes_lh!$A$11:$ZZ$200,186,FALSE))=TRUE,"",IF(VLOOKUP($A2,parlvotes_lh!$A$11:$ZZ$200,186,FALSE)=0,"",VLOOKUP($A2,parlvotes_lh!$A$11:$ZZ$200,186,FALSE)))</f>
        <v/>
      </c>
      <c r="T2" s="248" t="str">
        <f>IF(ISERROR(VLOOKUP($A2,parlvotes_lh!$A$11:$ZZ$200,206,FALSE))=TRUE,"",IF(VLOOKUP($A2,parlvotes_lh!$A$11:$ZZ$200,206,FALSE)=0,"",VLOOKUP($A2,parlvotes_lh!$A$11:$ZZ$200,206,FALSE)))</f>
        <v/>
      </c>
      <c r="U2" s="248" t="str">
        <f>IF(ISERROR(VLOOKUP($A2,parlvotes_lh!$A$11:$ZZ$200,226,FALSE))=TRUE,"",IF(VLOOKUP($A2,parlvotes_lh!$A$11:$ZZ$200,226,FALSE)=0,"",VLOOKUP($A2,parlvotes_lh!$A$11:$ZZ$200,226,FALSE)))</f>
        <v/>
      </c>
      <c r="V2" s="248" t="str">
        <f>IF(ISERROR(VLOOKUP($A2,parlvotes_lh!$A$11:$ZZ$200,246,FALSE))=TRUE,"",IF(VLOOKUP($A2,parlvotes_lh!$A$11:$ZZ$200,246,FALSE)=0,"",VLOOKUP($A2,parlvotes_lh!$A$11:$ZZ$200,246,FALSE)))</f>
        <v/>
      </c>
      <c r="W2" s="248" t="str">
        <f>IF(ISERROR(VLOOKUP($A2,parlvotes_lh!$A$11:$ZZ$200,266,FALSE))=TRUE,"",IF(VLOOKUP($A2,parlvotes_lh!$A$11:$ZZ$200,266,FALSE)=0,"",VLOOKUP($A2,parlvotes_lh!$A$11:$ZZ$200,266,FALSE)))</f>
        <v/>
      </c>
      <c r="X2" s="248" t="str">
        <f>IF(ISERROR(VLOOKUP($A2,parlvotes_lh!$A$11:$ZZ$200,286,FALSE))=TRUE,"",IF(VLOOKUP($A2,parlvotes_lh!$A$11:$ZZ$200,286,FALSE)=0,"",VLOOKUP($A2,parlvotes_lh!$A$11:$ZZ$200,286,FALSE)))</f>
        <v/>
      </c>
      <c r="Y2" s="248" t="str">
        <f>IF(ISERROR(VLOOKUP($A2,parlvotes_lh!$A$11:$ZZ$200,306,FALSE))=TRUE,"",IF(VLOOKUP($A2,parlvotes_lh!$A$11:$ZZ$200,306,FALSE)=0,"",VLOOKUP($A2,parlvotes_lh!$A$11:$ZZ$200,306,FALSE)))</f>
        <v/>
      </c>
      <c r="Z2" s="248" t="str">
        <f>IF(ISERROR(VLOOKUP($A2,parlvotes_lh!$A$11:$ZZ$200,326,FALSE))=TRUE,"",IF(VLOOKUP($A2,parlvotes_lh!$A$11:$ZZ$200,326,FALSE)=0,"",VLOOKUP($A2,parlvotes_lh!$A$11:$ZZ$200,326,FALSE)))</f>
        <v/>
      </c>
      <c r="AA2" s="248" t="str">
        <f>IF(ISERROR(VLOOKUP($A2,parlvotes_lh!$A$11:$ZZ$200,346,FALSE))=TRUE,"",IF(VLOOKUP($A2,parlvotes_lh!$A$11:$ZZ$200,346,FALSE)=0,"",VLOOKUP($A2,parlvotes_lh!$A$11:$ZZ$200,346,FALSE)))</f>
        <v/>
      </c>
      <c r="AB2" s="248" t="str">
        <f>IF(ISERROR(VLOOKUP($A2,parlvotes_lh!$A$11:$ZZ$200,366,FALSE))=TRUE,"",IF(VLOOKUP($A2,parlvotes_lh!$A$11:$ZZ$200,366,FALSE)=0,"",VLOOKUP($A2,parlvotes_lh!$A$11:$ZZ$200,366,FALSE)))</f>
        <v/>
      </c>
      <c r="AC2" s="248" t="str">
        <f>IF(ISERROR(VLOOKUP($A2,parlvotes_lh!$A$11:$ZZ$200,386,FALSE))=TRUE,"",IF(VLOOKUP($A2,parlvotes_lh!$A$11:$ZZ$200,386,FALSE)=0,"",VLOOKUP($A2,parlvotes_lh!$A$11:$ZZ$200,386,FALSE)))</f>
        <v/>
      </c>
    </row>
    <row r="3" spans="1:29" ht="13.5" customHeight="1" x14ac:dyDescent="0.2">
      <c r="A3" s="242" t="s">
        <v>2543</v>
      </c>
      <c r="B3" s="96" t="s">
        <v>2538</v>
      </c>
      <c r="C3" s="96" t="s">
        <v>2544</v>
      </c>
      <c r="D3" s="96" t="s">
        <v>2545</v>
      </c>
      <c r="E3" s="96" t="s">
        <v>1573</v>
      </c>
      <c r="F3" s="243">
        <v>2016</v>
      </c>
      <c r="G3" s="244"/>
      <c r="H3" s="245"/>
      <c r="I3" s="246"/>
      <c r="J3" s="247"/>
      <c r="K3" s="247"/>
      <c r="L3" s="247"/>
      <c r="M3" s="247"/>
      <c r="N3" s="247"/>
      <c r="O3" s="247"/>
      <c r="P3" s="247"/>
      <c r="Q3" s="248"/>
      <c r="R3" s="248"/>
      <c r="S3" s="248"/>
      <c r="T3" s="248"/>
      <c r="U3" s="248"/>
      <c r="V3" s="248"/>
      <c r="W3" s="248"/>
      <c r="X3" s="248"/>
      <c r="Y3" s="248"/>
      <c r="Z3" s="248"/>
      <c r="AA3" s="248"/>
      <c r="AB3" s="248"/>
      <c r="AC3" s="248"/>
    </row>
    <row r="4" spans="1:29" ht="13.5" customHeight="1" x14ac:dyDescent="0.2">
      <c r="A4" s="242" t="str">
        <f>IF(info_parties!A3="","",info_parties!A3)</f>
        <v>it_ad01</v>
      </c>
      <c r="B4" s="96" t="str">
        <f>IF(A4="","",MID(info_weblinks!$C$3,32,3))</f>
        <v>ita</v>
      </c>
      <c r="C4" s="96" t="str">
        <f>IF(info_parties!G3="","",info_parties!G3)</f>
        <v>Democratic Alliance</v>
      </c>
      <c r="D4" s="96" t="str">
        <f>IF(info_parties!K3="","",info_parties!K3)</f>
        <v>Alleanza Democratica</v>
      </c>
      <c r="E4" s="96" t="str">
        <f>IF(info_parties!H3="","",info_parties!H3)</f>
        <v>AD</v>
      </c>
      <c r="F4" s="243">
        <f t="shared" si="0"/>
        <v>34420</v>
      </c>
      <c r="G4" s="244">
        <f t="shared" si="1"/>
        <v>34420</v>
      </c>
      <c r="H4" s="245">
        <f t="shared" si="2"/>
        <v>1.2E-2</v>
      </c>
      <c r="I4" s="246">
        <f t="shared" si="3"/>
        <v>34420</v>
      </c>
      <c r="J4" s="247" t="str">
        <f>IF(ISERROR(VLOOKUP($A4,parlvotes_lh!$A$11:$ZZ$200,6,FALSE))=TRUE,"",IF(VLOOKUP($A4,parlvotes_lh!$A$11:$ZZ$200,6,FALSE)=0,"",VLOOKUP($A4,parlvotes_lh!$A$11:$ZZ$200,6,FALSE)))</f>
        <v/>
      </c>
      <c r="K4" s="247" t="str">
        <f>IF(ISERROR(VLOOKUP($A4,parlvotes_lh!$A$11:$ZZ$200,26,FALSE))=TRUE,"",IF(VLOOKUP($A4,parlvotes_lh!$A$11:$ZZ$200,26,FALSE)=0,"",VLOOKUP($A4,parlvotes_lh!$A$11:$ZZ$200,26,FALSE)))</f>
        <v/>
      </c>
      <c r="L4" s="247">
        <f>IF(ISERROR(VLOOKUP($A4,parlvotes_lh!$A$11:$ZZ$200,46,FALSE))=TRUE,"",IF(VLOOKUP($A4,parlvotes_lh!$A$11:$ZZ$200,46,FALSE)=0,"",VLOOKUP($A4,parlvotes_lh!$A$11:$ZZ$200,46,FALSE)))</f>
        <v>1.2E-2</v>
      </c>
      <c r="M4" s="247" t="str">
        <f>IF(ISERROR(VLOOKUP($A4,parlvotes_lh!$A$11:$ZZ$200,66,FALSE))=TRUE,"",IF(VLOOKUP($A4,parlvotes_lh!$A$11:$ZZ$200,66,FALSE)=0,"",VLOOKUP($A4,parlvotes_lh!$A$11:$ZZ$200,66,FALSE)))</f>
        <v/>
      </c>
      <c r="N4" s="247" t="str">
        <f>IF(ISERROR(VLOOKUP($A4,parlvotes_lh!$A$11:$ZZ$200,86,FALSE))=TRUE,"",IF(VLOOKUP($A4,parlvotes_lh!$A$11:$ZZ$200,86,FALSE)=0,"",VLOOKUP($A4,parlvotes_lh!$A$11:$ZZ$200,86,FALSE)))</f>
        <v/>
      </c>
      <c r="O4" s="247" t="str">
        <f>IF(ISERROR(VLOOKUP($A4,parlvotes_lh!$A$11:$ZZ$200,106,FALSE))=TRUE,"",IF(VLOOKUP($A4,parlvotes_lh!$A$11:$ZZ$200,106,FALSE)=0,"",VLOOKUP($A4,parlvotes_lh!$A$11:$ZZ$200,106,FALSE)))</f>
        <v/>
      </c>
      <c r="P4" s="247" t="str">
        <f>IF(ISERROR(VLOOKUP($A4,parlvotes_lh!$A$11:$ZZ$200,126,FALSE))=TRUE,"",IF(VLOOKUP($A4,parlvotes_lh!$A$11:$ZZ$200,126,FALSE)=0,"",VLOOKUP($A4,parlvotes_lh!$A$11:$ZZ$200,126,FALSE)))</f>
        <v/>
      </c>
      <c r="Q4" s="248" t="str">
        <f>IF(ISERROR(VLOOKUP($A4,parlvotes_lh!$A$11:$ZZ$200,146,FALSE))=TRUE,"",IF(VLOOKUP($A4,parlvotes_lh!$A$11:$ZZ$200,146,FALSE)=0,"",VLOOKUP($A4,parlvotes_lh!$A$11:$ZZ$200,146,FALSE)))</f>
        <v/>
      </c>
      <c r="R4" s="248" t="str">
        <f>IF(ISERROR(VLOOKUP($A4,parlvotes_lh!$A$11:$ZZ$200,166,FALSE))=TRUE,"",IF(VLOOKUP($A4,parlvotes_lh!$A$11:$ZZ$200,166,FALSE)=0,"",VLOOKUP($A4,parlvotes_lh!$A$11:$ZZ$200,166,FALSE)))</f>
        <v/>
      </c>
      <c r="S4" s="248" t="str">
        <f>IF(ISERROR(VLOOKUP($A4,parlvotes_lh!$A$11:$ZZ$200,186,FALSE))=TRUE,"",IF(VLOOKUP($A4,parlvotes_lh!$A$11:$ZZ$200,186,FALSE)=0,"",VLOOKUP($A4,parlvotes_lh!$A$11:$ZZ$200,186,FALSE)))</f>
        <v/>
      </c>
      <c r="T4" s="248" t="str">
        <f>IF(ISERROR(VLOOKUP($A4,parlvotes_lh!$A$11:$ZZ$200,206,FALSE))=TRUE,"",IF(VLOOKUP($A4,parlvotes_lh!$A$11:$ZZ$200,206,FALSE)=0,"",VLOOKUP($A4,parlvotes_lh!$A$11:$ZZ$200,206,FALSE)))</f>
        <v/>
      </c>
      <c r="U4" s="248" t="str">
        <f>IF(ISERROR(VLOOKUP($A4,parlvotes_lh!$A$11:$ZZ$200,226,FALSE))=TRUE,"",IF(VLOOKUP($A4,parlvotes_lh!$A$11:$ZZ$200,226,FALSE)=0,"",VLOOKUP($A4,parlvotes_lh!$A$11:$ZZ$200,226,FALSE)))</f>
        <v/>
      </c>
      <c r="V4" s="248" t="str">
        <f>IF(ISERROR(VLOOKUP($A4,parlvotes_lh!$A$11:$ZZ$200,246,FALSE))=TRUE,"",IF(VLOOKUP($A4,parlvotes_lh!$A$11:$ZZ$200,246,FALSE)=0,"",VLOOKUP($A4,parlvotes_lh!$A$11:$ZZ$200,246,FALSE)))</f>
        <v/>
      </c>
      <c r="W4" s="248" t="str">
        <f>IF(ISERROR(VLOOKUP($A4,parlvotes_lh!$A$11:$ZZ$200,266,FALSE))=TRUE,"",IF(VLOOKUP($A4,parlvotes_lh!$A$11:$ZZ$200,266,FALSE)=0,"",VLOOKUP($A4,parlvotes_lh!$A$11:$ZZ$200,266,FALSE)))</f>
        <v/>
      </c>
      <c r="X4" s="248" t="str">
        <f>IF(ISERROR(VLOOKUP($A4,parlvotes_lh!$A$11:$ZZ$200,286,FALSE))=TRUE,"",IF(VLOOKUP($A4,parlvotes_lh!$A$11:$ZZ$200,286,FALSE)=0,"",VLOOKUP($A4,parlvotes_lh!$A$11:$ZZ$200,286,FALSE)))</f>
        <v/>
      </c>
      <c r="Y4" s="248" t="str">
        <f>IF(ISERROR(VLOOKUP($A4,parlvotes_lh!$A$11:$ZZ$200,306,FALSE))=TRUE,"",IF(VLOOKUP($A4,parlvotes_lh!$A$11:$ZZ$200,306,FALSE)=0,"",VLOOKUP($A4,parlvotes_lh!$A$11:$ZZ$200,306,FALSE)))</f>
        <v/>
      </c>
      <c r="Z4" s="248" t="str">
        <f>IF(ISERROR(VLOOKUP($A4,parlvotes_lh!$A$11:$ZZ$200,326,FALSE))=TRUE,"",IF(VLOOKUP($A4,parlvotes_lh!$A$11:$ZZ$200,326,FALSE)=0,"",VLOOKUP($A4,parlvotes_lh!$A$11:$ZZ$200,326,FALSE)))</f>
        <v/>
      </c>
      <c r="AA4" s="248" t="str">
        <f>IF(ISERROR(VLOOKUP($A4,parlvotes_lh!$A$11:$ZZ$200,346,FALSE))=TRUE,"",IF(VLOOKUP($A4,parlvotes_lh!$A$11:$ZZ$200,346,FALSE)=0,"",VLOOKUP($A4,parlvotes_lh!$A$11:$ZZ$200,346,FALSE)))</f>
        <v/>
      </c>
      <c r="AB4" s="248" t="str">
        <f>IF(ISERROR(VLOOKUP($A4,parlvotes_lh!$A$11:$ZZ$200,366,FALSE))=TRUE,"",IF(VLOOKUP($A4,parlvotes_lh!$A$11:$ZZ$200,366,FALSE)=0,"",VLOOKUP($A4,parlvotes_lh!$A$11:$ZZ$200,366,FALSE)))</f>
        <v/>
      </c>
      <c r="AC4" s="248" t="str">
        <f>IF(ISERROR(VLOOKUP($A4,parlvotes_lh!$A$11:$ZZ$200,386,FALSE))=TRUE,"",IF(VLOOKUP($A4,parlvotes_lh!$A$11:$ZZ$200,386,FALSE)=0,"",VLOOKUP($A4,parlvotes_lh!$A$11:$ZZ$200,386,FALSE)))</f>
        <v/>
      </c>
    </row>
    <row r="5" spans="1:29" ht="13.5" customHeight="1" x14ac:dyDescent="0.2">
      <c r="A5" s="242" t="str">
        <f>IF(info_parties!A4="","",info_parties!A4)</f>
        <v>it_adc01</v>
      </c>
      <c r="B5" s="96" t="str">
        <f>IF(A5="","",MID(info_weblinks!$C$3,32,3))</f>
        <v>ita</v>
      </c>
      <c r="C5" s="96" t="str">
        <f>IF(info_parties!G4="","",info_parties!G4)</f>
        <v>Alliance of the Center</v>
      </c>
      <c r="D5" s="96" t="str">
        <f>IF(info_parties!K4="","",info_parties!K4)</f>
        <v>Alleanza di Centro</v>
      </c>
      <c r="E5" s="96" t="str">
        <f>IF(info_parties!H4="","",info_parties!H4)</f>
        <v>AdC</v>
      </c>
      <c r="F5" s="243" t="str">
        <f t="shared" si="0"/>
        <v/>
      </c>
      <c r="G5" s="244" t="str">
        <f t="shared" si="1"/>
        <v/>
      </c>
      <c r="H5" s="245" t="str">
        <f t="shared" si="2"/>
        <v/>
      </c>
      <c r="I5" s="246" t="str">
        <f t="shared" si="3"/>
        <v/>
      </c>
      <c r="J5" s="247" t="str">
        <f>IF(ISERROR(VLOOKUP($A5,parlvotes_lh!$A$11:$ZZ$200,6,FALSE))=TRUE,"",IF(VLOOKUP($A5,parlvotes_lh!$A$11:$ZZ$200,6,FALSE)=0,"",VLOOKUP($A5,parlvotes_lh!$A$11:$ZZ$200,6,FALSE)))</f>
        <v/>
      </c>
      <c r="K5" s="247" t="str">
        <f>IF(ISERROR(VLOOKUP($A5,parlvotes_lh!$A$11:$ZZ$200,26,FALSE))=TRUE,"",IF(VLOOKUP($A5,parlvotes_lh!$A$11:$ZZ$200,26,FALSE)=0,"",VLOOKUP($A5,parlvotes_lh!$A$11:$ZZ$200,26,FALSE)))</f>
        <v/>
      </c>
      <c r="L5" s="247" t="str">
        <f>IF(ISERROR(VLOOKUP($A5,parlvotes_lh!$A$11:$ZZ$200,46,FALSE))=TRUE,"",IF(VLOOKUP($A5,parlvotes_lh!$A$11:$ZZ$200,46,FALSE)=0,"",VLOOKUP($A5,parlvotes_lh!$A$11:$ZZ$200,46,FALSE)))</f>
        <v/>
      </c>
      <c r="M5" s="247" t="str">
        <f>IF(ISERROR(VLOOKUP($A5,parlvotes_lh!$A$11:$ZZ$200,66,FALSE))=TRUE,"",IF(VLOOKUP($A5,parlvotes_lh!$A$11:$ZZ$200,66,FALSE)=0,"",VLOOKUP($A5,parlvotes_lh!$A$11:$ZZ$200,66,FALSE)))</f>
        <v/>
      </c>
      <c r="N5" s="247" t="str">
        <f>IF(ISERROR(VLOOKUP($A5,parlvotes_lh!$A$11:$ZZ$200,86,FALSE))=TRUE,"",IF(VLOOKUP($A5,parlvotes_lh!$A$11:$ZZ$200,86,FALSE)=0,"",VLOOKUP($A5,parlvotes_lh!$A$11:$ZZ$200,86,FALSE)))</f>
        <v/>
      </c>
      <c r="O5" s="247" t="str">
        <f>IF(ISERROR(VLOOKUP($A5,parlvotes_lh!$A$11:$ZZ$200,106,FALSE))=TRUE,"",IF(VLOOKUP($A5,parlvotes_lh!$A$11:$ZZ$200,106,FALSE)=0,"",VLOOKUP($A5,parlvotes_lh!$A$11:$ZZ$200,106,FALSE)))</f>
        <v/>
      </c>
      <c r="P5" s="247" t="str">
        <f>IF(ISERROR(VLOOKUP($A5,parlvotes_lh!$A$11:$ZZ$200,126,FALSE))=TRUE,"",IF(VLOOKUP($A5,parlvotes_lh!$A$11:$ZZ$200,126,FALSE)=0,"",VLOOKUP($A5,parlvotes_lh!$A$11:$ZZ$200,126,FALSE)))</f>
        <v/>
      </c>
      <c r="Q5" s="248" t="str">
        <f>IF(ISERROR(VLOOKUP($A5,parlvotes_lh!$A$11:$ZZ$200,146,FALSE))=TRUE,"",IF(VLOOKUP($A5,parlvotes_lh!$A$11:$ZZ$200,146,FALSE)=0,"",VLOOKUP($A5,parlvotes_lh!$A$11:$ZZ$200,146,FALSE)))</f>
        <v/>
      </c>
      <c r="R5" s="248" t="str">
        <f>IF(ISERROR(VLOOKUP($A5,parlvotes_lh!$A$11:$ZZ$200,166,FALSE))=TRUE,"",IF(VLOOKUP($A5,parlvotes_lh!$A$11:$ZZ$200,166,FALSE)=0,"",VLOOKUP($A5,parlvotes_lh!$A$11:$ZZ$200,166,FALSE)))</f>
        <v/>
      </c>
      <c r="S5" s="248" t="str">
        <f>IF(ISERROR(VLOOKUP($A5,parlvotes_lh!$A$11:$ZZ$200,186,FALSE))=TRUE,"",IF(VLOOKUP($A5,parlvotes_lh!$A$11:$ZZ$200,186,FALSE)=0,"",VLOOKUP($A5,parlvotes_lh!$A$11:$ZZ$200,186,FALSE)))</f>
        <v/>
      </c>
      <c r="T5" s="248" t="str">
        <f>IF(ISERROR(VLOOKUP($A5,parlvotes_lh!$A$11:$ZZ$200,206,FALSE))=TRUE,"",IF(VLOOKUP($A5,parlvotes_lh!$A$11:$ZZ$200,206,FALSE)=0,"",VLOOKUP($A5,parlvotes_lh!$A$11:$ZZ$200,206,FALSE)))</f>
        <v/>
      </c>
      <c r="U5" s="248" t="str">
        <f>IF(ISERROR(VLOOKUP($A5,parlvotes_lh!$A$11:$ZZ$200,226,FALSE))=TRUE,"",IF(VLOOKUP($A5,parlvotes_lh!$A$11:$ZZ$200,226,FALSE)=0,"",VLOOKUP($A5,parlvotes_lh!$A$11:$ZZ$200,226,FALSE)))</f>
        <v/>
      </c>
      <c r="V5" s="248" t="str">
        <f>IF(ISERROR(VLOOKUP($A5,parlvotes_lh!$A$11:$ZZ$200,246,FALSE))=TRUE,"",IF(VLOOKUP($A5,parlvotes_lh!$A$11:$ZZ$200,246,FALSE)=0,"",VLOOKUP($A5,parlvotes_lh!$A$11:$ZZ$200,246,FALSE)))</f>
        <v/>
      </c>
      <c r="W5" s="248" t="str">
        <f>IF(ISERROR(VLOOKUP($A5,parlvotes_lh!$A$11:$ZZ$200,266,FALSE))=TRUE,"",IF(VLOOKUP($A5,parlvotes_lh!$A$11:$ZZ$200,266,FALSE)=0,"",VLOOKUP($A5,parlvotes_lh!$A$11:$ZZ$200,266,FALSE)))</f>
        <v/>
      </c>
      <c r="X5" s="248" t="str">
        <f>IF(ISERROR(VLOOKUP($A5,parlvotes_lh!$A$11:$ZZ$200,286,FALSE))=TRUE,"",IF(VLOOKUP($A5,parlvotes_lh!$A$11:$ZZ$200,286,FALSE)=0,"",VLOOKUP($A5,parlvotes_lh!$A$11:$ZZ$200,286,FALSE)))</f>
        <v/>
      </c>
      <c r="Y5" s="248" t="str">
        <f>IF(ISERROR(VLOOKUP($A5,parlvotes_lh!$A$11:$ZZ$200,306,FALSE))=TRUE,"",IF(VLOOKUP($A5,parlvotes_lh!$A$11:$ZZ$200,306,FALSE)=0,"",VLOOKUP($A5,parlvotes_lh!$A$11:$ZZ$200,306,FALSE)))</f>
        <v/>
      </c>
      <c r="Z5" s="248" t="str">
        <f>IF(ISERROR(VLOOKUP($A5,parlvotes_lh!$A$11:$ZZ$200,326,FALSE))=TRUE,"",IF(VLOOKUP($A5,parlvotes_lh!$A$11:$ZZ$200,326,FALSE)=0,"",VLOOKUP($A5,parlvotes_lh!$A$11:$ZZ$200,326,FALSE)))</f>
        <v/>
      </c>
      <c r="AA5" s="248" t="str">
        <f>IF(ISERROR(VLOOKUP($A5,parlvotes_lh!$A$11:$ZZ$200,346,FALSE))=TRUE,"",IF(VLOOKUP($A5,parlvotes_lh!$A$11:$ZZ$200,346,FALSE)=0,"",VLOOKUP($A5,parlvotes_lh!$A$11:$ZZ$200,346,FALSE)))</f>
        <v/>
      </c>
      <c r="AB5" s="248" t="str">
        <f>IF(ISERROR(VLOOKUP($A5,parlvotes_lh!$A$11:$ZZ$200,366,FALSE))=TRUE,"",IF(VLOOKUP($A5,parlvotes_lh!$A$11:$ZZ$200,366,FALSE)=0,"",VLOOKUP($A5,parlvotes_lh!$A$11:$ZZ$200,366,FALSE)))</f>
        <v/>
      </c>
      <c r="AC5" s="248" t="str">
        <f>IF(ISERROR(VLOOKUP($A5,parlvotes_lh!$A$11:$ZZ$200,386,FALSE))=TRUE,"",IF(VLOOKUP($A5,parlvotes_lh!$A$11:$ZZ$200,386,FALSE)=0,"",VLOOKUP($A5,parlvotes_lh!$A$11:$ZZ$200,386,FALSE)))</f>
        <v/>
      </c>
    </row>
    <row r="6" spans="1:29" ht="13.5" customHeight="1" x14ac:dyDescent="0.2">
      <c r="A6" s="242" t="str">
        <f>IF(info_parties!A5="","",info_parties!A5)</f>
        <v>it_an01</v>
      </c>
      <c r="B6" s="96" t="str">
        <f>IF(A6="","",MID(info_weblinks!$C$3,32,3))</f>
        <v>ita</v>
      </c>
      <c r="C6" s="96" t="str">
        <f>IF(info_parties!G5="","",info_parties!G5)</f>
        <v>National Alliance</v>
      </c>
      <c r="D6" s="96" t="str">
        <f>IF(info_parties!K5="","",info_parties!K5)</f>
        <v>Alleanza Nazionale</v>
      </c>
      <c r="E6" s="96" t="str">
        <f>IF(info_parties!H5="","",info_parties!H5)</f>
        <v>AN</v>
      </c>
      <c r="F6" s="243">
        <f t="shared" si="0"/>
        <v>34420</v>
      </c>
      <c r="G6" s="244">
        <f t="shared" si="1"/>
        <v>38816</v>
      </c>
      <c r="H6" s="245">
        <f t="shared" si="2"/>
        <v>0.15661158543882711</v>
      </c>
      <c r="I6" s="246">
        <f t="shared" si="3"/>
        <v>35176</v>
      </c>
      <c r="J6" s="247" t="str">
        <f>IF(ISERROR(VLOOKUP($A6,parlvotes_lh!$A$11:$ZZ$200,6,FALSE))=TRUE,"",IF(VLOOKUP($A6,parlvotes_lh!$A$11:$ZZ$200,6,FALSE)=0,"",VLOOKUP($A6,parlvotes_lh!$A$11:$ZZ$200,6,FALSE)))</f>
        <v/>
      </c>
      <c r="K6" s="247" t="str">
        <f>IF(ISERROR(VLOOKUP($A6,parlvotes_lh!$A$11:$ZZ$200,26,FALSE))=TRUE,"",IF(VLOOKUP($A6,parlvotes_lh!$A$11:$ZZ$200,26,FALSE)=0,"",VLOOKUP($A6,parlvotes_lh!$A$11:$ZZ$200,26,FALSE)))</f>
        <v/>
      </c>
      <c r="L6" s="247">
        <f>IF(ISERROR(VLOOKUP($A6,parlvotes_lh!$A$11:$ZZ$200,46,FALSE))=TRUE,"",IF(VLOOKUP($A6,parlvotes_lh!$A$11:$ZZ$200,46,FALSE)=0,"",VLOOKUP($A6,parlvotes_lh!$A$11:$ZZ$200,46,FALSE)))</f>
        <v>0.13500000000000001</v>
      </c>
      <c r="M6" s="247">
        <f>IF(ISERROR(VLOOKUP($A6,parlvotes_lh!$A$11:$ZZ$200,66,FALSE))=TRUE,"",IF(VLOOKUP($A6,parlvotes_lh!$A$11:$ZZ$200,66,FALSE)=0,"",VLOOKUP($A6,parlvotes_lh!$A$11:$ZZ$200,66,FALSE)))</f>
        <v>0.15661158543882711</v>
      </c>
      <c r="N6" s="247">
        <f>IF(ISERROR(VLOOKUP($A6,parlvotes_lh!$A$11:$ZZ$200,86,FALSE))=TRUE,"",IF(VLOOKUP($A6,parlvotes_lh!$A$11:$ZZ$200,86,FALSE)=0,"",VLOOKUP($A6,parlvotes_lh!$A$11:$ZZ$200,86,FALSE)))</f>
        <v>0.12022821245911136</v>
      </c>
      <c r="O6" s="247">
        <f>IF(ISERROR(VLOOKUP($A6,parlvotes_lh!$A$11:$ZZ$200,106,FALSE))=TRUE,"",IF(VLOOKUP($A6,parlvotes_lh!$A$11:$ZZ$200,106,FALSE)=0,"",VLOOKUP($A6,parlvotes_lh!$A$11:$ZZ$200,106,FALSE)))</f>
        <v>0.12</v>
      </c>
      <c r="P6" s="247" t="str">
        <f>IF(ISERROR(VLOOKUP($A6,parlvotes_lh!$A$11:$ZZ$200,126,FALSE))=TRUE,"",IF(VLOOKUP($A6,parlvotes_lh!$A$11:$ZZ$200,126,FALSE)=0,"",VLOOKUP($A6,parlvotes_lh!$A$11:$ZZ$200,126,FALSE)))</f>
        <v/>
      </c>
      <c r="Q6" s="248" t="str">
        <f>IF(ISERROR(VLOOKUP($A6,parlvotes_lh!$A$11:$ZZ$200,146,FALSE))=TRUE,"",IF(VLOOKUP($A6,parlvotes_lh!$A$11:$ZZ$200,146,FALSE)=0,"",VLOOKUP($A6,parlvotes_lh!$A$11:$ZZ$200,146,FALSE)))</f>
        <v/>
      </c>
      <c r="R6" s="248" t="str">
        <f>IF(ISERROR(VLOOKUP($A6,parlvotes_lh!$A$11:$ZZ$200,166,FALSE))=TRUE,"",IF(VLOOKUP($A6,parlvotes_lh!$A$11:$ZZ$200,166,FALSE)=0,"",VLOOKUP($A6,parlvotes_lh!$A$11:$ZZ$200,166,FALSE)))</f>
        <v/>
      </c>
      <c r="S6" s="248" t="str">
        <f>IF(ISERROR(VLOOKUP($A6,parlvotes_lh!$A$11:$ZZ$200,186,FALSE))=TRUE,"",IF(VLOOKUP($A6,parlvotes_lh!$A$11:$ZZ$200,186,FALSE)=0,"",VLOOKUP($A6,parlvotes_lh!$A$11:$ZZ$200,186,FALSE)))</f>
        <v/>
      </c>
      <c r="T6" s="248" t="str">
        <f>IF(ISERROR(VLOOKUP($A6,parlvotes_lh!$A$11:$ZZ$200,206,FALSE))=TRUE,"",IF(VLOOKUP($A6,parlvotes_lh!$A$11:$ZZ$200,206,FALSE)=0,"",VLOOKUP($A6,parlvotes_lh!$A$11:$ZZ$200,206,FALSE)))</f>
        <v/>
      </c>
      <c r="U6" s="248" t="str">
        <f>IF(ISERROR(VLOOKUP($A6,parlvotes_lh!$A$11:$ZZ$200,226,FALSE))=TRUE,"",IF(VLOOKUP($A6,parlvotes_lh!$A$11:$ZZ$200,226,FALSE)=0,"",VLOOKUP($A6,parlvotes_lh!$A$11:$ZZ$200,226,FALSE)))</f>
        <v/>
      </c>
      <c r="V6" s="248" t="str">
        <f>IF(ISERROR(VLOOKUP($A6,parlvotes_lh!$A$11:$ZZ$200,246,FALSE))=TRUE,"",IF(VLOOKUP($A6,parlvotes_lh!$A$11:$ZZ$200,246,FALSE)=0,"",VLOOKUP($A6,parlvotes_lh!$A$11:$ZZ$200,246,FALSE)))</f>
        <v/>
      </c>
      <c r="W6" s="248" t="str">
        <f>IF(ISERROR(VLOOKUP($A6,parlvotes_lh!$A$11:$ZZ$200,266,FALSE))=TRUE,"",IF(VLOOKUP($A6,parlvotes_lh!$A$11:$ZZ$200,266,FALSE)=0,"",VLOOKUP($A6,parlvotes_lh!$A$11:$ZZ$200,266,FALSE)))</f>
        <v/>
      </c>
      <c r="X6" s="248" t="str">
        <f>IF(ISERROR(VLOOKUP($A6,parlvotes_lh!$A$11:$ZZ$200,286,FALSE))=TRUE,"",IF(VLOOKUP($A6,parlvotes_lh!$A$11:$ZZ$200,286,FALSE)=0,"",VLOOKUP($A6,parlvotes_lh!$A$11:$ZZ$200,286,FALSE)))</f>
        <v/>
      </c>
      <c r="Y6" s="248" t="str">
        <f>IF(ISERROR(VLOOKUP($A6,parlvotes_lh!$A$11:$ZZ$200,306,FALSE))=TRUE,"",IF(VLOOKUP($A6,parlvotes_lh!$A$11:$ZZ$200,306,FALSE)=0,"",VLOOKUP($A6,parlvotes_lh!$A$11:$ZZ$200,306,FALSE)))</f>
        <v/>
      </c>
      <c r="Z6" s="248" t="str">
        <f>IF(ISERROR(VLOOKUP($A6,parlvotes_lh!$A$11:$ZZ$200,326,FALSE))=TRUE,"",IF(VLOOKUP($A6,parlvotes_lh!$A$11:$ZZ$200,326,FALSE)=0,"",VLOOKUP($A6,parlvotes_lh!$A$11:$ZZ$200,326,FALSE)))</f>
        <v/>
      </c>
      <c r="AA6" s="248" t="str">
        <f>IF(ISERROR(VLOOKUP($A6,parlvotes_lh!$A$11:$ZZ$200,346,FALSE))=TRUE,"",IF(VLOOKUP($A6,parlvotes_lh!$A$11:$ZZ$200,346,FALSE)=0,"",VLOOKUP($A6,parlvotes_lh!$A$11:$ZZ$200,346,FALSE)))</f>
        <v/>
      </c>
      <c r="AB6" s="248" t="str">
        <f>IF(ISERROR(VLOOKUP($A6,parlvotes_lh!$A$11:$ZZ$200,366,FALSE))=TRUE,"",IF(VLOOKUP($A6,parlvotes_lh!$A$11:$ZZ$200,366,FALSE)=0,"",VLOOKUP($A6,parlvotes_lh!$A$11:$ZZ$200,366,FALSE)))</f>
        <v/>
      </c>
      <c r="AC6" s="248" t="str">
        <f>IF(ISERROR(VLOOKUP($A6,parlvotes_lh!$A$11:$ZZ$200,386,FALSE))=TRUE,"",IF(VLOOKUP($A6,parlvotes_lh!$A$11:$ZZ$200,386,FALSE)=0,"",VLOOKUP($A6,parlvotes_lh!$A$11:$ZZ$200,386,FALSE)))</f>
        <v/>
      </c>
    </row>
    <row r="7" spans="1:29" ht="13.5" customHeight="1" x14ac:dyDescent="0.2">
      <c r="A7" s="242" t="str">
        <f>IF(info_parties!A6="","",info_parties!A6)</f>
        <v>it_an-ps01</v>
      </c>
      <c r="B7" s="96" t="str">
        <f>IF(A7="","",MID(info_weblinks!$C$3,32,3))</f>
        <v>ita</v>
      </c>
      <c r="C7" s="96" t="str">
        <f>IF(info_parties!G6="","",info_parties!G6)</f>
        <v>National Alliance-Segni Pact</v>
      </c>
      <c r="D7" s="96" t="str">
        <f>IF(info_parties!K6="","",info_parties!K6)</f>
        <v>Alleanza Nazionale-Patto Segni</v>
      </c>
      <c r="E7" s="96" t="str">
        <f>IF(info_parties!H6="","",info_parties!H6)</f>
        <v>AN-PS</v>
      </c>
      <c r="F7" s="243" t="str">
        <f t="shared" si="0"/>
        <v/>
      </c>
      <c r="G7" s="244" t="str">
        <f t="shared" si="1"/>
        <v/>
      </c>
      <c r="H7" s="245" t="str">
        <f t="shared" si="2"/>
        <v/>
      </c>
      <c r="I7" s="246" t="str">
        <f t="shared" si="3"/>
        <v/>
      </c>
      <c r="J7" s="247" t="str">
        <f>IF(ISERROR(VLOOKUP($A7,parlvotes_lh!$A$11:$ZZ$200,6,FALSE))=TRUE,"",IF(VLOOKUP($A7,parlvotes_lh!$A$11:$ZZ$200,6,FALSE)=0,"",VLOOKUP($A7,parlvotes_lh!$A$11:$ZZ$200,6,FALSE)))</f>
        <v/>
      </c>
      <c r="K7" s="247" t="str">
        <f>IF(ISERROR(VLOOKUP($A7,parlvotes_lh!$A$11:$ZZ$200,26,FALSE))=TRUE,"",IF(VLOOKUP($A7,parlvotes_lh!$A$11:$ZZ$200,26,FALSE)=0,"",VLOOKUP($A7,parlvotes_lh!$A$11:$ZZ$200,26,FALSE)))</f>
        <v/>
      </c>
      <c r="L7" s="247" t="str">
        <f>IF(ISERROR(VLOOKUP($A7,parlvotes_lh!$A$11:$ZZ$200,46,FALSE))=TRUE,"",IF(VLOOKUP($A7,parlvotes_lh!$A$11:$ZZ$200,46,FALSE)=0,"",VLOOKUP($A7,parlvotes_lh!$A$11:$ZZ$200,46,FALSE)))</f>
        <v/>
      </c>
      <c r="M7" s="247" t="str">
        <f>IF(ISERROR(VLOOKUP($A7,parlvotes_lh!$A$11:$ZZ$200,66,FALSE))=TRUE,"",IF(VLOOKUP($A7,parlvotes_lh!$A$11:$ZZ$200,66,FALSE)=0,"",VLOOKUP($A7,parlvotes_lh!$A$11:$ZZ$200,66,FALSE)))</f>
        <v/>
      </c>
      <c r="N7" s="247" t="str">
        <f>IF(ISERROR(VLOOKUP($A7,parlvotes_lh!$A$11:$ZZ$200,86,FALSE))=TRUE,"",IF(VLOOKUP($A7,parlvotes_lh!$A$11:$ZZ$200,86,FALSE)=0,"",VLOOKUP($A7,parlvotes_lh!$A$11:$ZZ$200,86,FALSE)))</f>
        <v/>
      </c>
      <c r="O7" s="247" t="str">
        <f>IF(ISERROR(VLOOKUP($A7,parlvotes_lh!$A$11:$ZZ$200,106,FALSE))=TRUE,"",IF(VLOOKUP($A7,parlvotes_lh!$A$11:$ZZ$200,106,FALSE)=0,"",VLOOKUP($A7,parlvotes_lh!$A$11:$ZZ$200,106,FALSE)))</f>
        <v/>
      </c>
      <c r="P7" s="247" t="str">
        <f>IF(ISERROR(VLOOKUP($A7,parlvotes_lh!$A$11:$ZZ$200,126,FALSE))=TRUE,"",IF(VLOOKUP($A7,parlvotes_lh!$A$11:$ZZ$200,126,FALSE)=0,"",VLOOKUP($A7,parlvotes_lh!$A$11:$ZZ$200,126,FALSE)))</f>
        <v/>
      </c>
      <c r="Q7" s="248" t="str">
        <f>IF(ISERROR(VLOOKUP($A7,parlvotes_lh!$A$11:$ZZ$200,146,FALSE))=TRUE,"",IF(VLOOKUP($A7,parlvotes_lh!$A$11:$ZZ$200,146,FALSE)=0,"",VLOOKUP($A7,parlvotes_lh!$A$11:$ZZ$200,146,FALSE)))</f>
        <v/>
      </c>
      <c r="R7" s="248" t="str">
        <f>IF(ISERROR(VLOOKUP($A7,parlvotes_lh!$A$11:$ZZ$200,166,FALSE))=TRUE,"",IF(VLOOKUP($A7,parlvotes_lh!$A$11:$ZZ$200,166,FALSE)=0,"",VLOOKUP($A7,parlvotes_lh!$A$11:$ZZ$200,166,FALSE)))</f>
        <v/>
      </c>
      <c r="S7" s="248" t="str">
        <f>IF(ISERROR(VLOOKUP($A7,parlvotes_lh!$A$11:$ZZ$200,186,FALSE))=TRUE,"",IF(VLOOKUP($A7,parlvotes_lh!$A$11:$ZZ$200,186,FALSE)=0,"",VLOOKUP($A7,parlvotes_lh!$A$11:$ZZ$200,186,FALSE)))</f>
        <v/>
      </c>
      <c r="T7" s="248" t="str">
        <f>IF(ISERROR(VLOOKUP($A7,parlvotes_lh!$A$11:$ZZ$200,206,FALSE))=TRUE,"",IF(VLOOKUP($A7,parlvotes_lh!$A$11:$ZZ$200,206,FALSE)=0,"",VLOOKUP($A7,parlvotes_lh!$A$11:$ZZ$200,206,FALSE)))</f>
        <v/>
      </c>
      <c r="U7" s="248" t="str">
        <f>IF(ISERROR(VLOOKUP($A7,parlvotes_lh!$A$11:$ZZ$200,226,FALSE))=TRUE,"",IF(VLOOKUP($A7,parlvotes_lh!$A$11:$ZZ$200,226,FALSE)=0,"",VLOOKUP($A7,parlvotes_lh!$A$11:$ZZ$200,226,FALSE)))</f>
        <v/>
      </c>
      <c r="V7" s="248" t="str">
        <f>IF(ISERROR(VLOOKUP($A7,parlvotes_lh!$A$11:$ZZ$200,246,FALSE))=TRUE,"",IF(VLOOKUP($A7,parlvotes_lh!$A$11:$ZZ$200,246,FALSE)=0,"",VLOOKUP($A7,parlvotes_lh!$A$11:$ZZ$200,246,FALSE)))</f>
        <v/>
      </c>
      <c r="W7" s="248" t="str">
        <f>IF(ISERROR(VLOOKUP($A7,parlvotes_lh!$A$11:$ZZ$200,266,FALSE))=TRUE,"",IF(VLOOKUP($A7,parlvotes_lh!$A$11:$ZZ$200,266,FALSE)=0,"",VLOOKUP($A7,parlvotes_lh!$A$11:$ZZ$200,266,FALSE)))</f>
        <v/>
      </c>
      <c r="X7" s="248" t="str">
        <f>IF(ISERROR(VLOOKUP($A7,parlvotes_lh!$A$11:$ZZ$200,286,FALSE))=TRUE,"",IF(VLOOKUP($A7,parlvotes_lh!$A$11:$ZZ$200,286,FALSE)=0,"",VLOOKUP($A7,parlvotes_lh!$A$11:$ZZ$200,286,FALSE)))</f>
        <v/>
      </c>
      <c r="Y7" s="248" t="str">
        <f>IF(ISERROR(VLOOKUP($A7,parlvotes_lh!$A$11:$ZZ$200,306,FALSE))=TRUE,"",IF(VLOOKUP($A7,parlvotes_lh!$A$11:$ZZ$200,306,FALSE)=0,"",VLOOKUP($A7,parlvotes_lh!$A$11:$ZZ$200,306,FALSE)))</f>
        <v/>
      </c>
      <c r="Z7" s="248" t="str">
        <f>IF(ISERROR(VLOOKUP($A7,parlvotes_lh!$A$11:$ZZ$200,326,FALSE))=TRUE,"",IF(VLOOKUP($A7,parlvotes_lh!$A$11:$ZZ$200,326,FALSE)=0,"",VLOOKUP($A7,parlvotes_lh!$A$11:$ZZ$200,326,FALSE)))</f>
        <v/>
      </c>
      <c r="AA7" s="248" t="str">
        <f>IF(ISERROR(VLOOKUP($A7,parlvotes_lh!$A$11:$ZZ$200,346,FALSE))=TRUE,"",IF(VLOOKUP($A7,parlvotes_lh!$A$11:$ZZ$200,346,FALSE)=0,"",VLOOKUP($A7,parlvotes_lh!$A$11:$ZZ$200,346,FALSE)))</f>
        <v/>
      </c>
      <c r="AB7" s="248" t="str">
        <f>IF(ISERROR(VLOOKUP($A7,parlvotes_lh!$A$11:$ZZ$200,366,FALSE))=TRUE,"",IF(VLOOKUP($A7,parlvotes_lh!$A$11:$ZZ$200,366,FALSE)=0,"",VLOOKUP($A7,parlvotes_lh!$A$11:$ZZ$200,366,FALSE)))</f>
        <v/>
      </c>
      <c r="AC7" s="248" t="str">
        <f>IF(ISERROR(VLOOKUP($A7,parlvotes_lh!$A$11:$ZZ$200,386,FALSE))=TRUE,"",IF(VLOOKUP($A7,parlvotes_lh!$A$11:$ZZ$200,386,FALSE)=0,"",VLOOKUP($A7,parlvotes_lh!$A$11:$ZZ$200,386,FALSE)))</f>
        <v/>
      </c>
    </row>
    <row r="8" spans="1:29" ht="13.5" customHeight="1" x14ac:dyDescent="0.2">
      <c r="A8" s="242" t="str">
        <f>IF(info_parties!A7="","",info_parties!A7)</f>
        <v>it_ap-udeur01</v>
      </c>
      <c r="B8" s="96" t="str">
        <f>IF(A8="","",MID(info_weblinks!$C$3,32,3))</f>
        <v>ita</v>
      </c>
      <c r="C8" s="96" t="str">
        <f>IF(info_parties!G7="","",info_parties!G7)</f>
        <v>Popular Alliance-Union of Democrats for Europe</v>
      </c>
      <c r="D8" s="96" t="str">
        <f>IF(info_parties!K7="","",info_parties!K7)</f>
        <v>Alleanza Popolare-Unione dei democratici per l'Europa</v>
      </c>
      <c r="E8" s="96" t="str">
        <f>IF(info_parties!H7="","",info_parties!H7)</f>
        <v>AP-UDEUR</v>
      </c>
      <c r="F8" s="243" t="str">
        <f t="shared" si="0"/>
        <v/>
      </c>
      <c r="G8" s="244" t="str">
        <f t="shared" si="1"/>
        <v/>
      </c>
      <c r="H8" s="245" t="str">
        <f t="shared" si="2"/>
        <v/>
      </c>
      <c r="I8" s="246" t="str">
        <f t="shared" si="3"/>
        <v/>
      </c>
      <c r="J8" s="247" t="str">
        <f>IF(ISERROR(VLOOKUP($A8,parlvotes_lh!$A$11:$ZZ$200,6,FALSE))=TRUE,"",IF(VLOOKUP($A8,parlvotes_lh!$A$11:$ZZ$200,6,FALSE)=0,"",VLOOKUP($A8,parlvotes_lh!$A$11:$ZZ$200,6,FALSE)))</f>
        <v/>
      </c>
      <c r="K8" s="247" t="str">
        <f>IF(ISERROR(VLOOKUP($A8,parlvotes_lh!$A$11:$ZZ$200,26,FALSE))=TRUE,"",IF(VLOOKUP($A8,parlvotes_lh!$A$11:$ZZ$200,26,FALSE)=0,"",VLOOKUP($A8,parlvotes_lh!$A$11:$ZZ$200,26,FALSE)))</f>
        <v/>
      </c>
      <c r="L8" s="247" t="str">
        <f>IF(ISERROR(VLOOKUP($A8,parlvotes_lh!$A$11:$ZZ$200,46,FALSE))=TRUE,"",IF(VLOOKUP($A8,parlvotes_lh!$A$11:$ZZ$200,46,FALSE)=0,"",VLOOKUP($A8,parlvotes_lh!$A$11:$ZZ$200,46,FALSE)))</f>
        <v/>
      </c>
      <c r="M8" s="247" t="str">
        <f>IF(ISERROR(VLOOKUP($A8,parlvotes_lh!$A$11:$ZZ$200,66,FALSE))=TRUE,"",IF(VLOOKUP($A8,parlvotes_lh!$A$11:$ZZ$200,66,FALSE)=0,"",VLOOKUP($A8,parlvotes_lh!$A$11:$ZZ$200,66,FALSE)))</f>
        <v/>
      </c>
      <c r="N8" s="247" t="str">
        <f>IF(ISERROR(VLOOKUP($A8,parlvotes_lh!$A$11:$ZZ$200,86,FALSE))=TRUE,"",IF(VLOOKUP($A8,parlvotes_lh!$A$11:$ZZ$200,86,FALSE)=0,"",VLOOKUP($A8,parlvotes_lh!$A$11:$ZZ$200,86,FALSE)))</f>
        <v/>
      </c>
      <c r="O8" s="247" t="str">
        <f>IF(ISERROR(VLOOKUP($A8,parlvotes_lh!$A$11:$ZZ$200,106,FALSE))=TRUE,"",IF(VLOOKUP($A8,parlvotes_lh!$A$11:$ZZ$200,106,FALSE)=0,"",VLOOKUP($A8,parlvotes_lh!$A$11:$ZZ$200,106,FALSE)))</f>
        <v/>
      </c>
      <c r="P8" s="247" t="str">
        <f>IF(ISERROR(VLOOKUP($A8,parlvotes_lh!$A$11:$ZZ$200,126,FALSE))=TRUE,"",IF(VLOOKUP($A8,parlvotes_lh!$A$11:$ZZ$200,126,FALSE)=0,"",VLOOKUP($A8,parlvotes_lh!$A$11:$ZZ$200,126,FALSE)))</f>
        <v/>
      </c>
      <c r="Q8" s="248" t="str">
        <f>IF(ISERROR(VLOOKUP($A8,parlvotes_lh!$A$11:$ZZ$200,146,FALSE))=TRUE,"",IF(VLOOKUP($A8,parlvotes_lh!$A$11:$ZZ$200,146,FALSE)=0,"",VLOOKUP($A8,parlvotes_lh!$A$11:$ZZ$200,146,FALSE)))</f>
        <v/>
      </c>
      <c r="R8" s="248" t="str">
        <f>IF(ISERROR(VLOOKUP($A8,parlvotes_lh!$A$11:$ZZ$200,166,FALSE))=TRUE,"",IF(VLOOKUP($A8,parlvotes_lh!$A$11:$ZZ$200,166,FALSE)=0,"",VLOOKUP($A8,parlvotes_lh!$A$11:$ZZ$200,166,FALSE)))</f>
        <v/>
      </c>
      <c r="S8" s="248" t="str">
        <f>IF(ISERROR(VLOOKUP($A8,parlvotes_lh!$A$11:$ZZ$200,186,FALSE))=TRUE,"",IF(VLOOKUP($A8,parlvotes_lh!$A$11:$ZZ$200,186,FALSE)=0,"",VLOOKUP($A8,parlvotes_lh!$A$11:$ZZ$200,186,FALSE)))</f>
        <v/>
      </c>
      <c r="T8" s="248" t="str">
        <f>IF(ISERROR(VLOOKUP($A8,parlvotes_lh!$A$11:$ZZ$200,206,FALSE))=TRUE,"",IF(VLOOKUP($A8,parlvotes_lh!$A$11:$ZZ$200,206,FALSE)=0,"",VLOOKUP($A8,parlvotes_lh!$A$11:$ZZ$200,206,FALSE)))</f>
        <v/>
      </c>
      <c r="U8" s="248" t="str">
        <f>IF(ISERROR(VLOOKUP($A8,parlvotes_lh!$A$11:$ZZ$200,226,FALSE))=TRUE,"",IF(VLOOKUP($A8,parlvotes_lh!$A$11:$ZZ$200,226,FALSE)=0,"",VLOOKUP($A8,parlvotes_lh!$A$11:$ZZ$200,226,FALSE)))</f>
        <v/>
      </c>
      <c r="V8" s="248" t="str">
        <f>IF(ISERROR(VLOOKUP($A8,parlvotes_lh!$A$11:$ZZ$200,246,FALSE))=TRUE,"",IF(VLOOKUP($A8,parlvotes_lh!$A$11:$ZZ$200,246,FALSE)=0,"",VLOOKUP($A8,parlvotes_lh!$A$11:$ZZ$200,246,FALSE)))</f>
        <v/>
      </c>
      <c r="W8" s="248" t="str">
        <f>IF(ISERROR(VLOOKUP($A8,parlvotes_lh!$A$11:$ZZ$200,266,FALSE))=TRUE,"",IF(VLOOKUP($A8,parlvotes_lh!$A$11:$ZZ$200,266,FALSE)=0,"",VLOOKUP($A8,parlvotes_lh!$A$11:$ZZ$200,266,FALSE)))</f>
        <v/>
      </c>
      <c r="X8" s="248" t="str">
        <f>IF(ISERROR(VLOOKUP($A8,parlvotes_lh!$A$11:$ZZ$200,286,FALSE))=TRUE,"",IF(VLOOKUP($A8,parlvotes_lh!$A$11:$ZZ$200,286,FALSE)=0,"",VLOOKUP($A8,parlvotes_lh!$A$11:$ZZ$200,286,FALSE)))</f>
        <v/>
      </c>
      <c r="Y8" s="248" t="str">
        <f>IF(ISERROR(VLOOKUP($A8,parlvotes_lh!$A$11:$ZZ$200,306,FALSE))=TRUE,"",IF(VLOOKUP($A8,parlvotes_lh!$A$11:$ZZ$200,306,FALSE)=0,"",VLOOKUP($A8,parlvotes_lh!$A$11:$ZZ$200,306,FALSE)))</f>
        <v/>
      </c>
      <c r="Z8" s="248" t="str">
        <f>IF(ISERROR(VLOOKUP($A8,parlvotes_lh!$A$11:$ZZ$200,326,FALSE))=TRUE,"",IF(VLOOKUP($A8,parlvotes_lh!$A$11:$ZZ$200,326,FALSE)=0,"",VLOOKUP($A8,parlvotes_lh!$A$11:$ZZ$200,326,FALSE)))</f>
        <v/>
      </c>
      <c r="AA8" s="248" t="str">
        <f>IF(ISERROR(VLOOKUP($A8,parlvotes_lh!$A$11:$ZZ$200,346,FALSE))=TRUE,"",IF(VLOOKUP($A8,parlvotes_lh!$A$11:$ZZ$200,346,FALSE)=0,"",VLOOKUP($A8,parlvotes_lh!$A$11:$ZZ$200,346,FALSE)))</f>
        <v/>
      </c>
      <c r="AB8" s="248" t="str">
        <f>IF(ISERROR(VLOOKUP($A8,parlvotes_lh!$A$11:$ZZ$200,366,FALSE))=TRUE,"",IF(VLOOKUP($A8,parlvotes_lh!$A$11:$ZZ$200,366,FALSE)=0,"",VLOOKUP($A8,parlvotes_lh!$A$11:$ZZ$200,366,FALSE)))</f>
        <v/>
      </c>
      <c r="AC8" s="248" t="str">
        <f>IF(ISERROR(VLOOKUP($A8,parlvotes_lh!$A$11:$ZZ$200,386,FALSE))=TRUE,"",IF(VLOOKUP($A8,parlvotes_lh!$A$11:$ZZ$200,386,FALSE)=0,"",VLOOKUP($A8,parlvotes_lh!$A$11:$ZZ$200,386,FALSE)))</f>
        <v/>
      </c>
    </row>
    <row r="9" spans="1:29" ht="13.5" customHeight="1" x14ac:dyDescent="0.2">
      <c r="A9" s="242" t="str">
        <f>IF(info_parties!A8="","",info_parties!A8)</f>
        <v>it_as01</v>
      </c>
      <c r="B9" s="96" t="str">
        <f>IF(A9="","",MID(info_weblinks!$C$3,32,3))</f>
        <v>ita</v>
      </c>
      <c r="C9" s="96" t="str">
        <f>IF(info_parties!G8="","",info_parties!G8)</f>
        <v>Social Alternative</v>
      </c>
      <c r="D9" s="96" t="str">
        <f>IF(info_parties!K8="","",info_parties!K8)</f>
        <v>Alternativa Sociale</v>
      </c>
      <c r="E9" s="96" t="str">
        <f>IF(info_parties!H8="","",info_parties!H8)</f>
        <v>AS</v>
      </c>
      <c r="F9" s="243">
        <f t="shared" si="0"/>
        <v>38816</v>
      </c>
      <c r="G9" s="244">
        <f t="shared" si="1"/>
        <v>38816</v>
      </c>
      <c r="H9" s="245">
        <f t="shared" si="2"/>
        <v>7.0000000000000001E-3</v>
      </c>
      <c r="I9" s="246">
        <f t="shared" si="3"/>
        <v>38816</v>
      </c>
      <c r="J9" s="247" t="str">
        <f>IF(ISERROR(VLOOKUP($A9,parlvotes_lh!$A$11:$ZZ$200,6,FALSE))=TRUE,"",IF(VLOOKUP($A9,parlvotes_lh!$A$11:$ZZ$200,6,FALSE)=0,"",VLOOKUP($A9,parlvotes_lh!$A$11:$ZZ$200,6,FALSE)))</f>
        <v/>
      </c>
      <c r="K9" s="247" t="str">
        <f>IF(ISERROR(VLOOKUP($A9,parlvotes_lh!$A$11:$ZZ$200,26,FALSE))=TRUE,"",IF(VLOOKUP($A9,parlvotes_lh!$A$11:$ZZ$200,26,FALSE)=0,"",VLOOKUP($A9,parlvotes_lh!$A$11:$ZZ$200,26,FALSE)))</f>
        <v/>
      </c>
      <c r="L9" s="247" t="str">
        <f>IF(ISERROR(VLOOKUP($A9,parlvotes_lh!$A$11:$ZZ$200,46,FALSE))=TRUE,"",IF(VLOOKUP($A9,parlvotes_lh!$A$11:$ZZ$200,46,FALSE)=0,"",VLOOKUP($A9,parlvotes_lh!$A$11:$ZZ$200,46,FALSE)))</f>
        <v/>
      </c>
      <c r="M9" s="247" t="str">
        <f>IF(ISERROR(VLOOKUP($A9,parlvotes_lh!$A$11:$ZZ$200,66,FALSE))=TRUE,"",IF(VLOOKUP($A9,parlvotes_lh!$A$11:$ZZ$200,66,FALSE)=0,"",VLOOKUP($A9,parlvotes_lh!$A$11:$ZZ$200,66,FALSE)))</f>
        <v/>
      </c>
      <c r="N9" s="247" t="str">
        <f>IF(ISERROR(VLOOKUP($A9,parlvotes_lh!$A$11:$ZZ$200,86,FALSE))=TRUE,"",IF(VLOOKUP($A9,parlvotes_lh!$A$11:$ZZ$200,86,FALSE)=0,"",VLOOKUP($A9,parlvotes_lh!$A$11:$ZZ$200,86,FALSE)))</f>
        <v/>
      </c>
      <c r="O9" s="247">
        <f>IF(ISERROR(VLOOKUP($A9,parlvotes_lh!$A$11:$ZZ$200,106,FALSE))=TRUE,"",IF(VLOOKUP($A9,parlvotes_lh!$A$11:$ZZ$200,106,FALSE)=0,"",VLOOKUP($A9,parlvotes_lh!$A$11:$ZZ$200,106,FALSE)))</f>
        <v>7.0000000000000001E-3</v>
      </c>
      <c r="P9" s="247" t="str">
        <f>IF(ISERROR(VLOOKUP($A9,parlvotes_lh!$A$11:$ZZ$200,126,FALSE))=TRUE,"",IF(VLOOKUP($A9,parlvotes_lh!$A$11:$ZZ$200,126,FALSE)=0,"",VLOOKUP($A9,parlvotes_lh!$A$11:$ZZ$200,126,FALSE)))</f>
        <v/>
      </c>
      <c r="Q9" s="248" t="str">
        <f>IF(ISERROR(VLOOKUP($A9,parlvotes_lh!$A$11:$ZZ$200,146,FALSE))=TRUE,"",IF(VLOOKUP($A9,parlvotes_lh!$A$11:$ZZ$200,146,FALSE)=0,"",VLOOKUP($A9,parlvotes_lh!$A$11:$ZZ$200,146,FALSE)))</f>
        <v/>
      </c>
      <c r="R9" s="248" t="str">
        <f>IF(ISERROR(VLOOKUP($A9,parlvotes_lh!$A$11:$ZZ$200,166,FALSE))=TRUE,"",IF(VLOOKUP($A9,parlvotes_lh!$A$11:$ZZ$200,166,FALSE)=0,"",VLOOKUP($A9,parlvotes_lh!$A$11:$ZZ$200,166,FALSE)))</f>
        <v/>
      </c>
      <c r="S9" s="248" t="str">
        <f>IF(ISERROR(VLOOKUP($A9,parlvotes_lh!$A$11:$ZZ$200,186,FALSE))=TRUE,"",IF(VLOOKUP($A9,parlvotes_lh!$A$11:$ZZ$200,186,FALSE)=0,"",VLOOKUP($A9,parlvotes_lh!$A$11:$ZZ$200,186,FALSE)))</f>
        <v/>
      </c>
      <c r="T9" s="248" t="str">
        <f>IF(ISERROR(VLOOKUP($A9,parlvotes_lh!$A$11:$ZZ$200,206,FALSE))=TRUE,"",IF(VLOOKUP($A9,parlvotes_lh!$A$11:$ZZ$200,206,FALSE)=0,"",VLOOKUP($A9,parlvotes_lh!$A$11:$ZZ$200,206,FALSE)))</f>
        <v/>
      </c>
      <c r="U9" s="248" t="str">
        <f>IF(ISERROR(VLOOKUP($A9,parlvotes_lh!$A$11:$ZZ$200,226,FALSE))=TRUE,"",IF(VLOOKUP($A9,parlvotes_lh!$A$11:$ZZ$200,226,FALSE)=0,"",VLOOKUP($A9,parlvotes_lh!$A$11:$ZZ$200,226,FALSE)))</f>
        <v/>
      </c>
      <c r="V9" s="248" t="str">
        <f>IF(ISERROR(VLOOKUP($A9,parlvotes_lh!$A$11:$ZZ$200,246,FALSE))=TRUE,"",IF(VLOOKUP($A9,parlvotes_lh!$A$11:$ZZ$200,246,FALSE)=0,"",VLOOKUP($A9,parlvotes_lh!$A$11:$ZZ$200,246,FALSE)))</f>
        <v/>
      </c>
      <c r="W9" s="248" t="str">
        <f>IF(ISERROR(VLOOKUP($A9,parlvotes_lh!$A$11:$ZZ$200,266,FALSE))=TRUE,"",IF(VLOOKUP($A9,parlvotes_lh!$A$11:$ZZ$200,266,FALSE)=0,"",VLOOKUP($A9,parlvotes_lh!$A$11:$ZZ$200,266,FALSE)))</f>
        <v/>
      </c>
      <c r="X9" s="248" t="str">
        <f>IF(ISERROR(VLOOKUP($A9,parlvotes_lh!$A$11:$ZZ$200,286,FALSE))=TRUE,"",IF(VLOOKUP($A9,parlvotes_lh!$A$11:$ZZ$200,286,FALSE)=0,"",VLOOKUP($A9,parlvotes_lh!$A$11:$ZZ$200,286,FALSE)))</f>
        <v/>
      </c>
      <c r="Y9" s="248" t="str">
        <f>IF(ISERROR(VLOOKUP($A9,parlvotes_lh!$A$11:$ZZ$200,306,FALSE))=TRUE,"",IF(VLOOKUP($A9,parlvotes_lh!$A$11:$ZZ$200,306,FALSE)=0,"",VLOOKUP($A9,parlvotes_lh!$A$11:$ZZ$200,306,FALSE)))</f>
        <v/>
      </c>
      <c r="Z9" s="248" t="str">
        <f>IF(ISERROR(VLOOKUP($A9,parlvotes_lh!$A$11:$ZZ$200,326,FALSE))=TRUE,"",IF(VLOOKUP($A9,parlvotes_lh!$A$11:$ZZ$200,326,FALSE)=0,"",VLOOKUP($A9,parlvotes_lh!$A$11:$ZZ$200,326,FALSE)))</f>
        <v/>
      </c>
      <c r="AA9" s="248" t="str">
        <f>IF(ISERROR(VLOOKUP($A9,parlvotes_lh!$A$11:$ZZ$200,346,FALSE))=TRUE,"",IF(VLOOKUP($A9,parlvotes_lh!$A$11:$ZZ$200,346,FALSE)=0,"",VLOOKUP($A9,parlvotes_lh!$A$11:$ZZ$200,346,FALSE)))</f>
        <v/>
      </c>
      <c r="AB9" s="248" t="str">
        <f>IF(ISERROR(VLOOKUP($A9,parlvotes_lh!$A$11:$ZZ$200,366,FALSE))=TRUE,"",IF(VLOOKUP($A9,parlvotes_lh!$A$11:$ZZ$200,366,FALSE)=0,"",VLOOKUP($A9,parlvotes_lh!$A$11:$ZZ$200,366,FALSE)))</f>
        <v/>
      </c>
      <c r="AC9" s="248" t="str">
        <f>IF(ISERROR(VLOOKUP($A9,parlvotes_lh!$A$11:$ZZ$200,386,FALSE))=TRUE,"",IF(VLOOKUP($A9,parlvotes_lh!$A$11:$ZZ$200,386,FALSE)=0,"",VLOOKUP($A9,parlvotes_lh!$A$11:$ZZ$200,386,FALSE)))</f>
        <v/>
      </c>
    </row>
    <row r="10" spans="1:29" ht="13.5" customHeight="1" x14ac:dyDescent="0.2">
      <c r="A10" s="242" t="str">
        <f>IF(info_parties!A9="","",info_parties!A9)</f>
        <v>it_aisa01</v>
      </c>
      <c r="B10" s="96" t="str">
        <f>IF(A10="","",MID(info_weblinks!$C$3,32,3))</f>
        <v>ita</v>
      </c>
      <c r="C10" s="96" t="str">
        <f>IF(info_parties!G9="","",info_parties!G9)</f>
        <v>Association of Italians in South America</v>
      </c>
      <c r="D10" s="96" t="str">
        <f>IF(info_parties!K9="","",info_parties!K9)</f>
        <v>Associazioni Italiane in Sud America</v>
      </c>
      <c r="E10" s="96" t="str">
        <f>IF(info_parties!H9="","",info_parties!H9)</f>
        <v>AISA</v>
      </c>
      <c r="F10" s="243">
        <f t="shared" si="0"/>
        <v>38816</v>
      </c>
      <c r="G10" s="244">
        <f t="shared" si="1"/>
        <v>38816</v>
      </c>
      <c r="H10" s="245">
        <f t="shared" si="2"/>
        <v>3.0000000000000001E-3</v>
      </c>
      <c r="I10" s="246">
        <f t="shared" si="3"/>
        <v>38816</v>
      </c>
      <c r="J10" s="247" t="str">
        <f>IF(ISERROR(VLOOKUP($A10,parlvotes_lh!$A$11:$ZZ$200,6,FALSE))=TRUE,"",IF(VLOOKUP($A10,parlvotes_lh!$A$11:$ZZ$200,6,FALSE)=0,"",VLOOKUP($A10,parlvotes_lh!$A$11:$ZZ$200,6,FALSE)))</f>
        <v/>
      </c>
      <c r="K10" s="247" t="str">
        <f>IF(ISERROR(VLOOKUP($A10,parlvotes_lh!$A$11:$ZZ$200,26,FALSE))=TRUE,"",IF(VLOOKUP($A10,parlvotes_lh!$A$11:$ZZ$200,26,FALSE)=0,"",VLOOKUP($A10,parlvotes_lh!$A$11:$ZZ$200,26,FALSE)))</f>
        <v/>
      </c>
      <c r="L10" s="247" t="str">
        <f>IF(ISERROR(VLOOKUP($A10,parlvotes_lh!$A$11:$ZZ$200,46,FALSE))=TRUE,"",IF(VLOOKUP($A10,parlvotes_lh!$A$11:$ZZ$200,46,FALSE)=0,"",VLOOKUP($A10,parlvotes_lh!$A$11:$ZZ$200,46,FALSE)))</f>
        <v/>
      </c>
      <c r="M10" s="247" t="str">
        <f>IF(ISERROR(VLOOKUP($A10,parlvotes_lh!$A$11:$ZZ$200,66,FALSE))=TRUE,"",IF(VLOOKUP($A10,parlvotes_lh!$A$11:$ZZ$200,66,FALSE)=0,"",VLOOKUP($A10,parlvotes_lh!$A$11:$ZZ$200,66,FALSE)))</f>
        <v/>
      </c>
      <c r="N10" s="247" t="str">
        <f>IF(ISERROR(VLOOKUP($A10,parlvotes_lh!$A$11:$ZZ$200,86,FALSE))=TRUE,"",IF(VLOOKUP($A10,parlvotes_lh!$A$11:$ZZ$200,86,FALSE)=0,"",VLOOKUP($A10,parlvotes_lh!$A$11:$ZZ$200,86,FALSE)))</f>
        <v/>
      </c>
      <c r="O10" s="247">
        <f>IF(ISERROR(VLOOKUP($A10,parlvotes_lh!$A$11:$ZZ$200,106,FALSE))=TRUE,"",IF(VLOOKUP($A10,parlvotes_lh!$A$11:$ZZ$200,106,FALSE)=0,"",VLOOKUP($A10,parlvotes_lh!$A$11:$ZZ$200,106,FALSE)))</f>
        <v>3.0000000000000001E-3</v>
      </c>
      <c r="P10" s="247" t="str">
        <f>IF(ISERROR(VLOOKUP($A10,parlvotes_lh!$A$11:$ZZ$200,126,FALSE))=TRUE,"",IF(VLOOKUP($A10,parlvotes_lh!$A$11:$ZZ$200,126,FALSE)=0,"",VLOOKUP($A10,parlvotes_lh!$A$11:$ZZ$200,126,FALSE)))</f>
        <v/>
      </c>
      <c r="Q10" s="248" t="str">
        <f>IF(ISERROR(VLOOKUP($A10,parlvotes_lh!$A$11:$ZZ$200,146,FALSE))=TRUE,"",IF(VLOOKUP($A10,parlvotes_lh!$A$11:$ZZ$200,146,FALSE)=0,"",VLOOKUP($A10,parlvotes_lh!$A$11:$ZZ$200,146,FALSE)))</f>
        <v/>
      </c>
      <c r="R10" s="248" t="str">
        <f>IF(ISERROR(VLOOKUP($A10,parlvotes_lh!$A$11:$ZZ$200,166,FALSE))=TRUE,"",IF(VLOOKUP($A10,parlvotes_lh!$A$11:$ZZ$200,166,FALSE)=0,"",VLOOKUP($A10,parlvotes_lh!$A$11:$ZZ$200,166,FALSE)))</f>
        <v/>
      </c>
      <c r="S10" s="248" t="str">
        <f>IF(ISERROR(VLOOKUP($A10,parlvotes_lh!$A$11:$ZZ$200,186,FALSE))=TRUE,"",IF(VLOOKUP($A10,parlvotes_lh!$A$11:$ZZ$200,186,FALSE)=0,"",VLOOKUP($A10,parlvotes_lh!$A$11:$ZZ$200,186,FALSE)))</f>
        <v/>
      </c>
      <c r="T10" s="248" t="str">
        <f>IF(ISERROR(VLOOKUP($A10,parlvotes_lh!$A$11:$ZZ$200,206,FALSE))=TRUE,"",IF(VLOOKUP($A10,parlvotes_lh!$A$11:$ZZ$200,206,FALSE)=0,"",VLOOKUP($A10,parlvotes_lh!$A$11:$ZZ$200,206,FALSE)))</f>
        <v/>
      </c>
      <c r="U10" s="248" t="str">
        <f>IF(ISERROR(VLOOKUP($A10,parlvotes_lh!$A$11:$ZZ$200,226,FALSE))=TRUE,"",IF(VLOOKUP($A10,parlvotes_lh!$A$11:$ZZ$200,226,FALSE)=0,"",VLOOKUP($A10,parlvotes_lh!$A$11:$ZZ$200,226,FALSE)))</f>
        <v/>
      </c>
      <c r="V10" s="248" t="str">
        <f>IF(ISERROR(VLOOKUP($A10,parlvotes_lh!$A$11:$ZZ$200,246,FALSE))=TRUE,"",IF(VLOOKUP($A10,parlvotes_lh!$A$11:$ZZ$200,246,FALSE)=0,"",VLOOKUP($A10,parlvotes_lh!$A$11:$ZZ$200,246,FALSE)))</f>
        <v/>
      </c>
      <c r="W10" s="248" t="str">
        <f>IF(ISERROR(VLOOKUP($A10,parlvotes_lh!$A$11:$ZZ$200,266,FALSE))=TRUE,"",IF(VLOOKUP($A10,parlvotes_lh!$A$11:$ZZ$200,266,FALSE)=0,"",VLOOKUP($A10,parlvotes_lh!$A$11:$ZZ$200,266,FALSE)))</f>
        <v/>
      </c>
      <c r="X10" s="248" t="str">
        <f>IF(ISERROR(VLOOKUP($A10,parlvotes_lh!$A$11:$ZZ$200,286,FALSE))=TRUE,"",IF(VLOOKUP($A10,parlvotes_lh!$A$11:$ZZ$200,286,FALSE)=0,"",VLOOKUP($A10,parlvotes_lh!$A$11:$ZZ$200,286,FALSE)))</f>
        <v/>
      </c>
      <c r="Y10" s="248" t="str">
        <f>IF(ISERROR(VLOOKUP($A10,parlvotes_lh!$A$11:$ZZ$200,306,FALSE))=TRUE,"",IF(VLOOKUP($A10,parlvotes_lh!$A$11:$ZZ$200,306,FALSE)=0,"",VLOOKUP($A10,parlvotes_lh!$A$11:$ZZ$200,306,FALSE)))</f>
        <v/>
      </c>
      <c r="Z10" s="248" t="str">
        <f>IF(ISERROR(VLOOKUP($A10,parlvotes_lh!$A$11:$ZZ$200,326,FALSE))=TRUE,"",IF(VLOOKUP($A10,parlvotes_lh!$A$11:$ZZ$200,326,FALSE)=0,"",VLOOKUP($A10,parlvotes_lh!$A$11:$ZZ$200,326,FALSE)))</f>
        <v/>
      </c>
      <c r="AA10" s="248" t="str">
        <f>IF(ISERROR(VLOOKUP($A10,parlvotes_lh!$A$11:$ZZ$200,346,FALSE))=TRUE,"",IF(VLOOKUP($A10,parlvotes_lh!$A$11:$ZZ$200,346,FALSE)=0,"",VLOOKUP($A10,parlvotes_lh!$A$11:$ZZ$200,346,FALSE)))</f>
        <v/>
      </c>
      <c r="AB10" s="248" t="str">
        <f>IF(ISERROR(VLOOKUP($A10,parlvotes_lh!$A$11:$ZZ$200,366,FALSE))=TRUE,"",IF(VLOOKUP($A10,parlvotes_lh!$A$11:$ZZ$200,366,FALSE)=0,"",VLOOKUP($A10,parlvotes_lh!$A$11:$ZZ$200,366,FALSE)))</f>
        <v/>
      </c>
      <c r="AC10" s="248" t="str">
        <f>IF(ISERROR(VLOOKUP($A10,parlvotes_lh!$A$11:$ZZ$200,386,FALSE))=TRUE,"",IF(VLOOKUP($A10,parlvotes_lh!$A$11:$ZZ$200,386,FALSE)=0,"",VLOOKUP($A10,parlvotes_lh!$A$11:$ZZ$200,386,FALSE)))</f>
        <v/>
      </c>
    </row>
    <row r="11" spans="1:29" ht="13.5" customHeight="1" x14ac:dyDescent="0.2">
      <c r="A11" s="242" t="str">
        <f>IF(info_parties!A10="","",info_parties!A10)</f>
        <v>it_ald01</v>
      </c>
      <c r="B11" s="96" t="str">
        <f>IF(A11="","",MID(info_weblinks!$C$3,32,3))</f>
        <v>ita</v>
      </c>
      <c r="C11" s="96" t="str">
        <f>IF(info_parties!G10="","",info_parties!G10)</f>
        <v>Autonomy-Liberty-Democracy</v>
      </c>
      <c r="D11" s="96" t="str">
        <f>IF(info_parties!K10="","",info_parties!K10)</f>
        <v>Autonomie Liberté Démocratie</v>
      </c>
      <c r="E11" s="96" t="str">
        <f>IF(info_parties!H10="","",info_parties!H10)</f>
        <v>ALD</v>
      </c>
      <c r="F11" s="243">
        <f t="shared" si="0"/>
        <v>39551</v>
      </c>
      <c r="G11" s="244">
        <f t="shared" si="1"/>
        <v>39551</v>
      </c>
      <c r="H11" s="245">
        <f t="shared" si="2"/>
        <v>1E-3</v>
      </c>
      <c r="I11" s="246">
        <f t="shared" si="3"/>
        <v>39551</v>
      </c>
      <c r="J11" s="247" t="str">
        <f>IF(ISERROR(VLOOKUP($A11,parlvotes_lh!$A$11:$ZZ$200,6,FALSE))=TRUE,"",IF(VLOOKUP($A11,parlvotes_lh!$A$11:$ZZ$200,6,FALSE)=0,"",VLOOKUP($A11,parlvotes_lh!$A$11:$ZZ$200,6,FALSE)))</f>
        <v/>
      </c>
      <c r="K11" s="247" t="str">
        <f>IF(ISERROR(VLOOKUP($A11,parlvotes_lh!$A$11:$ZZ$200,26,FALSE))=TRUE,"",IF(VLOOKUP($A11,parlvotes_lh!$A$11:$ZZ$200,26,FALSE)=0,"",VLOOKUP($A11,parlvotes_lh!$A$11:$ZZ$200,26,FALSE)))</f>
        <v/>
      </c>
      <c r="L11" s="247" t="str">
        <f>IF(ISERROR(VLOOKUP($A11,parlvotes_lh!$A$11:$ZZ$200,46,FALSE))=TRUE,"",IF(VLOOKUP($A11,parlvotes_lh!$A$11:$ZZ$200,46,FALSE)=0,"",VLOOKUP($A11,parlvotes_lh!$A$11:$ZZ$200,46,FALSE)))</f>
        <v/>
      </c>
      <c r="M11" s="247" t="str">
        <f>IF(ISERROR(VLOOKUP($A11,parlvotes_lh!$A$11:$ZZ$200,66,FALSE))=TRUE,"",IF(VLOOKUP($A11,parlvotes_lh!$A$11:$ZZ$200,66,FALSE)=0,"",VLOOKUP($A11,parlvotes_lh!$A$11:$ZZ$200,66,FALSE)))</f>
        <v/>
      </c>
      <c r="N11" s="247" t="str">
        <f>IF(ISERROR(VLOOKUP($A11,parlvotes_lh!$A$11:$ZZ$200,86,FALSE))=TRUE,"",IF(VLOOKUP($A11,parlvotes_lh!$A$11:$ZZ$200,86,FALSE)=0,"",VLOOKUP($A11,parlvotes_lh!$A$11:$ZZ$200,86,FALSE)))</f>
        <v/>
      </c>
      <c r="O11" s="247" t="str">
        <f>IF(ISERROR(VLOOKUP($A11,parlvotes_lh!$A$11:$ZZ$200,106,FALSE))=TRUE,"",IF(VLOOKUP($A11,parlvotes_lh!$A$11:$ZZ$200,106,FALSE)=0,"",VLOOKUP($A11,parlvotes_lh!$A$11:$ZZ$200,106,FALSE)))</f>
        <v/>
      </c>
      <c r="P11" s="247">
        <f>IF(ISERROR(VLOOKUP($A11,parlvotes_lh!$A$11:$ZZ$200,126,FALSE))=TRUE,"",IF(VLOOKUP($A11,parlvotes_lh!$A$11:$ZZ$200,126,FALSE)=0,"",VLOOKUP($A11,parlvotes_lh!$A$11:$ZZ$200,126,FALSE)))</f>
        <v>1E-3</v>
      </c>
      <c r="Q11" s="248" t="str">
        <f>IF(ISERROR(VLOOKUP($A11,parlvotes_lh!$A$11:$ZZ$200,146,FALSE))=TRUE,"",IF(VLOOKUP($A11,parlvotes_lh!$A$11:$ZZ$200,146,FALSE)=0,"",VLOOKUP($A11,parlvotes_lh!$A$11:$ZZ$200,146,FALSE)))</f>
        <v/>
      </c>
      <c r="R11" s="248" t="str">
        <f>IF(ISERROR(VLOOKUP($A11,parlvotes_lh!$A$11:$ZZ$200,166,FALSE))=TRUE,"",IF(VLOOKUP($A11,parlvotes_lh!$A$11:$ZZ$200,166,FALSE)=0,"",VLOOKUP($A11,parlvotes_lh!$A$11:$ZZ$200,166,FALSE)))</f>
        <v/>
      </c>
      <c r="S11" s="248" t="str">
        <f>IF(ISERROR(VLOOKUP($A11,parlvotes_lh!$A$11:$ZZ$200,186,FALSE))=TRUE,"",IF(VLOOKUP($A11,parlvotes_lh!$A$11:$ZZ$200,186,FALSE)=0,"",VLOOKUP($A11,parlvotes_lh!$A$11:$ZZ$200,186,FALSE)))</f>
        <v/>
      </c>
      <c r="T11" s="248" t="str">
        <f>IF(ISERROR(VLOOKUP($A11,parlvotes_lh!$A$11:$ZZ$200,206,FALSE))=TRUE,"",IF(VLOOKUP($A11,parlvotes_lh!$A$11:$ZZ$200,206,FALSE)=0,"",VLOOKUP($A11,parlvotes_lh!$A$11:$ZZ$200,206,FALSE)))</f>
        <v/>
      </c>
      <c r="U11" s="248" t="str">
        <f>IF(ISERROR(VLOOKUP($A11,parlvotes_lh!$A$11:$ZZ$200,226,FALSE))=TRUE,"",IF(VLOOKUP($A11,parlvotes_lh!$A$11:$ZZ$200,226,FALSE)=0,"",VLOOKUP($A11,parlvotes_lh!$A$11:$ZZ$200,226,FALSE)))</f>
        <v/>
      </c>
      <c r="V11" s="248" t="str">
        <f>IF(ISERROR(VLOOKUP($A11,parlvotes_lh!$A$11:$ZZ$200,246,FALSE))=TRUE,"",IF(VLOOKUP($A11,parlvotes_lh!$A$11:$ZZ$200,246,FALSE)=0,"",VLOOKUP($A11,parlvotes_lh!$A$11:$ZZ$200,246,FALSE)))</f>
        <v/>
      </c>
      <c r="W11" s="248" t="str">
        <f>IF(ISERROR(VLOOKUP($A11,parlvotes_lh!$A$11:$ZZ$200,266,FALSE))=TRUE,"",IF(VLOOKUP($A11,parlvotes_lh!$A$11:$ZZ$200,266,FALSE)=0,"",VLOOKUP($A11,parlvotes_lh!$A$11:$ZZ$200,266,FALSE)))</f>
        <v/>
      </c>
      <c r="X11" s="248" t="str">
        <f>IF(ISERROR(VLOOKUP($A11,parlvotes_lh!$A$11:$ZZ$200,286,FALSE))=TRUE,"",IF(VLOOKUP($A11,parlvotes_lh!$A$11:$ZZ$200,286,FALSE)=0,"",VLOOKUP($A11,parlvotes_lh!$A$11:$ZZ$200,286,FALSE)))</f>
        <v/>
      </c>
      <c r="Y11" s="248" t="str">
        <f>IF(ISERROR(VLOOKUP($A11,parlvotes_lh!$A$11:$ZZ$200,306,FALSE))=TRUE,"",IF(VLOOKUP($A11,parlvotes_lh!$A$11:$ZZ$200,306,FALSE)=0,"",VLOOKUP($A11,parlvotes_lh!$A$11:$ZZ$200,306,FALSE)))</f>
        <v/>
      </c>
      <c r="Z11" s="248" t="str">
        <f>IF(ISERROR(VLOOKUP($A11,parlvotes_lh!$A$11:$ZZ$200,326,FALSE))=TRUE,"",IF(VLOOKUP($A11,parlvotes_lh!$A$11:$ZZ$200,326,FALSE)=0,"",VLOOKUP($A11,parlvotes_lh!$A$11:$ZZ$200,326,FALSE)))</f>
        <v/>
      </c>
      <c r="AA11" s="248" t="str">
        <f>IF(ISERROR(VLOOKUP($A11,parlvotes_lh!$A$11:$ZZ$200,346,FALSE))=TRUE,"",IF(VLOOKUP($A11,parlvotes_lh!$A$11:$ZZ$200,346,FALSE)=0,"",VLOOKUP($A11,parlvotes_lh!$A$11:$ZZ$200,346,FALSE)))</f>
        <v/>
      </c>
      <c r="AB11" s="248" t="str">
        <f>IF(ISERROR(VLOOKUP($A11,parlvotes_lh!$A$11:$ZZ$200,366,FALSE))=TRUE,"",IF(VLOOKUP($A11,parlvotes_lh!$A$11:$ZZ$200,366,FALSE)=0,"",VLOOKUP($A11,parlvotes_lh!$A$11:$ZZ$200,366,FALSE)))</f>
        <v/>
      </c>
      <c r="AC11" s="248" t="str">
        <f>IF(ISERROR(VLOOKUP($A11,parlvotes_lh!$A$11:$ZZ$200,386,FALSE))=TRUE,"",IF(VLOOKUP($A11,parlvotes_lh!$A$11:$ZZ$200,386,FALSE)=0,"",VLOOKUP($A11,parlvotes_lh!$A$11:$ZZ$200,386,FALSE)))</f>
        <v/>
      </c>
    </row>
    <row r="12" spans="1:29" ht="13.5" customHeight="1" x14ac:dyDescent="0.2">
      <c r="A12" s="242" t="str">
        <f>IF(info_parties!A11="","",info_parties!A11)</f>
        <v>it_cpa01</v>
      </c>
      <c r="B12" s="96" t="str">
        <f>IF(A12="","",MID(info_weblinks!$C$3,32,3))</f>
        <v>ita</v>
      </c>
      <c r="C12" s="96" t="str">
        <f>IF(info_parties!G11="","",info_parties!G11)</f>
        <v>Hunting-Fishing-Environment</v>
      </c>
      <c r="D12" s="96" t="str">
        <f>IF(info_parties!K11="","",info_parties!K11)</f>
        <v>Caccia-Pesce-Ambiente</v>
      </c>
      <c r="E12" s="96" t="str">
        <f>IF(info_parties!H11="","",info_parties!H11)</f>
        <v>CPA</v>
      </c>
      <c r="F12" s="243">
        <f t="shared" si="0"/>
        <v>33699</v>
      </c>
      <c r="G12" s="244">
        <f t="shared" si="1"/>
        <v>33699</v>
      </c>
      <c r="H12" s="245">
        <f t="shared" si="2"/>
        <v>5.0000000000000001E-3</v>
      </c>
      <c r="I12" s="246">
        <f t="shared" si="3"/>
        <v>33699</v>
      </c>
      <c r="J12" s="247" t="str">
        <f>IF(ISERROR(VLOOKUP($A12,parlvotes_lh!$A$11:$ZZ$200,6,FALSE))=TRUE,"",IF(VLOOKUP($A12,parlvotes_lh!$A$11:$ZZ$200,6,FALSE)=0,"",VLOOKUP($A12,parlvotes_lh!$A$11:$ZZ$200,6,FALSE)))</f>
        <v/>
      </c>
      <c r="K12" s="247">
        <f>IF(ISERROR(VLOOKUP($A12,parlvotes_lh!$A$11:$ZZ$200,26,FALSE))=TRUE,"",IF(VLOOKUP($A12,parlvotes_lh!$A$11:$ZZ$200,26,FALSE)=0,"",VLOOKUP($A12,parlvotes_lh!$A$11:$ZZ$200,26,FALSE)))</f>
        <v>5.0000000000000001E-3</v>
      </c>
      <c r="L12" s="247" t="str">
        <f>IF(ISERROR(VLOOKUP($A12,parlvotes_lh!$A$11:$ZZ$200,46,FALSE))=TRUE,"",IF(VLOOKUP($A12,parlvotes_lh!$A$11:$ZZ$200,46,FALSE)=0,"",VLOOKUP($A12,parlvotes_lh!$A$11:$ZZ$200,46,FALSE)))</f>
        <v/>
      </c>
      <c r="M12" s="247" t="str">
        <f>IF(ISERROR(VLOOKUP($A12,parlvotes_lh!$A$11:$ZZ$200,66,FALSE))=TRUE,"",IF(VLOOKUP($A12,parlvotes_lh!$A$11:$ZZ$200,66,FALSE)=0,"",VLOOKUP($A12,parlvotes_lh!$A$11:$ZZ$200,66,FALSE)))</f>
        <v/>
      </c>
      <c r="N12" s="247" t="str">
        <f>IF(ISERROR(VLOOKUP($A12,parlvotes_lh!$A$11:$ZZ$200,86,FALSE))=TRUE,"",IF(VLOOKUP($A12,parlvotes_lh!$A$11:$ZZ$200,86,FALSE)=0,"",VLOOKUP($A12,parlvotes_lh!$A$11:$ZZ$200,86,FALSE)))</f>
        <v/>
      </c>
      <c r="O12" s="247" t="str">
        <f>IF(ISERROR(VLOOKUP($A12,parlvotes_lh!$A$11:$ZZ$200,106,FALSE))=TRUE,"",IF(VLOOKUP($A12,parlvotes_lh!$A$11:$ZZ$200,106,FALSE)=0,"",VLOOKUP($A12,parlvotes_lh!$A$11:$ZZ$200,106,FALSE)))</f>
        <v/>
      </c>
      <c r="P12" s="247" t="str">
        <f>IF(ISERROR(VLOOKUP($A12,parlvotes_lh!$A$11:$ZZ$200,126,FALSE))=TRUE,"",IF(VLOOKUP($A12,parlvotes_lh!$A$11:$ZZ$200,126,FALSE)=0,"",VLOOKUP($A12,parlvotes_lh!$A$11:$ZZ$200,126,FALSE)))</f>
        <v/>
      </c>
      <c r="Q12" s="248" t="str">
        <f>IF(ISERROR(VLOOKUP($A12,parlvotes_lh!$A$11:$ZZ$200,146,FALSE))=TRUE,"",IF(VLOOKUP($A12,parlvotes_lh!$A$11:$ZZ$200,146,FALSE)=0,"",VLOOKUP($A12,parlvotes_lh!$A$11:$ZZ$200,146,FALSE)))</f>
        <v/>
      </c>
      <c r="R12" s="248" t="str">
        <f>IF(ISERROR(VLOOKUP($A12,parlvotes_lh!$A$11:$ZZ$200,166,FALSE))=TRUE,"",IF(VLOOKUP($A12,parlvotes_lh!$A$11:$ZZ$200,166,FALSE)=0,"",VLOOKUP($A12,parlvotes_lh!$A$11:$ZZ$200,166,FALSE)))</f>
        <v/>
      </c>
      <c r="S12" s="248" t="str">
        <f>IF(ISERROR(VLOOKUP($A12,parlvotes_lh!$A$11:$ZZ$200,186,FALSE))=TRUE,"",IF(VLOOKUP($A12,parlvotes_lh!$A$11:$ZZ$200,186,FALSE)=0,"",VLOOKUP($A12,parlvotes_lh!$A$11:$ZZ$200,186,FALSE)))</f>
        <v/>
      </c>
      <c r="T12" s="248" t="str">
        <f>IF(ISERROR(VLOOKUP($A12,parlvotes_lh!$A$11:$ZZ$200,206,FALSE))=TRUE,"",IF(VLOOKUP($A12,parlvotes_lh!$A$11:$ZZ$200,206,FALSE)=0,"",VLOOKUP($A12,parlvotes_lh!$A$11:$ZZ$200,206,FALSE)))</f>
        <v/>
      </c>
      <c r="U12" s="248" t="str">
        <f>IF(ISERROR(VLOOKUP($A12,parlvotes_lh!$A$11:$ZZ$200,226,FALSE))=TRUE,"",IF(VLOOKUP($A12,parlvotes_lh!$A$11:$ZZ$200,226,FALSE)=0,"",VLOOKUP($A12,parlvotes_lh!$A$11:$ZZ$200,226,FALSE)))</f>
        <v/>
      </c>
      <c r="V12" s="248" t="str">
        <f>IF(ISERROR(VLOOKUP($A12,parlvotes_lh!$A$11:$ZZ$200,246,FALSE))=TRUE,"",IF(VLOOKUP($A12,parlvotes_lh!$A$11:$ZZ$200,246,FALSE)=0,"",VLOOKUP($A12,parlvotes_lh!$A$11:$ZZ$200,246,FALSE)))</f>
        <v/>
      </c>
      <c r="W12" s="248" t="str">
        <f>IF(ISERROR(VLOOKUP($A12,parlvotes_lh!$A$11:$ZZ$200,266,FALSE))=TRUE,"",IF(VLOOKUP($A12,parlvotes_lh!$A$11:$ZZ$200,266,FALSE)=0,"",VLOOKUP($A12,parlvotes_lh!$A$11:$ZZ$200,266,FALSE)))</f>
        <v/>
      </c>
      <c r="X12" s="248" t="str">
        <f>IF(ISERROR(VLOOKUP($A12,parlvotes_lh!$A$11:$ZZ$200,286,FALSE))=TRUE,"",IF(VLOOKUP($A12,parlvotes_lh!$A$11:$ZZ$200,286,FALSE)=0,"",VLOOKUP($A12,parlvotes_lh!$A$11:$ZZ$200,286,FALSE)))</f>
        <v/>
      </c>
      <c r="Y12" s="248" t="str">
        <f>IF(ISERROR(VLOOKUP($A12,parlvotes_lh!$A$11:$ZZ$200,306,FALSE))=TRUE,"",IF(VLOOKUP($A12,parlvotes_lh!$A$11:$ZZ$200,306,FALSE)=0,"",VLOOKUP($A12,parlvotes_lh!$A$11:$ZZ$200,306,FALSE)))</f>
        <v/>
      </c>
      <c r="Z12" s="248" t="str">
        <f>IF(ISERROR(VLOOKUP($A12,parlvotes_lh!$A$11:$ZZ$200,326,FALSE))=TRUE,"",IF(VLOOKUP($A12,parlvotes_lh!$A$11:$ZZ$200,326,FALSE)=0,"",VLOOKUP($A12,parlvotes_lh!$A$11:$ZZ$200,326,FALSE)))</f>
        <v/>
      </c>
      <c r="AA12" s="248" t="str">
        <f>IF(ISERROR(VLOOKUP($A12,parlvotes_lh!$A$11:$ZZ$200,346,FALSE))=TRUE,"",IF(VLOOKUP($A12,parlvotes_lh!$A$11:$ZZ$200,346,FALSE)=0,"",VLOOKUP($A12,parlvotes_lh!$A$11:$ZZ$200,346,FALSE)))</f>
        <v/>
      </c>
      <c r="AB12" s="248" t="str">
        <f>IF(ISERROR(VLOOKUP($A12,parlvotes_lh!$A$11:$ZZ$200,366,FALSE))=TRUE,"",IF(VLOOKUP($A12,parlvotes_lh!$A$11:$ZZ$200,366,FALSE)=0,"",VLOOKUP($A12,parlvotes_lh!$A$11:$ZZ$200,366,FALSE)))</f>
        <v/>
      </c>
      <c r="AC12" s="248" t="str">
        <f>IF(ISERROR(VLOOKUP($A12,parlvotes_lh!$A$11:$ZZ$200,386,FALSE))=TRUE,"",IF(VLOOKUP($A12,parlvotes_lh!$A$11:$ZZ$200,386,FALSE)=0,"",VLOOKUP($A12,parlvotes_lh!$A$11:$ZZ$200,386,FALSE)))</f>
        <v/>
      </c>
    </row>
    <row r="13" spans="1:29" ht="13.5" customHeight="1" x14ac:dyDescent="0.2">
      <c r="A13" s="242" t="str">
        <f>IF(info_parties!A12="","",info_parties!A12)</f>
        <v>it_cdl01</v>
      </c>
      <c r="B13" s="96" t="str">
        <f>IF(A13="","",MID(info_weblinks!$C$3,32,3))</f>
        <v>ita</v>
      </c>
      <c r="C13" s="96" t="str">
        <f>IF(info_parties!G12="","",info_parties!G12)</f>
        <v>House of Liberty</v>
      </c>
      <c r="D13" s="96" t="str">
        <f>IF(info_parties!K12="","",info_parties!K12)</f>
        <v>Casa delle Liberta'</v>
      </c>
      <c r="E13" s="96" t="str">
        <f>IF(info_parties!H12="","",info_parties!H12)</f>
        <v>CdL</v>
      </c>
      <c r="F13" s="243" t="str">
        <f t="shared" si="0"/>
        <v/>
      </c>
      <c r="G13" s="244" t="str">
        <f t="shared" si="1"/>
        <v/>
      </c>
      <c r="H13" s="245" t="str">
        <f t="shared" si="2"/>
        <v/>
      </c>
      <c r="I13" s="246" t="str">
        <f t="shared" si="3"/>
        <v/>
      </c>
      <c r="J13" s="247" t="str">
        <f>IF(ISERROR(VLOOKUP($A13,parlvotes_lh!$A$11:$ZZ$200,6,FALSE))=TRUE,"",IF(VLOOKUP($A13,parlvotes_lh!$A$11:$ZZ$200,6,FALSE)=0,"",VLOOKUP($A13,parlvotes_lh!$A$11:$ZZ$200,6,FALSE)))</f>
        <v/>
      </c>
      <c r="K13" s="247" t="str">
        <f>IF(ISERROR(VLOOKUP($A13,parlvotes_lh!$A$11:$ZZ$200,26,FALSE))=TRUE,"",IF(VLOOKUP($A13,parlvotes_lh!$A$11:$ZZ$200,26,FALSE)=0,"",VLOOKUP($A13,parlvotes_lh!$A$11:$ZZ$200,26,FALSE)))</f>
        <v/>
      </c>
      <c r="L13" s="247" t="str">
        <f>IF(ISERROR(VLOOKUP($A13,parlvotes_lh!$A$11:$ZZ$200,46,FALSE))=TRUE,"",IF(VLOOKUP($A13,parlvotes_lh!$A$11:$ZZ$200,46,FALSE)=0,"",VLOOKUP($A13,parlvotes_lh!$A$11:$ZZ$200,46,FALSE)))</f>
        <v/>
      </c>
      <c r="M13" s="247" t="str">
        <f>IF(ISERROR(VLOOKUP($A13,parlvotes_lh!$A$11:$ZZ$200,66,FALSE))=TRUE,"",IF(VLOOKUP($A13,parlvotes_lh!$A$11:$ZZ$200,66,FALSE)=0,"",VLOOKUP($A13,parlvotes_lh!$A$11:$ZZ$200,66,FALSE)))</f>
        <v/>
      </c>
      <c r="N13" s="247" t="str">
        <f>IF(ISERROR(VLOOKUP($A13,parlvotes_lh!$A$11:$ZZ$200,86,FALSE))=TRUE,"",IF(VLOOKUP($A13,parlvotes_lh!$A$11:$ZZ$200,86,FALSE)=0,"",VLOOKUP($A13,parlvotes_lh!$A$11:$ZZ$200,86,FALSE)))</f>
        <v/>
      </c>
      <c r="O13" s="247" t="str">
        <f>IF(ISERROR(VLOOKUP($A13,parlvotes_lh!$A$11:$ZZ$200,106,FALSE))=TRUE,"",IF(VLOOKUP($A13,parlvotes_lh!$A$11:$ZZ$200,106,FALSE)=0,"",VLOOKUP($A13,parlvotes_lh!$A$11:$ZZ$200,106,FALSE)))</f>
        <v/>
      </c>
      <c r="P13" s="247" t="str">
        <f>IF(ISERROR(VLOOKUP($A13,parlvotes_lh!$A$11:$ZZ$200,126,FALSE))=TRUE,"",IF(VLOOKUP($A13,parlvotes_lh!$A$11:$ZZ$200,126,FALSE)=0,"",VLOOKUP($A13,parlvotes_lh!$A$11:$ZZ$200,126,FALSE)))</f>
        <v/>
      </c>
      <c r="Q13" s="248" t="str">
        <f>IF(ISERROR(VLOOKUP($A13,parlvotes_lh!$A$11:$ZZ$200,146,FALSE))=TRUE,"",IF(VLOOKUP($A13,parlvotes_lh!$A$11:$ZZ$200,146,FALSE)=0,"",VLOOKUP($A13,parlvotes_lh!$A$11:$ZZ$200,146,FALSE)))</f>
        <v/>
      </c>
      <c r="R13" s="248" t="str">
        <f>IF(ISERROR(VLOOKUP($A13,parlvotes_lh!$A$11:$ZZ$200,166,FALSE))=TRUE,"",IF(VLOOKUP($A13,parlvotes_lh!$A$11:$ZZ$200,166,FALSE)=0,"",VLOOKUP($A13,parlvotes_lh!$A$11:$ZZ$200,166,FALSE)))</f>
        <v/>
      </c>
      <c r="S13" s="248" t="str">
        <f>IF(ISERROR(VLOOKUP($A13,parlvotes_lh!$A$11:$ZZ$200,186,FALSE))=TRUE,"",IF(VLOOKUP($A13,parlvotes_lh!$A$11:$ZZ$200,186,FALSE)=0,"",VLOOKUP($A13,parlvotes_lh!$A$11:$ZZ$200,186,FALSE)))</f>
        <v/>
      </c>
      <c r="T13" s="248" t="str">
        <f>IF(ISERROR(VLOOKUP($A13,parlvotes_lh!$A$11:$ZZ$200,206,FALSE))=TRUE,"",IF(VLOOKUP($A13,parlvotes_lh!$A$11:$ZZ$200,206,FALSE)=0,"",VLOOKUP($A13,parlvotes_lh!$A$11:$ZZ$200,206,FALSE)))</f>
        <v/>
      </c>
      <c r="U13" s="248" t="str">
        <f>IF(ISERROR(VLOOKUP($A13,parlvotes_lh!$A$11:$ZZ$200,226,FALSE))=TRUE,"",IF(VLOOKUP($A13,parlvotes_lh!$A$11:$ZZ$200,226,FALSE)=0,"",VLOOKUP($A13,parlvotes_lh!$A$11:$ZZ$200,226,FALSE)))</f>
        <v/>
      </c>
      <c r="V13" s="248" t="str">
        <f>IF(ISERROR(VLOOKUP($A13,parlvotes_lh!$A$11:$ZZ$200,246,FALSE))=TRUE,"",IF(VLOOKUP($A13,parlvotes_lh!$A$11:$ZZ$200,246,FALSE)=0,"",VLOOKUP($A13,parlvotes_lh!$A$11:$ZZ$200,246,FALSE)))</f>
        <v/>
      </c>
      <c r="W13" s="248" t="str">
        <f>IF(ISERROR(VLOOKUP($A13,parlvotes_lh!$A$11:$ZZ$200,266,FALSE))=TRUE,"",IF(VLOOKUP($A13,parlvotes_lh!$A$11:$ZZ$200,266,FALSE)=0,"",VLOOKUP($A13,parlvotes_lh!$A$11:$ZZ$200,266,FALSE)))</f>
        <v/>
      </c>
      <c r="X13" s="248" t="str">
        <f>IF(ISERROR(VLOOKUP($A13,parlvotes_lh!$A$11:$ZZ$200,286,FALSE))=TRUE,"",IF(VLOOKUP($A13,parlvotes_lh!$A$11:$ZZ$200,286,FALSE)=0,"",VLOOKUP($A13,parlvotes_lh!$A$11:$ZZ$200,286,FALSE)))</f>
        <v/>
      </c>
      <c r="Y13" s="248" t="str">
        <f>IF(ISERROR(VLOOKUP($A13,parlvotes_lh!$A$11:$ZZ$200,306,FALSE))=TRUE,"",IF(VLOOKUP($A13,parlvotes_lh!$A$11:$ZZ$200,306,FALSE)=0,"",VLOOKUP($A13,parlvotes_lh!$A$11:$ZZ$200,306,FALSE)))</f>
        <v/>
      </c>
      <c r="Z13" s="248" t="str">
        <f>IF(ISERROR(VLOOKUP($A13,parlvotes_lh!$A$11:$ZZ$200,326,FALSE))=TRUE,"",IF(VLOOKUP($A13,parlvotes_lh!$A$11:$ZZ$200,326,FALSE)=0,"",VLOOKUP($A13,parlvotes_lh!$A$11:$ZZ$200,326,FALSE)))</f>
        <v/>
      </c>
      <c r="AA13" s="248" t="str">
        <f>IF(ISERROR(VLOOKUP($A13,parlvotes_lh!$A$11:$ZZ$200,346,FALSE))=TRUE,"",IF(VLOOKUP($A13,parlvotes_lh!$A$11:$ZZ$200,346,FALSE)=0,"",VLOOKUP($A13,parlvotes_lh!$A$11:$ZZ$200,346,FALSE)))</f>
        <v/>
      </c>
      <c r="AB13" s="248" t="str">
        <f>IF(ISERROR(VLOOKUP($A13,parlvotes_lh!$A$11:$ZZ$200,366,FALSE))=TRUE,"",IF(VLOOKUP($A13,parlvotes_lh!$A$11:$ZZ$200,366,FALSE)=0,"",VLOOKUP($A13,parlvotes_lh!$A$11:$ZZ$200,366,FALSE)))</f>
        <v/>
      </c>
      <c r="AC13" s="248" t="str">
        <f>IF(ISERROR(VLOOKUP($A13,parlvotes_lh!$A$11:$ZZ$200,386,FALSE))=TRUE,"",IF(VLOOKUP($A13,parlvotes_lh!$A$11:$ZZ$200,386,FALSE)=0,"",VLOOKUP($A13,parlvotes_lh!$A$11:$ZZ$200,386,FALSE)))</f>
        <v/>
      </c>
    </row>
    <row r="14" spans="1:29" ht="13.5" customHeight="1" x14ac:dyDescent="0.2">
      <c r="A14" s="242" t="str">
        <f>IF(info_parties!A13="","",info_parties!A13)</f>
        <v>it_ccd01</v>
      </c>
      <c r="B14" s="96" t="str">
        <f>IF(A14="","",MID(info_weblinks!$C$3,32,3))</f>
        <v>ita</v>
      </c>
      <c r="C14" s="96" t="str">
        <f>IF(info_parties!G13="","",info_parties!G13)</f>
        <v>Democratic Christian Centre</v>
      </c>
      <c r="D14" s="96" t="str">
        <f>IF(info_parties!K13="","",info_parties!K13)</f>
        <v>Centro Cristiano Democratico</v>
      </c>
      <c r="E14" s="96" t="str">
        <f>IF(info_parties!H13="","",info_parties!H13)</f>
        <v>CCD</v>
      </c>
      <c r="F14" s="243" t="str">
        <f t="shared" si="0"/>
        <v/>
      </c>
      <c r="G14" s="244" t="str">
        <f t="shared" si="1"/>
        <v/>
      </c>
      <c r="H14" s="245" t="str">
        <f t="shared" si="2"/>
        <v/>
      </c>
      <c r="I14" s="246" t="str">
        <f t="shared" si="3"/>
        <v/>
      </c>
      <c r="J14" s="247" t="str">
        <f>IF(ISERROR(VLOOKUP($A14,parlvotes_lh!$A$11:$ZZ$200,6,FALSE))=TRUE,"",IF(VLOOKUP($A14,parlvotes_lh!$A$11:$ZZ$200,6,FALSE)=0,"",VLOOKUP($A14,parlvotes_lh!$A$11:$ZZ$200,6,FALSE)))</f>
        <v/>
      </c>
      <c r="K14" s="247" t="str">
        <f>IF(ISERROR(VLOOKUP($A14,parlvotes_lh!$A$11:$ZZ$200,26,FALSE))=TRUE,"",IF(VLOOKUP($A14,parlvotes_lh!$A$11:$ZZ$200,26,FALSE)=0,"",VLOOKUP($A14,parlvotes_lh!$A$11:$ZZ$200,26,FALSE)))</f>
        <v/>
      </c>
      <c r="L14" s="247" t="str">
        <f>IF(ISERROR(VLOOKUP($A14,parlvotes_lh!$A$11:$ZZ$200,46,FALSE))=TRUE,"",IF(VLOOKUP($A14,parlvotes_lh!$A$11:$ZZ$200,46,FALSE)=0,"",VLOOKUP($A14,parlvotes_lh!$A$11:$ZZ$200,46,FALSE)))</f>
        <v/>
      </c>
      <c r="M14" s="247" t="str">
        <f>IF(ISERROR(VLOOKUP($A14,parlvotes_lh!$A$11:$ZZ$200,66,FALSE))=TRUE,"",IF(VLOOKUP($A14,parlvotes_lh!$A$11:$ZZ$200,66,FALSE)=0,"",VLOOKUP($A14,parlvotes_lh!$A$11:$ZZ$200,66,FALSE)))</f>
        <v/>
      </c>
      <c r="N14" s="247" t="str">
        <f>IF(ISERROR(VLOOKUP($A14,parlvotes_lh!$A$11:$ZZ$200,86,FALSE))=TRUE,"",IF(VLOOKUP($A14,parlvotes_lh!$A$11:$ZZ$200,86,FALSE)=0,"",VLOOKUP($A14,parlvotes_lh!$A$11:$ZZ$200,86,FALSE)))</f>
        <v/>
      </c>
      <c r="O14" s="247" t="str">
        <f>IF(ISERROR(VLOOKUP($A14,parlvotes_lh!$A$11:$ZZ$200,106,FALSE))=TRUE,"",IF(VLOOKUP($A14,parlvotes_lh!$A$11:$ZZ$200,106,FALSE)=0,"",VLOOKUP($A14,parlvotes_lh!$A$11:$ZZ$200,106,FALSE)))</f>
        <v/>
      </c>
      <c r="P14" s="247" t="str">
        <f>IF(ISERROR(VLOOKUP($A14,parlvotes_lh!$A$11:$ZZ$200,126,FALSE))=TRUE,"",IF(VLOOKUP($A14,parlvotes_lh!$A$11:$ZZ$200,126,FALSE)=0,"",VLOOKUP($A14,parlvotes_lh!$A$11:$ZZ$200,126,FALSE)))</f>
        <v/>
      </c>
      <c r="Q14" s="248" t="str">
        <f>IF(ISERROR(VLOOKUP($A14,parlvotes_lh!$A$11:$ZZ$200,146,FALSE))=TRUE,"",IF(VLOOKUP($A14,parlvotes_lh!$A$11:$ZZ$200,146,FALSE)=0,"",VLOOKUP($A14,parlvotes_lh!$A$11:$ZZ$200,146,FALSE)))</f>
        <v/>
      </c>
      <c r="R14" s="248" t="str">
        <f>IF(ISERROR(VLOOKUP($A14,parlvotes_lh!$A$11:$ZZ$200,166,FALSE))=TRUE,"",IF(VLOOKUP($A14,parlvotes_lh!$A$11:$ZZ$200,166,FALSE)=0,"",VLOOKUP($A14,parlvotes_lh!$A$11:$ZZ$200,166,FALSE)))</f>
        <v/>
      </c>
      <c r="S14" s="248" t="str">
        <f>IF(ISERROR(VLOOKUP($A14,parlvotes_lh!$A$11:$ZZ$200,186,FALSE))=TRUE,"",IF(VLOOKUP($A14,parlvotes_lh!$A$11:$ZZ$200,186,FALSE)=0,"",VLOOKUP($A14,parlvotes_lh!$A$11:$ZZ$200,186,FALSE)))</f>
        <v/>
      </c>
      <c r="T14" s="248" t="str">
        <f>IF(ISERROR(VLOOKUP($A14,parlvotes_lh!$A$11:$ZZ$200,206,FALSE))=TRUE,"",IF(VLOOKUP($A14,parlvotes_lh!$A$11:$ZZ$200,206,FALSE)=0,"",VLOOKUP($A14,parlvotes_lh!$A$11:$ZZ$200,206,FALSE)))</f>
        <v/>
      </c>
      <c r="U14" s="248" t="str">
        <f>IF(ISERROR(VLOOKUP($A14,parlvotes_lh!$A$11:$ZZ$200,226,FALSE))=TRUE,"",IF(VLOOKUP($A14,parlvotes_lh!$A$11:$ZZ$200,226,FALSE)=0,"",VLOOKUP($A14,parlvotes_lh!$A$11:$ZZ$200,226,FALSE)))</f>
        <v/>
      </c>
      <c r="V14" s="248" t="str">
        <f>IF(ISERROR(VLOOKUP($A14,parlvotes_lh!$A$11:$ZZ$200,246,FALSE))=TRUE,"",IF(VLOOKUP($A14,parlvotes_lh!$A$11:$ZZ$200,246,FALSE)=0,"",VLOOKUP($A14,parlvotes_lh!$A$11:$ZZ$200,246,FALSE)))</f>
        <v/>
      </c>
      <c r="W14" s="248" t="str">
        <f>IF(ISERROR(VLOOKUP($A14,parlvotes_lh!$A$11:$ZZ$200,266,FALSE))=TRUE,"",IF(VLOOKUP($A14,parlvotes_lh!$A$11:$ZZ$200,266,FALSE)=0,"",VLOOKUP($A14,parlvotes_lh!$A$11:$ZZ$200,266,FALSE)))</f>
        <v/>
      </c>
      <c r="X14" s="248" t="str">
        <f>IF(ISERROR(VLOOKUP($A14,parlvotes_lh!$A$11:$ZZ$200,286,FALSE))=TRUE,"",IF(VLOOKUP($A14,parlvotes_lh!$A$11:$ZZ$200,286,FALSE)=0,"",VLOOKUP($A14,parlvotes_lh!$A$11:$ZZ$200,286,FALSE)))</f>
        <v/>
      </c>
      <c r="Y14" s="248" t="str">
        <f>IF(ISERROR(VLOOKUP($A14,parlvotes_lh!$A$11:$ZZ$200,306,FALSE))=TRUE,"",IF(VLOOKUP($A14,parlvotes_lh!$A$11:$ZZ$200,306,FALSE)=0,"",VLOOKUP($A14,parlvotes_lh!$A$11:$ZZ$200,306,FALSE)))</f>
        <v/>
      </c>
      <c r="Z14" s="248" t="str">
        <f>IF(ISERROR(VLOOKUP($A14,parlvotes_lh!$A$11:$ZZ$200,326,FALSE))=TRUE,"",IF(VLOOKUP($A14,parlvotes_lh!$A$11:$ZZ$200,326,FALSE)=0,"",VLOOKUP($A14,parlvotes_lh!$A$11:$ZZ$200,326,FALSE)))</f>
        <v/>
      </c>
      <c r="AA14" s="248" t="str">
        <f>IF(ISERROR(VLOOKUP($A14,parlvotes_lh!$A$11:$ZZ$200,346,FALSE))=TRUE,"",IF(VLOOKUP($A14,parlvotes_lh!$A$11:$ZZ$200,346,FALSE)=0,"",VLOOKUP($A14,parlvotes_lh!$A$11:$ZZ$200,346,FALSE)))</f>
        <v/>
      </c>
      <c r="AB14" s="248" t="str">
        <f>IF(ISERROR(VLOOKUP($A14,parlvotes_lh!$A$11:$ZZ$200,366,FALSE))=TRUE,"",IF(VLOOKUP($A14,parlvotes_lh!$A$11:$ZZ$200,366,FALSE)=0,"",VLOOKUP($A14,parlvotes_lh!$A$11:$ZZ$200,366,FALSE)))</f>
        <v/>
      </c>
      <c r="AC14" s="248" t="str">
        <f>IF(ISERROR(VLOOKUP($A14,parlvotes_lh!$A$11:$ZZ$200,386,FALSE))=TRUE,"",IF(VLOOKUP($A14,parlvotes_lh!$A$11:$ZZ$200,386,FALSE)=0,"",VLOOKUP($A14,parlvotes_lh!$A$11:$ZZ$200,386,FALSE)))</f>
        <v/>
      </c>
    </row>
    <row r="15" spans="1:29" ht="13.5" customHeight="1" x14ac:dyDescent="0.2">
      <c r="A15" s="242" t="str">
        <f>IF(info_parties!A14="","",info_parties!A14)</f>
        <v>it_ccd-cdu01</v>
      </c>
      <c r="B15" s="96" t="str">
        <f>IF(A15="","",MID(info_weblinks!$C$3,32,3))</f>
        <v>ita</v>
      </c>
      <c r="C15" s="96" t="str">
        <f>IF(info_parties!G14="","",info_parties!G14)</f>
        <v>Christian Democratic Centre-United Christian Democrats</v>
      </c>
      <c r="D15" s="96" t="str">
        <f>IF(info_parties!K14="","",info_parties!K14)</f>
        <v>Centro Cristiano Democratico-Cristiani Democratici Uniti</v>
      </c>
      <c r="E15" s="96" t="str">
        <f>IF(info_parties!H14="","",info_parties!H14)</f>
        <v>CCD-CDU</v>
      </c>
      <c r="F15" s="243">
        <f t="shared" si="0"/>
        <v>35176</v>
      </c>
      <c r="G15" s="244">
        <f t="shared" si="1"/>
        <v>37024</v>
      </c>
      <c r="H15" s="245">
        <f t="shared" si="2"/>
        <v>5.8412649444176748E-2</v>
      </c>
      <c r="I15" s="246">
        <f t="shared" si="3"/>
        <v>35176</v>
      </c>
      <c r="J15" s="247" t="str">
        <f>IF(ISERROR(VLOOKUP($A15,parlvotes_lh!$A$11:$ZZ$200,6,FALSE))=TRUE,"",IF(VLOOKUP($A15,parlvotes_lh!$A$11:$ZZ$200,6,FALSE)=0,"",VLOOKUP($A15,parlvotes_lh!$A$11:$ZZ$200,6,FALSE)))</f>
        <v/>
      </c>
      <c r="K15" s="247" t="str">
        <f>IF(ISERROR(VLOOKUP($A15,parlvotes_lh!$A$11:$ZZ$200,26,FALSE))=TRUE,"",IF(VLOOKUP($A15,parlvotes_lh!$A$11:$ZZ$200,26,FALSE)=0,"",VLOOKUP($A15,parlvotes_lh!$A$11:$ZZ$200,26,FALSE)))</f>
        <v/>
      </c>
      <c r="L15" s="247" t="str">
        <f>IF(ISERROR(VLOOKUP($A15,parlvotes_lh!$A$11:$ZZ$200,46,FALSE))=TRUE,"",IF(VLOOKUP($A15,parlvotes_lh!$A$11:$ZZ$200,46,FALSE)=0,"",VLOOKUP($A15,parlvotes_lh!$A$11:$ZZ$200,46,FALSE)))</f>
        <v/>
      </c>
      <c r="M15" s="247">
        <f>IF(ISERROR(VLOOKUP($A15,parlvotes_lh!$A$11:$ZZ$200,66,FALSE))=TRUE,"",IF(VLOOKUP($A15,parlvotes_lh!$A$11:$ZZ$200,66,FALSE)=0,"",VLOOKUP($A15,parlvotes_lh!$A$11:$ZZ$200,66,FALSE)))</f>
        <v>5.8412649444176748E-2</v>
      </c>
      <c r="N15" s="247">
        <f>IF(ISERROR(VLOOKUP($A15,parlvotes_lh!$A$11:$ZZ$200,86,FALSE))=TRUE,"",IF(VLOOKUP($A15,parlvotes_lh!$A$11:$ZZ$200,86,FALSE)=0,"",VLOOKUP($A15,parlvotes_lh!$A$11:$ZZ$200,86,FALSE)))</f>
        <v>3.216462044756567E-2</v>
      </c>
      <c r="O15" s="247" t="str">
        <f>IF(ISERROR(VLOOKUP($A15,parlvotes_lh!$A$11:$ZZ$200,106,FALSE))=TRUE,"",IF(VLOOKUP($A15,parlvotes_lh!$A$11:$ZZ$200,106,FALSE)=0,"",VLOOKUP($A15,parlvotes_lh!$A$11:$ZZ$200,106,FALSE)))</f>
        <v/>
      </c>
      <c r="P15" s="247" t="str">
        <f>IF(ISERROR(VLOOKUP($A15,parlvotes_lh!$A$11:$ZZ$200,126,FALSE))=TRUE,"",IF(VLOOKUP($A15,parlvotes_lh!$A$11:$ZZ$200,126,FALSE)=0,"",VLOOKUP($A15,parlvotes_lh!$A$11:$ZZ$200,126,FALSE)))</f>
        <v/>
      </c>
      <c r="Q15" s="248" t="str">
        <f>IF(ISERROR(VLOOKUP($A15,parlvotes_lh!$A$11:$ZZ$200,146,FALSE))=TRUE,"",IF(VLOOKUP($A15,parlvotes_lh!$A$11:$ZZ$200,146,FALSE)=0,"",VLOOKUP($A15,parlvotes_lh!$A$11:$ZZ$200,146,FALSE)))</f>
        <v/>
      </c>
      <c r="R15" s="248" t="str">
        <f>IF(ISERROR(VLOOKUP($A15,parlvotes_lh!$A$11:$ZZ$200,166,FALSE))=TRUE,"",IF(VLOOKUP($A15,parlvotes_lh!$A$11:$ZZ$200,166,FALSE)=0,"",VLOOKUP($A15,parlvotes_lh!$A$11:$ZZ$200,166,FALSE)))</f>
        <v/>
      </c>
      <c r="S15" s="248" t="str">
        <f>IF(ISERROR(VLOOKUP($A15,parlvotes_lh!$A$11:$ZZ$200,186,FALSE))=TRUE,"",IF(VLOOKUP($A15,parlvotes_lh!$A$11:$ZZ$200,186,FALSE)=0,"",VLOOKUP($A15,parlvotes_lh!$A$11:$ZZ$200,186,FALSE)))</f>
        <v/>
      </c>
      <c r="T15" s="248" t="str">
        <f>IF(ISERROR(VLOOKUP($A15,parlvotes_lh!$A$11:$ZZ$200,206,FALSE))=TRUE,"",IF(VLOOKUP($A15,parlvotes_lh!$A$11:$ZZ$200,206,FALSE)=0,"",VLOOKUP($A15,parlvotes_lh!$A$11:$ZZ$200,206,FALSE)))</f>
        <v/>
      </c>
      <c r="U15" s="248" t="str">
        <f>IF(ISERROR(VLOOKUP($A15,parlvotes_lh!$A$11:$ZZ$200,226,FALSE))=TRUE,"",IF(VLOOKUP($A15,parlvotes_lh!$A$11:$ZZ$200,226,FALSE)=0,"",VLOOKUP($A15,parlvotes_lh!$A$11:$ZZ$200,226,FALSE)))</f>
        <v/>
      </c>
      <c r="V15" s="248" t="str">
        <f>IF(ISERROR(VLOOKUP($A15,parlvotes_lh!$A$11:$ZZ$200,246,FALSE))=TRUE,"",IF(VLOOKUP($A15,parlvotes_lh!$A$11:$ZZ$200,246,FALSE)=0,"",VLOOKUP($A15,parlvotes_lh!$A$11:$ZZ$200,246,FALSE)))</f>
        <v/>
      </c>
      <c r="W15" s="248" t="str">
        <f>IF(ISERROR(VLOOKUP($A15,parlvotes_lh!$A$11:$ZZ$200,266,FALSE))=TRUE,"",IF(VLOOKUP($A15,parlvotes_lh!$A$11:$ZZ$200,266,FALSE)=0,"",VLOOKUP($A15,parlvotes_lh!$A$11:$ZZ$200,266,FALSE)))</f>
        <v/>
      </c>
      <c r="X15" s="248" t="str">
        <f>IF(ISERROR(VLOOKUP($A15,parlvotes_lh!$A$11:$ZZ$200,286,FALSE))=TRUE,"",IF(VLOOKUP($A15,parlvotes_lh!$A$11:$ZZ$200,286,FALSE)=0,"",VLOOKUP($A15,parlvotes_lh!$A$11:$ZZ$200,286,FALSE)))</f>
        <v/>
      </c>
      <c r="Y15" s="248" t="str">
        <f>IF(ISERROR(VLOOKUP($A15,parlvotes_lh!$A$11:$ZZ$200,306,FALSE))=TRUE,"",IF(VLOOKUP($A15,parlvotes_lh!$A$11:$ZZ$200,306,FALSE)=0,"",VLOOKUP($A15,parlvotes_lh!$A$11:$ZZ$200,306,FALSE)))</f>
        <v/>
      </c>
      <c r="Z15" s="248" t="str">
        <f>IF(ISERROR(VLOOKUP($A15,parlvotes_lh!$A$11:$ZZ$200,326,FALSE))=TRUE,"",IF(VLOOKUP($A15,parlvotes_lh!$A$11:$ZZ$200,326,FALSE)=0,"",VLOOKUP($A15,parlvotes_lh!$A$11:$ZZ$200,326,FALSE)))</f>
        <v/>
      </c>
      <c r="AA15" s="248" t="str">
        <f>IF(ISERROR(VLOOKUP($A15,parlvotes_lh!$A$11:$ZZ$200,346,FALSE))=TRUE,"",IF(VLOOKUP($A15,parlvotes_lh!$A$11:$ZZ$200,346,FALSE)=0,"",VLOOKUP($A15,parlvotes_lh!$A$11:$ZZ$200,346,FALSE)))</f>
        <v/>
      </c>
      <c r="AB15" s="248" t="str">
        <f>IF(ISERROR(VLOOKUP($A15,parlvotes_lh!$A$11:$ZZ$200,366,FALSE))=TRUE,"",IF(VLOOKUP($A15,parlvotes_lh!$A$11:$ZZ$200,366,FALSE)=0,"",VLOOKUP($A15,parlvotes_lh!$A$11:$ZZ$200,366,FALSE)))</f>
        <v/>
      </c>
      <c r="AC15" s="248" t="str">
        <f>IF(ISERROR(VLOOKUP($A15,parlvotes_lh!$A$11:$ZZ$200,386,FALSE))=TRUE,"",IF(VLOOKUP($A15,parlvotes_lh!$A$11:$ZZ$200,386,FALSE)=0,"",VLOOKUP($A15,parlvotes_lh!$A$11:$ZZ$200,386,FALSE)))</f>
        <v/>
      </c>
    </row>
    <row r="16" spans="1:29" ht="13.5" customHeight="1" x14ac:dyDescent="0.2">
      <c r="A16" s="242" t="str">
        <f>IF(info_parties!A15="","",info_parties!A15)</f>
        <v>it_cd01</v>
      </c>
      <c r="B16" s="96" t="str">
        <f>IF(A16="","",MID(info_weblinks!$C$3,32,3))</f>
        <v>ita</v>
      </c>
      <c r="C16" s="96" t="str">
        <f>IF(info_parties!G15="","",info_parties!G15)</f>
        <v>Democratic Center</v>
      </c>
      <c r="D16" s="96" t="str">
        <f>IF(info_parties!K15="","",info_parties!K15)</f>
        <v>Centro Democratico</v>
      </c>
      <c r="E16" s="96" t="str">
        <f>IF(info_parties!H15="","",info_parties!H15)</f>
        <v>CD</v>
      </c>
      <c r="F16" s="243">
        <f t="shared" si="0"/>
        <v>41333</v>
      </c>
      <c r="G16" s="244">
        <f t="shared" si="1"/>
        <v>41333</v>
      </c>
      <c r="H16" s="245">
        <f t="shared" si="2"/>
        <v>5.0000000000000001E-3</v>
      </c>
      <c r="I16" s="246">
        <f t="shared" si="3"/>
        <v>41333</v>
      </c>
      <c r="J16" s="247" t="str">
        <f>IF(ISERROR(VLOOKUP($A16,parlvotes_lh!$A$11:$ZZ$200,6,FALSE))=TRUE,"",IF(VLOOKUP($A16,parlvotes_lh!$A$11:$ZZ$200,6,FALSE)=0,"",VLOOKUP($A16,parlvotes_lh!$A$11:$ZZ$200,6,FALSE)))</f>
        <v/>
      </c>
      <c r="K16" s="247" t="str">
        <f>IF(ISERROR(VLOOKUP($A16,parlvotes_lh!$A$11:$ZZ$200,26,FALSE))=TRUE,"",IF(VLOOKUP($A16,parlvotes_lh!$A$11:$ZZ$200,26,FALSE)=0,"",VLOOKUP($A16,parlvotes_lh!$A$11:$ZZ$200,26,FALSE)))</f>
        <v/>
      </c>
      <c r="L16" s="247" t="str">
        <f>IF(ISERROR(VLOOKUP($A16,parlvotes_lh!$A$11:$ZZ$200,46,FALSE))=TRUE,"",IF(VLOOKUP($A16,parlvotes_lh!$A$11:$ZZ$200,46,FALSE)=0,"",VLOOKUP($A16,parlvotes_lh!$A$11:$ZZ$200,46,FALSE)))</f>
        <v/>
      </c>
      <c r="M16" s="247" t="str">
        <f>IF(ISERROR(VLOOKUP($A16,parlvotes_lh!$A$11:$ZZ$200,66,FALSE))=TRUE,"",IF(VLOOKUP($A16,parlvotes_lh!$A$11:$ZZ$200,66,FALSE)=0,"",VLOOKUP($A16,parlvotes_lh!$A$11:$ZZ$200,66,FALSE)))</f>
        <v/>
      </c>
      <c r="N16" s="247" t="str">
        <f>IF(ISERROR(VLOOKUP($A16,parlvotes_lh!$A$11:$ZZ$200,86,FALSE))=TRUE,"",IF(VLOOKUP($A16,parlvotes_lh!$A$11:$ZZ$200,86,FALSE)=0,"",VLOOKUP($A16,parlvotes_lh!$A$11:$ZZ$200,86,FALSE)))</f>
        <v/>
      </c>
      <c r="O16" s="247" t="str">
        <f>IF(ISERROR(VLOOKUP($A16,parlvotes_lh!$A$11:$ZZ$200,106,FALSE))=TRUE,"",IF(VLOOKUP($A16,parlvotes_lh!$A$11:$ZZ$200,106,FALSE)=0,"",VLOOKUP($A16,parlvotes_lh!$A$11:$ZZ$200,106,FALSE)))</f>
        <v/>
      </c>
      <c r="P16" s="247" t="str">
        <f>IF(ISERROR(VLOOKUP($A16,parlvotes_lh!$A$11:$ZZ$200,126,FALSE))=TRUE,"",IF(VLOOKUP($A16,parlvotes_lh!$A$11:$ZZ$200,126,FALSE)=0,"",VLOOKUP($A16,parlvotes_lh!$A$11:$ZZ$200,126,FALSE)))</f>
        <v/>
      </c>
      <c r="Q16" s="248">
        <f>IF(ISERROR(VLOOKUP($A16,parlvotes_lh!$A$11:$ZZ$200,146,FALSE))=TRUE,"",IF(VLOOKUP($A16,parlvotes_lh!$A$11:$ZZ$200,146,FALSE)=0,"",VLOOKUP($A16,parlvotes_lh!$A$11:$ZZ$200,146,FALSE)))</f>
        <v>5.0000000000000001E-3</v>
      </c>
      <c r="R16" s="248" t="str">
        <f>IF(ISERROR(VLOOKUP($A16,parlvotes_lh!$A$11:$ZZ$200,166,FALSE))=TRUE,"",IF(VLOOKUP($A16,parlvotes_lh!$A$11:$ZZ$200,166,FALSE)=0,"",VLOOKUP($A16,parlvotes_lh!$A$11:$ZZ$200,166,FALSE)))</f>
        <v/>
      </c>
      <c r="S16" s="248" t="str">
        <f>IF(ISERROR(VLOOKUP($A16,parlvotes_lh!$A$11:$ZZ$200,186,FALSE))=TRUE,"",IF(VLOOKUP($A16,parlvotes_lh!$A$11:$ZZ$200,186,FALSE)=0,"",VLOOKUP($A16,parlvotes_lh!$A$11:$ZZ$200,186,FALSE)))</f>
        <v/>
      </c>
      <c r="T16" s="248" t="str">
        <f>IF(ISERROR(VLOOKUP($A16,parlvotes_lh!$A$11:$ZZ$200,206,FALSE))=TRUE,"",IF(VLOOKUP($A16,parlvotes_lh!$A$11:$ZZ$200,206,FALSE)=0,"",VLOOKUP($A16,parlvotes_lh!$A$11:$ZZ$200,206,FALSE)))</f>
        <v/>
      </c>
      <c r="U16" s="248" t="str">
        <f>IF(ISERROR(VLOOKUP($A16,parlvotes_lh!$A$11:$ZZ$200,226,FALSE))=TRUE,"",IF(VLOOKUP($A16,parlvotes_lh!$A$11:$ZZ$200,226,FALSE)=0,"",VLOOKUP($A16,parlvotes_lh!$A$11:$ZZ$200,226,FALSE)))</f>
        <v/>
      </c>
      <c r="V16" s="248" t="str">
        <f>IF(ISERROR(VLOOKUP($A16,parlvotes_lh!$A$11:$ZZ$200,246,FALSE))=TRUE,"",IF(VLOOKUP($A16,parlvotes_lh!$A$11:$ZZ$200,246,FALSE)=0,"",VLOOKUP($A16,parlvotes_lh!$A$11:$ZZ$200,246,FALSE)))</f>
        <v/>
      </c>
      <c r="W16" s="248" t="str">
        <f>IF(ISERROR(VLOOKUP($A16,parlvotes_lh!$A$11:$ZZ$200,266,FALSE))=TRUE,"",IF(VLOOKUP($A16,parlvotes_lh!$A$11:$ZZ$200,266,FALSE)=0,"",VLOOKUP($A16,parlvotes_lh!$A$11:$ZZ$200,266,FALSE)))</f>
        <v/>
      </c>
      <c r="X16" s="248" t="str">
        <f>IF(ISERROR(VLOOKUP($A16,parlvotes_lh!$A$11:$ZZ$200,286,FALSE))=TRUE,"",IF(VLOOKUP($A16,parlvotes_lh!$A$11:$ZZ$200,286,FALSE)=0,"",VLOOKUP($A16,parlvotes_lh!$A$11:$ZZ$200,286,FALSE)))</f>
        <v/>
      </c>
      <c r="Y16" s="248" t="str">
        <f>IF(ISERROR(VLOOKUP($A16,parlvotes_lh!$A$11:$ZZ$200,306,FALSE))=TRUE,"",IF(VLOOKUP($A16,parlvotes_lh!$A$11:$ZZ$200,306,FALSE)=0,"",VLOOKUP($A16,parlvotes_lh!$A$11:$ZZ$200,306,FALSE)))</f>
        <v/>
      </c>
      <c r="Z16" s="248" t="str">
        <f>IF(ISERROR(VLOOKUP($A16,parlvotes_lh!$A$11:$ZZ$200,326,FALSE))=TRUE,"",IF(VLOOKUP($A16,parlvotes_lh!$A$11:$ZZ$200,326,FALSE)=0,"",VLOOKUP($A16,parlvotes_lh!$A$11:$ZZ$200,326,FALSE)))</f>
        <v/>
      </c>
      <c r="AA16" s="248" t="str">
        <f>IF(ISERROR(VLOOKUP($A16,parlvotes_lh!$A$11:$ZZ$200,346,FALSE))=TRUE,"",IF(VLOOKUP($A16,parlvotes_lh!$A$11:$ZZ$200,346,FALSE)=0,"",VLOOKUP($A16,parlvotes_lh!$A$11:$ZZ$200,346,FALSE)))</f>
        <v/>
      </c>
      <c r="AB16" s="248" t="str">
        <f>IF(ISERROR(VLOOKUP($A16,parlvotes_lh!$A$11:$ZZ$200,366,FALSE))=TRUE,"",IF(VLOOKUP($A16,parlvotes_lh!$A$11:$ZZ$200,366,FALSE)=0,"",VLOOKUP($A16,parlvotes_lh!$A$11:$ZZ$200,366,FALSE)))</f>
        <v/>
      </c>
      <c r="AC16" s="248" t="str">
        <f>IF(ISERROR(VLOOKUP($A16,parlvotes_lh!$A$11:$ZZ$200,386,FALSE))=TRUE,"",IF(VLOOKUP($A16,parlvotes_lh!$A$11:$ZZ$200,386,FALSE)=0,"",VLOOKUP($A16,parlvotes_lh!$A$11:$ZZ$200,386,FALSE)))</f>
        <v/>
      </c>
    </row>
    <row r="17" spans="1:38" ht="13.5" customHeight="1" x14ac:dyDescent="0.2">
      <c r="A17" s="242" t="str">
        <f>IF(info_parties!A16="","",info_parties!A16)</f>
        <v>it_ci01</v>
      </c>
      <c r="B17" s="96" t="str">
        <f>IF(A17="","",MID(info_weblinks!$C$3,32,3))</f>
        <v>ita</v>
      </c>
      <c r="C17" s="96" t="str">
        <f>IF(info_parties!G16="","",info_parties!G16)</f>
        <v>Italian Communists</v>
      </c>
      <c r="D17" s="96" t="str">
        <f>IF(info_parties!K16="","",info_parties!K16)</f>
        <v>Comunisti Italiani</v>
      </c>
      <c r="E17" s="96" t="str">
        <f>IF(info_parties!H16="","",info_parties!H16)</f>
        <v>CI</v>
      </c>
      <c r="F17" s="243">
        <f t="shared" si="0"/>
        <v>38816</v>
      </c>
      <c r="G17" s="244">
        <f t="shared" si="1"/>
        <v>38816</v>
      </c>
      <c r="H17" s="245">
        <f t="shared" si="2"/>
        <v>2.3E-2</v>
      </c>
      <c r="I17" s="246">
        <f t="shared" si="3"/>
        <v>38816</v>
      </c>
      <c r="J17" s="247" t="str">
        <f>IF(ISERROR(VLOOKUP($A17,parlvotes_lh!$A$11:$ZZ$200,6,FALSE))=TRUE,"",IF(VLOOKUP($A17,parlvotes_lh!$A$11:$ZZ$200,6,FALSE)=0,"",VLOOKUP($A17,parlvotes_lh!$A$11:$ZZ$200,6,FALSE)))</f>
        <v/>
      </c>
      <c r="K17" s="247" t="str">
        <f>IF(ISERROR(VLOOKUP($A17,parlvotes_lh!$A$11:$ZZ$200,26,FALSE))=TRUE,"",IF(VLOOKUP($A17,parlvotes_lh!$A$11:$ZZ$200,26,FALSE)=0,"",VLOOKUP($A17,parlvotes_lh!$A$11:$ZZ$200,26,FALSE)))</f>
        <v/>
      </c>
      <c r="L17" s="247" t="str">
        <f>IF(ISERROR(VLOOKUP($A17,parlvotes_lh!$A$11:$ZZ$200,46,FALSE))=TRUE,"",IF(VLOOKUP($A17,parlvotes_lh!$A$11:$ZZ$200,46,FALSE)=0,"",VLOOKUP($A17,parlvotes_lh!$A$11:$ZZ$200,46,FALSE)))</f>
        <v/>
      </c>
      <c r="M17" s="247" t="str">
        <f>IF(ISERROR(VLOOKUP($A17,parlvotes_lh!$A$11:$ZZ$200,66,FALSE))=TRUE,"",IF(VLOOKUP($A17,parlvotes_lh!$A$11:$ZZ$200,66,FALSE)=0,"",VLOOKUP($A17,parlvotes_lh!$A$11:$ZZ$200,66,FALSE)))</f>
        <v/>
      </c>
      <c r="N17" s="247" t="str">
        <f>IF(ISERROR(VLOOKUP($A17,parlvotes_lh!$A$11:$ZZ$200,86,FALSE))=TRUE,"",IF(VLOOKUP($A17,parlvotes_lh!$A$11:$ZZ$200,86,FALSE)=0,"",VLOOKUP($A17,parlvotes_lh!$A$11:$ZZ$200,86,FALSE)))</f>
        <v/>
      </c>
      <c r="O17" s="247">
        <f>IF(ISERROR(VLOOKUP($A17,parlvotes_lh!$A$11:$ZZ$200,106,FALSE))=TRUE,"",IF(VLOOKUP($A17,parlvotes_lh!$A$11:$ZZ$200,106,FALSE)=0,"",VLOOKUP($A17,parlvotes_lh!$A$11:$ZZ$200,106,FALSE)))</f>
        <v>2.3E-2</v>
      </c>
      <c r="P17" s="247" t="str">
        <f>IF(ISERROR(VLOOKUP($A17,parlvotes_lh!$A$11:$ZZ$200,126,FALSE))=TRUE,"",IF(VLOOKUP($A17,parlvotes_lh!$A$11:$ZZ$200,126,FALSE)=0,"",VLOOKUP($A17,parlvotes_lh!$A$11:$ZZ$200,126,FALSE)))</f>
        <v/>
      </c>
      <c r="Q17" s="248" t="str">
        <f>IF(ISERROR(VLOOKUP($A17,parlvotes_lh!$A$11:$ZZ$200,146,FALSE))=TRUE,"",IF(VLOOKUP($A17,parlvotes_lh!$A$11:$ZZ$200,146,FALSE)=0,"",VLOOKUP($A17,parlvotes_lh!$A$11:$ZZ$200,146,FALSE)))</f>
        <v/>
      </c>
      <c r="R17" s="248" t="str">
        <f>IF(ISERROR(VLOOKUP($A17,parlvotes_lh!$A$11:$ZZ$200,166,FALSE))=TRUE,"",IF(VLOOKUP($A17,parlvotes_lh!$A$11:$ZZ$200,166,FALSE)=0,"",VLOOKUP($A17,parlvotes_lh!$A$11:$ZZ$200,166,FALSE)))</f>
        <v/>
      </c>
      <c r="S17" s="248" t="str">
        <f>IF(ISERROR(VLOOKUP($A17,parlvotes_lh!$A$11:$ZZ$200,186,FALSE))=TRUE,"",IF(VLOOKUP($A17,parlvotes_lh!$A$11:$ZZ$200,186,FALSE)=0,"",VLOOKUP($A17,parlvotes_lh!$A$11:$ZZ$200,186,FALSE)))</f>
        <v/>
      </c>
      <c r="T17" s="248" t="str">
        <f>IF(ISERROR(VLOOKUP($A17,parlvotes_lh!$A$11:$ZZ$200,206,FALSE))=TRUE,"",IF(VLOOKUP($A17,parlvotes_lh!$A$11:$ZZ$200,206,FALSE)=0,"",VLOOKUP($A17,parlvotes_lh!$A$11:$ZZ$200,206,FALSE)))</f>
        <v/>
      </c>
      <c r="U17" s="248" t="str">
        <f>IF(ISERROR(VLOOKUP($A17,parlvotes_lh!$A$11:$ZZ$200,226,FALSE))=TRUE,"",IF(VLOOKUP($A17,parlvotes_lh!$A$11:$ZZ$200,226,FALSE)=0,"",VLOOKUP($A17,parlvotes_lh!$A$11:$ZZ$200,226,FALSE)))</f>
        <v/>
      </c>
      <c r="V17" s="248" t="str">
        <f>IF(ISERROR(VLOOKUP($A17,parlvotes_lh!$A$11:$ZZ$200,246,FALSE))=TRUE,"",IF(VLOOKUP($A17,parlvotes_lh!$A$11:$ZZ$200,246,FALSE)=0,"",VLOOKUP($A17,parlvotes_lh!$A$11:$ZZ$200,246,FALSE)))</f>
        <v/>
      </c>
      <c r="W17" s="248" t="str">
        <f>IF(ISERROR(VLOOKUP($A17,parlvotes_lh!$A$11:$ZZ$200,266,FALSE))=TRUE,"",IF(VLOOKUP($A17,parlvotes_lh!$A$11:$ZZ$200,266,FALSE)=0,"",VLOOKUP($A17,parlvotes_lh!$A$11:$ZZ$200,266,FALSE)))</f>
        <v/>
      </c>
      <c r="X17" s="248" t="str">
        <f>IF(ISERROR(VLOOKUP($A17,parlvotes_lh!$A$11:$ZZ$200,286,FALSE))=TRUE,"",IF(VLOOKUP($A17,parlvotes_lh!$A$11:$ZZ$200,286,FALSE)=0,"",VLOOKUP($A17,parlvotes_lh!$A$11:$ZZ$200,286,FALSE)))</f>
        <v/>
      </c>
      <c r="Y17" s="248" t="str">
        <f>IF(ISERROR(VLOOKUP($A17,parlvotes_lh!$A$11:$ZZ$200,306,FALSE))=TRUE,"",IF(VLOOKUP($A17,parlvotes_lh!$A$11:$ZZ$200,306,FALSE)=0,"",VLOOKUP($A17,parlvotes_lh!$A$11:$ZZ$200,306,FALSE)))</f>
        <v/>
      </c>
      <c r="Z17" s="248" t="str">
        <f>IF(ISERROR(VLOOKUP($A17,parlvotes_lh!$A$11:$ZZ$200,326,FALSE))=TRUE,"",IF(VLOOKUP($A17,parlvotes_lh!$A$11:$ZZ$200,326,FALSE)=0,"",VLOOKUP($A17,parlvotes_lh!$A$11:$ZZ$200,326,FALSE)))</f>
        <v/>
      </c>
      <c r="AA17" s="248" t="str">
        <f>IF(ISERROR(VLOOKUP($A17,parlvotes_lh!$A$11:$ZZ$200,346,FALSE))=TRUE,"",IF(VLOOKUP($A17,parlvotes_lh!$A$11:$ZZ$200,346,FALSE)=0,"",VLOOKUP($A17,parlvotes_lh!$A$11:$ZZ$200,346,FALSE)))</f>
        <v/>
      </c>
      <c r="AB17" s="248" t="str">
        <f>IF(ISERROR(VLOOKUP($A17,parlvotes_lh!$A$11:$ZZ$200,366,FALSE))=TRUE,"",IF(VLOOKUP($A17,parlvotes_lh!$A$11:$ZZ$200,366,FALSE)=0,"",VLOOKUP($A17,parlvotes_lh!$A$11:$ZZ$200,366,FALSE)))</f>
        <v/>
      </c>
      <c r="AC17" s="248" t="str">
        <f>IF(ISERROR(VLOOKUP($A17,parlvotes_lh!$A$11:$ZZ$200,386,FALSE))=TRUE,"",IF(VLOOKUP($A17,parlvotes_lh!$A$11:$ZZ$200,386,FALSE)=0,"",VLOOKUP($A17,parlvotes_lh!$A$11:$ZZ$200,386,FALSE)))</f>
        <v/>
      </c>
    </row>
    <row r="18" spans="1:38" ht="13.5" customHeight="1" x14ac:dyDescent="0.2">
      <c r="A18" s="242" t="str">
        <f>IF(info_parties!A17="","",info_parties!A17)</f>
        <v>it_ipt-u01</v>
      </c>
      <c r="B18" s="96" t="str">
        <f>IF(A18="","",MID(info_weblinks!$C$3,32,3))</f>
        <v>ita</v>
      </c>
      <c r="C18" s="96" t="str">
        <f>IF(info_parties!G17="","",info_parties!G17)</f>
        <v>With Illy for Trieste-Olive Tree</v>
      </c>
      <c r="D18" s="96" t="str">
        <f>IF(info_parties!K17="","",info_parties!K17)</f>
        <v>Con Illy Per Trieste-L'Ulivo</v>
      </c>
      <c r="E18" s="96" t="str">
        <f>IF(info_parties!H17="","",info_parties!H17)</f>
        <v>IPT-U</v>
      </c>
      <c r="F18" s="243" t="str">
        <f t="shared" si="0"/>
        <v/>
      </c>
      <c r="G18" s="244" t="str">
        <f t="shared" si="1"/>
        <v/>
      </c>
      <c r="H18" s="245" t="str">
        <f t="shared" si="2"/>
        <v/>
      </c>
      <c r="I18" s="246" t="str">
        <f t="shared" si="3"/>
        <v/>
      </c>
      <c r="J18" s="247" t="str">
        <f>IF(ISERROR(VLOOKUP($A18,parlvotes_lh!$A$11:$ZZ$200,6,FALSE))=TRUE,"",IF(VLOOKUP($A18,parlvotes_lh!$A$11:$ZZ$200,6,FALSE)=0,"",VLOOKUP($A18,parlvotes_lh!$A$11:$ZZ$200,6,FALSE)))</f>
        <v/>
      </c>
      <c r="K18" s="247" t="str">
        <f>IF(ISERROR(VLOOKUP($A18,parlvotes_lh!$A$11:$ZZ$200,26,FALSE))=TRUE,"",IF(VLOOKUP($A18,parlvotes_lh!$A$11:$ZZ$200,26,FALSE)=0,"",VLOOKUP($A18,parlvotes_lh!$A$11:$ZZ$200,26,FALSE)))</f>
        <v/>
      </c>
      <c r="L18" s="247" t="str">
        <f>IF(ISERROR(VLOOKUP($A18,parlvotes_lh!$A$11:$ZZ$200,46,FALSE))=TRUE,"",IF(VLOOKUP($A18,parlvotes_lh!$A$11:$ZZ$200,46,FALSE)=0,"",VLOOKUP($A18,parlvotes_lh!$A$11:$ZZ$200,46,FALSE)))</f>
        <v/>
      </c>
      <c r="M18" s="247" t="str">
        <f>IF(ISERROR(VLOOKUP($A18,parlvotes_lh!$A$11:$ZZ$200,66,FALSE))=TRUE,"",IF(VLOOKUP($A18,parlvotes_lh!$A$11:$ZZ$200,66,FALSE)=0,"",VLOOKUP($A18,parlvotes_lh!$A$11:$ZZ$200,66,FALSE)))</f>
        <v/>
      </c>
      <c r="N18" s="247" t="str">
        <f>IF(ISERROR(VLOOKUP($A18,parlvotes_lh!$A$11:$ZZ$200,86,FALSE))=TRUE,"",IF(VLOOKUP($A18,parlvotes_lh!$A$11:$ZZ$200,86,FALSE)=0,"",VLOOKUP($A18,parlvotes_lh!$A$11:$ZZ$200,86,FALSE)))</f>
        <v/>
      </c>
      <c r="O18" s="247" t="str">
        <f>IF(ISERROR(VLOOKUP($A18,parlvotes_lh!$A$11:$ZZ$200,106,FALSE))=TRUE,"",IF(VLOOKUP($A18,parlvotes_lh!$A$11:$ZZ$200,106,FALSE)=0,"",VLOOKUP($A18,parlvotes_lh!$A$11:$ZZ$200,106,FALSE)))</f>
        <v/>
      </c>
      <c r="P18" s="247" t="str">
        <f>IF(ISERROR(VLOOKUP($A18,parlvotes_lh!$A$11:$ZZ$200,126,FALSE))=TRUE,"",IF(VLOOKUP($A18,parlvotes_lh!$A$11:$ZZ$200,126,FALSE)=0,"",VLOOKUP($A18,parlvotes_lh!$A$11:$ZZ$200,126,FALSE)))</f>
        <v/>
      </c>
      <c r="Q18" s="248" t="str">
        <f>IF(ISERROR(VLOOKUP($A18,parlvotes_lh!$A$11:$ZZ$200,146,FALSE))=TRUE,"",IF(VLOOKUP($A18,parlvotes_lh!$A$11:$ZZ$200,146,FALSE)=0,"",VLOOKUP($A18,parlvotes_lh!$A$11:$ZZ$200,146,FALSE)))</f>
        <v/>
      </c>
      <c r="R18" s="248" t="str">
        <f>IF(ISERROR(VLOOKUP($A18,parlvotes_lh!$A$11:$ZZ$200,166,FALSE))=TRUE,"",IF(VLOOKUP($A18,parlvotes_lh!$A$11:$ZZ$200,166,FALSE)=0,"",VLOOKUP($A18,parlvotes_lh!$A$11:$ZZ$200,166,FALSE)))</f>
        <v/>
      </c>
      <c r="S18" s="248" t="str">
        <f>IF(ISERROR(VLOOKUP($A18,parlvotes_lh!$A$11:$ZZ$200,186,FALSE))=TRUE,"",IF(VLOOKUP($A18,parlvotes_lh!$A$11:$ZZ$200,186,FALSE)=0,"",VLOOKUP($A18,parlvotes_lh!$A$11:$ZZ$200,186,FALSE)))</f>
        <v/>
      </c>
      <c r="T18" s="248" t="str">
        <f>IF(ISERROR(VLOOKUP($A18,parlvotes_lh!$A$11:$ZZ$200,206,FALSE))=TRUE,"",IF(VLOOKUP($A18,parlvotes_lh!$A$11:$ZZ$200,206,FALSE)=0,"",VLOOKUP($A18,parlvotes_lh!$A$11:$ZZ$200,206,FALSE)))</f>
        <v/>
      </c>
      <c r="U18" s="248" t="str">
        <f>IF(ISERROR(VLOOKUP($A18,parlvotes_lh!$A$11:$ZZ$200,226,FALSE))=TRUE,"",IF(VLOOKUP($A18,parlvotes_lh!$A$11:$ZZ$200,226,FALSE)=0,"",VLOOKUP($A18,parlvotes_lh!$A$11:$ZZ$200,226,FALSE)))</f>
        <v/>
      </c>
      <c r="V18" s="248" t="str">
        <f>IF(ISERROR(VLOOKUP($A18,parlvotes_lh!$A$11:$ZZ$200,246,FALSE))=TRUE,"",IF(VLOOKUP($A18,parlvotes_lh!$A$11:$ZZ$200,246,FALSE)=0,"",VLOOKUP($A18,parlvotes_lh!$A$11:$ZZ$200,246,FALSE)))</f>
        <v/>
      </c>
      <c r="W18" s="248" t="str">
        <f>IF(ISERROR(VLOOKUP($A18,parlvotes_lh!$A$11:$ZZ$200,266,FALSE))=TRUE,"",IF(VLOOKUP($A18,parlvotes_lh!$A$11:$ZZ$200,266,FALSE)=0,"",VLOOKUP($A18,parlvotes_lh!$A$11:$ZZ$200,266,FALSE)))</f>
        <v/>
      </c>
      <c r="X18" s="248" t="str">
        <f>IF(ISERROR(VLOOKUP($A18,parlvotes_lh!$A$11:$ZZ$200,286,FALSE))=TRUE,"",IF(VLOOKUP($A18,parlvotes_lh!$A$11:$ZZ$200,286,FALSE)=0,"",VLOOKUP($A18,parlvotes_lh!$A$11:$ZZ$200,286,FALSE)))</f>
        <v/>
      </c>
      <c r="Y18" s="248" t="str">
        <f>IF(ISERROR(VLOOKUP($A18,parlvotes_lh!$A$11:$ZZ$200,306,FALSE))=TRUE,"",IF(VLOOKUP($A18,parlvotes_lh!$A$11:$ZZ$200,306,FALSE)=0,"",VLOOKUP($A18,parlvotes_lh!$A$11:$ZZ$200,306,FALSE)))</f>
        <v/>
      </c>
      <c r="Z18" s="248" t="str">
        <f>IF(ISERROR(VLOOKUP($A18,parlvotes_lh!$A$11:$ZZ$200,326,FALSE))=TRUE,"",IF(VLOOKUP($A18,parlvotes_lh!$A$11:$ZZ$200,326,FALSE)=0,"",VLOOKUP($A18,parlvotes_lh!$A$11:$ZZ$200,326,FALSE)))</f>
        <v/>
      </c>
      <c r="AA18" s="248" t="str">
        <f>IF(ISERROR(VLOOKUP($A18,parlvotes_lh!$A$11:$ZZ$200,346,FALSE))=TRUE,"",IF(VLOOKUP($A18,parlvotes_lh!$A$11:$ZZ$200,346,FALSE)=0,"",VLOOKUP($A18,parlvotes_lh!$A$11:$ZZ$200,346,FALSE)))</f>
        <v/>
      </c>
      <c r="AB18" s="248" t="str">
        <f>IF(ISERROR(VLOOKUP($A18,parlvotes_lh!$A$11:$ZZ$200,366,FALSE))=TRUE,"",IF(VLOOKUP($A18,parlvotes_lh!$A$11:$ZZ$200,366,FALSE)=0,"",VLOOKUP($A18,parlvotes_lh!$A$11:$ZZ$200,366,FALSE)))</f>
        <v/>
      </c>
      <c r="AC18" s="248" t="str">
        <f>IF(ISERROR(VLOOKUP($A18,parlvotes_lh!$A$11:$ZZ$200,386,FALSE))=TRUE,"",IF(VLOOKUP($A18,parlvotes_lh!$A$11:$ZZ$200,386,FALSE)=0,"",VLOOKUP($A18,parlvotes_lh!$A$11:$ZZ$200,386,FALSE)))</f>
        <v/>
      </c>
      <c r="AE18" s="249"/>
      <c r="AF18" s="249"/>
      <c r="AG18" s="249"/>
      <c r="AH18" s="249"/>
      <c r="AI18" s="249"/>
      <c r="AJ18" s="249"/>
      <c r="AK18" s="249"/>
      <c r="AL18" s="249"/>
    </row>
    <row r="19" spans="1:38" ht="13.5" customHeight="1" x14ac:dyDescent="0.2">
      <c r="A19" s="242" t="str">
        <f>IF(info_parties!A18="","",info_parties!A18)</f>
        <v>it_cdu01</v>
      </c>
      <c r="B19" s="96" t="str">
        <f>IF(A19="","",MID(info_weblinks!$C$3,32,3))</f>
        <v>ita</v>
      </c>
      <c r="C19" s="96" t="str">
        <f>IF(info_parties!G18="","",info_parties!G18)</f>
        <v>United Christian Democrats</v>
      </c>
      <c r="D19" s="96" t="str">
        <f>IF(info_parties!K18="","",info_parties!K18)</f>
        <v>Cristiano democratici uniti</v>
      </c>
      <c r="E19" s="96" t="str">
        <f>IF(info_parties!H18="","",info_parties!H18)</f>
        <v>CDU</v>
      </c>
      <c r="F19" s="243" t="str">
        <f t="shared" si="0"/>
        <v/>
      </c>
      <c r="G19" s="244" t="str">
        <f t="shared" si="1"/>
        <v/>
      </c>
      <c r="H19" s="245" t="str">
        <f t="shared" si="2"/>
        <v/>
      </c>
      <c r="I19" s="246" t="str">
        <f t="shared" si="3"/>
        <v/>
      </c>
      <c r="J19" s="247" t="str">
        <f>IF(ISERROR(VLOOKUP($A19,parlvotes_lh!$A$11:$ZZ$200,6,FALSE))=TRUE,"",IF(VLOOKUP($A19,parlvotes_lh!$A$11:$ZZ$200,6,FALSE)=0,"",VLOOKUP($A19,parlvotes_lh!$A$11:$ZZ$200,6,FALSE)))</f>
        <v/>
      </c>
      <c r="K19" s="247" t="str">
        <f>IF(ISERROR(VLOOKUP($A19,parlvotes_lh!$A$11:$ZZ$200,26,FALSE))=TRUE,"",IF(VLOOKUP($A19,parlvotes_lh!$A$11:$ZZ$200,26,FALSE)=0,"",VLOOKUP($A19,parlvotes_lh!$A$11:$ZZ$200,26,FALSE)))</f>
        <v/>
      </c>
      <c r="L19" s="247" t="str">
        <f>IF(ISERROR(VLOOKUP($A19,parlvotes_lh!$A$11:$ZZ$200,46,FALSE))=TRUE,"",IF(VLOOKUP($A19,parlvotes_lh!$A$11:$ZZ$200,46,FALSE)=0,"",VLOOKUP($A19,parlvotes_lh!$A$11:$ZZ$200,46,FALSE)))</f>
        <v/>
      </c>
      <c r="M19" s="247" t="str">
        <f>IF(ISERROR(VLOOKUP($A19,parlvotes_lh!$A$11:$ZZ$200,66,FALSE))=TRUE,"",IF(VLOOKUP($A19,parlvotes_lh!$A$11:$ZZ$200,66,FALSE)=0,"",VLOOKUP($A19,parlvotes_lh!$A$11:$ZZ$200,66,FALSE)))</f>
        <v/>
      </c>
      <c r="N19" s="247" t="str">
        <f>IF(ISERROR(VLOOKUP($A19,parlvotes_lh!$A$11:$ZZ$200,86,FALSE))=TRUE,"",IF(VLOOKUP($A19,parlvotes_lh!$A$11:$ZZ$200,86,FALSE)=0,"",VLOOKUP($A19,parlvotes_lh!$A$11:$ZZ$200,86,FALSE)))</f>
        <v/>
      </c>
      <c r="O19" s="247" t="str">
        <f>IF(ISERROR(VLOOKUP($A19,parlvotes_lh!$A$11:$ZZ$200,106,FALSE))=TRUE,"",IF(VLOOKUP($A19,parlvotes_lh!$A$11:$ZZ$200,106,FALSE)=0,"",VLOOKUP($A19,parlvotes_lh!$A$11:$ZZ$200,106,FALSE)))</f>
        <v/>
      </c>
      <c r="P19" s="247" t="str">
        <f>IF(ISERROR(VLOOKUP($A19,parlvotes_lh!$A$11:$ZZ$200,126,FALSE))=TRUE,"",IF(VLOOKUP($A19,parlvotes_lh!$A$11:$ZZ$200,126,FALSE)=0,"",VLOOKUP($A19,parlvotes_lh!$A$11:$ZZ$200,126,FALSE)))</f>
        <v/>
      </c>
      <c r="Q19" s="248" t="str">
        <f>IF(ISERROR(VLOOKUP($A19,parlvotes_lh!$A$11:$ZZ$200,146,FALSE))=TRUE,"",IF(VLOOKUP($A19,parlvotes_lh!$A$11:$ZZ$200,146,FALSE)=0,"",VLOOKUP($A19,parlvotes_lh!$A$11:$ZZ$200,146,FALSE)))</f>
        <v/>
      </c>
      <c r="R19" s="248" t="str">
        <f>IF(ISERROR(VLOOKUP($A19,parlvotes_lh!$A$11:$ZZ$200,166,FALSE))=TRUE,"",IF(VLOOKUP($A19,parlvotes_lh!$A$11:$ZZ$200,166,FALSE)=0,"",VLOOKUP($A19,parlvotes_lh!$A$11:$ZZ$200,166,FALSE)))</f>
        <v/>
      </c>
      <c r="S19" s="248" t="str">
        <f>IF(ISERROR(VLOOKUP($A19,parlvotes_lh!$A$11:$ZZ$200,186,FALSE))=TRUE,"",IF(VLOOKUP($A19,parlvotes_lh!$A$11:$ZZ$200,186,FALSE)=0,"",VLOOKUP($A19,parlvotes_lh!$A$11:$ZZ$200,186,FALSE)))</f>
        <v/>
      </c>
      <c r="T19" s="248" t="str">
        <f>IF(ISERROR(VLOOKUP($A19,parlvotes_lh!$A$11:$ZZ$200,206,FALSE))=TRUE,"",IF(VLOOKUP($A19,parlvotes_lh!$A$11:$ZZ$200,206,FALSE)=0,"",VLOOKUP($A19,parlvotes_lh!$A$11:$ZZ$200,206,FALSE)))</f>
        <v/>
      </c>
      <c r="U19" s="248" t="str">
        <f>IF(ISERROR(VLOOKUP($A19,parlvotes_lh!$A$11:$ZZ$200,226,FALSE))=TRUE,"",IF(VLOOKUP($A19,parlvotes_lh!$A$11:$ZZ$200,226,FALSE)=0,"",VLOOKUP($A19,parlvotes_lh!$A$11:$ZZ$200,226,FALSE)))</f>
        <v/>
      </c>
      <c r="V19" s="248" t="str">
        <f>IF(ISERROR(VLOOKUP($A19,parlvotes_lh!$A$11:$ZZ$200,246,FALSE))=TRUE,"",IF(VLOOKUP($A19,parlvotes_lh!$A$11:$ZZ$200,246,FALSE)=0,"",VLOOKUP($A19,parlvotes_lh!$A$11:$ZZ$200,246,FALSE)))</f>
        <v/>
      </c>
      <c r="W19" s="248" t="str">
        <f>IF(ISERROR(VLOOKUP($A19,parlvotes_lh!$A$11:$ZZ$200,266,FALSE))=TRUE,"",IF(VLOOKUP($A19,parlvotes_lh!$A$11:$ZZ$200,266,FALSE)=0,"",VLOOKUP($A19,parlvotes_lh!$A$11:$ZZ$200,266,FALSE)))</f>
        <v/>
      </c>
      <c r="X19" s="248" t="str">
        <f>IF(ISERROR(VLOOKUP($A19,parlvotes_lh!$A$11:$ZZ$200,286,FALSE))=TRUE,"",IF(VLOOKUP($A19,parlvotes_lh!$A$11:$ZZ$200,286,FALSE)=0,"",VLOOKUP($A19,parlvotes_lh!$A$11:$ZZ$200,286,FALSE)))</f>
        <v/>
      </c>
      <c r="Y19" s="248" t="str">
        <f>IF(ISERROR(VLOOKUP($A19,parlvotes_lh!$A$11:$ZZ$200,306,FALSE))=TRUE,"",IF(VLOOKUP($A19,parlvotes_lh!$A$11:$ZZ$200,306,FALSE)=0,"",VLOOKUP($A19,parlvotes_lh!$A$11:$ZZ$200,306,FALSE)))</f>
        <v/>
      </c>
      <c r="Z19" s="248" t="str">
        <f>IF(ISERROR(VLOOKUP($A19,parlvotes_lh!$A$11:$ZZ$200,326,FALSE))=TRUE,"",IF(VLOOKUP($A19,parlvotes_lh!$A$11:$ZZ$200,326,FALSE)=0,"",VLOOKUP($A19,parlvotes_lh!$A$11:$ZZ$200,326,FALSE)))</f>
        <v/>
      </c>
      <c r="AA19" s="248" t="str">
        <f>IF(ISERROR(VLOOKUP($A19,parlvotes_lh!$A$11:$ZZ$200,346,FALSE))=TRUE,"",IF(VLOOKUP($A19,parlvotes_lh!$A$11:$ZZ$200,346,FALSE)=0,"",VLOOKUP($A19,parlvotes_lh!$A$11:$ZZ$200,346,FALSE)))</f>
        <v/>
      </c>
      <c r="AB19" s="248" t="str">
        <f>IF(ISERROR(VLOOKUP($A19,parlvotes_lh!$A$11:$ZZ$200,366,FALSE))=TRUE,"",IF(VLOOKUP($A19,parlvotes_lh!$A$11:$ZZ$200,366,FALSE)=0,"",VLOOKUP($A19,parlvotes_lh!$A$11:$ZZ$200,366,FALSE)))</f>
        <v/>
      </c>
      <c r="AC19" s="248" t="str">
        <f>IF(ISERROR(VLOOKUP($A19,parlvotes_lh!$A$11:$ZZ$200,386,FALSE))=TRUE,"",IF(VLOOKUP($A19,parlvotes_lh!$A$11:$ZZ$200,386,FALSE)=0,"",VLOOKUP($A19,parlvotes_lh!$A$11:$ZZ$200,386,FALSE)))</f>
        <v/>
      </c>
    </row>
    <row r="20" spans="1:38" ht="13.5" customHeight="1" x14ac:dyDescent="0.2">
      <c r="A20" s="242" t="str">
        <f>IF(info_parties!A19="","",info_parties!A19)</f>
        <v>it_ds01</v>
      </c>
      <c r="B20" s="96" t="str">
        <f>IF(A20="","",MID(info_weblinks!$C$3,32,3))</f>
        <v>ita</v>
      </c>
      <c r="C20" s="96" t="str">
        <f>IF(info_parties!G19="","",info_parties!G19)</f>
        <v>Democrats of the Left</v>
      </c>
      <c r="D20" s="96" t="str">
        <f>IF(info_parties!K19="","",info_parties!K19)</f>
        <v>Democratici di Sinistra</v>
      </c>
      <c r="E20" s="96" t="str">
        <f>IF(info_parties!H19="","",info_parties!H19)</f>
        <v>DS</v>
      </c>
      <c r="F20" s="243">
        <f t="shared" si="0"/>
        <v>37024</v>
      </c>
      <c r="G20" s="244">
        <f t="shared" si="1"/>
        <v>37024</v>
      </c>
      <c r="H20" s="245">
        <f t="shared" si="2"/>
        <v>0.16569757606489341</v>
      </c>
      <c r="I20" s="246">
        <f t="shared" si="3"/>
        <v>37024</v>
      </c>
      <c r="J20" s="247" t="str">
        <f>IF(ISERROR(VLOOKUP($A20,parlvotes_lh!$A$11:$ZZ$200,6,FALSE))=TRUE,"",IF(VLOOKUP($A20,parlvotes_lh!$A$11:$ZZ$200,6,FALSE)=0,"",VLOOKUP($A20,parlvotes_lh!$A$11:$ZZ$200,6,FALSE)))</f>
        <v/>
      </c>
      <c r="K20" s="247" t="str">
        <f>IF(ISERROR(VLOOKUP($A20,parlvotes_lh!$A$11:$ZZ$200,26,FALSE))=TRUE,"",IF(VLOOKUP($A20,parlvotes_lh!$A$11:$ZZ$200,26,FALSE)=0,"",VLOOKUP($A20,parlvotes_lh!$A$11:$ZZ$200,26,FALSE)))</f>
        <v/>
      </c>
      <c r="L20" s="247" t="str">
        <f>IF(ISERROR(VLOOKUP($A20,parlvotes_lh!$A$11:$ZZ$200,46,FALSE))=TRUE,"",IF(VLOOKUP($A20,parlvotes_lh!$A$11:$ZZ$200,46,FALSE)=0,"",VLOOKUP($A20,parlvotes_lh!$A$11:$ZZ$200,46,FALSE)))</f>
        <v/>
      </c>
      <c r="M20" s="247" t="str">
        <f>IF(ISERROR(VLOOKUP($A20,parlvotes_lh!$A$11:$ZZ$200,66,FALSE))=TRUE,"",IF(VLOOKUP($A20,parlvotes_lh!$A$11:$ZZ$200,66,FALSE)=0,"",VLOOKUP($A20,parlvotes_lh!$A$11:$ZZ$200,66,FALSE)))</f>
        <v/>
      </c>
      <c r="N20" s="247">
        <f>IF(ISERROR(VLOOKUP($A20,parlvotes_lh!$A$11:$ZZ$200,86,FALSE))=TRUE,"",IF(VLOOKUP($A20,parlvotes_lh!$A$11:$ZZ$200,86,FALSE)=0,"",VLOOKUP($A20,parlvotes_lh!$A$11:$ZZ$200,86,FALSE)))</f>
        <v>0.16569757606489341</v>
      </c>
      <c r="O20" s="247" t="str">
        <f>IF(ISERROR(VLOOKUP($A20,parlvotes_lh!$A$11:$ZZ$200,106,FALSE))=TRUE,"",IF(VLOOKUP($A20,parlvotes_lh!$A$11:$ZZ$200,106,FALSE)=0,"",VLOOKUP($A20,parlvotes_lh!$A$11:$ZZ$200,106,FALSE)))</f>
        <v/>
      </c>
      <c r="P20" s="247" t="str">
        <f>IF(ISERROR(VLOOKUP($A20,parlvotes_lh!$A$11:$ZZ$200,126,FALSE))=TRUE,"",IF(VLOOKUP($A20,parlvotes_lh!$A$11:$ZZ$200,126,FALSE)=0,"",VLOOKUP($A20,parlvotes_lh!$A$11:$ZZ$200,126,FALSE)))</f>
        <v/>
      </c>
      <c r="Q20" s="248" t="str">
        <f>IF(ISERROR(VLOOKUP($A20,parlvotes_lh!$A$11:$ZZ$200,146,FALSE))=TRUE,"",IF(VLOOKUP($A20,parlvotes_lh!$A$11:$ZZ$200,146,FALSE)=0,"",VLOOKUP($A20,parlvotes_lh!$A$11:$ZZ$200,146,FALSE)))</f>
        <v/>
      </c>
      <c r="R20" s="248" t="str">
        <f>IF(ISERROR(VLOOKUP($A20,parlvotes_lh!$A$11:$ZZ$200,166,FALSE))=TRUE,"",IF(VLOOKUP($A20,parlvotes_lh!$A$11:$ZZ$200,166,FALSE)=0,"",VLOOKUP($A20,parlvotes_lh!$A$11:$ZZ$200,166,FALSE)))</f>
        <v/>
      </c>
      <c r="S20" s="248" t="str">
        <f>IF(ISERROR(VLOOKUP($A20,parlvotes_lh!$A$11:$ZZ$200,186,FALSE))=TRUE,"",IF(VLOOKUP($A20,parlvotes_lh!$A$11:$ZZ$200,186,FALSE)=0,"",VLOOKUP($A20,parlvotes_lh!$A$11:$ZZ$200,186,FALSE)))</f>
        <v/>
      </c>
      <c r="T20" s="248" t="str">
        <f>IF(ISERROR(VLOOKUP($A20,parlvotes_lh!$A$11:$ZZ$200,206,FALSE))=TRUE,"",IF(VLOOKUP($A20,parlvotes_lh!$A$11:$ZZ$200,206,FALSE)=0,"",VLOOKUP($A20,parlvotes_lh!$A$11:$ZZ$200,206,FALSE)))</f>
        <v/>
      </c>
      <c r="U20" s="248" t="str">
        <f>IF(ISERROR(VLOOKUP($A20,parlvotes_lh!$A$11:$ZZ$200,226,FALSE))=TRUE,"",IF(VLOOKUP($A20,parlvotes_lh!$A$11:$ZZ$200,226,FALSE)=0,"",VLOOKUP($A20,parlvotes_lh!$A$11:$ZZ$200,226,FALSE)))</f>
        <v/>
      </c>
      <c r="V20" s="248" t="str">
        <f>IF(ISERROR(VLOOKUP($A20,parlvotes_lh!$A$11:$ZZ$200,246,FALSE))=TRUE,"",IF(VLOOKUP($A20,parlvotes_lh!$A$11:$ZZ$200,246,FALSE)=0,"",VLOOKUP($A20,parlvotes_lh!$A$11:$ZZ$200,246,FALSE)))</f>
        <v/>
      </c>
      <c r="W20" s="248" t="str">
        <f>IF(ISERROR(VLOOKUP($A20,parlvotes_lh!$A$11:$ZZ$200,266,FALSE))=TRUE,"",IF(VLOOKUP($A20,parlvotes_lh!$A$11:$ZZ$200,266,FALSE)=0,"",VLOOKUP($A20,parlvotes_lh!$A$11:$ZZ$200,266,FALSE)))</f>
        <v/>
      </c>
      <c r="X20" s="248" t="str">
        <f>IF(ISERROR(VLOOKUP($A20,parlvotes_lh!$A$11:$ZZ$200,286,FALSE))=TRUE,"",IF(VLOOKUP($A20,parlvotes_lh!$A$11:$ZZ$200,286,FALSE)=0,"",VLOOKUP($A20,parlvotes_lh!$A$11:$ZZ$200,286,FALSE)))</f>
        <v/>
      </c>
      <c r="Y20" s="248" t="str">
        <f>IF(ISERROR(VLOOKUP($A20,parlvotes_lh!$A$11:$ZZ$200,306,FALSE))=TRUE,"",IF(VLOOKUP($A20,parlvotes_lh!$A$11:$ZZ$200,306,FALSE)=0,"",VLOOKUP($A20,parlvotes_lh!$A$11:$ZZ$200,306,FALSE)))</f>
        <v/>
      </c>
      <c r="Z20" s="248" t="str">
        <f>IF(ISERROR(VLOOKUP($A20,parlvotes_lh!$A$11:$ZZ$200,326,FALSE))=TRUE,"",IF(VLOOKUP($A20,parlvotes_lh!$A$11:$ZZ$200,326,FALSE)=0,"",VLOOKUP($A20,parlvotes_lh!$A$11:$ZZ$200,326,FALSE)))</f>
        <v/>
      </c>
      <c r="AA20" s="248" t="str">
        <f>IF(ISERROR(VLOOKUP($A20,parlvotes_lh!$A$11:$ZZ$200,346,FALSE))=TRUE,"",IF(VLOOKUP($A20,parlvotes_lh!$A$11:$ZZ$200,346,FALSE)=0,"",VLOOKUP($A20,parlvotes_lh!$A$11:$ZZ$200,346,FALSE)))</f>
        <v/>
      </c>
      <c r="AB20" s="248" t="str">
        <f>IF(ISERROR(VLOOKUP($A20,parlvotes_lh!$A$11:$ZZ$200,366,FALSE))=TRUE,"",IF(VLOOKUP($A20,parlvotes_lh!$A$11:$ZZ$200,366,FALSE)=0,"",VLOOKUP($A20,parlvotes_lh!$A$11:$ZZ$200,366,FALSE)))</f>
        <v/>
      </c>
      <c r="AC20" s="248" t="str">
        <f>IF(ISERROR(VLOOKUP($A20,parlvotes_lh!$A$11:$ZZ$200,386,FALSE))=TRUE,"",IF(VLOOKUP($A20,parlvotes_lh!$A$11:$ZZ$200,386,FALSE)=0,"",VLOOKUP($A20,parlvotes_lh!$A$11:$ZZ$200,386,FALSE)))</f>
        <v/>
      </c>
    </row>
    <row r="21" spans="1:38" ht="13.5" customHeight="1" x14ac:dyDescent="0.2">
      <c r="A21" s="242" t="str">
        <f>IF(info_parties!A20="","",info_parties!A20)</f>
        <v>it_eldr01</v>
      </c>
      <c r="B21" s="96" t="str">
        <f>IF(A21="","",MID(info_weblinks!$C$3,32,3))</f>
        <v>ita</v>
      </c>
      <c r="C21" s="96" t="str">
        <f>IF(info_parties!G20="","",info_parties!G20)</f>
        <v>Democrats Liberals Republicans Europeans</v>
      </c>
      <c r="D21" s="96" t="str">
        <f>IF(info_parties!K20="","",info_parties!K20)</f>
        <v>Democratici Liberali Repubblicani Europei</v>
      </c>
      <c r="E21" s="96" t="str">
        <f>IF(info_parties!H20="","",info_parties!H20)</f>
        <v>ELDR</v>
      </c>
      <c r="F21" s="243" t="str">
        <f t="shared" si="0"/>
        <v/>
      </c>
      <c r="G21" s="244" t="str">
        <f t="shared" si="1"/>
        <v/>
      </c>
      <c r="H21" s="245" t="str">
        <f t="shared" si="2"/>
        <v/>
      </c>
      <c r="I21" s="246" t="str">
        <f t="shared" si="3"/>
        <v/>
      </c>
      <c r="J21" s="247" t="str">
        <f>IF(ISERROR(VLOOKUP($A21,parlvotes_lh!$A$11:$ZZ$200,6,FALSE))=TRUE,"",IF(VLOOKUP($A21,parlvotes_lh!$A$11:$ZZ$200,6,FALSE)=0,"",VLOOKUP($A21,parlvotes_lh!$A$11:$ZZ$200,6,FALSE)))</f>
        <v/>
      </c>
      <c r="K21" s="247" t="str">
        <f>IF(ISERROR(VLOOKUP($A21,parlvotes_lh!$A$11:$ZZ$200,26,FALSE))=TRUE,"",IF(VLOOKUP($A21,parlvotes_lh!$A$11:$ZZ$200,26,FALSE)=0,"",VLOOKUP($A21,parlvotes_lh!$A$11:$ZZ$200,26,FALSE)))</f>
        <v/>
      </c>
      <c r="L21" s="247" t="str">
        <f>IF(ISERROR(VLOOKUP($A21,parlvotes_lh!$A$11:$ZZ$200,46,FALSE))=TRUE,"",IF(VLOOKUP($A21,parlvotes_lh!$A$11:$ZZ$200,46,FALSE)=0,"",VLOOKUP($A21,parlvotes_lh!$A$11:$ZZ$200,46,FALSE)))</f>
        <v/>
      </c>
      <c r="M21" s="247" t="str">
        <f>IF(ISERROR(VLOOKUP($A21,parlvotes_lh!$A$11:$ZZ$200,66,FALSE))=TRUE,"",IF(VLOOKUP($A21,parlvotes_lh!$A$11:$ZZ$200,66,FALSE)=0,"",VLOOKUP($A21,parlvotes_lh!$A$11:$ZZ$200,66,FALSE)))</f>
        <v/>
      </c>
      <c r="N21" s="247" t="str">
        <f>IF(ISERROR(VLOOKUP($A21,parlvotes_lh!$A$11:$ZZ$200,86,FALSE))=TRUE,"",IF(VLOOKUP($A21,parlvotes_lh!$A$11:$ZZ$200,86,FALSE)=0,"",VLOOKUP($A21,parlvotes_lh!$A$11:$ZZ$200,86,FALSE)))</f>
        <v/>
      </c>
      <c r="O21" s="247" t="str">
        <f>IF(ISERROR(VLOOKUP($A21,parlvotes_lh!$A$11:$ZZ$200,106,FALSE))=TRUE,"",IF(VLOOKUP($A21,parlvotes_lh!$A$11:$ZZ$200,106,FALSE)=0,"",VLOOKUP($A21,parlvotes_lh!$A$11:$ZZ$200,106,FALSE)))</f>
        <v/>
      </c>
      <c r="P21" s="247" t="str">
        <f>IF(ISERROR(VLOOKUP($A21,parlvotes_lh!$A$11:$ZZ$200,126,FALSE))=TRUE,"",IF(VLOOKUP($A21,parlvotes_lh!$A$11:$ZZ$200,126,FALSE)=0,"",VLOOKUP($A21,parlvotes_lh!$A$11:$ZZ$200,126,FALSE)))</f>
        <v/>
      </c>
      <c r="Q21" s="248" t="str">
        <f>IF(ISERROR(VLOOKUP($A21,parlvotes_lh!$A$11:$ZZ$200,146,FALSE))=TRUE,"",IF(VLOOKUP($A21,parlvotes_lh!$A$11:$ZZ$200,146,FALSE)=0,"",VLOOKUP($A21,parlvotes_lh!$A$11:$ZZ$200,146,FALSE)))</f>
        <v/>
      </c>
      <c r="R21" s="248" t="str">
        <f>IF(ISERROR(VLOOKUP($A21,parlvotes_lh!$A$11:$ZZ$200,166,FALSE))=TRUE,"",IF(VLOOKUP($A21,parlvotes_lh!$A$11:$ZZ$200,166,FALSE)=0,"",VLOOKUP($A21,parlvotes_lh!$A$11:$ZZ$200,166,FALSE)))</f>
        <v/>
      </c>
      <c r="S21" s="248" t="str">
        <f>IF(ISERROR(VLOOKUP($A21,parlvotes_lh!$A$11:$ZZ$200,186,FALSE))=TRUE,"",IF(VLOOKUP($A21,parlvotes_lh!$A$11:$ZZ$200,186,FALSE)=0,"",VLOOKUP($A21,parlvotes_lh!$A$11:$ZZ$200,186,FALSE)))</f>
        <v/>
      </c>
      <c r="T21" s="248" t="str">
        <f>IF(ISERROR(VLOOKUP($A21,parlvotes_lh!$A$11:$ZZ$200,206,FALSE))=TRUE,"",IF(VLOOKUP($A21,parlvotes_lh!$A$11:$ZZ$200,206,FALSE)=0,"",VLOOKUP($A21,parlvotes_lh!$A$11:$ZZ$200,206,FALSE)))</f>
        <v/>
      </c>
      <c r="U21" s="248" t="str">
        <f>IF(ISERROR(VLOOKUP($A21,parlvotes_lh!$A$11:$ZZ$200,226,FALSE))=TRUE,"",IF(VLOOKUP($A21,parlvotes_lh!$A$11:$ZZ$200,226,FALSE)=0,"",VLOOKUP($A21,parlvotes_lh!$A$11:$ZZ$200,226,FALSE)))</f>
        <v/>
      </c>
      <c r="V21" s="248" t="str">
        <f>IF(ISERROR(VLOOKUP($A21,parlvotes_lh!$A$11:$ZZ$200,246,FALSE))=TRUE,"",IF(VLOOKUP($A21,parlvotes_lh!$A$11:$ZZ$200,246,FALSE)=0,"",VLOOKUP($A21,parlvotes_lh!$A$11:$ZZ$200,246,FALSE)))</f>
        <v/>
      </c>
      <c r="W21" s="248" t="str">
        <f>IF(ISERROR(VLOOKUP($A21,parlvotes_lh!$A$11:$ZZ$200,266,FALSE))=TRUE,"",IF(VLOOKUP($A21,parlvotes_lh!$A$11:$ZZ$200,266,FALSE)=0,"",VLOOKUP($A21,parlvotes_lh!$A$11:$ZZ$200,266,FALSE)))</f>
        <v/>
      </c>
      <c r="X21" s="248" t="str">
        <f>IF(ISERROR(VLOOKUP($A21,parlvotes_lh!$A$11:$ZZ$200,286,FALSE))=TRUE,"",IF(VLOOKUP($A21,parlvotes_lh!$A$11:$ZZ$200,286,FALSE)=0,"",VLOOKUP($A21,parlvotes_lh!$A$11:$ZZ$200,286,FALSE)))</f>
        <v/>
      </c>
      <c r="Y21" s="248" t="str">
        <f>IF(ISERROR(VLOOKUP($A21,parlvotes_lh!$A$11:$ZZ$200,306,FALSE))=TRUE,"",IF(VLOOKUP($A21,parlvotes_lh!$A$11:$ZZ$200,306,FALSE)=0,"",VLOOKUP($A21,parlvotes_lh!$A$11:$ZZ$200,306,FALSE)))</f>
        <v/>
      </c>
      <c r="Z21" s="248" t="str">
        <f>IF(ISERROR(VLOOKUP($A21,parlvotes_lh!$A$11:$ZZ$200,326,FALSE))=TRUE,"",IF(VLOOKUP($A21,parlvotes_lh!$A$11:$ZZ$200,326,FALSE)=0,"",VLOOKUP($A21,parlvotes_lh!$A$11:$ZZ$200,326,FALSE)))</f>
        <v/>
      </c>
      <c r="AA21" s="248" t="str">
        <f>IF(ISERROR(VLOOKUP($A21,parlvotes_lh!$A$11:$ZZ$200,346,FALSE))=TRUE,"",IF(VLOOKUP($A21,parlvotes_lh!$A$11:$ZZ$200,346,FALSE)=0,"",VLOOKUP($A21,parlvotes_lh!$A$11:$ZZ$200,346,FALSE)))</f>
        <v/>
      </c>
      <c r="AB21" s="248" t="str">
        <f>IF(ISERROR(VLOOKUP($A21,parlvotes_lh!$A$11:$ZZ$200,366,FALSE))=TRUE,"",IF(VLOOKUP($A21,parlvotes_lh!$A$11:$ZZ$200,366,FALSE)=0,"",VLOOKUP($A21,parlvotes_lh!$A$11:$ZZ$200,366,FALSE)))</f>
        <v/>
      </c>
      <c r="AC21" s="248" t="str">
        <f>IF(ISERROR(VLOOKUP($A21,parlvotes_lh!$A$11:$ZZ$200,386,FALSE))=TRUE,"",IF(VLOOKUP($A21,parlvotes_lh!$A$11:$ZZ$200,386,FALSE)=0,"",VLOOKUP($A21,parlvotes_lh!$A$11:$ZZ$200,386,FALSE)))</f>
        <v/>
      </c>
    </row>
    <row r="22" spans="1:38" ht="13.5" customHeight="1" x14ac:dyDescent="0.2">
      <c r="A22" s="242" t="str">
        <f>IF(info_parties!A21="","",info_parties!A21)</f>
        <v>it_dc01</v>
      </c>
      <c r="B22" s="96" t="str">
        <f>IF(A22="","",MID(info_weblinks!$C$3,32,3))</f>
        <v>ita</v>
      </c>
      <c r="C22" s="96" t="str">
        <f>IF(info_parties!G21="","",info_parties!G21)</f>
        <v>Christian Democratic Party</v>
      </c>
      <c r="D22" s="96" t="str">
        <f>IF(info_parties!K21="","",info_parties!K21)</f>
        <v>Democrazia Cristiana</v>
      </c>
      <c r="E22" s="96" t="str">
        <f>IF(info_parties!H21="","",info_parties!H21)</f>
        <v>DC</v>
      </c>
      <c r="F22" s="243">
        <f t="shared" si="0"/>
        <v>31942</v>
      </c>
      <c r="G22" s="244">
        <f t="shared" si="1"/>
        <v>33699</v>
      </c>
      <c r="H22" s="245">
        <f t="shared" si="2"/>
        <v>0.34300000000000003</v>
      </c>
      <c r="I22" s="246">
        <f t="shared" si="3"/>
        <v>31942</v>
      </c>
      <c r="J22" s="247">
        <f>IF(ISERROR(VLOOKUP($A22,parlvotes_lh!$A$11:$ZZ$200,6,FALSE))=TRUE,"",IF(VLOOKUP($A22,parlvotes_lh!$A$11:$ZZ$200,6,FALSE)=0,"",VLOOKUP($A22,parlvotes_lh!$A$11:$ZZ$200,6,FALSE)))</f>
        <v>0.34300000000000003</v>
      </c>
      <c r="K22" s="247">
        <f>IF(ISERROR(VLOOKUP($A22,parlvotes_lh!$A$11:$ZZ$200,26,FALSE))=TRUE,"",IF(VLOOKUP($A22,parlvotes_lh!$A$11:$ZZ$200,26,FALSE)=0,"",VLOOKUP($A22,parlvotes_lh!$A$11:$ZZ$200,26,FALSE)))</f>
        <v>0.29699999999999999</v>
      </c>
      <c r="L22" s="247" t="str">
        <f>IF(ISERROR(VLOOKUP($A22,parlvotes_lh!$A$11:$ZZ$200,46,FALSE))=TRUE,"",IF(VLOOKUP($A22,parlvotes_lh!$A$11:$ZZ$200,46,FALSE)=0,"",VLOOKUP($A22,parlvotes_lh!$A$11:$ZZ$200,46,FALSE)))</f>
        <v/>
      </c>
      <c r="M22" s="247" t="str">
        <f>IF(ISERROR(VLOOKUP($A22,parlvotes_lh!$A$11:$ZZ$200,66,FALSE))=TRUE,"",IF(VLOOKUP($A22,parlvotes_lh!$A$11:$ZZ$200,66,FALSE)=0,"",VLOOKUP($A22,parlvotes_lh!$A$11:$ZZ$200,66,FALSE)))</f>
        <v/>
      </c>
      <c r="N22" s="247" t="str">
        <f>IF(ISERROR(VLOOKUP($A22,parlvotes_lh!$A$11:$ZZ$200,86,FALSE))=TRUE,"",IF(VLOOKUP($A22,parlvotes_lh!$A$11:$ZZ$200,86,FALSE)=0,"",VLOOKUP($A22,parlvotes_lh!$A$11:$ZZ$200,86,FALSE)))</f>
        <v/>
      </c>
      <c r="O22" s="247" t="str">
        <f>IF(ISERROR(VLOOKUP($A22,parlvotes_lh!$A$11:$ZZ$200,106,FALSE))=TRUE,"",IF(VLOOKUP($A22,parlvotes_lh!$A$11:$ZZ$200,106,FALSE)=0,"",VLOOKUP($A22,parlvotes_lh!$A$11:$ZZ$200,106,FALSE)))</f>
        <v/>
      </c>
      <c r="P22" s="247" t="str">
        <f>IF(ISERROR(VLOOKUP($A22,parlvotes_lh!$A$11:$ZZ$200,126,FALSE))=TRUE,"",IF(VLOOKUP($A22,parlvotes_lh!$A$11:$ZZ$200,126,FALSE)=0,"",VLOOKUP($A22,parlvotes_lh!$A$11:$ZZ$200,126,FALSE)))</f>
        <v/>
      </c>
      <c r="Q22" s="248" t="str">
        <f>IF(ISERROR(VLOOKUP($A22,parlvotes_lh!$A$11:$ZZ$200,146,FALSE))=TRUE,"",IF(VLOOKUP($A22,parlvotes_lh!$A$11:$ZZ$200,146,FALSE)=0,"",VLOOKUP($A22,parlvotes_lh!$A$11:$ZZ$200,146,FALSE)))</f>
        <v/>
      </c>
      <c r="R22" s="248" t="str">
        <f>IF(ISERROR(VLOOKUP($A22,parlvotes_lh!$A$11:$ZZ$200,166,FALSE))=TRUE,"",IF(VLOOKUP($A22,parlvotes_lh!$A$11:$ZZ$200,166,FALSE)=0,"",VLOOKUP($A22,parlvotes_lh!$A$11:$ZZ$200,166,FALSE)))</f>
        <v/>
      </c>
      <c r="S22" s="248" t="str">
        <f>IF(ISERROR(VLOOKUP($A22,parlvotes_lh!$A$11:$ZZ$200,186,FALSE))=TRUE,"",IF(VLOOKUP($A22,parlvotes_lh!$A$11:$ZZ$200,186,FALSE)=0,"",VLOOKUP($A22,parlvotes_lh!$A$11:$ZZ$200,186,FALSE)))</f>
        <v/>
      </c>
      <c r="T22" s="248" t="str">
        <f>IF(ISERROR(VLOOKUP($A22,parlvotes_lh!$A$11:$ZZ$200,206,FALSE))=TRUE,"",IF(VLOOKUP($A22,parlvotes_lh!$A$11:$ZZ$200,206,FALSE)=0,"",VLOOKUP($A22,parlvotes_lh!$A$11:$ZZ$200,206,FALSE)))</f>
        <v/>
      </c>
      <c r="U22" s="248" t="str">
        <f>IF(ISERROR(VLOOKUP($A22,parlvotes_lh!$A$11:$ZZ$200,226,FALSE))=TRUE,"",IF(VLOOKUP($A22,parlvotes_lh!$A$11:$ZZ$200,226,FALSE)=0,"",VLOOKUP($A22,parlvotes_lh!$A$11:$ZZ$200,226,FALSE)))</f>
        <v/>
      </c>
      <c r="V22" s="248" t="str">
        <f>IF(ISERROR(VLOOKUP($A22,parlvotes_lh!$A$11:$ZZ$200,246,FALSE))=TRUE,"",IF(VLOOKUP($A22,parlvotes_lh!$A$11:$ZZ$200,246,FALSE)=0,"",VLOOKUP($A22,parlvotes_lh!$A$11:$ZZ$200,246,FALSE)))</f>
        <v/>
      </c>
      <c r="W22" s="248" t="str">
        <f>IF(ISERROR(VLOOKUP($A22,parlvotes_lh!$A$11:$ZZ$200,266,FALSE))=TRUE,"",IF(VLOOKUP($A22,parlvotes_lh!$A$11:$ZZ$200,266,FALSE)=0,"",VLOOKUP($A22,parlvotes_lh!$A$11:$ZZ$200,266,FALSE)))</f>
        <v/>
      </c>
      <c r="X22" s="248" t="str">
        <f>IF(ISERROR(VLOOKUP($A22,parlvotes_lh!$A$11:$ZZ$200,286,FALSE))=TRUE,"",IF(VLOOKUP($A22,parlvotes_lh!$A$11:$ZZ$200,286,FALSE)=0,"",VLOOKUP($A22,parlvotes_lh!$A$11:$ZZ$200,286,FALSE)))</f>
        <v/>
      </c>
      <c r="Y22" s="248" t="str">
        <f>IF(ISERROR(VLOOKUP($A22,parlvotes_lh!$A$11:$ZZ$200,306,FALSE))=TRUE,"",IF(VLOOKUP($A22,parlvotes_lh!$A$11:$ZZ$200,306,FALSE)=0,"",VLOOKUP($A22,parlvotes_lh!$A$11:$ZZ$200,306,FALSE)))</f>
        <v/>
      </c>
      <c r="Z22" s="248" t="str">
        <f>IF(ISERROR(VLOOKUP($A22,parlvotes_lh!$A$11:$ZZ$200,326,FALSE))=TRUE,"",IF(VLOOKUP($A22,parlvotes_lh!$A$11:$ZZ$200,326,FALSE)=0,"",VLOOKUP($A22,parlvotes_lh!$A$11:$ZZ$200,326,FALSE)))</f>
        <v/>
      </c>
      <c r="AA22" s="248" t="str">
        <f>IF(ISERROR(VLOOKUP($A22,parlvotes_lh!$A$11:$ZZ$200,346,FALSE))=TRUE,"",IF(VLOOKUP($A22,parlvotes_lh!$A$11:$ZZ$200,346,FALSE)=0,"",VLOOKUP($A22,parlvotes_lh!$A$11:$ZZ$200,346,FALSE)))</f>
        <v/>
      </c>
      <c r="AB22" s="248" t="str">
        <f>IF(ISERROR(VLOOKUP($A22,parlvotes_lh!$A$11:$ZZ$200,366,FALSE))=TRUE,"",IF(VLOOKUP($A22,parlvotes_lh!$A$11:$ZZ$200,366,FALSE)=0,"",VLOOKUP($A22,parlvotes_lh!$A$11:$ZZ$200,366,FALSE)))</f>
        <v/>
      </c>
      <c r="AC22" s="248" t="str">
        <f>IF(ISERROR(VLOOKUP($A22,parlvotes_lh!$A$11:$ZZ$200,386,FALSE))=TRUE,"",IF(VLOOKUP($A22,parlvotes_lh!$A$11:$ZZ$200,386,FALSE)=0,"",VLOOKUP($A22,parlvotes_lh!$A$11:$ZZ$200,386,FALSE)))</f>
        <v/>
      </c>
    </row>
    <row r="23" spans="1:38" ht="13.5" customHeight="1" x14ac:dyDescent="0.2">
      <c r="A23" s="242" t="str">
        <f>IF(info_parties!A22="","",info_parties!A22)</f>
        <v>it_dcpa01</v>
      </c>
      <c r="B23" s="96" t="str">
        <f>IF(A23="","",MID(info_weblinks!$C$3,32,3))</f>
        <v>ita</v>
      </c>
      <c r="C23" s="96" t="str">
        <f>IF(info_parties!G22="","",info_parties!G22)</f>
        <v>Christian Democracy for the Autonomies</v>
      </c>
      <c r="D23" s="96" t="str">
        <f>IF(info_parties!K22="","",info_parties!K22)</f>
        <v>Democrazia Cristiana per le Autonomie</v>
      </c>
      <c r="E23" s="96" t="str">
        <f>IF(info_parties!H22="","",info_parties!H22)</f>
        <v>DCpA</v>
      </c>
      <c r="F23" s="243" t="str">
        <f t="shared" si="0"/>
        <v/>
      </c>
      <c r="G23" s="244" t="str">
        <f t="shared" si="1"/>
        <v/>
      </c>
      <c r="H23" s="245" t="str">
        <f t="shared" si="2"/>
        <v/>
      </c>
      <c r="I23" s="246" t="str">
        <f t="shared" si="3"/>
        <v/>
      </c>
      <c r="J23" s="247" t="str">
        <f>IF(ISERROR(VLOOKUP($A23,parlvotes_lh!$A$11:$ZZ$200,6,FALSE))=TRUE,"",IF(VLOOKUP($A23,parlvotes_lh!$A$11:$ZZ$200,6,FALSE)=0,"",VLOOKUP($A23,parlvotes_lh!$A$11:$ZZ$200,6,FALSE)))</f>
        <v/>
      </c>
      <c r="K23" s="247" t="str">
        <f>IF(ISERROR(VLOOKUP($A23,parlvotes_lh!$A$11:$ZZ$200,26,FALSE))=TRUE,"",IF(VLOOKUP($A23,parlvotes_lh!$A$11:$ZZ$200,26,FALSE)=0,"",VLOOKUP($A23,parlvotes_lh!$A$11:$ZZ$200,26,FALSE)))</f>
        <v/>
      </c>
      <c r="L23" s="247" t="str">
        <f>IF(ISERROR(VLOOKUP($A23,parlvotes_lh!$A$11:$ZZ$200,46,FALSE))=TRUE,"",IF(VLOOKUP($A23,parlvotes_lh!$A$11:$ZZ$200,46,FALSE)=0,"",VLOOKUP($A23,parlvotes_lh!$A$11:$ZZ$200,46,FALSE)))</f>
        <v/>
      </c>
      <c r="M23" s="247" t="str">
        <f>IF(ISERROR(VLOOKUP($A23,parlvotes_lh!$A$11:$ZZ$200,66,FALSE))=TRUE,"",IF(VLOOKUP($A23,parlvotes_lh!$A$11:$ZZ$200,66,FALSE)=0,"",VLOOKUP($A23,parlvotes_lh!$A$11:$ZZ$200,66,FALSE)))</f>
        <v/>
      </c>
      <c r="N23" s="247" t="str">
        <f>IF(ISERROR(VLOOKUP($A23,parlvotes_lh!$A$11:$ZZ$200,86,FALSE))=TRUE,"",IF(VLOOKUP($A23,parlvotes_lh!$A$11:$ZZ$200,86,FALSE)=0,"",VLOOKUP($A23,parlvotes_lh!$A$11:$ZZ$200,86,FALSE)))</f>
        <v/>
      </c>
      <c r="O23" s="247" t="str">
        <f>IF(ISERROR(VLOOKUP($A23,parlvotes_lh!$A$11:$ZZ$200,106,FALSE))=TRUE,"",IF(VLOOKUP($A23,parlvotes_lh!$A$11:$ZZ$200,106,FALSE)=0,"",VLOOKUP($A23,parlvotes_lh!$A$11:$ZZ$200,106,FALSE)))</f>
        <v/>
      </c>
      <c r="P23" s="247" t="str">
        <f>IF(ISERROR(VLOOKUP($A23,parlvotes_lh!$A$11:$ZZ$200,126,FALSE))=TRUE,"",IF(VLOOKUP($A23,parlvotes_lh!$A$11:$ZZ$200,126,FALSE)=0,"",VLOOKUP($A23,parlvotes_lh!$A$11:$ZZ$200,126,FALSE)))</f>
        <v/>
      </c>
      <c r="Q23" s="248" t="str">
        <f>IF(ISERROR(VLOOKUP($A23,parlvotes_lh!$A$11:$ZZ$200,146,FALSE))=TRUE,"",IF(VLOOKUP($A23,parlvotes_lh!$A$11:$ZZ$200,146,FALSE)=0,"",VLOOKUP($A23,parlvotes_lh!$A$11:$ZZ$200,146,FALSE)))</f>
        <v/>
      </c>
      <c r="R23" s="248" t="str">
        <f>IF(ISERROR(VLOOKUP($A23,parlvotes_lh!$A$11:$ZZ$200,166,FALSE))=TRUE,"",IF(VLOOKUP($A23,parlvotes_lh!$A$11:$ZZ$200,166,FALSE)=0,"",VLOOKUP($A23,parlvotes_lh!$A$11:$ZZ$200,166,FALSE)))</f>
        <v/>
      </c>
      <c r="S23" s="248" t="str">
        <f>IF(ISERROR(VLOOKUP($A23,parlvotes_lh!$A$11:$ZZ$200,186,FALSE))=TRUE,"",IF(VLOOKUP($A23,parlvotes_lh!$A$11:$ZZ$200,186,FALSE)=0,"",VLOOKUP($A23,parlvotes_lh!$A$11:$ZZ$200,186,FALSE)))</f>
        <v/>
      </c>
      <c r="T23" s="248" t="str">
        <f>IF(ISERROR(VLOOKUP($A23,parlvotes_lh!$A$11:$ZZ$200,206,FALSE))=TRUE,"",IF(VLOOKUP($A23,parlvotes_lh!$A$11:$ZZ$200,206,FALSE)=0,"",VLOOKUP($A23,parlvotes_lh!$A$11:$ZZ$200,206,FALSE)))</f>
        <v/>
      </c>
      <c r="U23" s="248" t="str">
        <f>IF(ISERROR(VLOOKUP($A23,parlvotes_lh!$A$11:$ZZ$200,226,FALSE))=TRUE,"",IF(VLOOKUP($A23,parlvotes_lh!$A$11:$ZZ$200,226,FALSE)=0,"",VLOOKUP($A23,parlvotes_lh!$A$11:$ZZ$200,226,FALSE)))</f>
        <v/>
      </c>
      <c r="V23" s="248" t="str">
        <f>IF(ISERROR(VLOOKUP($A23,parlvotes_lh!$A$11:$ZZ$200,246,FALSE))=TRUE,"",IF(VLOOKUP($A23,parlvotes_lh!$A$11:$ZZ$200,246,FALSE)=0,"",VLOOKUP($A23,parlvotes_lh!$A$11:$ZZ$200,246,FALSE)))</f>
        <v/>
      </c>
      <c r="W23" s="248" t="str">
        <f>IF(ISERROR(VLOOKUP($A23,parlvotes_lh!$A$11:$ZZ$200,266,FALSE))=TRUE,"",IF(VLOOKUP($A23,parlvotes_lh!$A$11:$ZZ$200,266,FALSE)=0,"",VLOOKUP($A23,parlvotes_lh!$A$11:$ZZ$200,266,FALSE)))</f>
        <v/>
      </c>
      <c r="X23" s="248" t="str">
        <f>IF(ISERROR(VLOOKUP($A23,parlvotes_lh!$A$11:$ZZ$200,286,FALSE))=TRUE,"",IF(VLOOKUP($A23,parlvotes_lh!$A$11:$ZZ$200,286,FALSE)=0,"",VLOOKUP($A23,parlvotes_lh!$A$11:$ZZ$200,286,FALSE)))</f>
        <v/>
      </c>
      <c r="Y23" s="248" t="str">
        <f>IF(ISERROR(VLOOKUP($A23,parlvotes_lh!$A$11:$ZZ$200,306,FALSE))=TRUE,"",IF(VLOOKUP($A23,parlvotes_lh!$A$11:$ZZ$200,306,FALSE)=0,"",VLOOKUP($A23,parlvotes_lh!$A$11:$ZZ$200,306,FALSE)))</f>
        <v/>
      </c>
      <c r="Z23" s="248" t="str">
        <f>IF(ISERROR(VLOOKUP($A23,parlvotes_lh!$A$11:$ZZ$200,326,FALSE))=TRUE,"",IF(VLOOKUP($A23,parlvotes_lh!$A$11:$ZZ$200,326,FALSE)=0,"",VLOOKUP($A23,parlvotes_lh!$A$11:$ZZ$200,326,FALSE)))</f>
        <v/>
      </c>
      <c r="AA23" s="248" t="str">
        <f>IF(ISERROR(VLOOKUP($A23,parlvotes_lh!$A$11:$ZZ$200,346,FALSE))=TRUE,"",IF(VLOOKUP($A23,parlvotes_lh!$A$11:$ZZ$200,346,FALSE)=0,"",VLOOKUP($A23,parlvotes_lh!$A$11:$ZZ$200,346,FALSE)))</f>
        <v/>
      </c>
      <c r="AB23" s="248" t="str">
        <f>IF(ISERROR(VLOOKUP($A23,parlvotes_lh!$A$11:$ZZ$200,366,FALSE))=TRUE,"",IF(VLOOKUP($A23,parlvotes_lh!$A$11:$ZZ$200,366,FALSE)=0,"",VLOOKUP($A23,parlvotes_lh!$A$11:$ZZ$200,366,FALSE)))</f>
        <v/>
      </c>
      <c r="AC23" s="248" t="str">
        <f>IF(ISERROR(VLOOKUP($A23,parlvotes_lh!$A$11:$ZZ$200,386,FALSE))=TRUE,"",IF(VLOOKUP($A23,parlvotes_lh!$A$11:$ZZ$200,386,FALSE)=0,"",VLOOKUP($A23,parlvotes_lh!$A$11:$ZZ$200,386,FALSE)))</f>
        <v/>
      </c>
    </row>
    <row r="24" spans="1:38" ht="13.5" customHeight="1" x14ac:dyDescent="0.2">
      <c r="A24" s="242" t="str">
        <f>IF(info_parties!A23="","",info_parties!A23)</f>
        <v>it_dc-npsi01</v>
      </c>
      <c r="B24" s="96" t="str">
        <f>IF(A24="","",MID(info_weblinks!$C$3,32,3))</f>
        <v>ita</v>
      </c>
      <c r="C24" s="96" t="str">
        <f>IF(info_parties!G23="","",info_parties!G23)</f>
        <v>Christian Democracy/New Socialist Party</v>
      </c>
      <c r="D24" s="96" t="str">
        <f>IF(info_parties!K23="","",info_parties!K23)</f>
        <v>Democrazia Cristiana-Nuovo Partito Socialista</v>
      </c>
      <c r="E24" s="96" t="str">
        <f>IF(info_parties!H23="","",info_parties!H23)</f>
        <v>DC-NPSI</v>
      </c>
      <c r="F24" s="243" t="str">
        <f t="shared" si="0"/>
        <v/>
      </c>
      <c r="G24" s="244" t="str">
        <f t="shared" si="1"/>
        <v/>
      </c>
      <c r="H24" s="245" t="str">
        <f t="shared" si="2"/>
        <v/>
      </c>
      <c r="I24" s="246" t="str">
        <f t="shared" si="3"/>
        <v/>
      </c>
      <c r="J24" s="247" t="str">
        <f>IF(ISERROR(VLOOKUP($A24,parlvotes_lh!$A$11:$ZZ$200,6,FALSE))=TRUE,"",IF(VLOOKUP($A24,parlvotes_lh!$A$11:$ZZ$200,6,FALSE)=0,"",VLOOKUP($A24,parlvotes_lh!$A$11:$ZZ$200,6,FALSE)))</f>
        <v/>
      </c>
      <c r="K24" s="247" t="str">
        <f>IF(ISERROR(VLOOKUP($A24,parlvotes_lh!$A$11:$ZZ$200,26,FALSE))=TRUE,"",IF(VLOOKUP($A24,parlvotes_lh!$A$11:$ZZ$200,26,FALSE)=0,"",VLOOKUP($A24,parlvotes_lh!$A$11:$ZZ$200,26,FALSE)))</f>
        <v/>
      </c>
      <c r="L24" s="247" t="str">
        <f>IF(ISERROR(VLOOKUP($A24,parlvotes_lh!$A$11:$ZZ$200,46,FALSE))=TRUE,"",IF(VLOOKUP($A24,parlvotes_lh!$A$11:$ZZ$200,46,FALSE)=0,"",VLOOKUP($A24,parlvotes_lh!$A$11:$ZZ$200,46,FALSE)))</f>
        <v/>
      </c>
      <c r="M24" s="247" t="str">
        <f>IF(ISERROR(VLOOKUP($A24,parlvotes_lh!$A$11:$ZZ$200,66,FALSE))=TRUE,"",IF(VLOOKUP($A24,parlvotes_lh!$A$11:$ZZ$200,66,FALSE)=0,"",VLOOKUP($A24,parlvotes_lh!$A$11:$ZZ$200,66,FALSE)))</f>
        <v/>
      </c>
      <c r="N24" s="247" t="str">
        <f>IF(ISERROR(VLOOKUP($A24,parlvotes_lh!$A$11:$ZZ$200,86,FALSE))=TRUE,"",IF(VLOOKUP($A24,parlvotes_lh!$A$11:$ZZ$200,86,FALSE)=0,"",VLOOKUP($A24,parlvotes_lh!$A$11:$ZZ$200,86,FALSE)))</f>
        <v/>
      </c>
      <c r="O24" s="247" t="str">
        <f>IF(ISERROR(VLOOKUP($A24,parlvotes_lh!$A$11:$ZZ$200,106,FALSE))=TRUE,"",IF(VLOOKUP($A24,parlvotes_lh!$A$11:$ZZ$200,106,FALSE)=0,"",VLOOKUP($A24,parlvotes_lh!$A$11:$ZZ$200,106,FALSE)))</f>
        <v/>
      </c>
      <c r="P24" s="247" t="str">
        <f>IF(ISERROR(VLOOKUP($A24,parlvotes_lh!$A$11:$ZZ$200,126,FALSE))=TRUE,"",IF(VLOOKUP($A24,parlvotes_lh!$A$11:$ZZ$200,126,FALSE)=0,"",VLOOKUP($A24,parlvotes_lh!$A$11:$ZZ$200,126,FALSE)))</f>
        <v/>
      </c>
      <c r="Q24" s="248" t="str">
        <f>IF(ISERROR(VLOOKUP($A24,parlvotes_lh!$A$11:$ZZ$200,146,FALSE))=TRUE,"",IF(VLOOKUP($A24,parlvotes_lh!$A$11:$ZZ$200,146,FALSE)=0,"",VLOOKUP($A24,parlvotes_lh!$A$11:$ZZ$200,146,FALSE)))</f>
        <v/>
      </c>
      <c r="R24" s="248" t="str">
        <f>IF(ISERROR(VLOOKUP($A24,parlvotes_lh!$A$11:$ZZ$200,166,FALSE))=TRUE,"",IF(VLOOKUP($A24,parlvotes_lh!$A$11:$ZZ$200,166,FALSE)=0,"",VLOOKUP($A24,parlvotes_lh!$A$11:$ZZ$200,166,FALSE)))</f>
        <v/>
      </c>
      <c r="S24" s="248" t="str">
        <f>IF(ISERROR(VLOOKUP($A24,parlvotes_lh!$A$11:$ZZ$200,186,FALSE))=TRUE,"",IF(VLOOKUP($A24,parlvotes_lh!$A$11:$ZZ$200,186,FALSE)=0,"",VLOOKUP($A24,parlvotes_lh!$A$11:$ZZ$200,186,FALSE)))</f>
        <v/>
      </c>
      <c r="T24" s="248" t="str">
        <f>IF(ISERROR(VLOOKUP($A24,parlvotes_lh!$A$11:$ZZ$200,206,FALSE))=TRUE,"",IF(VLOOKUP($A24,parlvotes_lh!$A$11:$ZZ$200,206,FALSE)=0,"",VLOOKUP($A24,parlvotes_lh!$A$11:$ZZ$200,206,FALSE)))</f>
        <v/>
      </c>
      <c r="U24" s="248" t="str">
        <f>IF(ISERROR(VLOOKUP($A24,parlvotes_lh!$A$11:$ZZ$200,226,FALSE))=TRUE,"",IF(VLOOKUP($A24,parlvotes_lh!$A$11:$ZZ$200,226,FALSE)=0,"",VLOOKUP($A24,parlvotes_lh!$A$11:$ZZ$200,226,FALSE)))</f>
        <v/>
      </c>
      <c r="V24" s="248" t="str">
        <f>IF(ISERROR(VLOOKUP($A24,parlvotes_lh!$A$11:$ZZ$200,246,FALSE))=TRUE,"",IF(VLOOKUP($A24,parlvotes_lh!$A$11:$ZZ$200,246,FALSE)=0,"",VLOOKUP($A24,parlvotes_lh!$A$11:$ZZ$200,246,FALSE)))</f>
        <v/>
      </c>
      <c r="W24" s="248" t="str">
        <f>IF(ISERROR(VLOOKUP($A24,parlvotes_lh!$A$11:$ZZ$200,266,FALSE))=TRUE,"",IF(VLOOKUP($A24,parlvotes_lh!$A$11:$ZZ$200,266,FALSE)=0,"",VLOOKUP($A24,parlvotes_lh!$A$11:$ZZ$200,266,FALSE)))</f>
        <v/>
      </c>
      <c r="X24" s="248" t="str">
        <f>IF(ISERROR(VLOOKUP($A24,parlvotes_lh!$A$11:$ZZ$200,286,FALSE))=TRUE,"",IF(VLOOKUP($A24,parlvotes_lh!$A$11:$ZZ$200,286,FALSE)=0,"",VLOOKUP($A24,parlvotes_lh!$A$11:$ZZ$200,286,FALSE)))</f>
        <v/>
      </c>
      <c r="Y24" s="248" t="str">
        <f>IF(ISERROR(VLOOKUP($A24,parlvotes_lh!$A$11:$ZZ$200,306,FALSE))=TRUE,"",IF(VLOOKUP($A24,parlvotes_lh!$A$11:$ZZ$200,306,FALSE)=0,"",VLOOKUP($A24,parlvotes_lh!$A$11:$ZZ$200,306,FALSE)))</f>
        <v/>
      </c>
      <c r="Z24" s="248" t="str">
        <f>IF(ISERROR(VLOOKUP($A24,parlvotes_lh!$A$11:$ZZ$200,326,FALSE))=TRUE,"",IF(VLOOKUP($A24,parlvotes_lh!$A$11:$ZZ$200,326,FALSE)=0,"",VLOOKUP($A24,parlvotes_lh!$A$11:$ZZ$200,326,FALSE)))</f>
        <v/>
      </c>
      <c r="AA24" s="248" t="str">
        <f>IF(ISERROR(VLOOKUP($A24,parlvotes_lh!$A$11:$ZZ$200,346,FALSE))=TRUE,"",IF(VLOOKUP($A24,parlvotes_lh!$A$11:$ZZ$200,346,FALSE)=0,"",VLOOKUP($A24,parlvotes_lh!$A$11:$ZZ$200,346,FALSE)))</f>
        <v/>
      </c>
      <c r="AB24" s="248" t="str">
        <f>IF(ISERROR(VLOOKUP($A24,parlvotes_lh!$A$11:$ZZ$200,366,FALSE))=TRUE,"",IF(VLOOKUP($A24,parlvotes_lh!$A$11:$ZZ$200,366,FALSE)=0,"",VLOOKUP($A24,parlvotes_lh!$A$11:$ZZ$200,366,FALSE)))</f>
        <v/>
      </c>
      <c r="AC24" s="248" t="str">
        <f>IF(ISERROR(VLOOKUP($A24,parlvotes_lh!$A$11:$ZZ$200,386,FALSE))=TRUE,"",IF(VLOOKUP($A24,parlvotes_lh!$A$11:$ZZ$200,386,FALSE)=0,"",VLOOKUP($A24,parlvotes_lh!$A$11:$ZZ$200,386,FALSE)))</f>
        <v/>
      </c>
    </row>
    <row r="25" spans="1:38" ht="13.5" customHeight="1" x14ac:dyDescent="0.2">
      <c r="A25" s="242" t="str">
        <f>IF(info_parties!A24="","",info_parties!A24)</f>
        <v>it_del01</v>
      </c>
      <c r="B25" s="96" t="str">
        <f>IF(A25="","",MID(info_weblinks!$C$3,32,3))</f>
        <v>ita</v>
      </c>
      <c r="C25" s="96" t="str">
        <f>IF(info_parties!G24="","",info_parties!G24)</f>
        <v>Democracy and Liberty</v>
      </c>
      <c r="D25" s="96" t="str">
        <f>IF(info_parties!K24="","",info_parties!K24)</f>
        <v>Democrazia e Liberta</v>
      </c>
      <c r="E25" s="96" t="str">
        <f>IF(info_parties!H24="","",info_parties!H24)</f>
        <v>DeL</v>
      </c>
      <c r="F25" s="243" t="str">
        <f t="shared" si="0"/>
        <v/>
      </c>
      <c r="G25" s="244" t="str">
        <f t="shared" si="1"/>
        <v/>
      </c>
      <c r="H25" s="245" t="str">
        <f t="shared" si="2"/>
        <v/>
      </c>
      <c r="I25" s="246" t="str">
        <f t="shared" si="3"/>
        <v/>
      </c>
      <c r="J25" s="247" t="str">
        <f>IF(ISERROR(VLOOKUP($A25,parlvotes_lh!$A$11:$ZZ$200,6,FALSE))=TRUE,"",IF(VLOOKUP($A25,parlvotes_lh!$A$11:$ZZ$200,6,FALSE)=0,"",VLOOKUP($A25,parlvotes_lh!$A$11:$ZZ$200,6,FALSE)))</f>
        <v/>
      </c>
      <c r="K25" s="247" t="str">
        <f>IF(ISERROR(VLOOKUP($A25,parlvotes_lh!$A$11:$ZZ$200,26,FALSE))=TRUE,"",IF(VLOOKUP($A25,parlvotes_lh!$A$11:$ZZ$200,26,FALSE)=0,"",VLOOKUP($A25,parlvotes_lh!$A$11:$ZZ$200,26,FALSE)))</f>
        <v/>
      </c>
      <c r="L25" s="247" t="str">
        <f>IF(ISERROR(VLOOKUP($A25,parlvotes_lh!$A$11:$ZZ$200,46,FALSE))=TRUE,"",IF(VLOOKUP($A25,parlvotes_lh!$A$11:$ZZ$200,46,FALSE)=0,"",VLOOKUP($A25,parlvotes_lh!$A$11:$ZZ$200,46,FALSE)))</f>
        <v/>
      </c>
      <c r="M25" s="247" t="str">
        <f>IF(ISERROR(VLOOKUP($A25,parlvotes_lh!$A$11:$ZZ$200,66,FALSE))=TRUE,"",IF(VLOOKUP($A25,parlvotes_lh!$A$11:$ZZ$200,66,FALSE)=0,"",VLOOKUP($A25,parlvotes_lh!$A$11:$ZZ$200,66,FALSE)))</f>
        <v/>
      </c>
      <c r="N25" s="247" t="str">
        <f>IF(ISERROR(VLOOKUP($A25,parlvotes_lh!$A$11:$ZZ$200,86,FALSE))=TRUE,"",IF(VLOOKUP($A25,parlvotes_lh!$A$11:$ZZ$200,86,FALSE)=0,"",VLOOKUP($A25,parlvotes_lh!$A$11:$ZZ$200,86,FALSE)))</f>
        <v/>
      </c>
      <c r="O25" s="247" t="str">
        <f>IF(ISERROR(VLOOKUP($A25,parlvotes_lh!$A$11:$ZZ$200,106,FALSE))=TRUE,"",IF(VLOOKUP($A25,parlvotes_lh!$A$11:$ZZ$200,106,FALSE)=0,"",VLOOKUP($A25,parlvotes_lh!$A$11:$ZZ$200,106,FALSE)))</f>
        <v/>
      </c>
      <c r="P25" s="247" t="str">
        <f>IF(ISERROR(VLOOKUP($A25,parlvotes_lh!$A$11:$ZZ$200,126,FALSE))=TRUE,"",IF(VLOOKUP($A25,parlvotes_lh!$A$11:$ZZ$200,126,FALSE)=0,"",VLOOKUP($A25,parlvotes_lh!$A$11:$ZZ$200,126,FALSE)))</f>
        <v/>
      </c>
      <c r="Q25" s="248" t="str">
        <f>IF(ISERROR(VLOOKUP($A25,parlvotes_lh!$A$11:$ZZ$200,146,FALSE))=TRUE,"",IF(VLOOKUP($A25,parlvotes_lh!$A$11:$ZZ$200,146,FALSE)=0,"",VLOOKUP($A25,parlvotes_lh!$A$11:$ZZ$200,146,FALSE)))</f>
        <v/>
      </c>
      <c r="R25" s="248" t="str">
        <f>IF(ISERROR(VLOOKUP($A25,parlvotes_lh!$A$11:$ZZ$200,166,FALSE))=TRUE,"",IF(VLOOKUP($A25,parlvotes_lh!$A$11:$ZZ$200,166,FALSE)=0,"",VLOOKUP($A25,parlvotes_lh!$A$11:$ZZ$200,166,FALSE)))</f>
        <v/>
      </c>
      <c r="S25" s="248" t="str">
        <f>IF(ISERROR(VLOOKUP($A25,parlvotes_lh!$A$11:$ZZ$200,186,FALSE))=TRUE,"",IF(VLOOKUP($A25,parlvotes_lh!$A$11:$ZZ$200,186,FALSE)=0,"",VLOOKUP($A25,parlvotes_lh!$A$11:$ZZ$200,186,FALSE)))</f>
        <v/>
      </c>
      <c r="T25" s="248" t="str">
        <f>IF(ISERROR(VLOOKUP($A25,parlvotes_lh!$A$11:$ZZ$200,206,FALSE))=TRUE,"",IF(VLOOKUP($A25,parlvotes_lh!$A$11:$ZZ$200,206,FALSE)=0,"",VLOOKUP($A25,parlvotes_lh!$A$11:$ZZ$200,206,FALSE)))</f>
        <v/>
      </c>
      <c r="U25" s="248" t="str">
        <f>IF(ISERROR(VLOOKUP($A25,parlvotes_lh!$A$11:$ZZ$200,226,FALSE))=TRUE,"",IF(VLOOKUP($A25,parlvotes_lh!$A$11:$ZZ$200,226,FALSE)=0,"",VLOOKUP($A25,parlvotes_lh!$A$11:$ZZ$200,226,FALSE)))</f>
        <v/>
      </c>
      <c r="V25" s="248" t="str">
        <f>IF(ISERROR(VLOOKUP($A25,parlvotes_lh!$A$11:$ZZ$200,246,FALSE))=TRUE,"",IF(VLOOKUP($A25,parlvotes_lh!$A$11:$ZZ$200,246,FALSE)=0,"",VLOOKUP($A25,parlvotes_lh!$A$11:$ZZ$200,246,FALSE)))</f>
        <v/>
      </c>
      <c r="W25" s="248" t="str">
        <f>IF(ISERROR(VLOOKUP($A25,parlvotes_lh!$A$11:$ZZ$200,266,FALSE))=TRUE,"",IF(VLOOKUP($A25,parlvotes_lh!$A$11:$ZZ$200,266,FALSE)=0,"",VLOOKUP($A25,parlvotes_lh!$A$11:$ZZ$200,266,FALSE)))</f>
        <v/>
      </c>
      <c r="X25" s="248" t="str">
        <f>IF(ISERROR(VLOOKUP($A25,parlvotes_lh!$A$11:$ZZ$200,286,FALSE))=TRUE,"",IF(VLOOKUP($A25,parlvotes_lh!$A$11:$ZZ$200,286,FALSE)=0,"",VLOOKUP($A25,parlvotes_lh!$A$11:$ZZ$200,286,FALSE)))</f>
        <v/>
      </c>
      <c r="Y25" s="248" t="str">
        <f>IF(ISERROR(VLOOKUP($A25,parlvotes_lh!$A$11:$ZZ$200,306,FALSE))=TRUE,"",IF(VLOOKUP($A25,parlvotes_lh!$A$11:$ZZ$200,306,FALSE)=0,"",VLOOKUP($A25,parlvotes_lh!$A$11:$ZZ$200,306,FALSE)))</f>
        <v/>
      </c>
      <c r="Z25" s="248" t="str">
        <f>IF(ISERROR(VLOOKUP($A25,parlvotes_lh!$A$11:$ZZ$200,326,FALSE))=TRUE,"",IF(VLOOKUP($A25,parlvotes_lh!$A$11:$ZZ$200,326,FALSE)=0,"",VLOOKUP($A25,parlvotes_lh!$A$11:$ZZ$200,326,FALSE)))</f>
        <v/>
      </c>
      <c r="AA25" s="248" t="str">
        <f>IF(ISERROR(VLOOKUP($A25,parlvotes_lh!$A$11:$ZZ$200,346,FALSE))=TRUE,"",IF(VLOOKUP($A25,parlvotes_lh!$A$11:$ZZ$200,346,FALSE)=0,"",VLOOKUP($A25,parlvotes_lh!$A$11:$ZZ$200,346,FALSE)))</f>
        <v/>
      </c>
      <c r="AB25" s="248" t="str">
        <f>IF(ISERROR(VLOOKUP($A25,parlvotes_lh!$A$11:$ZZ$200,366,FALSE))=TRUE,"",IF(VLOOKUP($A25,parlvotes_lh!$A$11:$ZZ$200,366,FALSE)=0,"",VLOOKUP($A25,parlvotes_lh!$A$11:$ZZ$200,366,FALSE)))</f>
        <v/>
      </c>
      <c r="AC25" s="248" t="str">
        <f>IF(ISERROR(VLOOKUP($A25,parlvotes_lh!$A$11:$ZZ$200,386,FALSE))=TRUE,"",IF(VLOOKUP($A25,parlvotes_lh!$A$11:$ZZ$200,386,FALSE)=0,"",VLOOKUP($A25,parlvotes_lh!$A$11:$ZZ$200,386,FALSE)))</f>
        <v/>
      </c>
    </row>
    <row r="26" spans="1:38" ht="13.5" customHeight="1" x14ac:dyDescent="0.2">
      <c r="A26" s="242" t="str">
        <f>IF(info_parties!A25="","",info_parties!A25)</f>
        <v>it_de01</v>
      </c>
      <c r="B26" s="96" t="str">
        <f>IF(A26="","",MID(info_weblinks!$C$3,32,3))</f>
        <v>ita</v>
      </c>
      <c r="C26" s="96" t="str">
        <f>IF(info_parties!G25="","",info_parties!G25)</f>
        <v>European Democracy</v>
      </c>
      <c r="D26" s="96" t="str">
        <f>IF(info_parties!K25="","",info_parties!K25)</f>
        <v>Democrazia Europea</v>
      </c>
      <c r="E26" s="96" t="str">
        <f>IF(info_parties!H25="","",info_parties!H25)</f>
        <v>DE</v>
      </c>
      <c r="F26" s="243">
        <f t="shared" si="0"/>
        <v>37024</v>
      </c>
      <c r="G26" s="244">
        <f t="shared" si="1"/>
        <v>37024</v>
      </c>
      <c r="H26" s="245">
        <f t="shared" si="2"/>
        <v>2.3927332374065993E-2</v>
      </c>
      <c r="I26" s="246">
        <f t="shared" si="3"/>
        <v>37024</v>
      </c>
      <c r="J26" s="247" t="str">
        <f>IF(ISERROR(VLOOKUP($A26,parlvotes_lh!$A$11:$ZZ$200,6,FALSE))=TRUE,"",IF(VLOOKUP($A26,parlvotes_lh!$A$11:$ZZ$200,6,FALSE)=0,"",VLOOKUP($A26,parlvotes_lh!$A$11:$ZZ$200,6,FALSE)))</f>
        <v/>
      </c>
      <c r="K26" s="247" t="str">
        <f>IF(ISERROR(VLOOKUP($A26,parlvotes_lh!$A$11:$ZZ$200,26,FALSE))=TRUE,"",IF(VLOOKUP($A26,parlvotes_lh!$A$11:$ZZ$200,26,FALSE)=0,"",VLOOKUP($A26,parlvotes_lh!$A$11:$ZZ$200,26,FALSE)))</f>
        <v/>
      </c>
      <c r="L26" s="247" t="str">
        <f>IF(ISERROR(VLOOKUP($A26,parlvotes_lh!$A$11:$ZZ$200,46,FALSE))=TRUE,"",IF(VLOOKUP($A26,parlvotes_lh!$A$11:$ZZ$200,46,FALSE)=0,"",VLOOKUP($A26,parlvotes_lh!$A$11:$ZZ$200,46,FALSE)))</f>
        <v/>
      </c>
      <c r="M26" s="247" t="str">
        <f>IF(ISERROR(VLOOKUP($A26,parlvotes_lh!$A$11:$ZZ$200,66,FALSE))=TRUE,"",IF(VLOOKUP($A26,parlvotes_lh!$A$11:$ZZ$200,66,FALSE)=0,"",VLOOKUP($A26,parlvotes_lh!$A$11:$ZZ$200,66,FALSE)))</f>
        <v/>
      </c>
      <c r="N26" s="247">
        <f>IF(ISERROR(VLOOKUP($A26,parlvotes_lh!$A$11:$ZZ$200,86,FALSE))=TRUE,"",IF(VLOOKUP($A26,parlvotes_lh!$A$11:$ZZ$200,86,FALSE)=0,"",VLOOKUP($A26,parlvotes_lh!$A$11:$ZZ$200,86,FALSE)))</f>
        <v>2.3927332374065993E-2</v>
      </c>
      <c r="O26" s="247" t="str">
        <f>IF(ISERROR(VLOOKUP($A26,parlvotes_lh!$A$11:$ZZ$200,106,FALSE))=TRUE,"",IF(VLOOKUP($A26,parlvotes_lh!$A$11:$ZZ$200,106,FALSE)=0,"",VLOOKUP($A26,parlvotes_lh!$A$11:$ZZ$200,106,FALSE)))</f>
        <v/>
      </c>
      <c r="P26" s="247" t="str">
        <f>IF(ISERROR(VLOOKUP($A26,parlvotes_lh!$A$11:$ZZ$200,126,FALSE))=TRUE,"",IF(VLOOKUP($A26,parlvotes_lh!$A$11:$ZZ$200,126,FALSE)=0,"",VLOOKUP($A26,parlvotes_lh!$A$11:$ZZ$200,126,FALSE)))</f>
        <v/>
      </c>
      <c r="Q26" s="248" t="str">
        <f>IF(ISERROR(VLOOKUP($A26,parlvotes_lh!$A$11:$ZZ$200,146,FALSE))=TRUE,"",IF(VLOOKUP($A26,parlvotes_lh!$A$11:$ZZ$200,146,FALSE)=0,"",VLOOKUP($A26,parlvotes_lh!$A$11:$ZZ$200,146,FALSE)))</f>
        <v/>
      </c>
      <c r="R26" s="248" t="str">
        <f>IF(ISERROR(VLOOKUP($A26,parlvotes_lh!$A$11:$ZZ$200,166,FALSE))=TRUE,"",IF(VLOOKUP($A26,parlvotes_lh!$A$11:$ZZ$200,166,FALSE)=0,"",VLOOKUP($A26,parlvotes_lh!$A$11:$ZZ$200,166,FALSE)))</f>
        <v/>
      </c>
      <c r="S26" s="248" t="str">
        <f>IF(ISERROR(VLOOKUP($A26,parlvotes_lh!$A$11:$ZZ$200,186,FALSE))=TRUE,"",IF(VLOOKUP($A26,parlvotes_lh!$A$11:$ZZ$200,186,FALSE)=0,"",VLOOKUP($A26,parlvotes_lh!$A$11:$ZZ$200,186,FALSE)))</f>
        <v/>
      </c>
      <c r="T26" s="248" t="str">
        <f>IF(ISERROR(VLOOKUP($A26,parlvotes_lh!$A$11:$ZZ$200,206,FALSE))=TRUE,"",IF(VLOOKUP($A26,parlvotes_lh!$A$11:$ZZ$200,206,FALSE)=0,"",VLOOKUP($A26,parlvotes_lh!$A$11:$ZZ$200,206,FALSE)))</f>
        <v/>
      </c>
      <c r="U26" s="248" t="str">
        <f>IF(ISERROR(VLOOKUP($A26,parlvotes_lh!$A$11:$ZZ$200,226,FALSE))=TRUE,"",IF(VLOOKUP($A26,parlvotes_lh!$A$11:$ZZ$200,226,FALSE)=0,"",VLOOKUP($A26,parlvotes_lh!$A$11:$ZZ$200,226,FALSE)))</f>
        <v/>
      </c>
      <c r="V26" s="248" t="str">
        <f>IF(ISERROR(VLOOKUP($A26,parlvotes_lh!$A$11:$ZZ$200,246,FALSE))=TRUE,"",IF(VLOOKUP($A26,parlvotes_lh!$A$11:$ZZ$200,246,FALSE)=0,"",VLOOKUP($A26,parlvotes_lh!$A$11:$ZZ$200,246,FALSE)))</f>
        <v/>
      </c>
      <c r="W26" s="248" t="str">
        <f>IF(ISERROR(VLOOKUP($A26,parlvotes_lh!$A$11:$ZZ$200,266,FALSE))=TRUE,"",IF(VLOOKUP($A26,parlvotes_lh!$A$11:$ZZ$200,266,FALSE)=0,"",VLOOKUP($A26,parlvotes_lh!$A$11:$ZZ$200,266,FALSE)))</f>
        <v/>
      </c>
      <c r="X26" s="248" t="str">
        <f>IF(ISERROR(VLOOKUP($A26,parlvotes_lh!$A$11:$ZZ$200,286,FALSE))=TRUE,"",IF(VLOOKUP($A26,parlvotes_lh!$A$11:$ZZ$200,286,FALSE)=0,"",VLOOKUP($A26,parlvotes_lh!$A$11:$ZZ$200,286,FALSE)))</f>
        <v/>
      </c>
      <c r="Y26" s="248" t="str">
        <f>IF(ISERROR(VLOOKUP($A26,parlvotes_lh!$A$11:$ZZ$200,306,FALSE))=TRUE,"",IF(VLOOKUP($A26,parlvotes_lh!$A$11:$ZZ$200,306,FALSE)=0,"",VLOOKUP($A26,parlvotes_lh!$A$11:$ZZ$200,306,FALSE)))</f>
        <v/>
      </c>
      <c r="Z26" s="248" t="str">
        <f>IF(ISERROR(VLOOKUP($A26,parlvotes_lh!$A$11:$ZZ$200,326,FALSE))=TRUE,"",IF(VLOOKUP($A26,parlvotes_lh!$A$11:$ZZ$200,326,FALSE)=0,"",VLOOKUP($A26,parlvotes_lh!$A$11:$ZZ$200,326,FALSE)))</f>
        <v/>
      </c>
      <c r="AA26" s="248" t="str">
        <f>IF(ISERROR(VLOOKUP($A26,parlvotes_lh!$A$11:$ZZ$200,346,FALSE))=TRUE,"",IF(VLOOKUP($A26,parlvotes_lh!$A$11:$ZZ$200,346,FALSE)=0,"",VLOOKUP($A26,parlvotes_lh!$A$11:$ZZ$200,346,FALSE)))</f>
        <v/>
      </c>
      <c r="AB26" s="248" t="str">
        <f>IF(ISERROR(VLOOKUP($A26,parlvotes_lh!$A$11:$ZZ$200,366,FALSE))=TRUE,"",IF(VLOOKUP($A26,parlvotes_lh!$A$11:$ZZ$200,366,FALSE)=0,"",VLOOKUP($A26,parlvotes_lh!$A$11:$ZZ$200,366,FALSE)))</f>
        <v/>
      </c>
      <c r="AC26" s="248" t="str">
        <f>IF(ISERROR(VLOOKUP($A26,parlvotes_lh!$A$11:$ZZ$200,386,FALSE))=TRUE,"",IF(VLOOKUP($A26,parlvotes_lh!$A$11:$ZZ$200,386,FALSE)=0,"",VLOOKUP($A26,parlvotes_lh!$A$11:$ZZ$200,386,FALSE)))</f>
        <v/>
      </c>
    </row>
    <row r="27" spans="1:38" ht="13.5" customHeight="1" x14ac:dyDescent="0.2">
      <c r="A27" s="242" t="str">
        <f>IF(info_parties!A26="","",info_parties!A26)</f>
        <v>it_dp01</v>
      </c>
      <c r="B27" s="96" t="str">
        <f>IF(A27="","",MID(info_weblinks!$C$3,32,3))</f>
        <v>ita</v>
      </c>
      <c r="C27" s="96" t="str">
        <f>IF(info_parties!G26="","",info_parties!G26)</f>
        <v>Proletarian Democracy</v>
      </c>
      <c r="D27" s="96" t="str">
        <f>IF(info_parties!K26="","",info_parties!K26)</f>
        <v>Democrazia Proletaria</v>
      </c>
      <c r="E27" s="96" t="str">
        <f>IF(info_parties!H26="","",info_parties!H26)</f>
        <v>DP</v>
      </c>
      <c r="F27" s="243">
        <f t="shared" si="0"/>
        <v>31942</v>
      </c>
      <c r="G27" s="244">
        <f t="shared" si="1"/>
        <v>31942</v>
      </c>
      <c r="H27" s="245">
        <f t="shared" si="2"/>
        <v>1.7000000000000001E-2</v>
      </c>
      <c r="I27" s="246">
        <f t="shared" si="3"/>
        <v>31942</v>
      </c>
      <c r="J27" s="247">
        <f>IF(ISERROR(VLOOKUP($A27,parlvotes_lh!$A$11:$ZZ$200,6,FALSE))=TRUE,"",IF(VLOOKUP($A27,parlvotes_lh!$A$11:$ZZ$200,6,FALSE)=0,"",VLOOKUP($A27,parlvotes_lh!$A$11:$ZZ$200,6,FALSE)))</f>
        <v>1.7000000000000001E-2</v>
      </c>
      <c r="K27" s="247" t="str">
        <f>IF(ISERROR(VLOOKUP($A27,parlvotes_lh!$A$11:$ZZ$200,26,FALSE))=TRUE,"",IF(VLOOKUP($A27,parlvotes_lh!$A$11:$ZZ$200,26,FALSE)=0,"",VLOOKUP($A27,parlvotes_lh!$A$11:$ZZ$200,26,FALSE)))</f>
        <v/>
      </c>
      <c r="L27" s="247" t="str">
        <f>IF(ISERROR(VLOOKUP($A27,parlvotes_lh!$A$11:$ZZ$200,46,FALSE))=TRUE,"",IF(VLOOKUP($A27,parlvotes_lh!$A$11:$ZZ$200,46,FALSE)=0,"",VLOOKUP($A27,parlvotes_lh!$A$11:$ZZ$200,46,FALSE)))</f>
        <v/>
      </c>
      <c r="M27" s="247" t="str">
        <f>IF(ISERROR(VLOOKUP($A27,parlvotes_lh!$A$11:$ZZ$200,66,FALSE))=TRUE,"",IF(VLOOKUP($A27,parlvotes_lh!$A$11:$ZZ$200,66,FALSE)=0,"",VLOOKUP($A27,parlvotes_lh!$A$11:$ZZ$200,66,FALSE)))</f>
        <v/>
      </c>
      <c r="N27" s="247" t="str">
        <f>IF(ISERROR(VLOOKUP($A27,parlvotes_lh!$A$11:$ZZ$200,86,FALSE))=TRUE,"",IF(VLOOKUP($A27,parlvotes_lh!$A$11:$ZZ$200,86,FALSE)=0,"",VLOOKUP($A27,parlvotes_lh!$A$11:$ZZ$200,86,FALSE)))</f>
        <v/>
      </c>
      <c r="O27" s="247" t="str">
        <f>IF(ISERROR(VLOOKUP($A27,parlvotes_lh!$A$11:$ZZ$200,106,FALSE))=TRUE,"",IF(VLOOKUP($A27,parlvotes_lh!$A$11:$ZZ$200,106,FALSE)=0,"",VLOOKUP($A27,parlvotes_lh!$A$11:$ZZ$200,106,FALSE)))</f>
        <v/>
      </c>
      <c r="P27" s="247" t="str">
        <f>IF(ISERROR(VLOOKUP($A27,parlvotes_lh!$A$11:$ZZ$200,126,FALSE))=TRUE,"",IF(VLOOKUP($A27,parlvotes_lh!$A$11:$ZZ$200,126,FALSE)=0,"",VLOOKUP($A27,parlvotes_lh!$A$11:$ZZ$200,126,FALSE)))</f>
        <v/>
      </c>
      <c r="Q27" s="248" t="str">
        <f>IF(ISERROR(VLOOKUP($A27,parlvotes_lh!$A$11:$ZZ$200,146,FALSE))=TRUE,"",IF(VLOOKUP($A27,parlvotes_lh!$A$11:$ZZ$200,146,FALSE)=0,"",VLOOKUP($A27,parlvotes_lh!$A$11:$ZZ$200,146,FALSE)))</f>
        <v/>
      </c>
      <c r="R27" s="248" t="str">
        <f>IF(ISERROR(VLOOKUP($A27,parlvotes_lh!$A$11:$ZZ$200,166,FALSE))=TRUE,"",IF(VLOOKUP($A27,parlvotes_lh!$A$11:$ZZ$200,166,FALSE)=0,"",VLOOKUP($A27,parlvotes_lh!$A$11:$ZZ$200,166,FALSE)))</f>
        <v/>
      </c>
      <c r="S27" s="248" t="str">
        <f>IF(ISERROR(VLOOKUP($A27,parlvotes_lh!$A$11:$ZZ$200,186,FALSE))=TRUE,"",IF(VLOOKUP($A27,parlvotes_lh!$A$11:$ZZ$200,186,FALSE)=0,"",VLOOKUP($A27,parlvotes_lh!$A$11:$ZZ$200,186,FALSE)))</f>
        <v/>
      </c>
      <c r="T27" s="248" t="str">
        <f>IF(ISERROR(VLOOKUP($A27,parlvotes_lh!$A$11:$ZZ$200,206,FALSE))=TRUE,"",IF(VLOOKUP($A27,parlvotes_lh!$A$11:$ZZ$200,206,FALSE)=0,"",VLOOKUP($A27,parlvotes_lh!$A$11:$ZZ$200,206,FALSE)))</f>
        <v/>
      </c>
      <c r="U27" s="248" t="str">
        <f>IF(ISERROR(VLOOKUP($A27,parlvotes_lh!$A$11:$ZZ$200,226,FALSE))=TRUE,"",IF(VLOOKUP($A27,parlvotes_lh!$A$11:$ZZ$200,226,FALSE)=0,"",VLOOKUP($A27,parlvotes_lh!$A$11:$ZZ$200,226,FALSE)))</f>
        <v/>
      </c>
      <c r="V27" s="248" t="str">
        <f>IF(ISERROR(VLOOKUP($A27,parlvotes_lh!$A$11:$ZZ$200,246,FALSE))=TRUE,"",IF(VLOOKUP($A27,parlvotes_lh!$A$11:$ZZ$200,246,FALSE)=0,"",VLOOKUP($A27,parlvotes_lh!$A$11:$ZZ$200,246,FALSE)))</f>
        <v/>
      </c>
      <c r="W27" s="248" t="str">
        <f>IF(ISERROR(VLOOKUP($A27,parlvotes_lh!$A$11:$ZZ$200,266,FALSE))=TRUE,"",IF(VLOOKUP($A27,parlvotes_lh!$A$11:$ZZ$200,266,FALSE)=0,"",VLOOKUP($A27,parlvotes_lh!$A$11:$ZZ$200,266,FALSE)))</f>
        <v/>
      </c>
      <c r="X27" s="248" t="str">
        <f>IF(ISERROR(VLOOKUP($A27,parlvotes_lh!$A$11:$ZZ$200,286,FALSE))=TRUE,"",IF(VLOOKUP($A27,parlvotes_lh!$A$11:$ZZ$200,286,FALSE)=0,"",VLOOKUP($A27,parlvotes_lh!$A$11:$ZZ$200,286,FALSE)))</f>
        <v/>
      </c>
      <c r="Y27" s="248" t="str">
        <f>IF(ISERROR(VLOOKUP($A27,parlvotes_lh!$A$11:$ZZ$200,306,FALSE))=TRUE,"",IF(VLOOKUP($A27,parlvotes_lh!$A$11:$ZZ$200,306,FALSE)=0,"",VLOOKUP($A27,parlvotes_lh!$A$11:$ZZ$200,306,FALSE)))</f>
        <v/>
      </c>
      <c r="Z27" s="248" t="str">
        <f>IF(ISERROR(VLOOKUP($A27,parlvotes_lh!$A$11:$ZZ$200,326,FALSE))=TRUE,"",IF(VLOOKUP($A27,parlvotes_lh!$A$11:$ZZ$200,326,FALSE)=0,"",VLOOKUP($A27,parlvotes_lh!$A$11:$ZZ$200,326,FALSE)))</f>
        <v/>
      </c>
      <c r="AA27" s="248" t="str">
        <f>IF(ISERROR(VLOOKUP($A27,parlvotes_lh!$A$11:$ZZ$200,346,FALSE))=TRUE,"",IF(VLOOKUP($A27,parlvotes_lh!$A$11:$ZZ$200,346,FALSE)=0,"",VLOOKUP($A27,parlvotes_lh!$A$11:$ZZ$200,346,FALSE)))</f>
        <v/>
      </c>
      <c r="AB27" s="248" t="str">
        <f>IF(ISERROR(VLOOKUP($A27,parlvotes_lh!$A$11:$ZZ$200,366,FALSE))=TRUE,"",IF(VLOOKUP($A27,parlvotes_lh!$A$11:$ZZ$200,366,FALSE)=0,"",VLOOKUP($A27,parlvotes_lh!$A$11:$ZZ$200,366,FALSE)))</f>
        <v/>
      </c>
      <c r="AC27" s="248" t="str">
        <f>IF(ISERROR(VLOOKUP($A27,parlvotes_lh!$A$11:$ZZ$200,386,FALSE))=TRUE,"",IF(VLOOKUP($A27,parlvotes_lh!$A$11:$ZZ$200,386,FALSE)=0,"",VLOOKUP($A27,parlvotes_lh!$A$11:$ZZ$200,386,FALSE)))</f>
        <v/>
      </c>
    </row>
    <row r="28" spans="1:38" ht="13.5" customHeight="1" x14ac:dyDescent="0.2">
      <c r="A28" s="242" t="str">
        <f>IF(info_parties!A27="","",info_parties!A27)</f>
        <v>it_ffid01</v>
      </c>
      <c r="B28" s="96" t="str">
        <f>IF(A28="","",MID(info_weblinks!$C$3,32,3))</f>
        <v>ita</v>
      </c>
      <c r="C28" s="96" t="str">
        <f>IF(info_parties!G27="","",info_parties!G27)</f>
        <v>Act to Stop the Decline</v>
      </c>
      <c r="D28" s="96" t="str">
        <f>IF(info_parties!K27="","",info_parties!K27)</f>
        <v xml:space="preserve">Fare Per Fermare Il Declino </v>
      </c>
      <c r="E28" s="96" t="str">
        <f>IF(info_parties!H27="","",info_parties!H27)</f>
        <v>FFiD</v>
      </c>
      <c r="F28" s="243">
        <f t="shared" si="0"/>
        <v>41333</v>
      </c>
      <c r="G28" s="244">
        <f t="shared" si="1"/>
        <v>41333</v>
      </c>
      <c r="H28" s="245">
        <f t="shared" si="2"/>
        <v>1.0999999999999999E-2</v>
      </c>
      <c r="I28" s="246">
        <f t="shared" si="3"/>
        <v>41333</v>
      </c>
      <c r="J28" s="247" t="str">
        <f>IF(ISERROR(VLOOKUP($A28,parlvotes_lh!$A$11:$ZZ$200,6,FALSE))=TRUE,"",IF(VLOOKUP($A28,parlvotes_lh!$A$11:$ZZ$200,6,FALSE)=0,"",VLOOKUP($A28,parlvotes_lh!$A$11:$ZZ$200,6,FALSE)))</f>
        <v/>
      </c>
      <c r="K28" s="247" t="str">
        <f>IF(ISERROR(VLOOKUP($A28,parlvotes_lh!$A$11:$ZZ$200,26,FALSE))=TRUE,"",IF(VLOOKUP($A28,parlvotes_lh!$A$11:$ZZ$200,26,FALSE)=0,"",VLOOKUP($A28,parlvotes_lh!$A$11:$ZZ$200,26,FALSE)))</f>
        <v/>
      </c>
      <c r="L28" s="247" t="str">
        <f>IF(ISERROR(VLOOKUP($A28,parlvotes_lh!$A$11:$ZZ$200,46,FALSE))=TRUE,"",IF(VLOOKUP($A28,parlvotes_lh!$A$11:$ZZ$200,46,FALSE)=0,"",VLOOKUP($A28,parlvotes_lh!$A$11:$ZZ$200,46,FALSE)))</f>
        <v/>
      </c>
      <c r="M28" s="247" t="str">
        <f>IF(ISERROR(VLOOKUP($A28,parlvotes_lh!$A$11:$ZZ$200,66,FALSE))=TRUE,"",IF(VLOOKUP($A28,parlvotes_lh!$A$11:$ZZ$200,66,FALSE)=0,"",VLOOKUP($A28,parlvotes_lh!$A$11:$ZZ$200,66,FALSE)))</f>
        <v/>
      </c>
      <c r="N28" s="247" t="str">
        <f>IF(ISERROR(VLOOKUP($A28,parlvotes_lh!$A$11:$ZZ$200,86,FALSE))=TRUE,"",IF(VLOOKUP($A28,parlvotes_lh!$A$11:$ZZ$200,86,FALSE)=0,"",VLOOKUP($A28,parlvotes_lh!$A$11:$ZZ$200,86,FALSE)))</f>
        <v/>
      </c>
      <c r="O28" s="247" t="str">
        <f>IF(ISERROR(VLOOKUP($A28,parlvotes_lh!$A$11:$ZZ$200,106,FALSE))=TRUE,"",IF(VLOOKUP($A28,parlvotes_lh!$A$11:$ZZ$200,106,FALSE)=0,"",VLOOKUP($A28,parlvotes_lh!$A$11:$ZZ$200,106,FALSE)))</f>
        <v/>
      </c>
      <c r="P28" s="247" t="str">
        <f>IF(ISERROR(VLOOKUP($A28,parlvotes_lh!$A$11:$ZZ$200,126,FALSE))=TRUE,"",IF(VLOOKUP($A28,parlvotes_lh!$A$11:$ZZ$200,126,FALSE)=0,"",VLOOKUP($A28,parlvotes_lh!$A$11:$ZZ$200,126,FALSE)))</f>
        <v/>
      </c>
      <c r="Q28" s="248">
        <f>IF(ISERROR(VLOOKUP($A28,parlvotes_lh!$A$11:$ZZ$200,146,FALSE))=TRUE,"",IF(VLOOKUP($A28,parlvotes_lh!$A$11:$ZZ$200,146,FALSE)=0,"",VLOOKUP($A28,parlvotes_lh!$A$11:$ZZ$200,146,FALSE)))</f>
        <v>1.0999999999999999E-2</v>
      </c>
      <c r="R28" s="248" t="str">
        <f>IF(ISERROR(VLOOKUP($A28,parlvotes_lh!$A$11:$ZZ$200,166,FALSE))=TRUE,"",IF(VLOOKUP($A28,parlvotes_lh!$A$11:$ZZ$200,166,FALSE)=0,"",VLOOKUP($A28,parlvotes_lh!$A$11:$ZZ$200,166,FALSE)))</f>
        <v/>
      </c>
      <c r="S28" s="248" t="str">
        <f>IF(ISERROR(VLOOKUP($A28,parlvotes_lh!$A$11:$ZZ$200,186,FALSE))=TRUE,"",IF(VLOOKUP($A28,parlvotes_lh!$A$11:$ZZ$200,186,FALSE)=0,"",VLOOKUP($A28,parlvotes_lh!$A$11:$ZZ$200,186,FALSE)))</f>
        <v/>
      </c>
      <c r="T28" s="248" t="str">
        <f>IF(ISERROR(VLOOKUP($A28,parlvotes_lh!$A$11:$ZZ$200,206,FALSE))=TRUE,"",IF(VLOOKUP($A28,parlvotes_lh!$A$11:$ZZ$200,206,FALSE)=0,"",VLOOKUP($A28,parlvotes_lh!$A$11:$ZZ$200,206,FALSE)))</f>
        <v/>
      </c>
      <c r="U28" s="248" t="str">
        <f>IF(ISERROR(VLOOKUP($A28,parlvotes_lh!$A$11:$ZZ$200,226,FALSE))=TRUE,"",IF(VLOOKUP($A28,parlvotes_lh!$A$11:$ZZ$200,226,FALSE)=0,"",VLOOKUP($A28,parlvotes_lh!$A$11:$ZZ$200,226,FALSE)))</f>
        <v/>
      </c>
      <c r="V28" s="248" t="str">
        <f>IF(ISERROR(VLOOKUP($A28,parlvotes_lh!$A$11:$ZZ$200,246,FALSE))=TRUE,"",IF(VLOOKUP($A28,parlvotes_lh!$A$11:$ZZ$200,246,FALSE)=0,"",VLOOKUP($A28,parlvotes_lh!$A$11:$ZZ$200,246,FALSE)))</f>
        <v/>
      </c>
      <c r="W28" s="248" t="str">
        <f>IF(ISERROR(VLOOKUP($A28,parlvotes_lh!$A$11:$ZZ$200,266,FALSE))=TRUE,"",IF(VLOOKUP($A28,parlvotes_lh!$A$11:$ZZ$200,266,FALSE)=0,"",VLOOKUP($A28,parlvotes_lh!$A$11:$ZZ$200,266,FALSE)))</f>
        <v/>
      </c>
      <c r="X28" s="248" t="str">
        <f>IF(ISERROR(VLOOKUP($A28,parlvotes_lh!$A$11:$ZZ$200,286,FALSE))=TRUE,"",IF(VLOOKUP($A28,parlvotes_lh!$A$11:$ZZ$200,286,FALSE)=0,"",VLOOKUP($A28,parlvotes_lh!$A$11:$ZZ$200,286,FALSE)))</f>
        <v/>
      </c>
      <c r="Y28" s="248" t="str">
        <f>IF(ISERROR(VLOOKUP($A28,parlvotes_lh!$A$11:$ZZ$200,306,FALSE))=TRUE,"",IF(VLOOKUP($A28,parlvotes_lh!$A$11:$ZZ$200,306,FALSE)=0,"",VLOOKUP($A28,parlvotes_lh!$A$11:$ZZ$200,306,FALSE)))</f>
        <v/>
      </c>
      <c r="Z28" s="248" t="str">
        <f>IF(ISERROR(VLOOKUP($A28,parlvotes_lh!$A$11:$ZZ$200,326,FALSE))=TRUE,"",IF(VLOOKUP($A28,parlvotes_lh!$A$11:$ZZ$200,326,FALSE)=0,"",VLOOKUP($A28,parlvotes_lh!$A$11:$ZZ$200,326,FALSE)))</f>
        <v/>
      </c>
      <c r="AA28" s="248" t="str">
        <f>IF(ISERROR(VLOOKUP($A28,parlvotes_lh!$A$11:$ZZ$200,346,FALSE))=TRUE,"",IF(VLOOKUP($A28,parlvotes_lh!$A$11:$ZZ$200,346,FALSE)=0,"",VLOOKUP($A28,parlvotes_lh!$A$11:$ZZ$200,346,FALSE)))</f>
        <v/>
      </c>
      <c r="AB28" s="248" t="str">
        <f>IF(ISERROR(VLOOKUP($A28,parlvotes_lh!$A$11:$ZZ$200,366,FALSE))=TRUE,"",IF(VLOOKUP($A28,parlvotes_lh!$A$11:$ZZ$200,366,FALSE)=0,"",VLOOKUP($A28,parlvotes_lh!$A$11:$ZZ$200,366,FALSE)))</f>
        <v/>
      </c>
      <c r="AC28" s="248" t="str">
        <f>IF(ISERROR(VLOOKUP($A28,parlvotes_lh!$A$11:$ZZ$200,386,FALSE))=TRUE,"",IF(VLOOKUP($A28,parlvotes_lh!$A$11:$ZZ$200,386,FALSE)=0,"",VLOOKUP($A28,parlvotes_lh!$A$11:$ZZ$200,386,FALSE)))</f>
        <v/>
      </c>
    </row>
    <row r="29" spans="1:38" ht="13.5" customHeight="1" x14ac:dyDescent="0.2">
      <c r="A29" s="242" t="str">
        <f>IF(info_parties!A28="","",info_parties!A28)</f>
        <v>it_f01</v>
      </c>
      <c r="B29" s="96" t="str">
        <f>IF(A29="","",MID(info_weblinks!$C$3,32,3))</f>
        <v>ita</v>
      </c>
      <c r="C29" s="96" t="str">
        <f>IF(info_parties!G28="","",info_parties!G28)</f>
        <v>Federalism</v>
      </c>
      <c r="D29" s="96" t="str">
        <f>IF(info_parties!K28="","",info_parties!K28)</f>
        <v>Federalismo</v>
      </c>
      <c r="E29" s="96" t="str">
        <f>IF(info_parties!H28="","",info_parties!H28)</f>
        <v>F</v>
      </c>
      <c r="F29" s="243" t="str">
        <f t="shared" si="0"/>
        <v/>
      </c>
      <c r="G29" s="244" t="str">
        <f t="shared" si="1"/>
        <v/>
      </c>
      <c r="H29" s="245" t="str">
        <f t="shared" si="2"/>
        <v/>
      </c>
      <c r="I29" s="246" t="str">
        <f t="shared" si="3"/>
        <v/>
      </c>
      <c r="J29" s="247" t="str">
        <f>IF(ISERROR(VLOOKUP($A29,parlvotes_lh!$A$11:$ZZ$200,6,FALSE))=TRUE,"",IF(VLOOKUP($A29,parlvotes_lh!$A$11:$ZZ$200,6,FALSE)=0,"",VLOOKUP($A29,parlvotes_lh!$A$11:$ZZ$200,6,FALSE)))</f>
        <v/>
      </c>
      <c r="K29" s="247" t="str">
        <f>IF(ISERROR(VLOOKUP($A29,parlvotes_lh!$A$11:$ZZ$200,26,FALSE))=TRUE,"",IF(VLOOKUP($A29,parlvotes_lh!$A$11:$ZZ$200,26,FALSE)=0,"",VLOOKUP($A29,parlvotes_lh!$A$11:$ZZ$200,26,FALSE)))</f>
        <v/>
      </c>
      <c r="L29" s="247" t="str">
        <f>IF(ISERROR(VLOOKUP($A29,parlvotes_lh!$A$11:$ZZ$200,46,FALSE))=TRUE,"",IF(VLOOKUP($A29,parlvotes_lh!$A$11:$ZZ$200,46,FALSE)=0,"",VLOOKUP($A29,parlvotes_lh!$A$11:$ZZ$200,46,FALSE)))</f>
        <v/>
      </c>
      <c r="M29" s="247" t="str">
        <f>IF(ISERROR(VLOOKUP($A29,parlvotes_lh!$A$11:$ZZ$200,66,FALSE))=TRUE,"",IF(VLOOKUP($A29,parlvotes_lh!$A$11:$ZZ$200,66,FALSE)=0,"",VLOOKUP($A29,parlvotes_lh!$A$11:$ZZ$200,66,FALSE)))</f>
        <v/>
      </c>
      <c r="N29" s="247" t="str">
        <f>IF(ISERROR(VLOOKUP($A29,parlvotes_lh!$A$11:$ZZ$200,86,FALSE))=TRUE,"",IF(VLOOKUP($A29,parlvotes_lh!$A$11:$ZZ$200,86,FALSE)=0,"",VLOOKUP($A29,parlvotes_lh!$A$11:$ZZ$200,86,FALSE)))</f>
        <v/>
      </c>
      <c r="O29" s="247" t="str">
        <f>IF(ISERROR(VLOOKUP($A29,parlvotes_lh!$A$11:$ZZ$200,106,FALSE))=TRUE,"",IF(VLOOKUP($A29,parlvotes_lh!$A$11:$ZZ$200,106,FALSE)=0,"",VLOOKUP($A29,parlvotes_lh!$A$11:$ZZ$200,106,FALSE)))</f>
        <v/>
      </c>
      <c r="P29" s="247" t="str">
        <f>IF(ISERROR(VLOOKUP($A29,parlvotes_lh!$A$11:$ZZ$200,126,FALSE))=TRUE,"",IF(VLOOKUP($A29,parlvotes_lh!$A$11:$ZZ$200,126,FALSE)=0,"",VLOOKUP($A29,parlvotes_lh!$A$11:$ZZ$200,126,FALSE)))</f>
        <v/>
      </c>
      <c r="Q29" s="248" t="str">
        <f>IF(ISERROR(VLOOKUP($A29,parlvotes_lh!$A$11:$ZZ$200,146,FALSE))=TRUE,"",IF(VLOOKUP($A29,parlvotes_lh!$A$11:$ZZ$200,146,FALSE)=0,"",VLOOKUP($A29,parlvotes_lh!$A$11:$ZZ$200,146,FALSE)))</f>
        <v/>
      </c>
      <c r="R29" s="248" t="str">
        <f>IF(ISERROR(VLOOKUP($A29,parlvotes_lh!$A$11:$ZZ$200,166,FALSE))=TRUE,"",IF(VLOOKUP($A29,parlvotes_lh!$A$11:$ZZ$200,166,FALSE)=0,"",VLOOKUP($A29,parlvotes_lh!$A$11:$ZZ$200,166,FALSE)))</f>
        <v/>
      </c>
      <c r="S29" s="248" t="str">
        <f>IF(ISERROR(VLOOKUP($A29,parlvotes_lh!$A$11:$ZZ$200,186,FALSE))=TRUE,"",IF(VLOOKUP($A29,parlvotes_lh!$A$11:$ZZ$200,186,FALSE)=0,"",VLOOKUP($A29,parlvotes_lh!$A$11:$ZZ$200,186,FALSE)))</f>
        <v/>
      </c>
      <c r="T29" s="248" t="str">
        <f>IF(ISERROR(VLOOKUP($A29,parlvotes_lh!$A$11:$ZZ$200,206,FALSE))=TRUE,"",IF(VLOOKUP($A29,parlvotes_lh!$A$11:$ZZ$200,206,FALSE)=0,"",VLOOKUP($A29,parlvotes_lh!$A$11:$ZZ$200,206,FALSE)))</f>
        <v/>
      </c>
      <c r="U29" s="248" t="str">
        <f>IF(ISERROR(VLOOKUP($A29,parlvotes_lh!$A$11:$ZZ$200,226,FALSE))=TRUE,"",IF(VLOOKUP($A29,parlvotes_lh!$A$11:$ZZ$200,226,FALSE)=0,"",VLOOKUP($A29,parlvotes_lh!$A$11:$ZZ$200,226,FALSE)))</f>
        <v/>
      </c>
      <c r="V29" s="248" t="str">
        <f>IF(ISERROR(VLOOKUP($A29,parlvotes_lh!$A$11:$ZZ$200,246,FALSE))=TRUE,"",IF(VLOOKUP($A29,parlvotes_lh!$A$11:$ZZ$200,246,FALSE)=0,"",VLOOKUP($A29,parlvotes_lh!$A$11:$ZZ$200,246,FALSE)))</f>
        <v/>
      </c>
      <c r="W29" s="248" t="str">
        <f>IF(ISERROR(VLOOKUP($A29,parlvotes_lh!$A$11:$ZZ$200,266,FALSE))=TRUE,"",IF(VLOOKUP($A29,parlvotes_lh!$A$11:$ZZ$200,266,FALSE)=0,"",VLOOKUP($A29,parlvotes_lh!$A$11:$ZZ$200,266,FALSE)))</f>
        <v/>
      </c>
      <c r="X29" s="248" t="str">
        <f>IF(ISERROR(VLOOKUP($A29,parlvotes_lh!$A$11:$ZZ$200,286,FALSE))=TRUE,"",IF(VLOOKUP($A29,parlvotes_lh!$A$11:$ZZ$200,286,FALSE)=0,"",VLOOKUP($A29,parlvotes_lh!$A$11:$ZZ$200,286,FALSE)))</f>
        <v/>
      </c>
      <c r="Y29" s="248" t="str">
        <f>IF(ISERROR(VLOOKUP($A29,parlvotes_lh!$A$11:$ZZ$200,306,FALSE))=TRUE,"",IF(VLOOKUP($A29,parlvotes_lh!$A$11:$ZZ$200,306,FALSE)=0,"",VLOOKUP($A29,parlvotes_lh!$A$11:$ZZ$200,306,FALSE)))</f>
        <v/>
      </c>
      <c r="Z29" s="248" t="str">
        <f>IF(ISERROR(VLOOKUP($A29,parlvotes_lh!$A$11:$ZZ$200,326,FALSE))=TRUE,"",IF(VLOOKUP($A29,parlvotes_lh!$A$11:$ZZ$200,326,FALSE)=0,"",VLOOKUP($A29,parlvotes_lh!$A$11:$ZZ$200,326,FALSE)))</f>
        <v/>
      </c>
      <c r="AA29" s="248" t="str">
        <f>IF(ISERROR(VLOOKUP($A29,parlvotes_lh!$A$11:$ZZ$200,346,FALSE))=TRUE,"",IF(VLOOKUP($A29,parlvotes_lh!$A$11:$ZZ$200,346,FALSE)=0,"",VLOOKUP($A29,parlvotes_lh!$A$11:$ZZ$200,346,FALSE)))</f>
        <v/>
      </c>
      <c r="AB29" s="248" t="str">
        <f>IF(ISERROR(VLOOKUP($A29,parlvotes_lh!$A$11:$ZZ$200,366,FALSE))=TRUE,"",IF(VLOOKUP($A29,parlvotes_lh!$A$11:$ZZ$200,366,FALSE)=0,"",VLOOKUP($A29,parlvotes_lh!$A$11:$ZZ$200,366,FALSE)))</f>
        <v/>
      </c>
      <c r="AC29" s="248" t="str">
        <f>IF(ISERROR(VLOOKUP($A29,parlvotes_lh!$A$11:$ZZ$200,386,FALSE))=TRUE,"",IF(VLOOKUP($A29,parlvotes_lh!$A$11:$ZZ$200,386,FALSE)=0,"",VLOOKUP($A29,parlvotes_lh!$A$11:$ZZ$200,386,FALSE)))</f>
        <v/>
      </c>
    </row>
    <row r="30" spans="1:38" ht="13.5" customHeight="1" x14ac:dyDescent="0.2">
      <c r="A30" s="242" t="str">
        <f>IF(info_parties!A29="","",info_parties!A29)</f>
        <v>it_f-puv01</v>
      </c>
      <c r="B30" s="96" t="str">
        <f>IF(A30="","",MID(info_weblinks!$C$3,32,3))</f>
        <v>ita</v>
      </c>
      <c r="C30" s="96" t="str">
        <f>IF(info_parties!G29="","",info_parties!G29)</f>
        <v>Ferderalism-Pensioners Alive</v>
      </c>
      <c r="D30" s="96" t="str">
        <f>IF(info_parties!K29="","",info_parties!K29)</f>
        <v>Federalismo-Pensionati Uomini Vivi</v>
      </c>
      <c r="E30" s="96" t="str">
        <f>IF(info_parties!H29="","",info_parties!H29)</f>
        <v>F-PUV</v>
      </c>
      <c r="F30" s="243">
        <f t="shared" si="0"/>
        <v>33699</v>
      </c>
      <c r="G30" s="244">
        <f t="shared" si="1"/>
        <v>33699</v>
      </c>
      <c r="H30" s="245">
        <f t="shared" si="2"/>
        <v>4.0000000000000001E-3</v>
      </c>
      <c r="I30" s="246">
        <f t="shared" si="3"/>
        <v>33699</v>
      </c>
      <c r="J30" s="247" t="str">
        <f>IF(ISERROR(VLOOKUP($A30,parlvotes_lh!$A$11:$ZZ$200,6,FALSE))=TRUE,"",IF(VLOOKUP($A30,parlvotes_lh!$A$11:$ZZ$200,6,FALSE)=0,"",VLOOKUP($A30,parlvotes_lh!$A$11:$ZZ$200,6,FALSE)))</f>
        <v/>
      </c>
      <c r="K30" s="247">
        <f>IF(ISERROR(VLOOKUP($A30,parlvotes_lh!$A$11:$ZZ$200,26,FALSE))=TRUE,"",IF(VLOOKUP($A30,parlvotes_lh!$A$11:$ZZ$200,26,FALSE)=0,"",VLOOKUP($A30,parlvotes_lh!$A$11:$ZZ$200,26,FALSE)))</f>
        <v>4.0000000000000001E-3</v>
      </c>
      <c r="L30" s="247" t="str">
        <f>IF(ISERROR(VLOOKUP($A30,parlvotes_lh!$A$11:$ZZ$200,46,FALSE))=TRUE,"",IF(VLOOKUP($A30,parlvotes_lh!$A$11:$ZZ$200,46,FALSE)=0,"",VLOOKUP($A30,parlvotes_lh!$A$11:$ZZ$200,46,FALSE)))</f>
        <v/>
      </c>
      <c r="M30" s="247" t="str">
        <f>IF(ISERROR(VLOOKUP($A30,parlvotes_lh!$A$11:$ZZ$200,66,FALSE))=TRUE,"",IF(VLOOKUP($A30,parlvotes_lh!$A$11:$ZZ$200,66,FALSE)=0,"",VLOOKUP($A30,parlvotes_lh!$A$11:$ZZ$200,66,FALSE)))</f>
        <v/>
      </c>
      <c r="N30" s="247" t="str">
        <f>IF(ISERROR(VLOOKUP($A30,parlvotes_lh!$A$11:$ZZ$200,86,FALSE))=TRUE,"",IF(VLOOKUP($A30,parlvotes_lh!$A$11:$ZZ$200,86,FALSE)=0,"",VLOOKUP($A30,parlvotes_lh!$A$11:$ZZ$200,86,FALSE)))</f>
        <v/>
      </c>
      <c r="O30" s="247" t="str">
        <f>IF(ISERROR(VLOOKUP($A30,parlvotes_lh!$A$11:$ZZ$200,106,FALSE))=TRUE,"",IF(VLOOKUP($A30,parlvotes_lh!$A$11:$ZZ$200,106,FALSE)=0,"",VLOOKUP($A30,parlvotes_lh!$A$11:$ZZ$200,106,FALSE)))</f>
        <v/>
      </c>
      <c r="P30" s="247" t="str">
        <f>IF(ISERROR(VLOOKUP($A30,parlvotes_lh!$A$11:$ZZ$200,126,FALSE))=TRUE,"",IF(VLOOKUP($A30,parlvotes_lh!$A$11:$ZZ$200,126,FALSE)=0,"",VLOOKUP($A30,parlvotes_lh!$A$11:$ZZ$200,126,FALSE)))</f>
        <v/>
      </c>
      <c r="Q30" s="248" t="str">
        <f>IF(ISERROR(VLOOKUP($A30,parlvotes_lh!$A$11:$ZZ$200,146,FALSE))=TRUE,"",IF(VLOOKUP($A30,parlvotes_lh!$A$11:$ZZ$200,146,FALSE)=0,"",VLOOKUP($A30,parlvotes_lh!$A$11:$ZZ$200,146,FALSE)))</f>
        <v/>
      </c>
      <c r="R30" s="248" t="str">
        <f>IF(ISERROR(VLOOKUP($A30,parlvotes_lh!$A$11:$ZZ$200,166,FALSE))=TRUE,"",IF(VLOOKUP($A30,parlvotes_lh!$A$11:$ZZ$200,166,FALSE)=0,"",VLOOKUP($A30,parlvotes_lh!$A$11:$ZZ$200,166,FALSE)))</f>
        <v/>
      </c>
      <c r="S30" s="248" t="str">
        <f>IF(ISERROR(VLOOKUP($A30,parlvotes_lh!$A$11:$ZZ$200,186,FALSE))=TRUE,"",IF(VLOOKUP($A30,parlvotes_lh!$A$11:$ZZ$200,186,FALSE)=0,"",VLOOKUP($A30,parlvotes_lh!$A$11:$ZZ$200,186,FALSE)))</f>
        <v/>
      </c>
      <c r="T30" s="248" t="str">
        <f>IF(ISERROR(VLOOKUP($A30,parlvotes_lh!$A$11:$ZZ$200,206,FALSE))=TRUE,"",IF(VLOOKUP($A30,parlvotes_lh!$A$11:$ZZ$200,206,FALSE)=0,"",VLOOKUP($A30,parlvotes_lh!$A$11:$ZZ$200,206,FALSE)))</f>
        <v/>
      </c>
      <c r="U30" s="248" t="str">
        <f>IF(ISERROR(VLOOKUP($A30,parlvotes_lh!$A$11:$ZZ$200,226,FALSE))=TRUE,"",IF(VLOOKUP($A30,parlvotes_lh!$A$11:$ZZ$200,226,FALSE)=0,"",VLOOKUP($A30,parlvotes_lh!$A$11:$ZZ$200,226,FALSE)))</f>
        <v/>
      </c>
      <c r="V30" s="248" t="str">
        <f>IF(ISERROR(VLOOKUP($A30,parlvotes_lh!$A$11:$ZZ$200,246,FALSE))=TRUE,"",IF(VLOOKUP($A30,parlvotes_lh!$A$11:$ZZ$200,246,FALSE)=0,"",VLOOKUP($A30,parlvotes_lh!$A$11:$ZZ$200,246,FALSE)))</f>
        <v/>
      </c>
      <c r="W30" s="248" t="str">
        <f>IF(ISERROR(VLOOKUP($A30,parlvotes_lh!$A$11:$ZZ$200,266,FALSE))=TRUE,"",IF(VLOOKUP($A30,parlvotes_lh!$A$11:$ZZ$200,266,FALSE)=0,"",VLOOKUP($A30,parlvotes_lh!$A$11:$ZZ$200,266,FALSE)))</f>
        <v/>
      </c>
      <c r="X30" s="248" t="str">
        <f>IF(ISERROR(VLOOKUP($A30,parlvotes_lh!$A$11:$ZZ$200,286,FALSE))=TRUE,"",IF(VLOOKUP($A30,parlvotes_lh!$A$11:$ZZ$200,286,FALSE)=0,"",VLOOKUP($A30,parlvotes_lh!$A$11:$ZZ$200,286,FALSE)))</f>
        <v/>
      </c>
      <c r="Y30" s="248" t="str">
        <f>IF(ISERROR(VLOOKUP($A30,parlvotes_lh!$A$11:$ZZ$200,306,FALSE))=TRUE,"",IF(VLOOKUP($A30,parlvotes_lh!$A$11:$ZZ$200,306,FALSE)=0,"",VLOOKUP($A30,parlvotes_lh!$A$11:$ZZ$200,306,FALSE)))</f>
        <v/>
      </c>
      <c r="Z30" s="248" t="str">
        <f>IF(ISERROR(VLOOKUP($A30,parlvotes_lh!$A$11:$ZZ$200,326,FALSE))=TRUE,"",IF(VLOOKUP($A30,parlvotes_lh!$A$11:$ZZ$200,326,FALSE)=0,"",VLOOKUP($A30,parlvotes_lh!$A$11:$ZZ$200,326,FALSE)))</f>
        <v/>
      </c>
      <c r="AA30" s="248" t="str">
        <f>IF(ISERROR(VLOOKUP($A30,parlvotes_lh!$A$11:$ZZ$200,346,FALSE))=TRUE,"",IF(VLOOKUP($A30,parlvotes_lh!$A$11:$ZZ$200,346,FALSE)=0,"",VLOOKUP($A30,parlvotes_lh!$A$11:$ZZ$200,346,FALSE)))</f>
        <v/>
      </c>
      <c r="AB30" s="248" t="str">
        <f>IF(ISERROR(VLOOKUP($A30,parlvotes_lh!$A$11:$ZZ$200,366,FALSE))=TRUE,"",IF(VLOOKUP($A30,parlvotes_lh!$A$11:$ZZ$200,366,FALSE)=0,"",VLOOKUP($A30,parlvotes_lh!$A$11:$ZZ$200,366,FALSE)))</f>
        <v/>
      </c>
      <c r="AC30" s="248" t="str">
        <f>IF(ISERROR(VLOOKUP($A30,parlvotes_lh!$A$11:$ZZ$200,386,FALSE))=TRUE,"",IF(VLOOKUP($A30,parlvotes_lh!$A$11:$ZZ$200,386,FALSE)=0,"",VLOOKUP($A30,parlvotes_lh!$A$11:$ZZ$200,386,FALSE)))</f>
        <v/>
      </c>
    </row>
    <row r="31" spans="1:38" ht="13.5" customHeight="1" x14ac:dyDescent="0.2">
      <c r="A31" s="242" t="str">
        <f>IF(info_parties!A30="","",info_parties!A30)</f>
        <v>it_verdi01</v>
      </c>
      <c r="B31" s="96" t="str">
        <f>IF(A31="","",MID(info_weblinks!$C$3,32,3))</f>
        <v>ita</v>
      </c>
      <c r="C31" s="96" t="str">
        <f>IF(info_parties!G30="","",info_parties!G30)</f>
        <v>Green Federation</v>
      </c>
      <c r="D31" s="96" t="str">
        <f>IF(info_parties!K30="","",info_parties!K30)</f>
        <v>Federazione dei Verdi</v>
      </c>
      <c r="E31" s="96" t="str">
        <f>IF(info_parties!H30="","",info_parties!H30)</f>
        <v>Verdi</v>
      </c>
      <c r="F31" s="243">
        <f t="shared" si="0"/>
        <v>31942</v>
      </c>
      <c r="G31" s="244">
        <f t="shared" si="1"/>
        <v>38816</v>
      </c>
      <c r="H31" s="245">
        <f t="shared" si="2"/>
        <v>2.8000000000000001E-2</v>
      </c>
      <c r="I31" s="246">
        <f t="shared" si="3"/>
        <v>33699</v>
      </c>
      <c r="J31" s="247">
        <f>IF(ISERROR(VLOOKUP($A31,parlvotes_lh!$A$11:$ZZ$200,6,FALSE))=TRUE,"",IF(VLOOKUP($A31,parlvotes_lh!$A$11:$ZZ$200,6,FALSE)=0,"",VLOOKUP($A31,parlvotes_lh!$A$11:$ZZ$200,6,FALSE)))</f>
        <v>2.5000000000000001E-2</v>
      </c>
      <c r="K31" s="247">
        <f>IF(ISERROR(VLOOKUP($A31,parlvotes_lh!$A$11:$ZZ$200,26,FALSE))=TRUE,"",IF(VLOOKUP($A31,parlvotes_lh!$A$11:$ZZ$200,26,FALSE)=0,"",VLOOKUP($A31,parlvotes_lh!$A$11:$ZZ$200,26,FALSE)))</f>
        <v>2.8000000000000001E-2</v>
      </c>
      <c r="L31" s="247">
        <f>IF(ISERROR(VLOOKUP($A31,parlvotes_lh!$A$11:$ZZ$200,46,FALSE))=TRUE,"",IF(VLOOKUP($A31,parlvotes_lh!$A$11:$ZZ$200,46,FALSE)=0,"",VLOOKUP($A31,parlvotes_lh!$A$11:$ZZ$200,46,FALSE)))</f>
        <v>2.7E-2</v>
      </c>
      <c r="M31" s="247">
        <f>IF(ISERROR(VLOOKUP($A31,parlvotes_lh!$A$11:$ZZ$200,66,FALSE))=TRUE,"",IF(VLOOKUP($A31,parlvotes_lh!$A$11:$ZZ$200,66,FALSE)=0,"",VLOOKUP($A31,parlvotes_lh!$A$11:$ZZ$200,66,FALSE)))</f>
        <v>2.504148526008074E-2</v>
      </c>
      <c r="N31" s="247" t="str">
        <f>IF(ISERROR(VLOOKUP($A31,parlvotes_lh!$A$11:$ZZ$200,86,FALSE))=TRUE,"",IF(VLOOKUP($A31,parlvotes_lh!$A$11:$ZZ$200,86,FALSE)=0,"",VLOOKUP($A31,parlvotes_lh!$A$11:$ZZ$200,86,FALSE)))</f>
        <v/>
      </c>
      <c r="O31" s="247">
        <f>IF(ISERROR(VLOOKUP($A31,parlvotes_lh!$A$11:$ZZ$200,106,FALSE))=TRUE,"",IF(VLOOKUP($A31,parlvotes_lh!$A$11:$ZZ$200,106,FALSE)=0,"",VLOOKUP($A31,parlvotes_lh!$A$11:$ZZ$200,106,FALSE)))</f>
        <v>0.02</v>
      </c>
      <c r="P31" s="247" t="str">
        <f>IF(ISERROR(VLOOKUP($A31,parlvotes_lh!$A$11:$ZZ$200,126,FALSE))=TRUE,"",IF(VLOOKUP($A31,parlvotes_lh!$A$11:$ZZ$200,126,FALSE)=0,"",VLOOKUP($A31,parlvotes_lh!$A$11:$ZZ$200,126,FALSE)))</f>
        <v/>
      </c>
      <c r="Q31" s="248" t="str">
        <f>IF(ISERROR(VLOOKUP($A31,parlvotes_lh!$A$11:$ZZ$200,146,FALSE))=TRUE,"",IF(VLOOKUP($A31,parlvotes_lh!$A$11:$ZZ$200,146,FALSE)=0,"",VLOOKUP($A31,parlvotes_lh!$A$11:$ZZ$200,146,FALSE)))</f>
        <v/>
      </c>
      <c r="R31" s="248" t="str">
        <f>IF(ISERROR(VLOOKUP($A31,parlvotes_lh!$A$11:$ZZ$200,166,FALSE))=TRUE,"",IF(VLOOKUP($A31,parlvotes_lh!$A$11:$ZZ$200,166,FALSE)=0,"",VLOOKUP($A31,parlvotes_lh!$A$11:$ZZ$200,166,FALSE)))</f>
        <v/>
      </c>
      <c r="S31" s="248" t="str">
        <f>IF(ISERROR(VLOOKUP($A31,parlvotes_lh!$A$11:$ZZ$200,186,FALSE))=TRUE,"",IF(VLOOKUP($A31,parlvotes_lh!$A$11:$ZZ$200,186,FALSE)=0,"",VLOOKUP($A31,parlvotes_lh!$A$11:$ZZ$200,186,FALSE)))</f>
        <v/>
      </c>
      <c r="T31" s="248" t="str">
        <f>IF(ISERROR(VLOOKUP($A31,parlvotes_lh!$A$11:$ZZ$200,206,FALSE))=TRUE,"",IF(VLOOKUP($A31,parlvotes_lh!$A$11:$ZZ$200,206,FALSE)=0,"",VLOOKUP($A31,parlvotes_lh!$A$11:$ZZ$200,206,FALSE)))</f>
        <v/>
      </c>
      <c r="U31" s="248" t="str">
        <f>IF(ISERROR(VLOOKUP($A31,parlvotes_lh!$A$11:$ZZ$200,226,FALSE))=TRUE,"",IF(VLOOKUP($A31,parlvotes_lh!$A$11:$ZZ$200,226,FALSE)=0,"",VLOOKUP($A31,parlvotes_lh!$A$11:$ZZ$200,226,FALSE)))</f>
        <v/>
      </c>
      <c r="V31" s="248" t="str">
        <f>IF(ISERROR(VLOOKUP($A31,parlvotes_lh!$A$11:$ZZ$200,246,FALSE))=TRUE,"",IF(VLOOKUP($A31,parlvotes_lh!$A$11:$ZZ$200,246,FALSE)=0,"",VLOOKUP($A31,parlvotes_lh!$A$11:$ZZ$200,246,FALSE)))</f>
        <v/>
      </c>
      <c r="W31" s="248" t="str">
        <f>IF(ISERROR(VLOOKUP($A31,parlvotes_lh!$A$11:$ZZ$200,266,FALSE))=TRUE,"",IF(VLOOKUP($A31,parlvotes_lh!$A$11:$ZZ$200,266,FALSE)=0,"",VLOOKUP($A31,parlvotes_lh!$A$11:$ZZ$200,266,FALSE)))</f>
        <v/>
      </c>
      <c r="X31" s="248" t="str">
        <f>IF(ISERROR(VLOOKUP($A31,parlvotes_lh!$A$11:$ZZ$200,286,FALSE))=TRUE,"",IF(VLOOKUP($A31,parlvotes_lh!$A$11:$ZZ$200,286,FALSE)=0,"",VLOOKUP($A31,parlvotes_lh!$A$11:$ZZ$200,286,FALSE)))</f>
        <v/>
      </c>
      <c r="Y31" s="248" t="str">
        <f>IF(ISERROR(VLOOKUP($A31,parlvotes_lh!$A$11:$ZZ$200,306,FALSE))=TRUE,"",IF(VLOOKUP($A31,parlvotes_lh!$A$11:$ZZ$200,306,FALSE)=0,"",VLOOKUP($A31,parlvotes_lh!$A$11:$ZZ$200,306,FALSE)))</f>
        <v/>
      </c>
      <c r="Z31" s="248" t="str">
        <f>IF(ISERROR(VLOOKUP($A31,parlvotes_lh!$A$11:$ZZ$200,326,FALSE))=TRUE,"",IF(VLOOKUP($A31,parlvotes_lh!$A$11:$ZZ$200,326,FALSE)=0,"",VLOOKUP($A31,parlvotes_lh!$A$11:$ZZ$200,326,FALSE)))</f>
        <v/>
      </c>
      <c r="AA31" s="248" t="str">
        <f>IF(ISERROR(VLOOKUP($A31,parlvotes_lh!$A$11:$ZZ$200,346,FALSE))=TRUE,"",IF(VLOOKUP($A31,parlvotes_lh!$A$11:$ZZ$200,346,FALSE)=0,"",VLOOKUP($A31,parlvotes_lh!$A$11:$ZZ$200,346,FALSE)))</f>
        <v/>
      </c>
      <c r="AB31" s="248" t="str">
        <f>IF(ISERROR(VLOOKUP($A31,parlvotes_lh!$A$11:$ZZ$200,366,FALSE))=TRUE,"",IF(VLOOKUP($A31,parlvotes_lh!$A$11:$ZZ$200,366,FALSE)=0,"",VLOOKUP($A31,parlvotes_lh!$A$11:$ZZ$200,366,FALSE)))</f>
        <v/>
      </c>
      <c r="AC31" s="248" t="str">
        <f>IF(ISERROR(VLOOKUP($A31,parlvotes_lh!$A$11:$ZZ$200,386,FALSE))=TRUE,"",IF(VLOOKUP($A31,parlvotes_lh!$A$11:$ZZ$200,386,FALSE)=0,"",VLOOKUP($A31,parlvotes_lh!$A$11:$ZZ$200,386,FALSE)))</f>
        <v/>
      </c>
    </row>
    <row r="32" spans="1:38" ht="13.5" customHeight="1" x14ac:dyDescent="0.2">
      <c r="A32" s="242" t="str">
        <f>IF(info_parties!A31="","",info_parties!A31)</f>
        <v>it_fi01</v>
      </c>
      <c r="B32" s="96" t="str">
        <f>IF(A32="","",MID(info_weblinks!$C$3,32,3))</f>
        <v>ita</v>
      </c>
      <c r="C32" s="96" t="str">
        <f>IF(info_parties!G31="","",info_parties!G31)</f>
        <v>Go Italy!</v>
      </c>
      <c r="D32" s="96" t="str">
        <f>IF(info_parties!K31="","",info_parties!K31)</f>
        <v>Forza Italia</v>
      </c>
      <c r="E32" s="96" t="str">
        <f>IF(info_parties!H31="","",info_parties!H31)</f>
        <v>FI</v>
      </c>
      <c r="F32" s="243">
        <f t="shared" si="0"/>
        <v>34420</v>
      </c>
      <c r="G32" s="244">
        <f t="shared" si="1"/>
        <v>44829</v>
      </c>
      <c r="H32" s="245">
        <f t="shared" si="2"/>
        <v>0.29425145899649313</v>
      </c>
      <c r="I32" s="246">
        <f t="shared" si="3"/>
        <v>37024</v>
      </c>
      <c r="J32" s="247" t="str">
        <f>IF(ISERROR(VLOOKUP($A32,parlvotes_lh!$A$11:$ZZ$200,6,FALSE))=TRUE,"",IF(VLOOKUP($A32,parlvotes_lh!$A$11:$ZZ$200,6,FALSE)=0,"",VLOOKUP($A32,parlvotes_lh!$A$11:$ZZ$200,6,FALSE)))</f>
        <v/>
      </c>
      <c r="K32" s="247" t="str">
        <f>IF(ISERROR(VLOOKUP($A32,parlvotes_lh!$A$11:$ZZ$200,26,FALSE))=TRUE,"",IF(VLOOKUP($A32,parlvotes_lh!$A$11:$ZZ$200,26,FALSE)=0,"",VLOOKUP($A32,parlvotes_lh!$A$11:$ZZ$200,26,FALSE)))</f>
        <v/>
      </c>
      <c r="L32" s="247">
        <f>IF(ISERROR(VLOOKUP($A32,parlvotes_lh!$A$11:$ZZ$200,46,FALSE))=TRUE,"",IF(VLOOKUP($A32,parlvotes_lh!$A$11:$ZZ$200,46,FALSE)=0,"",VLOOKUP($A32,parlvotes_lh!$A$11:$ZZ$200,46,FALSE)))</f>
        <v>0.21099999999999999</v>
      </c>
      <c r="M32" s="247">
        <f>IF(ISERROR(VLOOKUP($A32,parlvotes_lh!$A$11:$ZZ$200,66,FALSE))=TRUE,"",IF(VLOOKUP($A32,parlvotes_lh!$A$11:$ZZ$200,66,FALSE)=0,"",VLOOKUP($A32,parlvotes_lh!$A$11:$ZZ$200,66,FALSE)))</f>
        <v>0.20574290668880424</v>
      </c>
      <c r="N32" s="247">
        <f>IF(ISERROR(VLOOKUP($A32,parlvotes_lh!$A$11:$ZZ$200,86,FALSE))=TRUE,"",IF(VLOOKUP($A32,parlvotes_lh!$A$11:$ZZ$200,86,FALSE)=0,"",VLOOKUP($A32,parlvotes_lh!$A$11:$ZZ$200,86,FALSE)))</f>
        <v>0.29425145899649313</v>
      </c>
      <c r="O32" s="247">
        <f>IF(ISERROR(VLOOKUP($A32,parlvotes_lh!$A$11:$ZZ$200,106,FALSE))=TRUE,"",IF(VLOOKUP($A32,parlvotes_lh!$A$11:$ZZ$200,106,FALSE)=0,"",VLOOKUP($A32,parlvotes_lh!$A$11:$ZZ$200,106,FALSE)))</f>
        <v>0.23599999999999999</v>
      </c>
      <c r="P32" s="247" t="str">
        <f>IF(ISERROR(VLOOKUP($A32,parlvotes_lh!$A$11:$ZZ$200,126,FALSE))=TRUE,"",IF(VLOOKUP($A32,parlvotes_lh!$A$11:$ZZ$200,126,FALSE)=0,"",VLOOKUP($A32,parlvotes_lh!$A$11:$ZZ$200,126,FALSE)))</f>
        <v/>
      </c>
      <c r="Q32" s="248" t="str">
        <f>IF(ISERROR(VLOOKUP($A32,parlvotes_lh!$A$11:$ZZ$200,146,FALSE))=TRUE,"",IF(VLOOKUP($A32,parlvotes_lh!$A$11:$ZZ$200,146,FALSE)=0,"",VLOOKUP($A32,parlvotes_lh!$A$11:$ZZ$200,146,FALSE)))</f>
        <v/>
      </c>
      <c r="R32" s="248">
        <f>IF(ISERROR(VLOOKUP($A32,parlvotes_lh!$A$11:$ZZ$200,166,FALSE))=TRUE,"",IF(VLOOKUP($A32,parlvotes_lh!$A$11:$ZZ$200,166,FALSE)=0,"",VLOOKUP($A32,parlvotes_lh!$A$11:$ZZ$200,166,FALSE)))</f>
        <v>0.14000000000000001</v>
      </c>
      <c r="S32" s="248">
        <f>IF(ISERROR(VLOOKUP($A32,parlvotes_lh!$A$11:$ZZ$200,186,FALSE))=TRUE,"",IF(VLOOKUP($A32,parlvotes_lh!$A$11:$ZZ$200,186,FALSE)=0,"",VLOOKUP($A32,parlvotes_lh!$A$11:$ZZ$200,186,FALSE)))</f>
        <v>8.2567400862034929E-2</v>
      </c>
      <c r="T32" s="248" t="str">
        <f>IF(ISERROR(VLOOKUP($A32,parlvotes_lh!$A$11:$ZZ$200,206,FALSE))=TRUE,"",IF(VLOOKUP($A32,parlvotes_lh!$A$11:$ZZ$200,206,FALSE)=0,"",VLOOKUP($A32,parlvotes_lh!$A$11:$ZZ$200,206,FALSE)))</f>
        <v/>
      </c>
      <c r="U32" s="248" t="str">
        <f>IF(ISERROR(VLOOKUP($A32,parlvotes_lh!$A$11:$ZZ$200,226,FALSE))=TRUE,"",IF(VLOOKUP($A32,parlvotes_lh!$A$11:$ZZ$200,226,FALSE)=0,"",VLOOKUP($A32,parlvotes_lh!$A$11:$ZZ$200,226,FALSE)))</f>
        <v/>
      </c>
      <c r="V32" s="248" t="str">
        <f>IF(ISERROR(VLOOKUP($A32,parlvotes_lh!$A$11:$ZZ$200,246,FALSE))=TRUE,"",IF(VLOOKUP($A32,parlvotes_lh!$A$11:$ZZ$200,246,FALSE)=0,"",VLOOKUP($A32,parlvotes_lh!$A$11:$ZZ$200,246,FALSE)))</f>
        <v/>
      </c>
      <c r="W32" s="248" t="str">
        <f>IF(ISERROR(VLOOKUP($A32,parlvotes_lh!$A$11:$ZZ$200,266,FALSE))=TRUE,"",IF(VLOOKUP($A32,parlvotes_lh!$A$11:$ZZ$200,266,FALSE)=0,"",VLOOKUP($A32,parlvotes_lh!$A$11:$ZZ$200,266,FALSE)))</f>
        <v/>
      </c>
      <c r="X32" s="248" t="str">
        <f>IF(ISERROR(VLOOKUP($A32,parlvotes_lh!$A$11:$ZZ$200,286,FALSE))=TRUE,"",IF(VLOOKUP($A32,parlvotes_lh!$A$11:$ZZ$200,286,FALSE)=0,"",VLOOKUP($A32,parlvotes_lh!$A$11:$ZZ$200,286,FALSE)))</f>
        <v/>
      </c>
      <c r="Y32" s="248" t="str">
        <f>IF(ISERROR(VLOOKUP($A32,parlvotes_lh!$A$11:$ZZ$200,306,FALSE))=TRUE,"",IF(VLOOKUP($A32,parlvotes_lh!$A$11:$ZZ$200,306,FALSE)=0,"",VLOOKUP($A32,parlvotes_lh!$A$11:$ZZ$200,306,FALSE)))</f>
        <v/>
      </c>
      <c r="Z32" s="248" t="str">
        <f>IF(ISERROR(VLOOKUP($A32,parlvotes_lh!$A$11:$ZZ$200,326,FALSE))=TRUE,"",IF(VLOOKUP($A32,parlvotes_lh!$A$11:$ZZ$200,326,FALSE)=0,"",VLOOKUP($A32,parlvotes_lh!$A$11:$ZZ$200,326,FALSE)))</f>
        <v/>
      </c>
      <c r="AA32" s="248" t="str">
        <f>IF(ISERROR(VLOOKUP($A32,parlvotes_lh!$A$11:$ZZ$200,346,FALSE))=TRUE,"",IF(VLOOKUP($A32,parlvotes_lh!$A$11:$ZZ$200,346,FALSE)=0,"",VLOOKUP($A32,parlvotes_lh!$A$11:$ZZ$200,346,FALSE)))</f>
        <v/>
      </c>
      <c r="AB32" s="248" t="str">
        <f>IF(ISERROR(VLOOKUP($A32,parlvotes_lh!$A$11:$ZZ$200,366,FALSE))=TRUE,"",IF(VLOOKUP($A32,parlvotes_lh!$A$11:$ZZ$200,366,FALSE)=0,"",VLOOKUP($A32,parlvotes_lh!$A$11:$ZZ$200,366,FALSE)))</f>
        <v/>
      </c>
      <c r="AC32" s="248" t="str">
        <f>IF(ISERROR(VLOOKUP($A32,parlvotes_lh!$A$11:$ZZ$200,386,FALSE))=TRUE,"",IF(VLOOKUP($A32,parlvotes_lh!$A$11:$ZZ$200,386,FALSE)=0,"",VLOOKUP($A32,parlvotes_lh!$A$11:$ZZ$200,386,FALSE)))</f>
        <v/>
      </c>
    </row>
    <row r="33" spans="1:29" ht="13.5" customHeight="1" x14ac:dyDescent="0.2">
      <c r="A33" s="242" t="str">
        <f>IF(info_parties!A32="","",info_parties!A32)</f>
        <v>it_fn01</v>
      </c>
      <c r="B33" s="96" t="str">
        <f>IF(A33="","",MID(info_weblinks!$C$3,32,3))</f>
        <v>ita</v>
      </c>
      <c r="C33" s="96" t="str">
        <f>IF(info_parties!G32="","",info_parties!G32)</f>
        <v>New Force</v>
      </c>
      <c r="D33" s="96" t="str">
        <f>IF(info_parties!K32="","",info_parties!K32)</f>
        <v>Forza Nuova</v>
      </c>
      <c r="E33" s="96" t="str">
        <f>IF(info_parties!H32="","",info_parties!H32)</f>
        <v>FN</v>
      </c>
      <c r="F33" s="243" t="str">
        <f t="shared" si="0"/>
        <v/>
      </c>
      <c r="G33" s="244" t="str">
        <f t="shared" si="1"/>
        <v/>
      </c>
      <c r="H33" s="245" t="str">
        <f t="shared" si="2"/>
        <v/>
      </c>
      <c r="I33" s="246" t="str">
        <f t="shared" si="3"/>
        <v/>
      </c>
      <c r="J33" s="247" t="str">
        <f>IF(ISERROR(VLOOKUP($A33,parlvotes_lh!$A$11:$ZZ$200,6,FALSE))=TRUE,"",IF(VLOOKUP($A33,parlvotes_lh!$A$11:$ZZ$200,6,FALSE)=0,"",VLOOKUP($A33,parlvotes_lh!$A$11:$ZZ$200,6,FALSE)))</f>
        <v/>
      </c>
      <c r="K33" s="247" t="str">
        <f>IF(ISERROR(VLOOKUP($A33,parlvotes_lh!$A$11:$ZZ$200,26,FALSE))=TRUE,"",IF(VLOOKUP($A33,parlvotes_lh!$A$11:$ZZ$200,26,FALSE)=0,"",VLOOKUP($A33,parlvotes_lh!$A$11:$ZZ$200,26,FALSE)))</f>
        <v/>
      </c>
      <c r="L33" s="247" t="str">
        <f>IF(ISERROR(VLOOKUP($A33,parlvotes_lh!$A$11:$ZZ$200,46,FALSE))=TRUE,"",IF(VLOOKUP($A33,parlvotes_lh!$A$11:$ZZ$200,46,FALSE)=0,"",VLOOKUP($A33,parlvotes_lh!$A$11:$ZZ$200,46,FALSE)))</f>
        <v/>
      </c>
      <c r="M33" s="247" t="str">
        <f>IF(ISERROR(VLOOKUP($A33,parlvotes_lh!$A$11:$ZZ$200,66,FALSE))=TRUE,"",IF(VLOOKUP($A33,parlvotes_lh!$A$11:$ZZ$200,66,FALSE)=0,"",VLOOKUP($A33,parlvotes_lh!$A$11:$ZZ$200,66,FALSE)))</f>
        <v/>
      </c>
      <c r="N33" s="247" t="str">
        <f>IF(ISERROR(VLOOKUP($A33,parlvotes_lh!$A$11:$ZZ$200,86,FALSE))=TRUE,"",IF(VLOOKUP($A33,parlvotes_lh!$A$11:$ZZ$200,86,FALSE)=0,"",VLOOKUP($A33,parlvotes_lh!$A$11:$ZZ$200,86,FALSE)))</f>
        <v/>
      </c>
      <c r="O33" s="247" t="str">
        <f>IF(ISERROR(VLOOKUP($A33,parlvotes_lh!$A$11:$ZZ$200,106,FALSE))=TRUE,"",IF(VLOOKUP($A33,parlvotes_lh!$A$11:$ZZ$200,106,FALSE)=0,"",VLOOKUP($A33,parlvotes_lh!$A$11:$ZZ$200,106,FALSE)))</f>
        <v/>
      </c>
      <c r="P33" s="247" t="str">
        <f>IF(ISERROR(VLOOKUP($A33,parlvotes_lh!$A$11:$ZZ$200,126,FALSE))=TRUE,"",IF(VLOOKUP($A33,parlvotes_lh!$A$11:$ZZ$200,126,FALSE)=0,"",VLOOKUP($A33,parlvotes_lh!$A$11:$ZZ$200,126,FALSE)))</f>
        <v/>
      </c>
      <c r="Q33" s="248" t="str">
        <f>IF(ISERROR(VLOOKUP($A33,parlvotes_lh!$A$11:$ZZ$200,146,FALSE))=TRUE,"",IF(VLOOKUP($A33,parlvotes_lh!$A$11:$ZZ$200,146,FALSE)=0,"",VLOOKUP($A33,parlvotes_lh!$A$11:$ZZ$200,146,FALSE)))</f>
        <v/>
      </c>
      <c r="R33" s="248" t="str">
        <f>IF(ISERROR(VLOOKUP($A33,parlvotes_lh!$A$11:$ZZ$200,166,FALSE))=TRUE,"",IF(VLOOKUP($A33,parlvotes_lh!$A$11:$ZZ$200,166,FALSE)=0,"",VLOOKUP($A33,parlvotes_lh!$A$11:$ZZ$200,166,FALSE)))</f>
        <v/>
      </c>
      <c r="S33" s="248" t="str">
        <f>IF(ISERROR(VLOOKUP($A33,parlvotes_lh!$A$11:$ZZ$200,186,FALSE))=TRUE,"",IF(VLOOKUP($A33,parlvotes_lh!$A$11:$ZZ$200,186,FALSE)=0,"",VLOOKUP($A33,parlvotes_lh!$A$11:$ZZ$200,186,FALSE)))</f>
        <v/>
      </c>
      <c r="T33" s="248" t="str">
        <f>IF(ISERROR(VLOOKUP($A33,parlvotes_lh!$A$11:$ZZ$200,206,FALSE))=TRUE,"",IF(VLOOKUP($A33,parlvotes_lh!$A$11:$ZZ$200,206,FALSE)=0,"",VLOOKUP($A33,parlvotes_lh!$A$11:$ZZ$200,206,FALSE)))</f>
        <v/>
      </c>
      <c r="U33" s="248" t="str">
        <f>IF(ISERROR(VLOOKUP($A33,parlvotes_lh!$A$11:$ZZ$200,226,FALSE))=TRUE,"",IF(VLOOKUP($A33,parlvotes_lh!$A$11:$ZZ$200,226,FALSE)=0,"",VLOOKUP($A33,parlvotes_lh!$A$11:$ZZ$200,226,FALSE)))</f>
        <v/>
      </c>
      <c r="V33" s="248" t="str">
        <f>IF(ISERROR(VLOOKUP($A33,parlvotes_lh!$A$11:$ZZ$200,246,FALSE))=TRUE,"",IF(VLOOKUP($A33,parlvotes_lh!$A$11:$ZZ$200,246,FALSE)=0,"",VLOOKUP($A33,parlvotes_lh!$A$11:$ZZ$200,246,FALSE)))</f>
        <v/>
      </c>
      <c r="W33" s="248" t="str">
        <f>IF(ISERROR(VLOOKUP($A33,parlvotes_lh!$A$11:$ZZ$200,266,FALSE))=TRUE,"",IF(VLOOKUP($A33,parlvotes_lh!$A$11:$ZZ$200,266,FALSE)=0,"",VLOOKUP($A33,parlvotes_lh!$A$11:$ZZ$200,266,FALSE)))</f>
        <v/>
      </c>
      <c r="X33" s="248" t="str">
        <f>IF(ISERROR(VLOOKUP($A33,parlvotes_lh!$A$11:$ZZ$200,286,FALSE))=TRUE,"",IF(VLOOKUP($A33,parlvotes_lh!$A$11:$ZZ$200,286,FALSE)=0,"",VLOOKUP($A33,parlvotes_lh!$A$11:$ZZ$200,286,FALSE)))</f>
        <v/>
      </c>
      <c r="Y33" s="248" t="str">
        <f>IF(ISERROR(VLOOKUP($A33,parlvotes_lh!$A$11:$ZZ$200,306,FALSE))=TRUE,"",IF(VLOOKUP($A33,parlvotes_lh!$A$11:$ZZ$200,306,FALSE)=0,"",VLOOKUP($A33,parlvotes_lh!$A$11:$ZZ$200,306,FALSE)))</f>
        <v/>
      </c>
      <c r="Z33" s="248" t="str">
        <f>IF(ISERROR(VLOOKUP($A33,parlvotes_lh!$A$11:$ZZ$200,326,FALSE))=TRUE,"",IF(VLOOKUP($A33,parlvotes_lh!$A$11:$ZZ$200,326,FALSE)=0,"",VLOOKUP($A33,parlvotes_lh!$A$11:$ZZ$200,326,FALSE)))</f>
        <v/>
      </c>
      <c r="AA33" s="248" t="str">
        <f>IF(ISERROR(VLOOKUP($A33,parlvotes_lh!$A$11:$ZZ$200,346,FALSE))=TRUE,"",IF(VLOOKUP($A33,parlvotes_lh!$A$11:$ZZ$200,346,FALSE)=0,"",VLOOKUP($A33,parlvotes_lh!$A$11:$ZZ$200,346,FALSE)))</f>
        <v/>
      </c>
      <c r="AB33" s="248" t="str">
        <f>IF(ISERROR(VLOOKUP($A33,parlvotes_lh!$A$11:$ZZ$200,366,FALSE))=TRUE,"",IF(VLOOKUP($A33,parlvotes_lh!$A$11:$ZZ$200,366,FALSE)=0,"",VLOOKUP($A33,parlvotes_lh!$A$11:$ZZ$200,366,FALSE)))</f>
        <v/>
      </c>
      <c r="AC33" s="248" t="str">
        <f>IF(ISERROR(VLOOKUP($A33,parlvotes_lh!$A$11:$ZZ$200,386,FALSE))=TRUE,"",IF(VLOOKUP($A33,parlvotes_lh!$A$11:$ZZ$200,386,FALSE)=0,"",VLOOKUP($A33,parlvotes_lh!$A$11:$ZZ$200,386,FALSE)))</f>
        <v/>
      </c>
    </row>
    <row r="34" spans="1:29" ht="13.5" customHeight="1" x14ac:dyDescent="0.2">
      <c r="A34" s="242" t="str">
        <f>IF(info_parties!A33="","",info_parties!A33)</f>
        <v>it_fdi01</v>
      </c>
      <c r="B34" s="96" t="str">
        <f>IF(A34="","",MID(info_weblinks!$C$3,32,3))</f>
        <v>ita</v>
      </c>
      <c r="C34" s="96" t="str">
        <f>IF(info_parties!G33="","",info_parties!G33)</f>
        <v>Brothers of Italy</v>
      </c>
      <c r="D34" s="96" t="str">
        <f>IF(info_parties!K33="","",info_parties!K33)</f>
        <v>Fratelli d'Italia</v>
      </c>
      <c r="E34" s="96" t="str">
        <f>IF(info_parties!H33="","",info_parties!H33)</f>
        <v>FdL</v>
      </c>
      <c r="F34" s="243">
        <f t="shared" si="0"/>
        <v>41333</v>
      </c>
      <c r="G34" s="244">
        <f t="shared" si="1"/>
        <v>44829</v>
      </c>
      <c r="H34" s="245">
        <f t="shared" si="2"/>
        <v>0.26449287253711423</v>
      </c>
      <c r="I34" s="246">
        <f t="shared" si="3"/>
        <v>44829</v>
      </c>
      <c r="J34" s="247" t="str">
        <f>IF(ISERROR(VLOOKUP($A34,parlvotes_lh!$A$11:$ZZ$200,6,FALSE))=TRUE,"",IF(VLOOKUP($A34,parlvotes_lh!$A$11:$ZZ$200,6,FALSE)=0,"",VLOOKUP($A34,parlvotes_lh!$A$11:$ZZ$200,6,FALSE)))</f>
        <v/>
      </c>
      <c r="K34" s="247" t="str">
        <f>IF(ISERROR(VLOOKUP($A34,parlvotes_lh!$A$11:$ZZ$200,26,FALSE))=TRUE,"",IF(VLOOKUP($A34,parlvotes_lh!$A$11:$ZZ$200,26,FALSE)=0,"",VLOOKUP($A34,parlvotes_lh!$A$11:$ZZ$200,26,FALSE)))</f>
        <v/>
      </c>
      <c r="L34" s="247" t="str">
        <f>IF(ISERROR(VLOOKUP($A34,parlvotes_lh!$A$11:$ZZ$200,46,FALSE))=TRUE,"",IF(VLOOKUP($A34,parlvotes_lh!$A$11:$ZZ$200,46,FALSE)=0,"",VLOOKUP($A34,parlvotes_lh!$A$11:$ZZ$200,46,FALSE)))</f>
        <v/>
      </c>
      <c r="M34" s="247" t="str">
        <f>IF(ISERROR(VLOOKUP($A34,parlvotes_lh!$A$11:$ZZ$200,66,FALSE))=TRUE,"",IF(VLOOKUP($A34,parlvotes_lh!$A$11:$ZZ$200,66,FALSE)=0,"",VLOOKUP($A34,parlvotes_lh!$A$11:$ZZ$200,66,FALSE)))</f>
        <v/>
      </c>
      <c r="N34" s="247" t="str">
        <f>IF(ISERROR(VLOOKUP($A34,parlvotes_lh!$A$11:$ZZ$200,86,FALSE))=TRUE,"",IF(VLOOKUP($A34,parlvotes_lh!$A$11:$ZZ$200,86,FALSE)=0,"",VLOOKUP($A34,parlvotes_lh!$A$11:$ZZ$200,86,FALSE)))</f>
        <v/>
      </c>
      <c r="O34" s="247" t="str">
        <f>IF(ISERROR(VLOOKUP($A34,parlvotes_lh!$A$11:$ZZ$200,106,FALSE))=TRUE,"",IF(VLOOKUP($A34,parlvotes_lh!$A$11:$ZZ$200,106,FALSE)=0,"",VLOOKUP($A34,parlvotes_lh!$A$11:$ZZ$200,106,FALSE)))</f>
        <v/>
      </c>
      <c r="P34" s="247" t="str">
        <f>IF(ISERROR(VLOOKUP($A34,parlvotes_lh!$A$11:$ZZ$200,126,FALSE))=TRUE,"",IF(VLOOKUP($A34,parlvotes_lh!$A$11:$ZZ$200,126,FALSE)=0,"",VLOOKUP($A34,parlvotes_lh!$A$11:$ZZ$200,126,FALSE)))</f>
        <v/>
      </c>
      <c r="Q34" s="248">
        <f>IF(ISERROR(VLOOKUP($A34,parlvotes_lh!$A$11:$ZZ$200,146,FALSE))=TRUE,"",IF(VLOOKUP($A34,parlvotes_lh!$A$11:$ZZ$200,146,FALSE)=0,"",VLOOKUP($A34,parlvotes_lh!$A$11:$ZZ$200,146,FALSE)))</f>
        <v>1.9E-2</v>
      </c>
      <c r="R34" s="248">
        <f>IF(ISERROR(VLOOKUP($A34,parlvotes_lh!$A$11:$ZZ$200,166,FALSE))=TRUE,"",IF(VLOOKUP($A34,parlvotes_lh!$A$11:$ZZ$200,166,FALSE)=0,"",VLOOKUP($A34,parlvotes_lh!$A$11:$ZZ$200,166,FALSE)))</f>
        <v>4.2999999999999997E-2</v>
      </c>
      <c r="S34" s="248">
        <f>IF(ISERROR(VLOOKUP($A34,parlvotes_lh!$A$11:$ZZ$200,186,FALSE))=TRUE,"",IF(VLOOKUP($A34,parlvotes_lh!$A$11:$ZZ$200,186,FALSE)=0,"",VLOOKUP($A34,parlvotes_lh!$A$11:$ZZ$200,186,FALSE)))</f>
        <v>0.26449287253711423</v>
      </c>
      <c r="T34" s="248" t="str">
        <f>IF(ISERROR(VLOOKUP($A34,parlvotes_lh!$A$11:$ZZ$200,206,FALSE))=TRUE,"",IF(VLOOKUP($A34,parlvotes_lh!$A$11:$ZZ$200,206,FALSE)=0,"",VLOOKUP($A34,parlvotes_lh!$A$11:$ZZ$200,206,FALSE)))</f>
        <v/>
      </c>
      <c r="U34" s="248" t="str">
        <f>IF(ISERROR(VLOOKUP($A34,parlvotes_lh!$A$11:$ZZ$200,226,FALSE))=TRUE,"",IF(VLOOKUP($A34,parlvotes_lh!$A$11:$ZZ$200,226,FALSE)=0,"",VLOOKUP($A34,parlvotes_lh!$A$11:$ZZ$200,226,FALSE)))</f>
        <v/>
      </c>
      <c r="V34" s="248" t="str">
        <f>IF(ISERROR(VLOOKUP($A34,parlvotes_lh!$A$11:$ZZ$200,246,FALSE))=TRUE,"",IF(VLOOKUP($A34,parlvotes_lh!$A$11:$ZZ$200,246,FALSE)=0,"",VLOOKUP($A34,parlvotes_lh!$A$11:$ZZ$200,246,FALSE)))</f>
        <v/>
      </c>
      <c r="W34" s="248" t="str">
        <f>IF(ISERROR(VLOOKUP($A34,parlvotes_lh!$A$11:$ZZ$200,266,FALSE))=TRUE,"",IF(VLOOKUP($A34,parlvotes_lh!$A$11:$ZZ$200,266,FALSE)=0,"",VLOOKUP($A34,parlvotes_lh!$A$11:$ZZ$200,266,FALSE)))</f>
        <v/>
      </c>
      <c r="X34" s="248" t="str">
        <f>IF(ISERROR(VLOOKUP($A34,parlvotes_lh!$A$11:$ZZ$200,286,FALSE))=TRUE,"",IF(VLOOKUP($A34,parlvotes_lh!$A$11:$ZZ$200,286,FALSE)=0,"",VLOOKUP($A34,parlvotes_lh!$A$11:$ZZ$200,286,FALSE)))</f>
        <v/>
      </c>
      <c r="Y34" s="248" t="str">
        <f>IF(ISERROR(VLOOKUP($A34,parlvotes_lh!$A$11:$ZZ$200,306,FALSE))=TRUE,"",IF(VLOOKUP($A34,parlvotes_lh!$A$11:$ZZ$200,306,FALSE)=0,"",VLOOKUP($A34,parlvotes_lh!$A$11:$ZZ$200,306,FALSE)))</f>
        <v/>
      </c>
      <c r="Z34" s="248" t="str">
        <f>IF(ISERROR(VLOOKUP($A34,parlvotes_lh!$A$11:$ZZ$200,326,FALSE))=TRUE,"",IF(VLOOKUP($A34,parlvotes_lh!$A$11:$ZZ$200,326,FALSE)=0,"",VLOOKUP($A34,parlvotes_lh!$A$11:$ZZ$200,326,FALSE)))</f>
        <v/>
      </c>
      <c r="AA34" s="248" t="str">
        <f>IF(ISERROR(VLOOKUP($A34,parlvotes_lh!$A$11:$ZZ$200,346,FALSE))=TRUE,"",IF(VLOOKUP($A34,parlvotes_lh!$A$11:$ZZ$200,346,FALSE)=0,"",VLOOKUP($A34,parlvotes_lh!$A$11:$ZZ$200,346,FALSE)))</f>
        <v/>
      </c>
      <c r="AB34" s="248" t="str">
        <f>IF(ISERROR(VLOOKUP($A34,parlvotes_lh!$A$11:$ZZ$200,366,FALSE))=TRUE,"",IF(VLOOKUP($A34,parlvotes_lh!$A$11:$ZZ$200,366,FALSE)=0,"",VLOOKUP($A34,parlvotes_lh!$A$11:$ZZ$200,366,FALSE)))</f>
        <v/>
      </c>
      <c r="AC34" s="248" t="str">
        <f>IF(ISERROR(VLOOKUP($A34,parlvotes_lh!$A$11:$ZZ$200,386,FALSE))=TRUE,"",IF(VLOOKUP($A34,parlvotes_lh!$A$11:$ZZ$200,386,FALSE)=0,"",VLOOKUP($A34,parlvotes_lh!$A$11:$ZZ$200,386,FALSE)))</f>
        <v/>
      </c>
    </row>
    <row r="35" spans="1:29" ht="13.5" customHeight="1" x14ac:dyDescent="0.2">
      <c r="A35" s="242" t="str">
        <f>IF(info_parties!A34="","",info_parties!A34)</f>
        <v>it_fli01</v>
      </c>
      <c r="B35" s="96" t="str">
        <f>IF(A35="","",MID(info_weblinks!$C$3,32,3))</f>
        <v>ita</v>
      </c>
      <c r="C35" s="96" t="str">
        <f>IF(info_parties!G34="","",info_parties!G34)</f>
        <v>Future and Liberty for Italy</v>
      </c>
      <c r="D35" s="96" t="str">
        <f>IF(info_parties!K34="","",info_parties!K34)</f>
        <v>Futuro e Liberta' per l'Italia</v>
      </c>
      <c r="E35" s="96" t="str">
        <f>IF(info_parties!H34="","",info_parties!H34)</f>
        <v>FLI</v>
      </c>
      <c r="F35" s="243">
        <f t="shared" ref="F35:F69" si="4">IF(MAX(J35:AC35)=0,"",INDEX(J$1:AC$1,MATCH(TRUE,INDEX((J35:AC35&lt;&gt;""),0),0)))</f>
        <v>41333</v>
      </c>
      <c r="G35" s="244">
        <f t="shared" ref="G35:G69" si="5">IF(MAX(J35:AC35)=0,"",INDEX(J$1:AC$1,1,MATCH(LOOKUP(9.99+307,J35:AC35),J35:AC35,0)))</f>
        <v>41333</v>
      </c>
      <c r="H35" s="245">
        <f t="shared" ref="H35:H69" si="6">IF(MAX(J35:AC35)=0,"",MAX(J35:AC35))</f>
        <v>5.0000000000000001E-3</v>
      </c>
      <c r="I35" s="246">
        <f t="shared" ref="I35:I69" si="7">IF(H35="","",INDEX(J$1:AC$1,1,MATCH(H35,J35:AC35,0)))</f>
        <v>41333</v>
      </c>
      <c r="J35" s="247" t="str">
        <f>IF(ISERROR(VLOOKUP($A35,parlvotes_lh!$A$11:$ZZ$200,6,FALSE))=TRUE,"",IF(VLOOKUP($A35,parlvotes_lh!$A$11:$ZZ$200,6,FALSE)=0,"",VLOOKUP($A35,parlvotes_lh!$A$11:$ZZ$200,6,FALSE)))</f>
        <v/>
      </c>
      <c r="K35" s="247" t="str">
        <f>IF(ISERROR(VLOOKUP($A35,parlvotes_lh!$A$11:$ZZ$200,26,FALSE))=TRUE,"",IF(VLOOKUP($A35,parlvotes_lh!$A$11:$ZZ$200,26,FALSE)=0,"",VLOOKUP($A35,parlvotes_lh!$A$11:$ZZ$200,26,FALSE)))</f>
        <v/>
      </c>
      <c r="L35" s="247" t="str">
        <f>IF(ISERROR(VLOOKUP($A35,parlvotes_lh!$A$11:$ZZ$200,46,FALSE))=TRUE,"",IF(VLOOKUP($A35,parlvotes_lh!$A$11:$ZZ$200,46,FALSE)=0,"",VLOOKUP($A35,parlvotes_lh!$A$11:$ZZ$200,46,FALSE)))</f>
        <v/>
      </c>
      <c r="M35" s="247" t="str">
        <f>IF(ISERROR(VLOOKUP($A35,parlvotes_lh!$A$11:$ZZ$200,66,FALSE))=TRUE,"",IF(VLOOKUP($A35,parlvotes_lh!$A$11:$ZZ$200,66,FALSE)=0,"",VLOOKUP($A35,parlvotes_lh!$A$11:$ZZ$200,66,FALSE)))</f>
        <v/>
      </c>
      <c r="N35" s="247" t="str">
        <f>IF(ISERROR(VLOOKUP($A35,parlvotes_lh!$A$11:$ZZ$200,86,FALSE))=TRUE,"",IF(VLOOKUP($A35,parlvotes_lh!$A$11:$ZZ$200,86,FALSE)=0,"",VLOOKUP($A35,parlvotes_lh!$A$11:$ZZ$200,86,FALSE)))</f>
        <v/>
      </c>
      <c r="O35" s="247" t="str">
        <f>IF(ISERROR(VLOOKUP($A35,parlvotes_lh!$A$11:$ZZ$200,106,FALSE))=TRUE,"",IF(VLOOKUP($A35,parlvotes_lh!$A$11:$ZZ$200,106,FALSE)=0,"",VLOOKUP($A35,parlvotes_lh!$A$11:$ZZ$200,106,FALSE)))</f>
        <v/>
      </c>
      <c r="P35" s="247" t="str">
        <f>IF(ISERROR(VLOOKUP($A35,parlvotes_lh!$A$11:$ZZ$200,126,FALSE))=TRUE,"",IF(VLOOKUP($A35,parlvotes_lh!$A$11:$ZZ$200,126,FALSE)=0,"",VLOOKUP($A35,parlvotes_lh!$A$11:$ZZ$200,126,FALSE)))</f>
        <v/>
      </c>
      <c r="Q35" s="248">
        <f>IF(ISERROR(VLOOKUP($A35,parlvotes_lh!$A$11:$ZZ$200,146,FALSE))=TRUE,"",IF(VLOOKUP($A35,parlvotes_lh!$A$11:$ZZ$200,146,FALSE)=0,"",VLOOKUP($A35,parlvotes_lh!$A$11:$ZZ$200,146,FALSE)))</f>
        <v>5.0000000000000001E-3</v>
      </c>
      <c r="R35" s="248" t="str">
        <f>IF(ISERROR(VLOOKUP($A35,parlvotes_lh!$A$11:$ZZ$200,166,FALSE))=TRUE,"",IF(VLOOKUP($A35,parlvotes_lh!$A$11:$ZZ$200,166,FALSE)=0,"",VLOOKUP($A35,parlvotes_lh!$A$11:$ZZ$200,166,FALSE)))</f>
        <v/>
      </c>
      <c r="S35" s="248" t="str">
        <f>IF(ISERROR(VLOOKUP($A35,parlvotes_lh!$A$11:$ZZ$200,186,FALSE))=TRUE,"",IF(VLOOKUP($A35,parlvotes_lh!$A$11:$ZZ$200,186,FALSE)=0,"",VLOOKUP($A35,parlvotes_lh!$A$11:$ZZ$200,186,FALSE)))</f>
        <v/>
      </c>
      <c r="T35" s="248" t="str">
        <f>IF(ISERROR(VLOOKUP($A35,parlvotes_lh!$A$11:$ZZ$200,206,FALSE))=TRUE,"",IF(VLOOKUP($A35,parlvotes_lh!$A$11:$ZZ$200,206,FALSE)=0,"",VLOOKUP($A35,parlvotes_lh!$A$11:$ZZ$200,206,FALSE)))</f>
        <v/>
      </c>
      <c r="U35" s="248" t="str">
        <f>IF(ISERROR(VLOOKUP($A35,parlvotes_lh!$A$11:$ZZ$200,226,FALSE))=TRUE,"",IF(VLOOKUP($A35,parlvotes_lh!$A$11:$ZZ$200,226,FALSE)=0,"",VLOOKUP($A35,parlvotes_lh!$A$11:$ZZ$200,226,FALSE)))</f>
        <v/>
      </c>
      <c r="V35" s="248" t="str">
        <f>IF(ISERROR(VLOOKUP($A35,parlvotes_lh!$A$11:$ZZ$200,246,FALSE))=TRUE,"",IF(VLOOKUP($A35,parlvotes_lh!$A$11:$ZZ$200,246,FALSE)=0,"",VLOOKUP($A35,parlvotes_lh!$A$11:$ZZ$200,246,FALSE)))</f>
        <v/>
      </c>
      <c r="W35" s="248" t="str">
        <f>IF(ISERROR(VLOOKUP($A35,parlvotes_lh!$A$11:$ZZ$200,266,FALSE))=TRUE,"",IF(VLOOKUP($A35,parlvotes_lh!$A$11:$ZZ$200,266,FALSE)=0,"",VLOOKUP($A35,parlvotes_lh!$A$11:$ZZ$200,266,FALSE)))</f>
        <v/>
      </c>
      <c r="X35" s="248" t="str">
        <f>IF(ISERROR(VLOOKUP($A35,parlvotes_lh!$A$11:$ZZ$200,286,FALSE))=TRUE,"",IF(VLOOKUP($A35,parlvotes_lh!$A$11:$ZZ$200,286,FALSE)=0,"",VLOOKUP($A35,parlvotes_lh!$A$11:$ZZ$200,286,FALSE)))</f>
        <v/>
      </c>
      <c r="Y35" s="248" t="str">
        <f>IF(ISERROR(VLOOKUP($A35,parlvotes_lh!$A$11:$ZZ$200,306,FALSE))=TRUE,"",IF(VLOOKUP($A35,parlvotes_lh!$A$11:$ZZ$200,306,FALSE)=0,"",VLOOKUP($A35,parlvotes_lh!$A$11:$ZZ$200,306,FALSE)))</f>
        <v/>
      </c>
      <c r="Z35" s="248" t="str">
        <f>IF(ISERROR(VLOOKUP($A35,parlvotes_lh!$A$11:$ZZ$200,326,FALSE))=TRUE,"",IF(VLOOKUP($A35,parlvotes_lh!$A$11:$ZZ$200,326,FALSE)=0,"",VLOOKUP($A35,parlvotes_lh!$A$11:$ZZ$200,326,FALSE)))</f>
        <v/>
      </c>
      <c r="AA35" s="248" t="str">
        <f>IF(ISERROR(VLOOKUP($A35,parlvotes_lh!$A$11:$ZZ$200,346,FALSE))=TRUE,"",IF(VLOOKUP($A35,parlvotes_lh!$A$11:$ZZ$200,346,FALSE)=0,"",VLOOKUP($A35,parlvotes_lh!$A$11:$ZZ$200,346,FALSE)))</f>
        <v/>
      </c>
      <c r="AB35" s="248" t="str">
        <f>IF(ISERROR(VLOOKUP($A35,parlvotes_lh!$A$11:$ZZ$200,366,FALSE))=TRUE,"",IF(VLOOKUP($A35,parlvotes_lh!$A$11:$ZZ$200,366,FALSE)=0,"",VLOOKUP($A35,parlvotes_lh!$A$11:$ZZ$200,366,FALSE)))</f>
        <v/>
      </c>
      <c r="AC35" s="248" t="str">
        <f>IF(ISERROR(VLOOKUP($A35,parlvotes_lh!$A$11:$ZZ$200,386,FALSE))=TRUE,"",IF(VLOOKUP($A35,parlvotes_lh!$A$11:$ZZ$200,386,FALSE)=0,"",VLOOKUP($A35,parlvotes_lh!$A$11:$ZZ$200,386,FALSE)))</f>
        <v/>
      </c>
    </row>
    <row r="36" spans="1:29" ht="13.5" customHeight="1" x14ac:dyDescent="0.2">
      <c r="A36" s="242" t="str">
        <f>IF(info_parties!A35="","",info_parties!A35)</f>
        <v>it_gs-mpa01</v>
      </c>
      <c r="B36" s="96" t="str">
        <f>IF(A36="","",MID(info_weblinks!$C$3,32,3))</f>
        <v>ita</v>
      </c>
      <c r="C36" s="96" t="str">
        <f>IF(info_parties!G35="","",info_parties!G35)</f>
        <v>Great South-Movement for Autonomies</v>
      </c>
      <c r="D36" s="96" t="str">
        <f>IF(info_parties!K35="","",info_parties!K35)</f>
        <v>Grande Sud - Movimento per le Autonomie</v>
      </c>
      <c r="E36" s="96" t="str">
        <f>IF(info_parties!H35="","",info_parties!H35)</f>
        <v>GS-MPA</v>
      </c>
      <c r="F36" s="243">
        <f t="shared" si="4"/>
        <v>41333</v>
      </c>
      <c r="G36" s="244">
        <f t="shared" si="5"/>
        <v>41333</v>
      </c>
      <c r="H36" s="245">
        <f t="shared" si="6"/>
        <v>4.0000000000000001E-3</v>
      </c>
      <c r="I36" s="246">
        <f t="shared" si="7"/>
        <v>41333</v>
      </c>
      <c r="J36" s="247" t="str">
        <f>IF(ISERROR(VLOOKUP($A36,parlvotes_lh!$A$11:$ZZ$200,6,FALSE))=TRUE,"",IF(VLOOKUP($A36,parlvotes_lh!$A$11:$ZZ$200,6,FALSE)=0,"",VLOOKUP($A36,parlvotes_lh!$A$11:$ZZ$200,6,FALSE)))</f>
        <v/>
      </c>
      <c r="K36" s="247" t="str">
        <f>IF(ISERROR(VLOOKUP($A36,parlvotes_lh!$A$11:$ZZ$200,26,FALSE))=TRUE,"",IF(VLOOKUP($A36,parlvotes_lh!$A$11:$ZZ$200,26,FALSE)=0,"",VLOOKUP($A36,parlvotes_lh!$A$11:$ZZ$200,26,FALSE)))</f>
        <v/>
      </c>
      <c r="L36" s="247" t="str">
        <f>IF(ISERROR(VLOOKUP($A36,parlvotes_lh!$A$11:$ZZ$200,46,FALSE))=TRUE,"",IF(VLOOKUP($A36,parlvotes_lh!$A$11:$ZZ$200,46,FALSE)=0,"",VLOOKUP($A36,parlvotes_lh!$A$11:$ZZ$200,46,FALSE)))</f>
        <v/>
      </c>
      <c r="M36" s="247" t="str">
        <f>IF(ISERROR(VLOOKUP($A36,parlvotes_lh!$A$11:$ZZ$200,66,FALSE))=TRUE,"",IF(VLOOKUP($A36,parlvotes_lh!$A$11:$ZZ$200,66,FALSE)=0,"",VLOOKUP($A36,parlvotes_lh!$A$11:$ZZ$200,66,FALSE)))</f>
        <v/>
      </c>
      <c r="N36" s="247" t="str">
        <f>IF(ISERROR(VLOOKUP($A36,parlvotes_lh!$A$11:$ZZ$200,86,FALSE))=TRUE,"",IF(VLOOKUP($A36,parlvotes_lh!$A$11:$ZZ$200,86,FALSE)=0,"",VLOOKUP($A36,parlvotes_lh!$A$11:$ZZ$200,86,FALSE)))</f>
        <v/>
      </c>
      <c r="O36" s="247" t="str">
        <f>IF(ISERROR(VLOOKUP($A36,parlvotes_lh!$A$11:$ZZ$200,106,FALSE))=TRUE,"",IF(VLOOKUP($A36,parlvotes_lh!$A$11:$ZZ$200,106,FALSE)=0,"",VLOOKUP($A36,parlvotes_lh!$A$11:$ZZ$200,106,FALSE)))</f>
        <v/>
      </c>
      <c r="P36" s="247" t="str">
        <f>IF(ISERROR(VLOOKUP($A36,parlvotes_lh!$A$11:$ZZ$200,126,FALSE))=TRUE,"",IF(VLOOKUP($A36,parlvotes_lh!$A$11:$ZZ$200,126,FALSE)=0,"",VLOOKUP($A36,parlvotes_lh!$A$11:$ZZ$200,126,FALSE)))</f>
        <v/>
      </c>
      <c r="Q36" s="248">
        <f>IF(ISERROR(VLOOKUP($A36,parlvotes_lh!$A$11:$ZZ$200,146,FALSE))=TRUE,"",IF(VLOOKUP($A36,parlvotes_lh!$A$11:$ZZ$200,146,FALSE)=0,"",VLOOKUP($A36,parlvotes_lh!$A$11:$ZZ$200,146,FALSE)))</f>
        <v>4.0000000000000001E-3</v>
      </c>
      <c r="R36" s="248" t="str">
        <f>IF(ISERROR(VLOOKUP($A36,parlvotes_lh!$A$11:$ZZ$200,166,FALSE))=TRUE,"",IF(VLOOKUP($A36,parlvotes_lh!$A$11:$ZZ$200,166,FALSE)=0,"",VLOOKUP($A36,parlvotes_lh!$A$11:$ZZ$200,166,FALSE)))</f>
        <v/>
      </c>
      <c r="S36" s="248" t="str">
        <f>IF(ISERROR(VLOOKUP($A36,parlvotes_lh!$A$11:$ZZ$200,186,FALSE))=TRUE,"",IF(VLOOKUP($A36,parlvotes_lh!$A$11:$ZZ$200,186,FALSE)=0,"",VLOOKUP($A36,parlvotes_lh!$A$11:$ZZ$200,186,FALSE)))</f>
        <v/>
      </c>
      <c r="T36" s="248" t="str">
        <f>IF(ISERROR(VLOOKUP($A36,parlvotes_lh!$A$11:$ZZ$200,206,FALSE))=TRUE,"",IF(VLOOKUP($A36,parlvotes_lh!$A$11:$ZZ$200,206,FALSE)=0,"",VLOOKUP($A36,parlvotes_lh!$A$11:$ZZ$200,206,FALSE)))</f>
        <v/>
      </c>
      <c r="U36" s="248" t="str">
        <f>IF(ISERROR(VLOOKUP($A36,parlvotes_lh!$A$11:$ZZ$200,226,FALSE))=TRUE,"",IF(VLOOKUP($A36,parlvotes_lh!$A$11:$ZZ$200,226,FALSE)=0,"",VLOOKUP($A36,parlvotes_lh!$A$11:$ZZ$200,226,FALSE)))</f>
        <v/>
      </c>
      <c r="V36" s="248" t="str">
        <f>IF(ISERROR(VLOOKUP($A36,parlvotes_lh!$A$11:$ZZ$200,246,FALSE))=TRUE,"",IF(VLOOKUP($A36,parlvotes_lh!$A$11:$ZZ$200,246,FALSE)=0,"",VLOOKUP($A36,parlvotes_lh!$A$11:$ZZ$200,246,FALSE)))</f>
        <v/>
      </c>
      <c r="W36" s="248" t="str">
        <f>IF(ISERROR(VLOOKUP($A36,parlvotes_lh!$A$11:$ZZ$200,266,FALSE))=TRUE,"",IF(VLOOKUP($A36,parlvotes_lh!$A$11:$ZZ$200,266,FALSE)=0,"",VLOOKUP($A36,parlvotes_lh!$A$11:$ZZ$200,266,FALSE)))</f>
        <v/>
      </c>
      <c r="X36" s="248" t="str">
        <f>IF(ISERROR(VLOOKUP($A36,parlvotes_lh!$A$11:$ZZ$200,286,FALSE))=TRUE,"",IF(VLOOKUP($A36,parlvotes_lh!$A$11:$ZZ$200,286,FALSE)=0,"",VLOOKUP($A36,parlvotes_lh!$A$11:$ZZ$200,286,FALSE)))</f>
        <v/>
      </c>
      <c r="Y36" s="248" t="str">
        <f>IF(ISERROR(VLOOKUP($A36,parlvotes_lh!$A$11:$ZZ$200,306,FALSE))=TRUE,"",IF(VLOOKUP($A36,parlvotes_lh!$A$11:$ZZ$200,306,FALSE)=0,"",VLOOKUP($A36,parlvotes_lh!$A$11:$ZZ$200,306,FALSE)))</f>
        <v/>
      </c>
      <c r="Z36" s="248" t="str">
        <f>IF(ISERROR(VLOOKUP($A36,parlvotes_lh!$A$11:$ZZ$200,326,FALSE))=TRUE,"",IF(VLOOKUP($A36,parlvotes_lh!$A$11:$ZZ$200,326,FALSE)=0,"",VLOOKUP($A36,parlvotes_lh!$A$11:$ZZ$200,326,FALSE)))</f>
        <v/>
      </c>
      <c r="AA36" s="248" t="str">
        <f>IF(ISERROR(VLOOKUP($A36,parlvotes_lh!$A$11:$ZZ$200,346,FALSE))=TRUE,"",IF(VLOOKUP($A36,parlvotes_lh!$A$11:$ZZ$200,346,FALSE)=0,"",VLOOKUP($A36,parlvotes_lh!$A$11:$ZZ$200,346,FALSE)))</f>
        <v/>
      </c>
      <c r="AB36" s="248" t="str">
        <f>IF(ISERROR(VLOOKUP($A36,parlvotes_lh!$A$11:$ZZ$200,366,FALSE))=TRUE,"",IF(VLOOKUP($A36,parlvotes_lh!$A$11:$ZZ$200,366,FALSE)=0,"",VLOOKUP($A36,parlvotes_lh!$A$11:$ZZ$200,366,FALSE)))</f>
        <v/>
      </c>
      <c r="AC36" s="248" t="str">
        <f>IF(ISERROR(VLOOKUP($A36,parlvotes_lh!$A$11:$ZZ$200,386,FALSE))=TRUE,"",IF(VLOOKUP($A36,parlvotes_lh!$A$11:$ZZ$200,386,FALSE)=0,"",VLOOKUP($A36,parlvotes_lh!$A$11:$ZZ$200,386,FALSE)))</f>
        <v/>
      </c>
    </row>
    <row r="37" spans="1:29" ht="13.5" customHeight="1" x14ac:dyDescent="0.2">
      <c r="A37" s="242" t="str">
        <f>IF(info_parties!A36="","",info_parties!A36)</f>
        <v>it_dem01</v>
      </c>
      <c r="B37" s="96" t="str">
        <f>IF(A37="","",MID(info_weblinks!$C$3,32,3))</f>
        <v>ita</v>
      </c>
      <c r="C37" s="96" t="str">
        <f>IF(info_parties!G36="","",info_parties!G36)</f>
        <v>The Democrats</v>
      </c>
      <c r="D37" s="96" t="str">
        <f>IF(info_parties!K36="","",info_parties!K36)</f>
        <v>I Democratici</v>
      </c>
      <c r="E37" s="96" t="str">
        <f>IF(info_parties!H36="","",info_parties!H36)</f>
        <v>DEM</v>
      </c>
      <c r="F37" s="243" t="str">
        <f t="shared" si="4"/>
        <v/>
      </c>
      <c r="G37" s="244" t="str">
        <f t="shared" si="5"/>
        <v/>
      </c>
      <c r="H37" s="245" t="str">
        <f t="shared" si="6"/>
        <v/>
      </c>
      <c r="I37" s="246" t="str">
        <f t="shared" si="7"/>
        <v/>
      </c>
      <c r="J37" s="247" t="str">
        <f>IF(ISERROR(VLOOKUP($A37,parlvotes_lh!$A$11:$ZZ$200,6,FALSE))=TRUE,"",IF(VLOOKUP($A37,parlvotes_lh!$A$11:$ZZ$200,6,FALSE)=0,"",VLOOKUP($A37,parlvotes_lh!$A$11:$ZZ$200,6,FALSE)))</f>
        <v/>
      </c>
      <c r="K37" s="247" t="str">
        <f>IF(ISERROR(VLOOKUP($A37,parlvotes_lh!$A$11:$ZZ$200,26,FALSE))=TRUE,"",IF(VLOOKUP($A37,parlvotes_lh!$A$11:$ZZ$200,26,FALSE)=0,"",VLOOKUP($A37,parlvotes_lh!$A$11:$ZZ$200,26,FALSE)))</f>
        <v/>
      </c>
      <c r="L37" s="247" t="str">
        <f>IF(ISERROR(VLOOKUP($A37,parlvotes_lh!$A$11:$ZZ$200,46,FALSE))=TRUE,"",IF(VLOOKUP($A37,parlvotes_lh!$A$11:$ZZ$200,46,FALSE)=0,"",VLOOKUP($A37,parlvotes_lh!$A$11:$ZZ$200,46,FALSE)))</f>
        <v/>
      </c>
      <c r="M37" s="247" t="str">
        <f>IF(ISERROR(VLOOKUP($A37,parlvotes_lh!$A$11:$ZZ$200,66,FALSE))=TRUE,"",IF(VLOOKUP($A37,parlvotes_lh!$A$11:$ZZ$200,66,FALSE)=0,"",VLOOKUP($A37,parlvotes_lh!$A$11:$ZZ$200,66,FALSE)))</f>
        <v/>
      </c>
      <c r="N37" s="247" t="str">
        <f>IF(ISERROR(VLOOKUP($A37,parlvotes_lh!$A$11:$ZZ$200,86,FALSE))=TRUE,"",IF(VLOOKUP($A37,parlvotes_lh!$A$11:$ZZ$200,86,FALSE)=0,"",VLOOKUP($A37,parlvotes_lh!$A$11:$ZZ$200,86,FALSE)))</f>
        <v/>
      </c>
      <c r="O37" s="247" t="str">
        <f>IF(ISERROR(VLOOKUP($A37,parlvotes_lh!$A$11:$ZZ$200,106,FALSE))=TRUE,"",IF(VLOOKUP($A37,parlvotes_lh!$A$11:$ZZ$200,106,FALSE)=0,"",VLOOKUP($A37,parlvotes_lh!$A$11:$ZZ$200,106,FALSE)))</f>
        <v/>
      </c>
      <c r="P37" s="247" t="str">
        <f>IF(ISERROR(VLOOKUP($A37,parlvotes_lh!$A$11:$ZZ$200,126,FALSE))=TRUE,"",IF(VLOOKUP($A37,parlvotes_lh!$A$11:$ZZ$200,126,FALSE)=0,"",VLOOKUP($A37,parlvotes_lh!$A$11:$ZZ$200,126,FALSE)))</f>
        <v/>
      </c>
      <c r="Q37" s="248" t="str">
        <f>IF(ISERROR(VLOOKUP($A37,parlvotes_lh!$A$11:$ZZ$200,146,FALSE))=TRUE,"",IF(VLOOKUP($A37,parlvotes_lh!$A$11:$ZZ$200,146,FALSE)=0,"",VLOOKUP($A37,parlvotes_lh!$A$11:$ZZ$200,146,FALSE)))</f>
        <v/>
      </c>
      <c r="R37" s="248" t="str">
        <f>IF(ISERROR(VLOOKUP($A37,parlvotes_lh!$A$11:$ZZ$200,166,FALSE))=TRUE,"",IF(VLOOKUP($A37,parlvotes_lh!$A$11:$ZZ$200,166,FALSE)=0,"",VLOOKUP($A37,parlvotes_lh!$A$11:$ZZ$200,166,FALSE)))</f>
        <v/>
      </c>
      <c r="S37" s="248" t="str">
        <f>IF(ISERROR(VLOOKUP($A37,parlvotes_lh!$A$11:$ZZ$200,186,FALSE))=TRUE,"",IF(VLOOKUP($A37,parlvotes_lh!$A$11:$ZZ$200,186,FALSE)=0,"",VLOOKUP($A37,parlvotes_lh!$A$11:$ZZ$200,186,FALSE)))</f>
        <v/>
      </c>
      <c r="T37" s="248" t="str">
        <f>IF(ISERROR(VLOOKUP($A37,parlvotes_lh!$A$11:$ZZ$200,206,FALSE))=TRUE,"",IF(VLOOKUP($A37,parlvotes_lh!$A$11:$ZZ$200,206,FALSE)=0,"",VLOOKUP($A37,parlvotes_lh!$A$11:$ZZ$200,206,FALSE)))</f>
        <v/>
      </c>
      <c r="U37" s="248" t="str">
        <f>IF(ISERROR(VLOOKUP($A37,parlvotes_lh!$A$11:$ZZ$200,226,FALSE))=TRUE,"",IF(VLOOKUP($A37,parlvotes_lh!$A$11:$ZZ$200,226,FALSE)=0,"",VLOOKUP($A37,parlvotes_lh!$A$11:$ZZ$200,226,FALSE)))</f>
        <v/>
      </c>
      <c r="V37" s="248" t="str">
        <f>IF(ISERROR(VLOOKUP($A37,parlvotes_lh!$A$11:$ZZ$200,246,FALSE))=TRUE,"",IF(VLOOKUP($A37,parlvotes_lh!$A$11:$ZZ$200,246,FALSE)=0,"",VLOOKUP($A37,parlvotes_lh!$A$11:$ZZ$200,246,FALSE)))</f>
        <v/>
      </c>
      <c r="W37" s="248" t="str">
        <f>IF(ISERROR(VLOOKUP($A37,parlvotes_lh!$A$11:$ZZ$200,266,FALSE))=TRUE,"",IF(VLOOKUP($A37,parlvotes_lh!$A$11:$ZZ$200,266,FALSE)=0,"",VLOOKUP($A37,parlvotes_lh!$A$11:$ZZ$200,266,FALSE)))</f>
        <v/>
      </c>
      <c r="X37" s="248" t="str">
        <f>IF(ISERROR(VLOOKUP($A37,parlvotes_lh!$A$11:$ZZ$200,286,FALSE))=TRUE,"",IF(VLOOKUP($A37,parlvotes_lh!$A$11:$ZZ$200,286,FALSE)=0,"",VLOOKUP($A37,parlvotes_lh!$A$11:$ZZ$200,286,FALSE)))</f>
        <v/>
      </c>
      <c r="Y37" s="248" t="str">
        <f>IF(ISERROR(VLOOKUP($A37,parlvotes_lh!$A$11:$ZZ$200,306,FALSE))=TRUE,"",IF(VLOOKUP($A37,parlvotes_lh!$A$11:$ZZ$200,306,FALSE)=0,"",VLOOKUP($A37,parlvotes_lh!$A$11:$ZZ$200,306,FALSE)))</f>
        <v/>
      </c>
      <c r="Z37" s="248" t="str">
        <f>IF(ISERROR(VLOOKUP($A37,parlvotes_lh!$A$11:$ZZ$200,326,FALSE))=TRUE,"",IF(VLOOKUP($A37,parlvotes_lh!$A$11:$ZZ$200,326,FALSE)=0,"",VLOOKUP($A37,parlvotes_lh!$A$11:$ZZ$200,326,FALSE)))</f>
        <v/>
      </c>
      <c r="AA37" s="248" t="str">
        <f>IF(ISERROR(VLOOKUP($A37,parlvotes_lh!$A$11:$ZZ$200,346,FALSE))=TRUE,"",IF(VLOOKUP($A37,parlvotes_lh!$A$11:$ZZ$200,346,FALSE)=0,"",VLOOKUP($A37,parlvotes_lh!$A$11:$ZZ$200,346,FALSE)))</f>
        <v/>
      </c>
      <c r="AB37" s="248" t="str">
        <f>IF(ISERROR(VLOOKUP($A37,parlvotes_lh!$A$11:$ZZ$200,366,FALSE))=TRUE,"",IF(VLOOKUP($A37,parlvotes_lh!$A$11:$ZZ$200,366,FALSE)=0,"",VLOOKUP($A37,parlvotes_lh!$A$11:$ZZ$200,366,FALSE)))</f>
        <v/>
      </c>
      <c r="AC37" s="248" t="str">
        <f>IF(ISERROR(VLOOKUP($A37,parlvotes_lh!$A$11:$ZZ$200,386,FALSE))=TRUE,"",IF(VLOOKUP($A37,parlvotes_lh!$A$11:$ZZ$200,386,FALSE)=0,"",VLOOKUP($A37,parlvotes_lh!$A$11:$ZZ$200,386,FALSE)))</f>
        <v/>
      </c>
    </row>
    <row r="38" spans="1:29" ht="13.5" customHeight="1" x14ac:dyDescent="0.2">
      <c r="A38" s="242" t="str">
        <f>IF(info_parties!A37="","",info_parties!A37)</f>
        <v>it_pid01</v>
      </c>
      <c r="B38" s="96" t="str">
        <f>IF(A38="","",MID(info_weblinks!$C$3,32,3))</f>
        <v>ita</v>
      </c>
      <c r="C38" s="96" t="str">
        <f>IF(info_parties!G37="","",info_parties!G37)</f>
        <v>People's Party Italy Tomorrow</v>
      </c>
      <c r="D38" s="96" t="str">
        <f>IF(info_parties!K37="","",info_parties!K37)</f>
        <v>I Popolari di Italia Domani</v>
      </c>
      <c r="E38" s="96" t="str">
        <f>IF(info_parties!H37="","",info_parties!H37)</f>
        <v>PID</v>
      </c>
      <c r="F38" s="243" t="str">
        <f t="shared" si="4"/>
        <v/>
      </c>
      <c r="G38" s="244" t="str">
        <f t="shared" si="5"/>
        <v/>
      </c>
      <c r="H38" s="245" t="str">
        <f t="shared" si="6"/>
        <v/>
      </c>
      <c r="I38" s="246" t="str">
        <f t="shared" si="7"/>
        <v/>
      </c>
      <c r="J38" s="247" t="str">
        <f>IF(ISERROR(VLOOKUP($A38,parlvotes_lh!$A$11:$ZZ$200,6,FALSE))=TRUE,"",IF(VLOOKUP($A38,parlvotes_lh!$A$11:$ZZ$200,6,FALSE)=0,"",VLOOKUP($A38,parlvotes_lh!$A$11:$ZZ$200,6,FALSE)))</f>
        <v/>
      </c>
      <c r="K38" s="247" t="str">
        <f>IF(ISERROR(VLOOKUP($A38,parlvotes_lh!$A$11:$ZZ$200,26,FALSE))=TRUE,"",IF(VLOOKUP($A38,parlvotes_lh!$A$11:$ZZ$200,26,FALSE)=0,"",VLOOKUP($A38,parlvotes_lh!$A$11:$ZZ$200,26,FALSE)))</f>
        <v/>
      </c>
      <c r="L38" s="247" t="str">
        <f>IF(ISERROR(VLOOKUP($A38,parlvotes_lh!$A$11:$ZZ$200,46,FALSE))=TRUE,"",IF(VLOOKUP($A38,parlvotes_lh!$A$11:$ZZ$200,46,FALSE)=0,"",VLOOKUP($A38,parlvotes_lh!$A$11:$ZZ$200,46,FALSE)))</f>
        <v/>
      </c>
      <c r="M38" s="247" t="str">
        <f>IF(ISERROR(VLOOKUP($A38,parlvotes_lh!$A$11:$ZZ$200,66,FALSE))=TRUE,"",IF(VLOOKUP($A38,parlvotes_lh!$A$11:$ZZ$200,66,FALSE)=0,"",VLOOKUP($A38,parlvotes_lh!$A$11:$ZZ$200,66,FALSE)))</f>
        <v/>
      </c>
      <c r="N38" s="247" t="str">
        <f>IF(ISERROR(VLOOKUP($A38,parlvotes_lh!$A$11:$ZZ$200,86,FALSE))=TRUE,"",IF(VLOOKUP($A38,parlvotes_lh!$A$11:$ZZ$200,86,FALSE)=0,"",VLOOKUP($A38,parlvotes_lh!$A$11:$ZZ$200,86,FALSE)))</f>
        <v/>
      </c>
      <c r="O38" s="247" t="str">
        <f>IF(ISERROR(VLOOKUP($A38,parlvotes_lh!$A$11:$ZZ$200,106,FALSE))=TRUE,"",IF(VLOOKUP($A38,parlvotes_lh!$A$11:$ZZ$200,106,FALSE)=0,"",VLOOKUP($A38,parlvotes_lh!$A$11:$ZZ$200,106,FALSE)))</f>
        <v/>
      </c>
      <c r="P38" s="247" t="str">
        <f>IF(ISERROR(VLOOKUP($A38,parlvotes_lh!$A$11:$ZZ$200,126,FALSE))=TRUE,"",IF(VLOOKUP($A38,parlvotes_lh!$A$11:$ZZ$200,126,FALSE)=0,"",VLOOKUP($A38,parlvotes_lh!$A$11:$ZZ$200,126,FALSE)))</f>
        <v/>
      </c>
      <c r="Q38" s="248" t="str">
        <f>IF(ISERROR(VLOOKUP($A38,parlvotes_lh!$A$11:$ZZ$200,146,FALSE))=TRUE,"",IF(VLOOKUP($A38,parlvotes_lh!$A$11:$ZZ$200,146,FALSE)=0,"",VLOOKUP($A38,parlvotes_lh!$A$11:$ZZ$200,146,FALSE)))</f>
        <v/>
      </c>
      <c r="R38" s="248" t="str">
        <f>IF(ISERROR(VLOOKUP($A38,parlvotes_lh!$A$11:$ZZ$200,166,FALSE))=TRUE,"",IF(VLOOKUP($A38,parlvotes_lh!$A$11:$ZZ$200,166,FALSE)=0,"",VLOOKUP($A38,parlvotes_lh!$A$11:$ZZ$200,166,FALSE)))</f>
        <v/>
      </c>
      <c r="S38" s="248" t="str">
        <f>IF(ISERROR(VLOOKUP($A38,parlvotes_lh!$A$11:$ZZ$200,186,FALSE))=TRUE,"",IF(VLOOKUP($A38,parlvotes_lh!$A$11:$ZZ$200,186,FALSE)=0,"",VLOOKUP($A38,parlvotes_lh!$A$11:$ZZ$200,186,FALSE)))</f>
        <v/>
      </c>
      <c r="T38" s="248" t="str">
        <f>IF(ISERROR(VLOOKUP($A38,parlvotes_lh!$A$11:$ZZ$200,206,FALSE))=TRUE,"",IF(VLOOKUP($A38,parlvotes_lh!$A$11:$ZZ$200,206,FALSE)=0,"",VLOOKUP($A38,parlvotes_lh!$A$11:$ZZ$200,206,FALSE)))</f>
        <v/>
      </c>
      <c r="U38" s="248" t="str">
        <f>IF(ISERROR(VLOOKUP($A38,parlvotes_lh!$A$11:$ZZ$200,226,FALSE))=TRUE,"",IF(VLOOKUP($A38,parlvotes_lh!$A$11:$ZZ$200,226,FALSE)=0,"",VLOOKUP($A38,parlvotes_lh!$A$11:$ZZ$200,226,FALSE)))</f>
        <v/>
      </c>
      <c r="V38" s="248" t="str">
        <f>IF(ISERROR(VLOOKUP($A38,parlvotes_lh!$A$11:$ZZ$200,246,FALSE))=TRUE,"",IF(VLOOKUP($A38,parlvotes_lh!$A$11:$ZZ$200,246,FALSE)=0,"",VLOOKUP($A38,parlvotes_lh!$A$11:$ZZ$200,246,FALSE)))</f>
        <v/>
      </c>
      <c r="W38" s="248" t="str">
        <f>IF(ISERROR(VLOOKUP($A38,parlvotes_lh!$A$11:$ZZ$200,266,FALSE))=TRUE,"",IF(VLOOKUP($A38,parlvotes_lh!$A$11:$ZZ$200,266,FALSE)=0,"",VLOOKUP($A38,parlvotes_lh!$A$11:$ZZ$200,266,FALSE)))</f>
        <v/>
      </c>
      <c r="X38" s="248" t="str">
        <f>IF(ISERROR(VLOOKUP($A38,parlvotes_lh!$A$11:$ZZ$200,286,FALSE))=TRUE,"",IF(VLOOKUP($A38,parlvotes_lh!$A$11:$ZZ$200,286,FALSE)=0,"",VLOOKUP($A38,parlvotes_lh!$A$11:$ZZ$200,286,FALSE)))</f>
        <v/>
      </c>
      <c r="Y38" s="248" t="str">
        <f>IF(ISERROR(VLOOKUP($A38,parlvotes_lh!$A$11:$ZZ$200,306,FALSE))=TRUE,"",IF(VLOOKUP($A38,parlvotes_lh!$A$11:$ZZ$200,306,FALSE)=0,"",VLOOKUP($A38,parlvotes_lh!$A$11:$ZZ$200,306,FALSE)))</f>
        <v/>
      </c>
      <c r="Z38" s="248" t="str">
        <f>IF(ISERROR(VLOOKUP($A38,parlvotes_lh!$A$11:$ZZ$200,326,FALSE))=TRUE,"",IF(VLOOKUP($A38,parlvotes_lh!$A$11:$ZZ$200,326,FALSE)=0,"",VLOOKUP($A38,parlvotes_lh!$A$11:$ZZ$200,326,FALSE)))</f>
        <v/>
      </c>
      <c r="AA38" s="248" t="str">
        <f>IF(ISERROR(VLOOKUP($A38,parlvotes_lh!$A$11:$ZZ$200,346,FALSE))=TRUE,"",IF(VLOOKUP($A38,parlvotes_lh!$A$11:$ZZ$200,346,FALSE)=0,"",VLOOKUP($A38,parlvotes_lh!$A$11:$ZZ$200,346,FALSE)))</f>
        <v/>
      </c>
      <c r="AB38" s="248" t="str">
        <f>IF(ISERROR(VLOOKUP($A38,parlvotes_lh!$A$11:$ZZ$200,366,FALSE))=TRUE,"",IF(VLOOKUP($A38,parlvotes_lh!$A$11:$ZZ$200,366,FALSE)=0,"",VLOOKUP($A38,parlvotes_lh!$A$11:$ZZ$200,366,FALSE)))</f>
        <v/>
      </c>
      <c r="AC38" s="248" t="str">
        <f>IF(ISERROR(VLOOKUP($A38,parlvotes_lh!$A$11:$ZZ$200,386,FALSE))=TRUE,"",IF(VLOOKUP($A38,parlvotes_lh!$A$11:$ZZ$200,386,FALSE)=0,"",VLOOKUP($A38,parlvotes_lh!$A$11:$ZZ$200,386,FALSE)))</f>
        <v/>
      </c>
    </row>
    <row r="39" spans="1:29" ht="13.5" customHeight="1" x14ac:dyDescent="0.2">
      <c r="A39" s="242" t="str">
        <f>IF(info_parties!A38="","",info_parties!A38)</f>
        <v>it_s01</v>
      </c>
      <c r="B39" s="96" t="str">
        <f>IF(A39="","",MID(info_weblinks!$C$3,32,3))</f>
        <v>ita</v>
      </c>
      <c r="C39" s="96" t="str">
        <f>IF(info_parties!G38="","",info_parties!G38)</f>
        <v>The Socialists</v>
      </c>
      <c r="D39" s="96" t="str">
        <f>IF(info_parties!K38="","",info_parties!K38)</f>
        <v>I Socialisti [Prodi Romano]</v>
      </c>
      <c r="E39" s="96" t="str">
        <f>IF(info_parties!H38="","",info_parties!H38)</f>
        <v>S</v>
      </c>
      <c r="F39" s="243">
        <f t="shared" si="4"/>
        <v>38816</v>
      </c>
      <c r="G39" s="244">
        <f t="shared" si="5"/>
        <v>38816</v>
      </c>
      <c r="H39" s="245">
        <f t="shared" si="6"/>
        <v>3.0000000000000001E-3</v>
      </c>
      <c r="I39" s="246">
        <f t="shared" si="7"/>
        <v>38816</v>
      </c>
      <c r="J39" s="247" t="str">
        <f>IF(ISERROR(VLOOKUP($A39,parlvotes_lh!$A$11:$ZZ$200,6,FALSE))=TRUE,"",IF(VLOOKUP($A39,parlvotes_lh!$A$11:$ZZ$200,6,FALSE)=0,"",VLOOKUP($A39,parlvotes_lh!$A$11:$ZZ$200,6,FALSE)))</f>
        <v/>
      </c>
      <c r="K39" s="247" t="str">
        <f>IF(ISERROR(VLOOKUP($A39,parlvotes_lh!$A$11:$ZZ$200,26,FALSE))=TRUE,"",IF(VLOOKUP($A39,parlvotes_lh!$A$11:$ZZ$200,26,FALSE)=0,"",VLOOKUP($A39,parlvotes_lh!$A$11:$ZZ$200,26,FALSE)))</f>
        <v/>
      </c>
      <c r="L39" s="247" t="str">
        <f>IF(ISERROR(VLOOKUP($A39,parlvotes_lh!$A$11:$ZZ$200,46,FALSE))=TRUE,"",IF(VLOOKUP($A39,parlvotes_lh!$A$11:$ZZ$200,46,FALSE)=0,"",VLOOKUP($A39,parlvotes_lh!$A$11:$ZZ$200,46,FALSE)))</f>
        <v/>
      </c>
      <c r="M39" s="247" t="str">
        <f>IF(ISERROR(VLOOKUP($A39,parlvotes_lh!$A$11:$ZZ$200,66,FALSE))=TRUE,"",IF(VLOOKUP($A39,parlvotes_lh!$A$11:$ZZ$200,66,FALSE)=0,"",VLOOKUP($A39,parlvotes_lh!$A$11:$ZZ$200,66,FALSE)))</f>
        <v/>
      </c>
      <c r="N39" s="247" t="str">
        <f>IF(ISERROR(VLOOKUP($A39,parlvotes_lh!$A$11:$ZZ$200,86,FALSE))=TRUE,"",IF(VLOOKUP($A39,parlvotes_lh!$A$11:$ZZ$200,86,FALSE)=0,"",VLOOKUP($A39,parlvotes_lh!$A$11:$ZZ$200,86,FALSE)))</f>
        <v/>
      </c>
      <c r="O39" s="247">
        <f>IF(ISERROR(VLOOKUP($A39,parlvotes_lh!$A$11:$ZZ$200,106,FALSE))=TRUE,"",IF(VLOOKUP($A39,parlvotes_lh!$A$11:$ZZ$200,106,FALSE)=0,"",VLOOKUP($A39,parlvotes_lh!$A$11:$ZZ$200,106,FALSE)))</f>
        <v>3.0000000000000001E-3</v>
      </c>
      <c r="P39" s="247" t="str">
        <f>IF(ISERROR(VLOOKUP($A39,parlvotes_lh!$A$11:$ZZ$200,126,FALSE))=TRUE,"",IF(VLOOKUP($A39,parlvotes_lh!$A$11:$ZZ$200,126,FALSE)=0,"",VLOOKUP($A39,parlvotes_lh!$A$11:$ZZ$200,126,FALSE)))</f>
        <v/>
      </c>
      <c r="Q39" s="248" t="str">
        <f>IF(ISERROR(VLOOKUP($A39,parlvotes_lh!$A$11:$ZZ$200,146,FALSE))=TRUE,"",IF(VLOOKUP($A39,parlvotes_lh!$A$11:$ZZ$200,146,FALSE)=0,"",VLOOKUP($A39,parlvotes_lh!$A$11:$ZZ$200,146,FALSE)))</f>
        <v/>
      </c>
      <c r="R39" s="248" t="str">
        <f>IF(ISERROR(VLOOKUP($A39,parlvotes_lh!$A$11:$ZZ$200,166,FALSE))=TRUE,"",IF(VLOOKUP($A39,parlvotes_lh!$A$11:$ZZ$200,166,FALSE)=0,"",VLOOKUP($A39,parlvotes_lh!$A$11:$ZZ$200,166,FALSE)))</f>
        <v/>
      </c>
      <c r="S39" s="248" t="str">
        <f>IF(ISERROR(VLOOKUP($A39,parlvotes_lh!$A$11:$ZZ$200,186,FALSE))=TRUE,"",IF(VLOOKUP($A39,parlvotes_lh!$A$11:$ZZ$200,186,FALSE)=0,"",VLOOKUP($A39,parlvotes_lh!$A$11:$ZZ$200,186,FALSE)))</f>
        <v/>
      </c>
      <c r="T39" s="248" t="str">
        <f>IF(ISERROR(VLOOKUP($A39,parlvotes_lh!$A$11:$ZZ$200,206,FALSE))=TRUE,"",IF(VLOOKUP($A39,parlvotes_lh!$A$11:$ZZ$200,206,FALSE)=0,"",VLOOKUP($A39,parlvotes_lh!$A$11:$ZZ$200,206,FALSE)))</f>
        <v/>
      </c>
      <c r="U39" s="248" t="str">
        <f>IF(ISERROR(VLOOKUP($A39,parlvotes_lh!$A$11:$ZZ$200,226,FALSE))=TRUE,"",IF(VLOOKUP($A39,parlvotes_lh!$A$11:$ZZ$200,226,FALSE)=0,"",VLOOKUP($A39,parlvotes_lh!$A$11:$ZZ$200,226,FALSE)))</f>
        <v/>
      </c>
      <c r="V39" s="248" t="str">
        <f>IF(ISERROR(VLOOKUP($A39,parlvotes_lh!$A$11:$ZZ$200,246,FALSE))=TRUE,"",IF(VLOOKUP($A39,parlvotes_lh!$A$11:$ZZ$200,246,FALSE)=0,"",VLOOKUP($A39,parlvotes_lh!$A$11:$ZZ$200,246,FALSE)))</f>
        <v/>
      </c>
      <c r="W39" s="248" t="str">
        <f>IF(ISERROR(VLOOKUP($A39,parlvotes_lh!$A$11:$ZZ$200,266,FALSE))=TRUE,"",IF(VLOOKUP($A39,parlvotes_lh!$A$11:$ZZ$200,266,FALSE)=0,"",VLOOKUP($A39,parlvotes_lh!$A$11:$ZZ$200,266,FALSE)))</f>
        <v/>
      </c>
      <c r="X39" s="248" t="str">
        <f>IF(ISERROR(VLOOKUP($A39,parlvotes_lh!$A$11:$ZZ$200,286,FALSE))=TRUE,"",IF(VLOOKUP($A39,parlvotes_lh!$A$11:$ZZ$200,286,FALSE)=0,"",VLOOKUP($A39,parlvotes_lh!$A$11:$ZZ$200,286,FALSE)))</f>
        <v/>
      </c>
      <c r="Y39" s="248" t="str">
        <f>IF(ISERROR(VLOOKUP($A39,parlvotes_lh!$A$11:$ZZ$200,306,FALSE))=TRUE,"",IF(VLOOKUP($A39,parlvotes_lh!$A$11:$ZZ$200,306,FALSE)=0,"",VLOOKUP($A39,parlvotes_lh!$A$11:$ZZ$200,306,FALSE)))</f>
        <v/>
      </c>
      <c r="Z39" s="248" t="str">
        <f>IF(ISERROR(VLOOKUP($A39,parlvotes_lh!$A$11:$ZZ$200,326,FALSE))=TRUE,"",IF(VLOOKUP($A39,parlvotes_lh!$A$11:$ZZ$200,326,FALSE)=0,"",VLOOKUP($A39,parlvotes_lh!$A$11:$ZZ$200,326,FALSE)))</f>
        <v/>
      </c>
      <c r="AA39" s="248" t="str">
        <f>IF(ISERROR(VLOOKUP($A39,parlvotes_lh!$A$11:$ZZ$200,346,FALSE))=TRUE,"",IF(VLOOKUP($A39,parlvotes_lh!$A$11:$ZZ$200,346,FALSE)=0,"",VLOOKUP($A39,parlvotes_lh!$A$11:$ZZ$200,346,FALSE)))</f>
        <v/>
      </c>
      <c r="AB39" s="248" t="str">
        <f>IF(ISERROR(VLOOKUP($A39,parlvotes_lh!$A$11:$ZZ$200,366,FALSE))=TRUE,"",IF(VLOOKUP($A39,parlvotes_lh!$A$11:$ZZ$200,366,FALSE)=0,"",VLOOKUP($A39,parlvotes_lh!$A$11:$ZZ$200,366,FALSE)))</f>
        <v/>
      </c>
      <c r="AC39" s="248" t="str">
        <f>IF(ISERROR(VLOOKUP($A39,parlvotes_lh!$A$11:$ZZ$200,386,FALSE))=TRUE,"",IF(VLOOKUP($A39,parlvotes_lh!$A$11:$ZZ$200,386,FALSE)=0,"",VLOOKUP($A39,parlvotes_lh!$A$11:$ZZ$200,386,FALSE)))</f>
        <v/>
      </c>
    </row>
    <row r="40" spans="1:29" ht="13.5" customHeight="1" x14ac:dyDescent="0.2">
      <c r="A40" s="242" t="str">
        <f>IF(info_parties!A39="","",info_parties!A39)</f>
        <v>it_g01</v>
      </c>
      <c r="B40" s="96" t="str">
        <f>IF(A40="","",MID(info_weblinks!$C$3,32,3))</f>
        <v>ita</v>
      </c>
      <c r="C40" s="96" t="str">
        <f>IF(info_parties!G39="","",info_parties!G39)</f>
        <v>Sunflower</v>
      </c>
      <c r="D40" s="96" t="str">
        <f>IF(info_parties!K39="","",info_parties!K39)</f>
        <v>Il Girasole</v>
      </c>
      <c r="E40" s="96" t="str">
        <f>IF(info_parties!H39="","",info_parties!H39)</f>
        <v>G</v>
      </c>
      <c r="F40" s="243">
        <f t="shared" si="4"/>
        <v>37024</v>
      </c>
      <c r="G40" s="244">
        <f t="shared" si="5"/>
        <v>37024</v>
      </c>
      <c r="H40" s="245">
        <f t="shared" si="6"/>
        <v>2.169395952500966E-2</v>
      </c>
      <c r="I40" s="246">
        <f t="shared" si="7"/>
        <v>37024</v>
      </c>
      <c r="J40" s="247" t="str">
        <f>IF(ISERROR(VLOOKUP($A40,parlvotes_lh!$A$11:$ZZ$200,6,FALSE))=TRUE,"",IF(VLOOKUP($A40,parlvotes_lh!$A$11:$ZZ$200,6,FALSE)=0,"",VLOOKUP($A40,parlvotes_lh!$A$11:$ZZ$200,6,FALSE)))</f>
        <v/>
      </c>
      <c r="K40" s="247" t="str">
        <f>IF(ISERROR(VLOOKUP($A40,parlvotes_lh!$A$11:$ZZ$200,26,FALSE))=TRUE,"",IF(VLOOKUP($A40,parlvotes_lh!$A$11:$ZZ$200,26,FALSE)=0,"",VLOOKUP($A40,parlvotes_lh!$A$11:$ZZ$200,26,FALSE)))</f>
        <v/>
      </c>
      <c r="L40" s="247" t="str">
        <f>IF(ISERROR(VLOOKUP($A40,parlvotes_lh!$A$11:$ZZ$200,46,FALSE))=TRUE,"",IF(VLOOKUP($A40,parlvotes_lh!$A$11:$ZZ$200,46,FALSE)=0,"",VLOOKUP($A40,parlvotes_lh!$A$11:$ZZ$200,46,FALSE)))</f>
        <v/>
      </c>
      <c r="M40" s="247" t="str">
        <f>IF(ISERROR(VLOOKUP($A40,parlvotes_lh!$A$11:$ZZ$200,66,FALSE))=TRUE,"",IF(VLOOKUP($A40,parlvotes_lh!$A$11:$ZZ$200,66,FALSE)=0,"",VLOOKUP($A40,parlvotes_lh!$A$11:$ZZ$200,66,FALSE)))</f>
        <v/>
      </c>
      <c r="N40" s="247">
        <f>IF(ISERROR(VLOOKUP($A40,parlvotes_lh!$A$11:$ZZ$200,86,FALSE))=TRUE,"",IF(VLOOKUP($A40,parlvotes_lh!$A$11:$ZZ$200,86,FALSE)=0,"",VLOOKUP($A40,parlvotes_lh!$A$11:$ZZ$200,86,FALSE)))</f>
        <v>2.169395952500966E-2</v>
      </c>
      <c r="O40" s="247" t="str">
        <f>IF(ISERROR(VLOOKUP($A40,parlvotes_lh!$A$11:$ZZ$200,106,FALSE))=TRUE,"",IF(VLOOKUP($A40,parlvotes_lh!$A$11:$ZZ$200,106,FALSE)=0,"",VLOOKUP($A40,parlvotes_lh!$A$11:$ZZ$200,106,FALSE)))</f>
        <v/>
      </c>
      <c r="P40" s="247" t="str">
        <f>IF(ISERROR(VLOOKUP($A40,parlvotes_lh!$A$11:$ZZ$200,126,FALSE))=TRUE,"",IF(VLOOKUP($A40,parlvotes_lh!$A$11:$ZZ$200,126,FALSE)=0,"",VLOOKUP($A40,parlvotes_lh!$A$11:$ZZ$200,126,FALSE)))</f>
        <v/>
      </c>
      <c r="Q40" s="248" t="str">
        <f>IF(ISERROR(VLOOKUP($A40,parlvotes_lh!$A$11:$ZZ$200,146,FALSE))=TRUE,"",IF(VLOOKUP($A40,parlvotes_lh!$A$11:$ZZ$200,146,FALSE)=0,"",VLOOKUP($A40,parlvotes_lh!$A$11:$ZZ$200,146,FALSE)))</f>
        <v/>
      </c>
      <c r="R40" s="248" t="str">
        <f>IF(ISERROR(VLOOKUP($A40,parlvotes_lh!$A$11:$ZZ$200,166,FALSE))=TRUE,"",IF(VLOOKUP($A40,parlvotes_lh!$A$11:$ZZ$200,166,FALSE)=0,"",VLOOKUP($A40,parlvotes_lh!$A$11:$ZZ$200,166,FALSE)))</f>
        <v/>
      </c>
      <c r="S40" s="248" t="str">
        <f>IF(ISERROR(VLOOKUP($A40,parlvotes_lh!$A$11:$ZZ$200,186,FALSE))=TRUE,"",IF(VLOOKUP($A40,parlvotes_lh!$A$11:$ZZ$200,186,FALSE)=0,"",VLOOKUP($A40,parlvotes_lh!$A$11:$ZZ$200,186,FALSE)))</f>
        <v/>
      </c>
      <c r="T40" s="248" t="str">
        <f>IF(ISERROR(VLOOKUP($A40,parlvotes_lh!$A$11:$ZZ$200,206,FALSE))=TRUE,"",IF(VLOOKUP($A40,parlvotes_lh!$A$11:$ZZ$200,206,FALSE)=0,"",VLOOKUP($A40,parlvotes_lh!$A$11:$ZZ$200,206,FALSE)))</f>
        <v/>
      </c>
      <c r="U40" s="248" t="str">
        <f>IF(ISERROR(VLOOKUP($A40,parlvotes_lh!$A$11:$ZZ$200,226,FALSE))=TRUE,"",IF(VLOOKUP($A40,parlvotes_lh!$A$11:$ZZ$200,226,FALSE)=0,"",VLOOKUP($A40,parlvotes_lh!$A$11:$ZZ$200,226,FALSE)))</f>
        <v/>
      </c>
      <c r="V40" s="248" t="str">
        <f>IF(ISERROR(VLOOKUP($A40,parlvotes_lh!$A$11:$ZZ$200,246,FALSE))=TRUE,"",IF(VLOOKUP($A40,parlvotes_lh!$A$11:$ZZ$200,246,FALSE)=0,"",VLOOKUP($A40,parlvotes_lh!$A$11:$ZZ$200,246,FALSE)))</f>
        <v/>
      </c>
      <c r="W40" s="248" t="str">
        <f>IF(ISERROR(VLOOKUP($A40,parlvotes_lh!$A$11:$ZZ$200,266,FALSE))=TRUE,"",IF(VLOOKUP($A40,parlvotes_lh!$A$11:$ZZ$200,266,FALSE)=0,"",VLOOKUP($A40,parlvotes_lh!$A$11:$ZZ$200,266,FALSE)))</f>
        <v/>
      </c>
      <c r="X40" s="248" t="str">
        <f>IF(ISERROR(VLOOKUP($A40,parlvotes_lh!$A$11:$ZZ$200,286,FALSE))=TRUE,"",IF(VLOOKUP($A40,parlvotes_lh!$A$11:$ZZ$200,286,FALSE)=0,"",VLOOKUP($A40,parlvotes_lh!$A$11:$ZZ$200,286,FALSE)))</f>
        <v/>
      </c>
      <c r="Y40" s="248" t="str">
        <f>IF(ISERROR(VLOOKUP($A40,parlvotes_lh!$A$11:$ZZ$200,306,FALSE))=TRUE,"",IF(VLOOKUP($A40,parlvotes_lh!$A$11:$ZZ$200,306,FALSE)=0,"",VLOOKUP($A40,parlvotes_lh!$A$11:$ZZ$200,306,FALSE)))</f>
        <v/>
      </c>
      <c r="Z40" s="248" t="str">
        <f>IF(ISERROR(VLOOKUP($A40,parlvotes_lh!$A$11:$ZZ$200,326,FALSE))=TRUE,"",IF(VLOOKUP($A40,parlvotes_lh!$A$11:$ZZ$200,326,FALSE)=0,"",VLOOKUP($A40,parlvotes_lh!$A$11:$ZZ$200,326,FALSE)))</f>
        <v/>
      </c>
      <c r="AA40" s="248" t="str">
        <f>IF(ISERROR(VLOOKUP($A40,parlvotes_lh!$A$11:$ZZ$200,346,FALSE))=TRUE,"",IF(VLOOKUP($A40,parlvotes_lh!$A$11:$ZZ$200,346,FALSE)=0,"",VLOOKUP($A40,parlvotes_lh!$A$11:$ZZ$200,346,FALSE)))</f>
        <v/>
      </c>
      <c r="AB40" s="248" t="str">
        <f>IF(ISERROR(VLOOKUP($A40,parlvotes_lh!$A$11:$ZZ$200,366,FALSE))=TRUE,"",IF(VLOOKUP($A40,parlvotes_lh!$A$11:$ZZ$200,366,FALSE)=0,"",VLOOKUP($A40,parlvotes_lh!$A$11:$ZZ$200,366,FALSE)))</f>
        <v/>
      </c>
      <c r="AC40" s="248" t="str">
        <f>IF(ISERROR(VLOOKUP($A40,parlvotes_lh!$A$11:$ZZ$200,386,FALSE))=TRUE,"",IF(VLOOKUP($A40,parlvotes_lh!$A$11:$ZZ$200,386,FALSE)=0,"",VLOOKUP($A40,parlvotes_lh!$A$11:$ZZ$200,386,FALSE)))</f>
        <v/>
      </c>
    </row>
    <row r="41" spans="1:29" ht="13.5" customHeight="1" x14ac:dyDescent="0.2">
      <c r="A41" s="242" t="str">
        <f>IF(info_parties!A40="","",info_parties!A40)</f>
        <v>it_pdl02</v>
      </c>
      <c r="B41" s="96" t="str">
        <f>IF(A41="","",MID(info_weblinks!$C$3,32,3))</f>
        <v>ita</v>
      </c>
      <c r="C41" s="96" t="str">
        <f>IF(info_parties!G40="","",info_parties!G40)</f>
        <v>People of Freedom</v>
      </c>
      <c r="D41" s="96" t="str">
        <f>IF(info_parties!K40="","",info_parties!K40)</f>
        <v>Il Popolo della Libertà</v>
      </c>
      <c r="E41" s="96" t="str">
        <f>IF(info_parties!H40="","",info_parties!H40)</f>
        <v>PdL</v>
      </c>
      <c r="F41" s="243">
        <f t="shared" si="4"/>
        <v>39551</v>
      </c>
      <c r="G41" s="244">
        <f t="shared" si="5"/>
        <v>41333</v>
      </c>
      <c r="H41" s="245">
        <f t="shared" si="6"/>
        <v>0.372</v>
      </c>
      <c r="I41" s="246">
        <f t="shared" si="7"/>
        <v>39551</v>
      </c>
      <c r="J41" s="247" t="str">
        <f>IF(ISERROR(VLOOKUP($A41,parlvotes_lh!$A$11:$ZZ$200,6,FALSE))=TRUE,"",IF(VLOOKUP($A41,parlvotes_lh!$A$11:$ZZ$200,6,FALSE)=0,"",VLOOKUP($A41,parlvotes_lh!$A$11:$ZZ$200,6,FALSE)))</f>
        <v/>
      </c>
      <c r="K41" s="247" t="str">
        <f>IF(ISERROR(VLOOKUP($A41,parlvotes_lh!$A$11:$ZZ$200,26,FALSE))=TRUE,"",IF(VLOOKUP($A41,parlvotes_lh!$A$11:$ZZ$200,26,FALSE)=0,"",VLOOKUP($A41,parlvotes_lh!$A$11:$ZZ$200,26,FALSE)))</f>
        <v/>
      </c>
      <c r="L41" s="247" t="str">
        <f>IF(ISERROR(VLOOKUP($A41,parlvotes_lh!$A$11:$ZZ$200,46,FALSE))=TRUE,"",IF(VLOOKUP($A41,parlvotes_lh!$A$11:$ZZ$200,46,FALSE)=0,"",VLOOKUP($A41,parlvotes_lh!$A$11:$ZZ$200,46,FALSE)))</f>
        <v/>
      </c>
      <c r="M41" s="247" t="str">
        <f>IF(ISERROR(VLOOKUP($A41,parlvotes_lh!$A$11:$ZZ$200,66,FALSE))=TRUE,"",IF(VLOOKUP($A41,parlvotes_lh!$A$11:$ZZ$200,66,FALSE)=0,"",VLOOKUP($A41,parlvotes_lh!$A$11:$ZZ$200,66,FALSE)))</f>
        <v/>
      </c>
      <c r="N41" s="247" t="str">
        <f>IF(ISERROR(VLOOKUP($A41,parlvotes_lh!$A$11:$ZZ$200,86,FALSE))=TRUE,"",IF(VLOOKUP($A41,parlvotes_lh!$A$11:$ZZ$200,86,FALSE)=0,"",VLOOKUP($A41,parlvotes_lh!$A$11:$ZZ$200,86,FALSE)))</f>
        <v/>
      </c>
      <c r="O41" s="247" t="str">
        <f>IF(ISERROR(VLOOKUP($A41,parlvotes_lh!$A$11:$ZZ$200,106,FALSE))=TRUE,"",IF(VLOOKUP($A41,parlvotes_lh!$A$11:$ZZ$200,106,FALSE)=0,"",VLOOKUP($A41,parlvotes_lh!$A$11:$ZZ$200,106,FALSE)))</f>
        <v/>
      </c>
      <c r="P41" s="247">
        <f>IF(ISERROR(VLOOKUP($A41,parlvotes_lh!$A$11:$ZZ$200,126,FALSE))=TRUE,"",IF(VLOOKUP($A41,parlvotes_lh!$A$11:$ZZ$200,126,FALSE)=0,"",VLOOKUP($A41,parlvotes_lh!$A$11:$ZZ$200,126,FALSE)))</f>
        <v>0.372</v>
      </c>
      <c r="Q41" s="248">
        <f>IF(ISERROR(VLOOKUP($A41,parlvotes_lh!$A$11:$ZZ$200,146,FALSE))=TRUE,"",IF(VLOOKUP($A41,parlvotes_lh!$A$11:$ZZ$200,146,FALSE)=0,"",VLOOKUP($A41,parlvotes_lh!$A$11:$ZZ$200,146,FALSE)))</f>
        <v>0.214</v>
      </c>
      <c r="R41" s="248" t="str">
        <f>IF(ISERROR(VLOOKUP($A41,parlvotes_lh!$A$11:$ZZ$200,166,FALSE))=TRUE,"",IF(VLOOKUP($A41,parlvotes_lh!$A$11:$ZZ$200,166,FALSE)=0,"",VLOOKUP($A41,parlvotes_lh!$A$11:$ZZ$200,166,FALSE)))</f>
        <v/>
      </c>
      <c r="S41" s="248" t="str">
        <f>IF(ISERROR(VLOOKUP($A41,parlvotes_lh!$A$11:$ZZ$200,186,FALSE))=TRUE,"",IF(VLOOKUP($A41,parlvotes_lh!$A$11:$ZZ$200,186,FALSE)=0,"",VLOOKUP($A41,parlvotes_lh!$A$11:$ZZ$200,186,FALSE)))</f>
        <v/>
      </c>
      <c r="T41" s="248" t="str">
        <f>IF(ISERROR(VLOOKUP($A41,parlvotes_lh!$A$11:$ZZ$200,206,FALSE))=TRUE,"",IF(VLOOKUP($A41,parlvotes_lh!$A$11:$ZZ$200,206,FALSE)=0,"",VLOOKUP($A41,parlvotes_lh!$A$11:$ZZ$200,206,FALSE)))</f>
        <v/>
      </c>
      <c r="U41" s="248" t="str">
        <f>IF(ISERROR(VLOOKUP($A41,parlvotes_lh!$A$11:$ZZ$200,226,FALSE))=TRUE,"",IF(VLOOKUP($A41,parlvotes_lh!$A$11:$ZZ$200,226,FALSE)=0,"",VLOOKUP($A41,parlvotes_lh!$A$11:$ZZ$200,226,FALSE)))</f>
        <v/>
      </c>
      <c r="V41" s="248" t="str">
        <f>IF(ISERROR(VLOOKUP($A41,parlvotes_lh!$A$11:$ZZ$200,246,FALSE))=TRUE,"",IF(VLOOKUP($A41,parlvotes_lh!$A$11:$ZZ$200,246,FALSE)=0,"",VLOOKUP($A41,parlvotes_lh!$A$11:$ZZ$200,246,FALSE)))</f>
        <v/>
      </c>
      <c r="W41" s="248" t="str">
        <f>IF(ISERROR(VLOOKUP($A41,parlvotes_lh!$A$11:$ZZ$200,266,FALSE))=TRUE,"",IF(VLOOKUP($A41,parlvotes_lh!$A$11:$ZZ$200,266,FALSE)=0,"",VLOOKUP($A41,parlvotes_lh!$A$11:$ZZ$200,266,FALSE)))</f>
        <v/>
      </c>
      <c r="X41" s="248" t="str">
        <f>IF(ISERROR(VLOOKUP($A41,parlvotes_lh!$A$11:$ZZ$200,286,FALSE))=TRUE,"",IF(VLOOKUP($A41,parlvotes_lh!$A$11:$ZZ$200,286,FALSE)=0,"",VLOOKUP($A41,parlvotes_lh!$A$11:$ZZ$200,286,FALSE)))</f>
        <v/>
      </c>
      <c r="Y41" s="248" t="str">
        <f>IF(ISERROR(VLOOKUP($A41,parlvotes_lh!$A$11:$ZZ$200,306,FALSE))=TRUE,"",IF(VLOOKUP($A41,parlvotes_lh!$A$11:$ZZ$200,306,FALSE)=0,"",VLOOKUP($A41,parlvotes_lh!$A$11:$ZZ$200,306,FALSE)))</f>
        <v/>
      </c>
      <c r="Z41" s="248" t="str">
        <f>IF(ISERROR(VLOOKUP($A41,parlvotes_lh!$A$11:$ZZ$200,326,FALSE))=TRUE,"",IF(VLOOKUP($A41,parlvotes_lh!$A$11:$ZZ$200,326,FALSE)=0,"",VLOOKUP($A41,parlvotes_lh!$A$11:$ZZ$200,326,FALSE)))</f>
        <v/>
      </c>
      <c r="AA41" s="248" t="str">
        <f>IF(ISERROR(VLOOKUP($A41,parlvotes_lh!$A$11:$ZZ$200,346,FALSE))=TRUE,"",IF(VLOOKUP($A41,parlvotes_lh!$A$11:$ZZ$200,346,FALSE)=0,"",VLOOKUP($A41,parlvotes_lh!$A$11:$ZZ$200,346,FALSE)))</f>
        <v/>
      </c>
      <c r="AB41" s="248" t="str">
        <f>IF(ISERROR(VLOOKUP($A41,parlvotes_lh!$A$11:$ZZ$200,366,FALSE))=TRUE,"",IF(VLOOKUP($A41,parlvotes_lh!$A$11:$ZZ$200,366,FALSE)=0,"",VLOOKUP($A41,parlvotes_lh!$A$11:$ZZ$200,366,FALSE)))</f>
        <v/>
      </c>
      <c r="AC41" s="248" t="str">
        <f>IF(ISERROR(VLOOKUP($A41,parlvotes_lh!$A$11:$ZZ$200,386,FALSE))=TRUE,"",IF(VLOOKUP($A41,parlvotes_lh!$A$11:$ZZ$200,386,FALSE)=0,"",VLOOKUP($A41,parlvotes_lh!$A$11:$ZZ$200,386,FALSE)))</f>
        <v/>
      </c>
    </row>
    <row r="42" spans="1:29" ht="13.5" customHeight="1" x14ac:dyDescent="0.2">
      <c r="A42" s="242" t="str">
        <f>IF(info_parties!A41="","",info_parties!A41)</f>
        <v>it_d-ft01</v>
      </c>
      <c r="B42" s="96" t="str">
        <f>IF(A42="","",MID(info_weblinks!$C$3,32,3))</f>
        <v>ita</v>
      </c>
      <c r="C42" s="96" t="str">
        <f>IF(info_parties!G41="","",info_parties!G41)</f>
        <v>The Right-Tricolor Flame</v>
      </c>
      <c r="D42" s="96" t="str">
        <f>IF(info_parties!K41="","",info_parties!K41)</f>
        <v>La Destra - Fiamma Tricolore</v>
      </c>
      <c r="E42" s="96" t="str">
        <f>IF(info_parties!H41="","",info_parties!H41)</f>
        <v>D-FT</v>
      </c>
      <c r="F42" s="243">
        <f t="shared" si="4"/>
        <v>39551</v>
      </c>
      <c r="G42" s="244">
        <f t="shared" si="5"/>
        <v>41333</v>
      </c>
      <c r="H42" s="245">
        <f t="shared" si="6"/>
        <v>2.4E-2</v>
      </c>
      <c r="I42" s="246">
        <f t="shared" si="7"/>
        <v>39551</v>
      </c>
      <c r="J42" s="247" t="str">
        <f>IF(ISERROR(VLOOKUP($A42,parlvotes_lh!$A$11:$ZZ$200,6,FALSE))=TRUE,"",IF(VLOOKUP($A42,parlvotes_lh!$A$11:$ZZ$200,6,FALSE)=0,"",VLOOKUP($A42,parlvotes_lh!$A$11:$ZZ$200,6,FALSE)))</f>
        <v/>
      </c>
      <c r="K42" s="247" t="str">
        <f>IF(ISERROR(VLOOKUP($A42,parlvotes_lh!$A$11:$ZZ$200,26,FALSE))=TRUE,"",IF(VLOOKUP($A42,parlvotes_lh!$A$11:$ZZ$200,26,FALSE)=0,"",VLOOKUP($A42,parlvotes_lh!$A$11:$ZZ$200,26,FALSE)))</f>
        <v/>
      </c>
      <c r="L42" s="247" t="str">
        <f>IF(ISERROR(VLOOKUP($A42,parlvotes_lh!$A$11:$ZZ$200,46,FALSE))=TRUE,"",IF(VLOOKUP($A42,parlvotes_lh!$A$11:$ZZ$200,46,FALSE)=0,"",VLOOKUP($A42,parlvotes_lh!$A$11:$ZZ$200,46,FALSE)))</f>
        <v/>
      </c>
      <c r="M42" s="247" t="str">
        <f>IF(ISERROR(VLOOKUP($A42,parlvotes_lh!$A$11:$ZZ$200,66,FALSE))=TRUE,"",IF(VLOOKUP($A42,parlvotes_lh!$A$11:$ZZ$200,66,FALSE)=0,"",VLOOKUP($A42,parlvotes_lh!$A$11:$ZZ$200,66,FALSE)))</f>
        <v/>
      </c>
      <c r="N42" s="247" t="str">
        <f>IF(ISERROR(VLOOKUP($A42,parlvotes_lh!$A$11:$ZZ$200,86,FALSE))=TRUE,"",IF(VLOOKUP($A42,parlvotes_lh!$A$11:$ZZ$200,86,FALSE)=0,"",VLOOKUP($A42,parlvotes_lh!$A$11:$ZZ$200,86,FALSE)))</f>
        <v/>
      </c>
      <c r="O42" s="247" t="str">
        <f>IF(ISERROR(VLOOKUP($A42,parlvotes_lh!$A$11:$ZZ$200,106,FALSE))=TRUE,"",IF(VLOOKUP($A42,parlvotes_lh!$A$11:$ZZ$200,106,FALSE)=0,"",VLOOKUP($A42,parlvotes_lh!$A$11:$ZZ$200,106,FALSE)))</f>
        <v/>
      </c>
      <c r="P42" s="247">
        <f>IF(ISERROR(VLOOKUP($A42,parlvotes_lh!$A$11:$ZZ$200,126,FALSE))=TRUE,"",IF(VLOOKUP($A42,parlvotes_lh!$A$11:$ZZ$200,126,FALSE)=0,"",VLOOKUP($A42,parlvotes_lh!$A$11:$ZZ$200,126,FALSE)))</f>
        <v>2.4E-2</v>
      </c>
      <c r="Q42" s="248">
        <f>IF(ISERROR(VLOOKUP($A42,parlvotes_lh!$A$11:$ZZ$200,146,FALSE))=TRUE,"",IF(VLOOKUP($A42,parlvotes_lh!$A$11:$ZZ$200,146,FALSE)=0,"",VLOOKUP($A42,parlvotes_lh!$A$11:$ZZ$200,146,FALSE)))</f>
        <v>6.0000000000000001E-3</v>
      </c>
      <c r="R42" s="248" t="str">
        <f>IF(ISERROR(VLOOKUP($A42,parlvotes_lh!$A$11:$ZZ$200,166,FALSE))=TRUE,"",IF(VLOOKUP($A42,parlvotes_lh!$A$11:$ZZ$200,166,FALSE)=0,"",VLOOKUP($A42,parlvotes_lh!$A$11:$ZZ$200,166,FALSE)))</f>
        <v/>
      </c>
      <c r="S42" s="248" t="str">
        <f>IF(ISERROR(VLOOKUP($A42,parlvotes_lh!$A$11:$ZZ$200,186,FALSE))=TRUE,"",IF(VLOOKUP($A42,parlvotes_lh!$A$11:$ZZ$200,186,FALSE)=0,"",VLOOKUP($A42,parlvotes_lh!$A$11:$ZZ$200,186,FALSE)))</f>
        <v/>
      </c>
      <c r="T42" s="248" t="str">
        <f>IF(ISERROR(VLOOKUP($A42,parlvotes_lh!$A$11:$ZZ$200,206,FALSE))=TRUE,"",IF(VLOOKUP($A42,parlvotes_lh!$A$11:$ZZ$200,206,FALSE)=0,"",VLOOKUP($A42,parlvotes_lh!$A$11:$ZZ$200,206,FALSE)))</f>
        <v/>
      </c>
      <c r="U42" s="248" t="str">
        <f>IF(ISERROR(VLOOKUP($A42,parlvotes_lh!$A$11:$ZZ$200,226,FALSE))=TRUE,"",IF(VLOOKUP($A42,parlvotes_lh!$A$11:$ZZ$200,226,FALSE)=0,"",VLOOKUP($A42,parlvotes_lh!$A$11:$ZZ$200,226,FALSE)))</f>
        <v/>
      </c>
      <c r="V42" s="248" t="str">
        <f>IF(ISERROR(VLOOKUP($A42,parlvotes_lh!$A$11:$ZZ$200,246,FALSE))=TRUE,"",IF(VLOOKUP($A42,parlvotes_lh!$A$11:$ZZ$200,246,FALSE)=0,"",VLOOKUP($A42,parlvotes_lh!$A$11:$ZZ$200,246,FALSE)))</f>
        <v/>
      </c>
      <c r="W42" s="248" t="str">
        <f>IF(ISERROR(VLOOKUP($A42,parlvotes_lh!$A$11:$ZZ$200,266,FALSE))=TRUE,"",IF(VLOOKUP($A42,parlvotes_lh!$A$11:$ZZ$200,266,FALSE)=0,"",VLOOKUP($A42,parlvotes_lh!$A$11:$ZZ$200,266,FALSE)))</f>
        <v/>
      </c>
      <c r="X42" s="248" t="str">
        <f>IF(ISERROR(VLOOKUP($A42,parlvotes_lh!$A$11:$ZZ$200,286,FALSE))=TRUE,"",IF(VLOOKUP($A42,parlvotes_lh!$A$11:$ZZ$200,286,FALSE)=0,"",VLOOKUP($A42,parlvotes_lh!$A$11:$ZZ$200,286,FALSE)))</f>
        <v/>
      </c>
      <c r="Y42" s="248" t="str">
        <f>IF(ISERROR(VLOOKUP($A42,parlvotes_lh!$A$11:$ZZ$200,306,FALSE))=TRUE,"",IF(VLOOKUP($A42,parlvotes_lh!$A$11:$ZZ$200,306,FALSE)=0,"",VLOOKUP($A42,parlvotes_lh!$A$11:$ZZ$200,306,FALSE)))</f>
        <v/>
      </c>
      <c r="Z42" s="248" t="str">
        <f>IF(ISERROR(VLOOKUP($A42,parlvotes_lh!$A$11:$ZZ$200,326,FALSE))=TRUE,"",IF(VLOOKUP($A42,parlvotes_lh!$A$11:$ZZ$200,326,FALSE)=0,"",VLOOKUP($A42,parlvotes_lh!$A$11:$ZZ$200,326,FALSE)))</f>
        <v/>
      </c>
      <c r="AA42" s="248" t="str">
        <f>IF(ISERROR(VLOOKUP($A42,parlvotes_lh!$A$11:$ZZ$200,346,FALSE))=TRUE,"",IF(VLOOKUP($A42,parlvotes_lh!$A$11:$ZZ$200,346,FALSE)=0,"",VLOOKUP($A42,parlvotes_lh!$A$11:$ZZ$200,346,FALSE)))</f>
        <v/>
      </c>
      <c r="AB42" s="248" t="str">
        <f>IF(ISERROR(VLOOKUP($A42,parlvotes_lh!$A$11:$ZZ$200,366,FALSE))=TRUE,"",IF(VLOOKUP($A42,parlvotes_lh!$A$11:$ZZ$200,366,FALSE)=0,"",VLOOKUP($A42,parlvotes_lh!$A$11:$ZZ$200,366,FALSE)))</f>
        <v/>
      </c>
      <c r="AC42" s="248" t="str">
        <f>IF(ISERROR(VLOOKUP($A42,parlvotes_lh!$A$11:$ZZ$200,386,FALSE))=TRUE,"",IF(VLOOKUP($A42,parlvotes_lh!$A$11:$ZZ$200,386,FALSE)=0,"",VLOOKUP($A42,parlvotes_lh!$A$11:$ZZ$200,386,FALSE)))</f>
        <v/>
      </c>
    </row>
    <row r="43" spans="1:29" ht="13.5" customHeight="1" x14ac:dyDescent="0.2">
      <c r="A43" s="242" t="str">
        <f>IF(info_parties!A42="","",info_parties!A42)</f>
        <v>it_d-mpa-pdp-adc01</v>
      </c>
      <c r="B43" s="96" t="str">
        <f>IF(A43="","",MID(info_weblinks!$C$3,32,3))</f>
        <v>ita</v>
      </c>
      <c r="C43" s="96" t="str">
        <f>IF(info_parties!G42="","",info_parties!G42)</f>
        <v>The Right-Movement for Autonomies-Party of Pensioners-Alliance of the Center</v>
      </c>
      <c r="D43" s="96" t="str">
        <f>IF(info_parties!K42="","",info_parties!K42)</f>
        <v>La Destra-Movimento per le Autonomie-Partito dei Pensionati-Alleanza di Centro</v>
      </c>
      <c r="E43" s="96" t="str">
        <f>IF(info_parties!H42="","",info_parties!H42)</f>
        <v>D-MPA-PdP-AdC</v>
      </c>
      <c r="F43" s="243" t="str">
        <f t="shared" si="4"/>
        <v/>
      </c>
      <c r="G43" s="244" t="str">
        <f t="shared" si="5"/>
        <v/>
      </c>
      <c r="H43" s="245" t="str">
        <f t="shared" si="6"/>
        <v/>
      </c>
      <c r="I43" s="246" t="str">
        <f t="shared" si="7"/>
        <v/>
      </c>
      <c r="J43" s="247" t="str">
        <f>IF(ISERROR(VLOOKUP($A43,parlvotes_lh!$A$11:$ZZ$200,6,FALSE))=TRUE,"",IF(VLOOKUP($A43,parlvotes_lh!$A$11:$ZZ$200,6,FALSE)=0,"",VLOOKUP($A43,parlvotes_lh!$A$11:$ZZ$200,6,FALSE)))</f>
        <v/>
      </c>
      <c r="K43" s="247" t="str">
        <f>IF(ISERROR(VLOOKUP($A43,parlvotes_lh!$A$11:$ZZ$200,26,FALSE))=TRUE,"",IF(VLOOKUP($A43,parlvotes_lh!$A$11:$ZZ$200,26,FALSE)=0,"",VLOOKUP($A43,parlvotes_lh!$A$11:$ZZ$200,26,FALSE)))</f>
        <v/>
      </c>
      <c r="L43" s="247" t="str">
        <f>IF(ISERROR(VLOOKUP($A43,parlvotes_lh!$A$11:$ZZ$200,46,FALSE))=TRUE,"",IF(VLOOKUP($A43,parlvotes_lh!$A$11:$ZZ$200,46,FALSE)=0,"",VLOOKUP($A43,parlvotes_lh!$A$11:$ZZ$200,46,FALSE)))</f>
        <v/>
      </c>
      <c r="M43" s="247" t="str">
        <f>IF(ISERROR(VLOOKUP($A43,parlvotes_lh!$A$11:$ZZ$200,66,FALSE))=TRUE,"",IF(VLOOKUP($A43,parlvotes_lh!$A$11:$ZZ$200,66,FALSE)=0,"",VLOOKUP($A43,parlvotes_lh!$A$11:$ZZ$200,66,FALSE)))</f>
        <v/>
      </c>
      <c r="N43" s="247" t="str">
        <f>IF(ISERROR(VLOOKUP($A43,parlvotes_lh!$A$11:$ZZ$200,86,FALSE))=TRUE,"",IF(VLOOKUP($A43,parlvotes_lh!$A$11:$ZZ$200,86,FALSE)=0,"",VLOOKUP($A43,parlvotes_lh!$A$11:$ZZ$200,86,FALSE)))</f>
        <v/>
      </c>
      <c r="O43" s="247" t="str">
        <f>IF(ISERROR(VLOOKUP($A43,parlvotes_lh!$A$11:$ZZ$200,106,FALSE))=TRUE,"",IF(VLOOKUP($A43,parlvotes_lh!$A$11:$ZZ$200,106,FALSE)=0,"",VLOOKUP($A43,parlvotes_lh!$A$11:$ZZ$200,106,FALSE)))</f>
        <v/>
      </c>
      <c r="P43" s="247" t="str">
        <f>IF(ISERROR(VLOOKUP($A43,parlvotes_lh!$A$11:$ZZ$200,126,FALSE))=TRUE,"",IF(VLOOKUP($A43,parlvotes_lh!$A$11:$ZZ$200,126,FALSE)=0,"",VLOOKUP($A43,parlvotes_lh!$A$11:$ZZ$200,126,FALSE)))</f>
        <v/>
      </c>
      <c r="Q43" s="248" t="str">
        <f>IF(ISERROR(VLOOKUP($A43,parlvotes_lh!$A$11:$ZZ$200,146,FALSE))=TRUE,"",IF(VLOOKUP($A43,parlvotes_lh!$A$11:$ZZ$200,146,FALSE)=0,"",VLOOKUP($A43,parlvotes_lh!$A$11:$ZZ$200,146,FALSE)))</f>
        <v/>
      </c>
      <c r="R43" s="248" t="str">
        <f>IF(ISERROR(VLOOKUP($A43,parlvotes_lh!$A$11:$ZZ$200,166,FALSE))=TRUE,"",IF(VLOOKUP($A43,parlvotes_lh!$A$11:$ZZ$200,166,FALSE)=0,"",VLOOKUP($A43,parlvotes_lh!$A$11:$ZZ$200,166,FALSE)))</f>
        <v/>
      </c>
      <c r="S43" s="248" t="str">
        <f>IF(ISERROR(VLOOKUP($A43,parlvotes_lh!$A$11:$ZZ$200,186,FALSE))=TRUE,"",IF(VLOOKUP($A43,parlvotes_lh!$A$11:$ZZ$200,186,FALSE)=0,"",VLOOKUP($A43,parlvotes_lh!$A$11:$ZZ$200,186,FALSE)))</f>
        <v/>
      </c>
      <c r="T43" s="248" t="str">
        <f>IF(ISERROR(VLOOKUP($A43,parlvotes_lh!$A$11:$ZZ$200,206,FALSE))=TRUE,"",IF(VLOOKUP($A43,parlvotes_lh!$A$11:$ZZ$200,206,FALSE)=0,"",VLOOKUP($A43,parlvotes_lh!$A$11:$ZZ$200,206,FALSE)))</f>
        <v/>
      </c>
      <c r="U43" s="248" t="str">
        <f>IF(ISERROR(VLOOKUP($A43,parlvotes_lh!$A$11:$ZZ$200,226,FALSE))=TRUE,"",IF(VLOOKUP($A43,parlvotes_lh!$A$11:$ZZ$200,226,FALSE)=0,"",VLOOKUP($A43,parlvotes_lh!$A$11:$ZZ$200,226,FALSE)))</f>
        <v/>
      </c>
      <c r="V43" s="248" t="str">
        <f>IF(ISERROR(VLOOKUP($A43,parlvotes_lh!$A$11:$ZZ$200,246,FALSE))=TRUE,"",IF(VLOOKUP($A43,parlvotes_lh!$A$11:$ZZ$200,246,FALSE)=0,"",VLOOKUP($A43,parlvotes_lh!$A$11:$ZZ$200,246,FALSE)))</f>
        <v/>
      </c>
      <c r="W43" s="248" t="str">
        <f>IF(ISERROR(VLOOKUP($A43,parlvotes_lh!$A$11:$ZZ$200,266,FALSE))=TRUE,"",IF(VLOOKUP($A43,parlvotes_lh!$A$11:$ZZ$200,266,FALSE)=0,"",VLOOKUP($A43,parlvotes_lh!$A$11:$ZZ$200,266,FALSE)))</f>
        <v/>
      </c>
      <c r="X43" s="248" t="str">
        <f>IF(ISERROR(VLOOKUP($A43,parlvotes_lh!$A$11:$ZZ$200,286,FALSE))=TRUE,"",IF(VLOOKUP($A43,parlvotes_lh!$A$11:$ZZ$200,286,FALSE)=0,"",VLOOKUP($A43,parlvotes_lh!$A$11:$ZZ$200,286,FALSE)))</f>
        <v/>
      </c>
      <c r="Y43" s="248" t="str">
        <f>IF(ISERROR(VLOOKUP($A43,parlvotes_lh!$A$11:$ZZ$200,306,FALSE))=TRUE,"",IF(VLOOKUP($A43,parlvotes_lh!$A$11:$ZZ$200,306,FALSE)=0,"",VLOOKUP($A43,parlvotes_lh!$A$11:$ZZ$200,306,FALSE)))</f>
        <v/>
      </c>
      <c r="Z43" s="248" t="str">
        <f>IF(ISERROR(VLOOKUP($A43,parlvotes_lh!$A$11:$ZZ$200,326,FALSE))=TRUE,"",IF(VLOOKUP($A43,parlvotes_lh!$A$11:$ZZ$200,326,FALSE)=0,"",VLOOKUP($A43,parlvotes_lh!$A$11:$ZZ$200,326,FALSE)))</f>
        <v/>
      </c>
      <c r="AA43" s="248" t="str">
        <f>IF(ISERROR(VLOOKUP($A43,parlvotes_lh!$A$11:$ZZ$200,346,FALSE))=TRUE,"",IF(VLOOKUP($A43,parlvotes_lh!$A$11:$ZZ$200,346,FALSE)=0,"",VLOOKUP($A43,parlvotes_lh!$A$11:$ZZ$200,346,FALSE)))</f>
        <v/>
      </c>
      <c r="AB43" s="248" t="str">
        <f>IF(ISERROR(VLOOKUP($A43,parlvotes_lh!$A$11:$ZZ$200,366,FALSE))=TRUE,"",IF(VLOOKUP($A43,parlvotes_lh!$A$11:$ZZ$200,366,FALSE)=0,"",VLOOKUP($A43,parlvotes_lh!$A$11:$ZZ$200,366,FALSE)))</f>
        <v/>
      </c>
      <c r="AC43" s="248" t="str">
        <f>IF(ISERROR(VLOOKUP($A43,parlvotes_lh!$A$11:$ZZ$200,386,FALSE))=TRUE,"",IF(VLOOKUP($A43,parlvotes_lh!$A$11:$ZZ$200,386,FALSE)=0,"",VLOOKUP($A43,parlvotes_lh!$A$11:$ZZ$200,386,FALSE)))</f>
        <v/>
      </c>
    </row>
    <row r="44" spans="1:29" ht="13.5" customHeight="1" x14ac:dyDescent="0.2">
      <c r="A44" s="242" t="str">
        <f>IF(info_parties!A43="","",info_parties!A43)</f>
        <v>it_rete01</v>
      </c>
      <c r="B44" s="96" t="str">
        <f>IF(A44="","",MID(info_weblinks!$C$3,32,3))</f>
        <v>ita</v>
      </c>
      <c r="C44" s="96" t="str">
        <f>IF(info_parties!G43="","",info_parties!G43)</f>
        <v>The Network</v>
      </c>
      <c r="D44" s="96" t="str">
        <f>IF(info_parties!K43="","",info_parties!K43)</f>
        <v>La Rete Italia</v>
      </c>
      <c r="E44" s="96" t="str">
        <f>IF(info_parties!H43="","",info_parties!H43)</f>
        <v>Rete</v>
      </c>
      <c r="F44" s="243">
        <f t="shared" si="4"/>
        <v>33699</v>
      </c>
      <c r="G44" s="244">
        <f t="shared" si="5"/>
        <v>33699</v>
      </c>
      <c r="H44" s="245">
        <f t="shared" si="6"/>
        <v>1.9E-2</v>
      </c>
      <c r="I44" s="246">
        <f t="shared" si="7"/>
        <v>33699</v>
      </c>
      <c r="J44" s="247" t="str">
        <f>IF(ISERROR(VLOOKUP($A44,parlvotes_lh!$A$11:$ZZ$200,6,FALSE))=TRUE,"",IF(VLOOKUP($A44,parlvotes_lh!$A$11:$ZZ$200,6,FALSE)=0,"",VLOOKUP($A44,parlvotes_lh!$A$11:$ZZ$200,6,FALSE)))</f>
        <v/>
      </c>
      <c r="K44" s="247">
        <f>IF(ISERROR(VLOOKUP($A44,parlvotes_lh!$A$11:$ZZ$200,26,FALSE))=TRUE,"",IF(VLOOKUP($A44,parlvotes_lh!$A$11:$ZZ$200,26,FALSE)=0,"",VLOOKUP($A44,parlvotes_lh!$A$11:$ZZ$200,26,FALSE)))</f>
        <v>1.9E-2</v>
      </c>
      <c r="L44" s="247">
        <f>IF(ISERROR(VLOOKUP($A44,parlvotes_lh!$A$11:$ZZ$200,46,FALSE))=TRUE,"",IF(VLOOKUP($A44,parlvotes_lh!$A$11:$ZZ$200,46,FALSE)=0,"",VLOOKUP($A44,parlvotes_lh!$A$11:$ZZ$200,46,FALSE)))</f>
        <v>1.9E-2</v>
      </c>
      <c r="M44" s="247" t="str">
        <f>IF(ISERROR(VLOOKUP($A44,parlvotes_lh!$A$11:$ZZ$200,66,FALSE))=TRUE,"",IF(VLOOKUP($A44,parlvotes_lh!$A$11:$ZZ$200,66,FALSE)=0,"",VLOOKUP($A44,parlvotes_lh!$A$11:$ZZ$200,66,FALSE)))</f>
        <v/>
      </c>
      <c r="N44" s="247" t="str">
        <f>IF(ISERROR(VLOOKUP($A44,parlvotes_lh!$A$11:$ZZ$200,86,FALSE))=TRUE,"",IF(VLOOKUP($A44,parlvotes_lh!$A$11:$ZZ$200,86,FALSE)=0,"",VLOOKUP($A44,parlvotes_lh!$A$11:$ZZ$200,86,FALSE)))</f>
        <v/>
      </c>
      <c r="O44" s="247" t="str">
        <f>IF(ISERROR(VLOOKUP($A44,parlvotes_lh!$A$11:$ZZ$200,106,FALSE))=TRUE,"",IF(VLOOKUP($A44,parlvotes_lh!$A$11:$ZZ$200,106,FALSE)=0,"",VLOOKUP($A44,parlvotes_lh!$A$11:$ZZ$200,106,FALSE)))</f>
        <v/>
      </c>
      <c r="P44" s="247" t="str">
        <f>IF(ISERROR(VLOOKUP($A44,parlvotes_lh!$A$11:$ZZ$200,126,FALSE))=TRUE,"",IF(VLOOKUP($A44,parlvotes_lh!$A$11:$ZZ$200,126,FALSE)=0,"",VLOOKUP($A44,parlvotes_lh!$A$11:$ZZ$200,126,FALSE)))</f>
        <v/>
      </c>
      <c r="Q44" s="248" t="str">
        <f>IF(ISERROR(VLOOKUP($A44,parlvotes_lh!$A$11:$ZZ$200,146,FALSE))=TRUE,"",IF(VLOOKUP($A44,parlvotes_lh!$A$11:$ZZ$200,146,FALSE)=0,"",VLOOKUP($A44,parlvotes_lh!$A$11:$ZZ$200,146,FALSE)))</f>
        <v/>
      </c>
      <c r="R44" s="248" t="str">
        <f>IF(ISERROR(VLOOKUP($A44,parlvotes_lh!$A$11:$ZZ$200,166,FALSE))=TRUE,"",IF(VLOOKUP($A44,parlvotes_lh!$A$11:$ZZ$200,166,FALSE)=0,"",VLOOKUP($A44,parlvotes_lh!$A$11:$ZZ$200,166,FALSE)))</f>
        <v/>
      </c>
      <c r="S44" s="248" t="str">
        <f>IF(ISERROR(VLOOKUP($A44,parlvotes_lh!$A$11:$ZZ$200,186,FALSE))=TRUE,"",IF(VLOOKUP($A44,parlvotes_lh!$A$11:$ZZ$200,186,FALSE)=0,"",VLOOKUP($A44,parlvotes_lh!$A$11:$ZZ$200,186,FALSE)))</f>
        <v/>
      </c>
      <c r="T44" s="248" t="str">
        <f>IF(ISERROR(VLOOKUP($A44,parlvotes_lh!$A$11:$ZZ$200,206,FALSE))=TRUE,"",IF(VLOOKUP($A44,parlvotes_lh!$A$11:$ZZ$200,206,FALSE)=0,"",VLOOKUP($A44,parlvotes_lh!$A$11:$ZZ$200,206,FALSE)))</f>
        <v/>
      </c>
      <c r="U44" s="248" t="str">
        <f>IF(ISERROR(VLOOKUP($A44,parlvotes_lh!$A$11:$ZZ$200,226,FALSE))=TRUE,"",IF(VLOOKUP($A44,parlvotes_lh!$A$11:$ZZ$200,226,FALSE)=0,"",VLOOKUP($A44,parlvotes_lh!$A$11:$ZZ$200,226,FALSE)))</f>
        <v/>
      </c>
      <c r="V44" s="248" t="str">
        <f>IF(ISERROR(VLOOKUP($A44,parlvotes_lh!$A$11:$ZZ$200,246,FALSE))=TRUE,"",IF(VLOOKUP($A44,parlvotes_lh!$A$11:$ZZ$200,246,FALSE)=0,"",VLOOKUP($A44,parlvotes_lh!$A$11:$ZZ$200,246,FALSE)))</f>
        <v/>
      </c>
      <c r="W44" s="248" t="str">
        <f>IF(ISERROR(VLOOKUP($A44,parlvotes_lh!$A$11:$ZZ$200,266,FALSE))=TRUE,"",IF(VLOOKUP($A44,parlvotes_lh!$A$11:$ZZ$200,266,FALSE)=0,"",VLOOKUP($A44,parlvotes_lh!$A$11:$ZZ$200,266,FALSE)))</f>
        <v/>
      </c>
      <c r="X44" s="248" t="str">
        <f>IF(ISERROR(VLOOKUP($A44,parlvotes_lh!$A$11:$ZZ$200,286,FALSE))=TRUE,"",IF(VLOOKUP($A44,parlvotes_lh!$A$11:$ZZ$200,286,FALSE)=0,"",VLOOKUP($A44,parlvotes_lh!$A$11:$ZZ$200,286,FALSE)))</f>
        <v/>
      </c>
      <c r="Y44" s="248" t="str">
        <f>IF(ISERROR(VLOOKUP($A44,parlvotes_lh!$A$11:$ZZ$200,306,FALSE))=TRUE,"",IF(VLOOKUP($A44,parlvotes_lh!$A$11:$ZZ$200,306,FALSE)=0,"",VLOOKUP($A44,parlvotes_lh!$A$11:$ZZ$200,306,FALSE)))</f>
        <v/>
      </c>
      <c r="Z44" s="248" t="str">
        <f>IF(ISERROR(VLOOKUP($A44,parlvotes_lh!$A$11:$ZZ$200,326,FALSE))=TRUE,"",IF(VLOOKUP($A44,parlvotes_lh!$A$11:$ZZ$200,326,FALSE)=0,"",VLOOKUP($A44,parlvotes_lh!$A$11:$ZZ$200,326,FALSE)))</f>
        <v/>
      </c>
      <c r="AA44" s="248" t="str">
        <f>IF(ISERROR(VLOOKUP($A44,parlvotes_lh!$A$11:$ZZ$200,346,FALSE))=TRUE,"",IF(VLOOKUP($A44,parlvotes_lh!$A$11:$ZZ$200,346,FALSE)=0,"",VLOOKUP($A44,parlvotes_lh!$A$11:$ZZ$200,346,FALSE)))</f>
        <v/>
      </c>
      <c r="AB44" s="248" t="str">
        <f>IF(ISERROR(VLOOKUP($A44,parlvotes_lh!$A$11:$ZZ$200,366,FALSE))=TRUE,"",IF(VLOOKUP($A44,parlvotes_lh!$A$11:$ZZ$200,366,FALSE)=0,"",VLOOKUP($A44,parlvotes_lh!$A$11:$ZZ$200,366,FALSE)))</f>
        <v/>
      </c>
      <c r="AC44" s="248" t="str">
        <f>IF(ISERROR(VLOOKUP($A44,parlvotes_lh!$A$11:$ZZ$200,386,FALSE))=TRUE,"",IF(VLOOKUP($A44,parlvotes_lh!$A$11:$ZZ$200,386,FALSE)=0,"",VLOOKUP($A44,parlvotes_lh!$A$11:$ZZ$200,386,FALSE)))</f>
        <v/>
      </c>
    </row>
    <row r="45" spans="1:29" ht="13.5" customHeight="1" x14ac:dyDescent="0.2">
      <c r="A45" s="242" t="str">
        <f>IF(info_parties!A44="","",info_parties!A44)</f>
        <v>it_sa01</v>
      </c>
      <c r="B45" s="96" t="str">
        <f>IF(A45="","",MID(info_weblinks!$C$3,32,3))</f>
        <v>ita</v>
      </c>
      <c r="C45" s="96" t="str">
        <f>IF(info_parties!G44="","",info_parties!G44)</f>
        <v>The Left-The Rainbow</v>
      </c>
      <c r="D45" s="96" t="str">
        <f>IF(info_parties!K44="","",info_parties!K44)</f>
        <v>La Sinistra-L'Arcolbaleno</v>
      </c>
      <c r="E45" s="96" t="str">
        <f>IF(info_parties!H44="","",info_parties!H44)</f>
        <v>SA</v>
      </c>
      <c r="F45" s="243">
        <f t="shared" si="4"/>
        <v>39551</v>
      </c>
      <c r="G45" s="244">
        <f t="shared" si="5"/>
        <v>39551</v>
      </c>
      <c r="H45" s="245">
        <f t="shared" si="6"/>
        <v>3.1E-2</v>
      </c>
      <c r="I45" s="246">
        <f t="shared" si="7"/>
        <v>39551</v>
      </c>
      <c r="J45" s="247" t="str">
        <f>IF(ISERROR(VLOOKUP($A45,parlvotes_lh!$A$11:$ZZ$200,6,FALSE))=TRUE,"",IF(VLOOKUP($A45,parlvotes_lh!$A$11:$ZZ$200,6,FALSE)=0,"",VLOOKUP($A45,parlvotes_lh!$A$11:$ZZ$200,6,FALSE)))</f>
        <v/>
      </c>
      <c r="K45" s="247" t="str">
        <f>IF(ISERROR(VLOOKUP($A45,parlvotes_lh!$A$11:$ZZ$200,26,FALSE))=TRUE,"",IF(VLOOKUP($A45,parlvotes_lh!$A$11:$ZZ$200,26,FALSE)=0,"",VLOOKUP($A45,parlvotes_lh!$A$11:$ZZ$200,26,FALSE)))</f>
        <v/>
      </c>
      <c r="L45" s="247" t="str">
        <f>IF(ISERROR(VLOOKUP($A45,parlvotes_lh!$A$11:$ZZ$200,46,FALSE))=TRUE,"",IF(VLOOKUP($A45,parlvotes_lh!$A$11:$ZZ$200,46,FALSE)=0,"",VLOOKUP($A45,parlvotes_lh!$A$11:$ZZ$200,46,FALSE)))</f>
        <v/>
      </c>
      <c r="M45" s="247" t="str">
        <f>IF(ISERROR(VLOOKUP($A45,parlvotes_lh!$A$11:$ZZ$200,66,FALSE))=TRUE,"",IF(VLOOKUP($A45,parlvotes_lh!$A$11:$ZZ$200,66,FALSE)=0,"",VLOOKUP($A45,parlvotes_lh!$A$11:$ZZ$200,66,FALSE)))</f>
        <v/>
      </c>
      <c r="N45" s="247" t="str">
        <f>IF(ISERROR(VLOOKUP($A45,parlvotes_lh!$A$11:$ZZ$200,86,FALSE))=TRUE,"",IF(VLOOKUP($A45,parlvotes_lh!$A$11:$ZZ$200,86,FALSE)=0,"",VLOOKUP($A45,parlvotes_lh!$A$11:$ZZ$200,86,FALSE)))</f>
        <v/>
      </c>
      <c r="O45" s="247" t="str">
        <f>IF(ISERROR(VLOOKUP($A45,parlvotes_lh!$A$11:$ZZ$200,106,FALSE))=TRUE,"",IF(VLOOKUP($A45,parlvotes_lh!$A$11:$ZZ$200,106,FALSE)=0,"",VLOOKUP($A45,parlvotes_lh!$A$11:$ZZ$200,106,FALSE)))</f>
        <v/>
      </c>
      <c r="P45" s="247">
        <f>IF(ISERROR(VLOOKUP($A45,parlvotes_lh!$A$11:$ZZ$200,126,FALSE))=TRUE,"",IF(VLOOKUP($A45,parlvotes_lh!$A$11:$ZZ$200,126,FALSE)=0,"",VLOOKUP($A45,parlvotes_lh!$A$11:$ZZ$200,126,FALSE)))</f>
        <v>3.1E-2</v>
      </c>
      <c r="Q45" s="248" t="str">
        <f>IF(ISERROR(VLOOKUP($A45,parlvotes_lh!$A$11:$ZZ$200,146,FALSE))=TRUE,"",IF(VLOOKUP($A45,parlvotes_lh!$A$11:$ZZ$200,146,FALSE)=0,"",VLOOKUP($A45,parlvotes_lh!$A$11:$ZZ$200,146,FALSE)))</f>
        <v/>
      </c>
      <c r="R45" s="248" t="str">
        <f>IF(ISERROR(VLOOKUP($A45,parlvotes_lh!$A$11:$ZZ$200,166,FALSE))=TRUE,"",IF(VLOOKUP($A45,parlvotes_lh!$A$11:$ZZ$200,166,FALSE)=0,"",VLOOKUP($A45,parlvotes_lh!$A$11:$ZZ$200,166,FALSE)))</f>
        <v/>
      </c>
      <c r="S45" s="248" t="str">
        <f>IF(ISERROR(VLOOKUP($A45,parlvotes_lh!$A$11:$ZZ$200,186,FALSE))=TRUE,"",IF(VLOOKUP($A45,parlvotes_lh!$A$11:$ZZ$200,186,FALSE)=0,"",VLOOKUP($A45,parlvotes_lh!$A$11:$ZZ$200,186,FALSE)))</f>
        <v/>
      </c>
      <c r="T45" s="248" t="str">
        <f>IF(ISERROR(VLOOKUP($A45,parlvotes_lh!$A$11:$ZZ$200,206,FALSE))=TRUE,"",IF(VLOOKUP($A45,parlvotes_lh!$A$11:$ZZ$200,206,FALSE)=0,"",VLOOKUP($A45,parlvotes_lh!$A$11:$ZZ$200,206,FALSE)))</f>
        <v/>
      </c>
      <c r="U45" s="248" t="str">
        <f>IF(ISERROR(VLOOKUP($A45,parlvotes_lh!$A$11:$ZZ$200,226,FALSE))=TRUE,"",IF(VLOOKUP($A45,parlvotes_lh!$A$11:$ZZ$200,226,FALSE)=0,"",VLOOKUP($A45,parlvotes_lh!$A$11:$ZZ$200,226,FALSE)))</f>
        <v/>
      </c>
      <c r="V45" s="248" t="str">
        <f>IF(ISERROR(VLOOKUP($A45,parlvotes_lh!$A$11:$ZZ$200,246,FALSE))=TRUE,"",IF(VLOOKUP($A45,parlvotes_lh!$A$11:$ZZ$200,246,FALSE)=0,"",VLOOKUP($A45,parlvotes_lh!$A$11:$ZZ$200,246,FALSE)))</f>
        <v/>
      </c>
      <c r="W45" s="248" t="str">
        <f>IF(ISERROR(VLOOKUP($A45,parlvotes_lh!$A$11:$ZZ$200,266,FALSE))=TRUE,"",IF(VLOOKUP($A45,parlvotes_lh!$A$11:$ZZ$200,266,FALSE)=0,"",VLOOKUP($A45,parlvotes_lh!$A$11:$ZZ$200,266,FALSE)))</f>
        <v/>
      </c>
      <c r="X45" s="248" t="str">
        <f>IF(ISERROR(VLOOKUP($A45,parlvotes_lh!$A$11:$ZZ$200,286,FALSE))=TRUE,"",IF(VLOOKUP($A45,parlvotes_lh!$A$11:$ZZ$200,286,FALSE)=0,"",VLOOKUP($A45,parlvotes_lh!$A$11:$ZZ$200,286,FALSE)))</f>
        <v/>
      </c>
      <c r="Y45" s="248" t="str">
        <f>IF(ISERROR(VLOOKUP($A45,parlvotes_lh!$A$11:$ZZ$200,306,FALSE))=TRUE,"",IF(VLOOKUP($A45,parlvotes_lh!$A$11:$ZZ$200,306,FALSE)=0,"",VLOOKUP($A45,parlvotes_lh!$A$11:$ZZ$200,306,FALSE)))</f>
        <v/>
      </c>
      <c r="Z45" s="248" t="str">
        <f>IF(ISERROR(VLOOKUP($A45,parlvotes_lh!$A$11:$ZZ$200,326,FALSE))=TRUE,"",IF(VLOOKUP($A45,parlvotes_lh!$A$11:$ZZ$200,326,FALSE)=0,"",VLOOKUP($A45,parlvotes_lh!$A$11:$ZZ$200,326,FALSE)))</f>
        <v/>
      </c>
      <c r="AA45" s="248" t="str">
        <f>IF(ISERROR(VLOOKUP($A45,parlvotes_lh!$A$11:$ZZ$200,346,FALSE))=TRUE,"",IF(VLOOKUP($A45,parlvotes_lh!$A$11:$ZZ$200,346,FALSE)=0,"",VLOOKUP($A45,parlvotes_lh!$A$11:$ZZ$200,346,FALSE)))</f>
        <v/>
      </c>
      <c r="AB45" s="248" t="str">
        <f>IF(ISERROR(VLOOKUP($A45,parlvotes_lh!$A$11:$ZZ$200,366,FALSE))=TRUE,"",IF(VLOOKUP($A45,parlvotes_lh!$A$11:$ZZ$200,366,FALSE)=0,"",VLOOKUP($A45,parlvotes_lh!$A$11:$ZZ$200,366,FALSE)))</f>
        <v/>
      </c>
      <c r="AC45" s="248" t="str">
        <f>IF(ISERROR(VLOOKUP($A45,parlvotes_lh!$A$11:$ZZ$200,386,FALSE))=TRUE,"",IF(VLOOKUP($A45,parlvotes_lh!$A$11:$ZZ$200,386,FALSE)=0,"",VLOOKUP($A45,parlvotes_lh!$A$11:$ZZ$200,386,FALSE)))</f>
        <v/>
      </c>
    </row>
    <row r="46" spans="1:29" ht="13.5" customHeight="1" x14ac:dyDescent="0.2">
      <c r="A46" s="242" t="str">
        <f>IF(info_parties!A45="","",info_parties!A45)</f>
        <v>it_ala01</v>
      </c>
      <c r="B46" s="96" t="str">
        <f>IF(A46="","",MID(info_weblinks!$C$3,32,3))</f>
        <v>ita</v>
      </c>
      <c r="C46" s="96" t="str">
        <f>IF(info_parties!G45="","",info_parties!G45)</f>
        <v>Lombard Alliance League</v>
      </c>
      <c r="D46" s="96" t="str">
        <f>IF(info_parties!K45="","",info_parties!K45)</f>
        <v>Lega Alleanza Lombarda</v>
      </c>
      <c r="E46" s="96" t="str">
        <f>IF(info_parties!H45="","",info_parties!H45)</f>
        <v>ALA</v>
      </c>
      <c r="F46" s="243" t="str">
        <f t="shared" si="4"/>
        <v/>
      </c>
      <c r="G46" s="244" t="str">
        <f t="shared" si="5"/>
        <v/>
      </c>
      <c r="H46" s="245" t="str">
        <f t="shared" si="6"/>
        <v/>
      </c>
      <c r="I46" s="246" t="str">
        <f t="shared" si="7"/>
        <v/>
      </c>
      <c r="J46" s="247" t="str">
        <f>IF(ISERROR(VLOOKUP($A46,parlvotes_lh!$A$11:$ZZ$200,6,FALSE))=TRUE,"",IF(VLOOKUP($A46,parlvotes_lh!$A$11:$ZZ$200,6,FALSE)=0,"",VLOOKUP($A46,parlvotes_lh!$A$11:$ZZ$200,6,FALSE)))</f>
        <v/>
      </c>
      <c r="K46" s="247" t="str">
        <f>IF(ISERROR(VLOOKUP($A46,parlvotes_lh!$A$11:$ZZ$200,26,FALSE))=TRUE,"",IF(VLOOKUP($A46,parlvotes_lh!$A$11:$ZZ$200,26,FALSE)=0,"",VLOOKUP($A46,parlvotes_lh!$A$11:$ZZ$200,26,FALSE)))</f>
        <v/>
      </c>
      <c r="L46" s="247" t="str">
        <f>IF(ISERROR(VLOOKUP($A46,parlvotes_lh!$A$11:$ZZ$200,46,FALSE))=TRUE,"",IF(VLOOKUP($A46,parlvotes_lh!$A$11:$ZZ$200,46,FALSE)=0,"",VLOOKUP($A46,parlvotes_lh!$A$11:$ZZ$200,46,FALSE)))</f>
        <v/>
      </c>
      <c r="M46" s="247" t="str">
        <f>IF(ISERROR(VLOOKUP($A46,parlvotes_lh!$A$11:$ZZ$200,66,FALSE))=TRUE,"",IF(VLOOKUP($A46,parlvotes_lh!$A$11:$ZZ$200,66,FALSE)=0,"",VLOOKUP($A46,parlvotes_lh!$A$11:$ZZ$200,66,FALSE)))</f>
        <v/>
      </c>
      <c r="N46" s="247" t="str">
        <f>IF(ISERROR(VLOOKUP($A46,parlvotes_lh!$A$11:$ZZ$200,86,FALSE))=TRUE,"",IF(VLOOKUP($A46,parlvotes_lh!$A$11:$ZZ$200,86,FALSE)=0,"",VLOOKUP($A46,parlvotes_lh!$A$11:$ZZ$200,86,FALSE)))</f>
        <v/>
      </c>
      <c r="O46" s="247" t="str">
        <f>IF(ISERROR(VLOOKUP($A46,parlvotes_lh!$A$11:$ZZ$200,106,FALSE))=TRUE,"",IF(VLOOKUP($A46,parlvotes_lh!$A$11:$ZZ$200,106,FALSE)=0,"",VLOOKUP($A46,parlvotes_lh!$A$11:$ZZ$200,106,FALSE)))</f>
        <v/>
      </c>
      <c r="P46" s="247" t="str">
        <f>IF(ISERROR(VLOOKUP($A46,parlvotes_lh!$A$11:$ZZ$200,126,FALSE))=TRUE,"",IF(VLOOKUP($A46,parlvotes_lh!$A$11:$ZZ$200,126,FALSE)=0,"",VLOOKUP($A46,parlvotes_lh!$A$11:$ZZ$200,126,FALSE)))</f>
        <v/>
      </c>
      <c r="Q46" s="248" t="str">
        <f>IF(ISERROR(VLOOKUP($A46,parlvotes_lh!$A$11:$ZZ$200,146,FALSE))=TRUE,"",IF(VLOOKUP($A46,parlvotes_lh!$A$11:$ZZ$200,146,FALSE)=0,"",VLOOKUP($A46,parlvotes_lh!$A$11:$ZZ$200,146,FALSE)))</f>
        <v/>
      </c>
      <c r="R46" s="248" t="str">
        <f>IF(ISERROR(VLOOKUP($A46,parlvotes_lh!$A$11:$ZZ$200,166,FALSE))=TRUE,"",IF(VLOOKUP($A46,parlvotes_lh!$A$11:$ZZ$200,166,FALSE)=0,"",VLOOKUP($A46,parlvotes_lh!$A$11:$ZZ$200,166,FALSE)))</f>
        <v/>
      </c>
      <c r="S46" s="248" t="str">
        <f>IF(ISERROR(VLOOKUP($A46,parlvotes_lh!$A$11:$ZZ$200,186,FALSE))=TRUE,"",IF(VLOOKUP($A46,parlvotes_lh!$A$11:$ZZ$200,186,FALSE)=0,"",VLOOKUP($A46,parlvotes_lh!$A$11:$ZZ$200,186,FALSE)))</f>
        <v/>
      </c>
      <c r="T46" s="248" t="str">
        <f>IF(ISERROR(VLOOKUP($A46,parlvotes_lh!$A$11:$ZZ$200,206,FALSE))=TRUE,"",IF(VLOOKUP($A46,parlvotes_lh!$A$11:$ZZ$200,206,FALSE)=0,"",VLOOKUP($A46,parlvotes_lh!$A$11:$ZZ$200,206,FALSE)))</f>
        <v/>
      </c>
      <c r="U46" s="248" t="str">
        <f>IF(ISERROR(VLOOKUP($A46,parlvotes_lh!$A$11:$ZZ$200,226,FALSE))=TRUE,"",IF(VLOOKUP($A46,parlvotes_lh!$A$11:$ZZ$200,226,FALSE)=0,"",VLOOKUP($A46,parlvotes_lh!$A$11:$ZZ$200,226,FALSE)))</f>
        <v/>
      </c>
      <c r="V46" s="248" t="str">
        <f>IF(ISERROR(VLOOKUP($A46,parlvotes_lh!$A$11:$ZZ$200,246,FALSE))=TRUE,"",IF(VLOOKUP($A46,parlvotes_lh!$A$11:$ZZ$200,246,FALSE)=0,"",VLOOKUP($A46,parlvotes_lh!$A$11:$ZZ$200,246,FALSE)))</f>
        <v/>
      </c>
      <c r="W46" s="248" t="str">
        <f>IF(ISERROR(VLOOKUP($A46,parlvotes_lh!$A$11:$ZZ$200,266,FALSE))=TRUE,"",IF(VLOOKUP($A46,parlvotes_lh!$A$11:$ZZ$200,266,FALSE)=0,"",VLOOKUP($A46,parlvotes_lh!$A$11:$ZZ$200,266,FALSE)))</f>
        <v/>
      </c>
      <c r="X46" s="248" t="str">
        <f>IF(ISERROR(VLOOKUP($A46,parlvotes_lh!$A$11:$ZZ$200,286,FALSE))=TRUE,"",IF(VLOOKUP($A46,parlvotes_lh!$A$11:$ZZ$200,286,FALSE)=0,"",VLOOKUP($A46,parlvotes_lh!$A$11:$ZZ$200,286,FALSE)))</f>
        <v/>
      </c>
      <c r="Y46" s="248" t="str">
        <f>IF(ISERROR(VLOOKUP($A46,parlvotes_lh!$A$11:$ZZ$200,306,FALSE))=TRUE,"",IF(VLOOKUP($A46,parlvotes_lh!$A$11:$ZZ$200,306,FALSE)=0,"",VLOOKUP($A46,parlvotes_lh!$A$11:$ZZ$200,306,FALSE)))</f>
        <v/>
      </c>
      <c r="Z46" s="248" t="str">
        <f>IF(ISERROR(VLOOKUP($A46,parlvotes_lh!$A$11:$ZZ$200,326,FALSE))=TRUE,"",IF(VLOOKUP($A46,parlvotes_lh!$A$11:$ZZ$200,326,FALSE)=0,"",VLOOKUP($A46,parlvotes_lh!$A$11:$ZZ$200,326,FALSE)))</f>
        <v/>
      </c>
      <c r="AA46" s="248" t="str">
        <f>IF(ISERROR(VLOOKUP($A46,parlvotes_lh!$A$11:$ZZ$200,346,FALSE))=TRUE,"",IF(VLOOKUP($A46,parlvotes_lh!$A$11:$ZZ$200,346,FALSE)=0,"",VLOOKUP($A46,parlvotes_lh!$A$11:$ZZ$200,346,FALSE)))</f>
        <v/>
      </c>
      <c r="AB46" s="248" t="str">
        <f>IF(ISERROR(VLOOKUP($A46,parlvotes_lh!$A$11:$ZZ$200,366,FALSE))=TRUE,"",IF(VLOOKUP($A46,parlvotes_lh!$A$11:$ZZ$200,366,FALSE)=0,"",VLOOKUP($A46,parlvotes_lh!$A$11:$ZZ$200,366,FALSE)))</f>
        <v/>
      </c>
      <c r="AC46" s="248" t="str">
        <f>IF(ISERROR(VLOOKUP($A46,parlvotes_lh!$A$11:$ZZ$200,386,FALSE))=TRUE,"",IF(VLOOKUP($A46,parlvotes_lh!$A$11:$ZZ$200,386,FALSE)=0,"",VLOOKUP($A46,parlvotes_lh!$A$11:$ZZ$200,386,FALSE)))</f>
        <v/>
      </c>
    </row>
    <row r="47" spans="1:29" ht="13.5" customHeight="1" x14ac:dyDescent="0.2">
      <c r="A47" s="242" t="str">
        <f>IF(info_parties!A46="","",info_parties!A46)</f>
        <v>it_lav01</v>
      </c>
      <c r="B47" s="96" t="str">
        <f>IF(A47="","",MID(info_weblinks!$C$3,32,3))</f>
        <v>ita</v>
      </c>
      <c r="C47" s="96" t="str">
        <f>IF(info_parties!G46="","",info_parties!G46)</f>
        <v>Venetian Autonomy League</v>
      </c>
      <c r="D47" s="96" t="str">
        <f>IF(info_parties!K46="","",info_parties!K46)</f>
        <v>Lega Autonoma Veneta</v>
      </c>
      <c r="E47" s="96" t="str">
        <f>IF(info_parties!H46="","",info_parties!H46)</f>
        <v>LAV</v>
      </c>
      <c r="F47" s="243">
        <f t="shared" si="4"/>
        <v>33699</v>
      </c>
      <c r="G47" s="244">
        <f t="shared" si="5"/>
        <v>33699</v>
      </c>
      <c r="H47" s="245">
        <f t="shared" si="6"/>
        <v>4.0000000000000001E-3</v>
      </c>
      <c r="I47" s="246">
        <f t="shared" si="7"/>
        <v>33699</v>
      </c>
      <c r="J47" s="247" t="str">
        <f>IF(ISERROR(VLOOKUP($A47,parlvotes_lh!$A$11:$ZZ$200,6,FALSE))=TRUE,"",IF(VLOOKUP($A47,parlvotes_lh!$A$11:$ZZ$200,6,FALSE)=0,"",VLOOKUP($A47,parlvotes_lh!$A$11:$ZZ$200,6,FALSE)))</f>
        <v/>
      </c>
      <c r="K47" s="247">
        <f>IF(ISERROR(VLOOKUP($A47,parlvotes_lh!$A$11:$ZZ$200,26,FALSE))=TRUE,"",IF(VLOOKUP($A47,parlvotes_lh!$A$11:$ZZ$200,26,FALSE)=0,"",VLOOKUP($A47,parlvotes_lh!$A$11:$ZZ$200,26,FALSE)))</f>
        <v>4.0000000000000001E-3</v>
      </c>
      <c r="L47" s="247" t="str">
        <f>IF(ISERROR(VLOOKUP($A47,parlvotes_lh!$A$11:$ZZ$200,46,FALSE))=TRUE,"",IF(VLOOKUP($A47,parlvotes_lh!$A$11:$ZZ$200,46,FALSE)=0,"",VLOOKUP($A47,parlvotes_lh!$A$11:$ZZ$200,46,FALSE)))</f>
        <v/>
      </c>
      <c r="M47" s="247" t="str">
        <f>IF(ISERROR(VLOOKUP($A47,parlvotes_lh!$A$11:$ZZ$200,66,FALSE))=TRUE,"",IF(VLOOKUP($A47,parlvotes_lh!$A$11:$ZZ$200,66,FALSE)=0,"",VLOOKUP($A47,parlvotes_lh!$A$11:$ZZ$200,66,FALSE)))</f>
        <v/>
      </c>
      <c r="N47" s="247" t="str">
        <f>IF(ISERROR(VLOOKUP($A47,parlvotes_lh!$A$11:$ZZ$200,86,FALSE))=TRUE,"",IF(VLOOKUP($A47,parlvotes_lh!$A$11:$ZZ$200,86,FALSE)=0,"",VLOOKUP($A47,parlvotes_lh!$A$11:$ZZ$200,86,FALSE)))</f>
        <v/>
      </c>
      <c r="O47" s="247" t="str">
        <f>IF(ISERROR(VLOOKUP($A47,parlvotes_lh!$A$11:$ZZ$200,106,FALSE))=TRUE,"",IF(VLOOKUP($A47,parlvotes_lh!$A$11:$ZZ$200,106,FALSE)=0,"",VLOOKUP($A47,parlvotes_lh!$A$11:$ZZ$200,106,FALSE)))</f>
        <v/>
      </c>
      <c r="P47" s="247" t="str">
        <f>IF(ISERROR(VLOOKUP($A47,parlvotes_lh!$A$11:$ZZ$200,126,FALSE))=TRUE,"",IF(VLOOKUP($A47,parlvotes_lh!$A$11:$ZZ$200,126,FALSE)=0,"",VLOOKUP($A47,parlvotes_lh!$A$11:$ZZ$200,126,FALSE)))</f>
        <v/>
      </c>
      <c r="Q47" s="248" t="str">
        <f>IF(ISERROR(VLOOKUP($A47,parlvotes_lh!$A$11:$ZZ$200,146,FALSE))=TRUE,"",IF(VLOOKUP($A47,parlvotes_lh!$A$11:$ZZ$200,146,FALSE)=0,"",VLOOKUP($A47,parlvotes_lh!$A$11:$ZZ$200,146,FALSE)))</f>
        <v/>
      </c>
      <c r="R47" s="248" t="str">
        <f>IF(ISERROR(VLOOKUP($A47,parlvotes_lh!$A$11:$ZZ$200,166,FALSE))=TRUE,"",IF(VLOOKUP($A47,parlvotes_lh!$A$11:$ZZ$200,166,FALSE)=0,"",VLOOKUP($A47,parlvotes_lh!$A$11:$ZZ$200,166,FALSE)))</f>
        <v/>
      </c>
      <c r="S47" s="248" t="str">
        <f>IF(ISERROR(VLOOKUP($A47,parlvotes_lh!$A$11:$ZZ$200,186,FALSE))=TRUE,"",IF(VLOOKUP($A47,parlvotes_lh!$A$11:$ZZ$200,186,FALSE)=0,"",VLOOKUP($A47,parlvotes_lh!$A$11:$ZZ$200,186,FALSE)))</f>
        <v/>
      </c>
      <c r="T47" s="248" t="str">
        <f>IF(ISERROR(VLOOKUP($A47,parlvotes_lh!$A$11:$ZZ$200,206,FALSE))=TRUE,"",IF(VLOOKUP($A47,parlvotes_lh!$A$11:$ZZ$200,206,FALSE)=0,"",VLOOKUP($A47,parlvotes_lh!$A$11:$ZZ$200,206,FALSE)))</f>
        <v/>
      </c>
      <c r="U47" s="248" t="str">
        <f>IF(ISERROR(VLOOKUP($A47,parlvotes_lh!$A$11:$ZZ$200,226,FALSE))=TRUE,"",IF(VLOOKUP($A47,parlvotes_lh!$A$11:$ZZ$200,226,FALSE)=0,"",VLOOKUP($A47,parlvotes_lh!$A$11:$ZZ$200,226,FALSE)))</f>
        <v/>
      </c>
      <c r="V47" s="248" t="str">
        <f>IF(ISERROR(VLOOKUP($A47,parlvotes_lh!$A$11:$ZZ$200,246,FALSE))=TRUE,"",IF(VLOOKUP($A47,parlvotes_lh!$A$11:$ZZ$200,246,FALSE)=0,"",VLOOKUP($A47,parlvotes_lh!$A$11:$ZZ$200,246,FALSE)))</f>
        <v/>
      </c>
      <c r="W47" s="248" t="str">
        <f>IF(ISERROR(VLOOKUP($A47,parlvotes_lh!$A$11:$ZZ$200,266,FALSE))=TRUE,"",IF(VLOOKUP($A47,parlvotes_lh!$A$11:$ZZ$200,266,FALSE)=0,"",VLOOKUP($A47,parlvotes_lh!$A$11:$ZZ$200,266,FALSE)))</f>
        <v/>
      </c>
      <c r="X47" s="248" t="str">
        <f>IF(ISERROR(VLOOKUP($A47,parlvotes_lh!$A$11:$ZZ$200,286,FALSE))=TRUE,"",IF(VLOOKUP($A47,parlvotes_lh!$A$11:$ZZ$200,286,FALSE)=0,"",VLOOKUP($A47,parlvotes_lh!$A$11:$ZZ$200,286,FALSE)))</f>
        <v/>
      </c>
      <c r="Y47" s="248" t="str">
        <f>IF(ISERROR(VLOOKUP($A47,parlvotes_lh!$A$11:$ZZ$200,306,FALSE))=TRUE,"",IF(VLOOKUP($A47,parlvotes_lh!$A$11:$ZZ$200,306,FALSE)=0,"",VLOOKUP($A47,parlvotes_lh!$A$11:$ZZ$200,306,FALSE)))</f>
        <v/>
      </c>
      <c r="Z47" s="248" t="str">
        <f>IF(ISERROR(VLOOKUP($A47,parlvotes_lh!$A$11:$ZZ$200,326,FALSE))=TRUE,"",IF(VLOOKUP($A47,parlvotes_lh!$A$11:$ZZ$200,326,FALSE)=0,"",VLOOKUP($A47,parlvotes_lh!$A$11:$ZZ$200,326,FALSE)))</f>
        <v/>
      </c>
      <c r="AA47" s="248" t="str">
        <f>IF(ISERROR(VLOOKUP($A47,parlvotes_lh!$A$11:$ZZ$200,346,FALSE))=TRUE,"",IF(VLOOKUP($A47,parlvotes_lh!$A$11:$ZZ$200,346,FALSE)=0,"",VLOOKUP($A47,parlvotes_lh!$A$11:$ZZ$200,346,FALSE)))</f>
        <v/>
      </c>
      <c r="AB47" s="248" t="str">
        <f>IF(ISERROR(VLOOKUP($A47,parlvotes_lh!$A$11:$ZZ$200,366,FALSE))=TRUE,"",IF(VLOOKUP($A47,parlvotes_lh!$A$11:$ZZ$200,366,FALSE)=0,"",VLOOKUP($A47,parlvotes_lh!$A$11:$ZZ$200,366,FALSE)))</f>
        <v/>
      </c>
      <c r="AC47" s="248" t="str">
        <f>IF(ISERROR(VLOOKUP($A47,parlvotes_lh!$A$11:$ZZ$200,386,FALSE))=TRUE,"",IF(VLOOKUP($A47,parlvotes_lh!$A$11:$ZZ$200,386,FALSE)=0,"",VLOOKUP($A47,parlvotes_lh!$A$11:$ZZ$200,386,FALSE)))</f>
        <v/>
      </c>
    </row>
    <row r="48" spans="1:29" ht="13.5" customHeight="1" x14ac:dyDescent="0.2">
      <c r="A48" s="242" t="str">
        <f>IF(info_parties!A47="","",info_parties!A47)</f>
        <v>it_lav-u01</v>
      </c>
      <c r="B48" s="96" t="str">
        <f>IF(A48="","",MID(info_weblinks!$C$3,32,3))</f>
        <v>ita</v>
      </c>
      <c r="C48" s="96" t="str">
        <f>IF(info_parties!G47="","",info_parties!G47)</f>
        <v>Venetian Autonomy League-Olive Tree</v>
      </c>
      <c r="D48" s="96" t="str">
        <f>IF(info_parties!K47="","",info_parties!K47)</f>
        <v>Lega Autonomia Veneta-l'Ulivo</v>
      </c>
      <c r="E48" s="96" t="str">
        <f>IF(info_parties!H47="","",info_parties!H47)</f>
        <v>LAV-U</v>
      </c>
      <c r="F48" s="243" t="str">
        <f t="shared" si="4"/>
        <v/>
      </c>
      <c r="G48" s="244" t="str">
        <f t="shared" si="5"/>
        <v/>
      </c>
      <c r="H48" s="245" t="str">
        <f t="shared" si="6"/>
        <v/>
      </c>
      <c r="I48" s="246" t="str">
        <f t="shared" si="7"/>
        <v/>
      </c>
      <c r="J48" s="247" t="str">
        <f>IF(ISERROR(VLOOKUP($A48,parlvotes_lh!$A$11:$ZZ$200,6,FALSE))=TRUE,"",IF(VLOOKUP($A48,parlvotes_lh!$A$11:$ZZ$200,6,FALSE)=0,"",VLOOKUP($A48,parlvotes_lh!$A$11:$ZZ$200,6,FALSE)))</f>
        <v/>
      </c>
      <c r="K48" s="247" t="str">
        <f>IF(ISERROR(VLOOKUP($A48,parlvotes_lh!$A$11:$ZZ$200,26,FALSE))=TRUE,"",IF(VLOOKUP($A48,parlvotes_lh!$A$11:$ZZ$200,26,FALSE)=0,"",VLOOKUP($A48,parlvotes_lh!$A$11:$ZZ$200,26,FALSE)))</f>
        <v/>
      </c>
      <c r="L48" s="247" t="str">
        <f>IF(ISERROR(VLOOKUP($A48,parlvotes_lh!$A$11:$ZZ$200,46,FALSE))=TRUE,"",IF(VLOOKUP($A48,parlvotes_lh!$A$11:$ZZ$200,46,FALSE)=0,"",VLOOKUP($A48,parlvotes_lh!$A$11:$ZZ$200,46,FALSE)))</f>
        <v/>
      </c>
      <c r="M48" s="247" t="str">
        <f>IF(ISERROR(VLOOKUP($A48,parlvotes_lh!$A$11:$ZZ$200,66,FALSE))=TRUE,"",IF(VLOOKUP($A48,parlvotes_lh!$A$11:$ZZ$200,66,FALSE)=0,"",VLOOKUP($A48,parlvotes_lh!$A$11:$ZZ$200,66,FALSE)))</f>
        <v/>
      </c>
      <c r="N48" s="247" t="str">
        <f>IF(ISERROR(VLOOKUP($A48,parlvotes_lh!$A$11:$ZZ$200,86,FALSE))=TRUE,"",IF(VLOOKUP($A48,parlvotes_lh!$A$11:$ZZ$200,86,FALSE)=0,"",VLOOKUP($A48,parlvotes_lh!$A$11:$ZZ$200,86,FALSE)))</f>
        <v/>
      </c>
      <c r="O48" s="247" t="str">
        <f>IF(ISERROR(VLOOKUP($A48,parlvotes_lh!$A$11:$ZZ$200,106,FALSE))=TRUE,"",IF(VLOOKUP($A48,parlvotes_lh!$A$11:$ZZ$200,106,FALSE)=0,"",VLOOKUP($A48,parlvotes_lh!$A$11:$ZZ$200,106,FALSE)))</f>
        <v/>
      </c>
      <c r="P48" s="247" t="str">
        <f>IF(ISERROR(VLOOKUP($A48,parlvotes_lh!$A$11:$ZZ$200,126,FALSE))=TRUE,"",IF(VLOOKUP($A48,parlvotes_lh!$A$11:$ZZ$200,126,FALSE)=0,"",VLOOKUP($A48,parlvotes_lh!$A$11:$ZZ$200,126,FALSE)))</f>
        <v/>
      </c>
      <c r="Q48" s="248" t="str">
        <f>IF(ISERROR(VLOOKUP($A48,parlvotes_lh!$A$11:$ZZ$200,146,FALSE))=TRUE,"",IF(VLOOKUP($A48,parlvotes_lh!$A$11:$ZZ$200,146,FALSE)=0,"",VLOOKUP($A48,parlvotes_lh!$A$11:$ZZ$200,146,FALSE)))</f>
        <v/>
      </c>
      <c r="R48" s="248" t="str">
        <f>IF(ISERROR(VLOOKUP($A48,parlvotes_lh!$A$11:$ZZ$200,166,FALSE))=TRUE,"",IF(VLOOKUP($A48,parlvotes_lh!$A$11:$ZZ$200,166,FALSE)=0,"",VLOOKUP($A48,parlvotes_lh!$A$11:$ZZ$200,166,FALSE)))</f>
        <v/>
      </c>
      <c r="S48" s="248" t="str">
        <f>IF(ISERROR(VLOOKUP($A48,parlvotes_lh!$A$11:$ZZ$200,186,FALSE))=TRUE,"",IF(VLOOKUP($A48,parlvotes_lh!$A$11:$ZZ$200,186,FALSE)=0,"",VLOOKUP($A48,parlvotes_lh!$A$11:$ZZ$200,186,FALSE)))</f>
        <v/>
      </c>
      <c r="T48" s="248" t="str">
        <f>IF(ISERROR(VLOOKUP($A48,parlvotes_lh!$A$11:$ZZ$200,206,FALSE))=TRUE,"",IF(VLOOKUP($A48,parlvotes_lh!$A$11:$ZZ$200,206,FALSE)=0,"",VLOOKUP($A48,parlvotes_lh!$A$11:$ZZ$200,206,FALSE)))</f>
        <v/>
      </c>
      <c r="U48" s="248" t="str">
        <f>IF(ISERROR(VLOOKUP($A48,parlvotes_lh!$A$11:$ZZ$200,226,FALSE))=TRUE,"",IF(VLOOKUP($A48,parlvotes_lh!$A$11:$ZZ$200,226,FALSE)=0,"",VLOOKUP($A48,parlvotes_lh!$A$11:$ZZ$200,226,FALSE)))</f>
        <v/>
      </c>
      <c r="V48" s="248" t="str">
        <f>IF(ISERROR(VLOOKUP($A48,parlvotes_lh!$A$11:$ZZ$200,246,FALSE))=TRUE,"",IF(VLOOKUP($A48,parlvotes_lh!$A$11:$ZZ$200,246,FALSE)=0,"",VLOOKUP($A48,parlvotes_lh!$A$11:$ZZ$200,246,FALSE)))</f>
        <v/>
      </c>
      <c r="W48" s="248" t="str">
        <f>IF(ISERROR(VLOOKUP($A48,parlvotes_lh!$A$11:$ZZ$200,266,FALSE))=TRUE,"",IF(VLOOKUP($A48,parlvotes_lh!$A$11:$ZZ$200,266,FALSE)=0,"",VLOOKUP($A48,parlvotes_lh!$A$11:$ZZ$200,266,FALSE)))</f>
        <v/>
      </c>
      <c r="X48" s="248" t="str">
        <f>IF(ISERROR(VLOOKUP($A48,parlvotes_lh!$A$11:$ZZ$200,286,FALSE))=TRUE,"",IF(VLOOKUP($A48,parlvotes_lh!$A$11:$ZZ$200,286,FALSE)=0,"",VLOOKUP($A48,parlvotes_lh!$A$11:$ZZ$200,286,FALSE)))</f>
        <v/>
      </c>
      <c r="Y48" s="248" t="str">
        <f>IF(ISERROR(VLOOKUP($A48,parlvotes_lh!$A$11:$ZZ$200,306,FALSE))=TRUE,"",IF(VLOOKUP($A48,parlvotes_lh!$A$11:$ZZ$200,306,FALSE)=0,"",VLOOKUP($A48,parlvotes_lh!$A$11:$ZZ$200,306,FALSE)))</f>
        <v/>
      </c>
      <c r="Z48" s="248" t="str">
        <f>IF(ISERROR(VLOOKUP($A48,parlvotes_lh!$A$11:$ZZ$200,326,FALSE))=TRUE,"",IF(VLOOKUP($A48,parlvotes_lh!$A$11:$ZZ$200,326,FALSE)=0,"",VLOOKUP($A48,parlvotes_lh!$A$11:$ZZ$200,326,FALSE)))</f>
        <v/>
      </c>
      <c r="AA48" s="248" t="str">
        <f>IF(ISERROR(VLOOKUP($A48,parlvotes_lh!$A$11:$ZZ$200,346,FALSE))=TRUE,"",IF(VLOOKUP($A48,parlvotes_lh!$A$11:$ZZ$200,346,FALSE)=0,"",VLOOKUP($A48,parlvotes_lh!$A$11:$ZZ$200,346,FALSE)))</f>
        <v/>
      </c>
      <c r="AB48" s="248" t="str">
        <f>IF(ISERROR(VLOOKUP($A48,parlvotes_lh!$A$11:$ZZ$200,366,FALSE))=TRUE,"",IF(VLOOKUP($A48,parlvotes_lh!$A$11:$ZZ$200,366,FALSE)=0,"",VLOOKUP($A48,parlvotes_lh!$A$11:$ZZ$200,366,FALSE)))</f>
        <v/>
      </c>
      <c r="AC48" s="248" t="str">
        <f>IF(ISERROR(VLOOKUP($A48,parlvotes_lh!$A$11:$ZZ$200,386,FALSE))=TRUE,"",IF(VLOOKUP($A48,parlvotes_lh!$A$11:$ZZ$200,386,FALSE)=0,"",VLOOKUP($A48,parlvotes_lh!$A$11:$ZZ$200,386,FALSE)))</f>
        <v/>
      </c>
    </row>
    <row r="49" spans="1:29" ht="13.5" customHeight="1" x14ac:dyDescent="0.2">
      <c r="A49" s="242" t="str">
        <f>IF(info_parties!A48="","",info_parties!A48)</f>
        <v>it_lam01</v>
      </c>
      <c r="B49" s="96" t="str">
        <f>IF(A49="","",MID(info_weblinks!$C$3,32,3))</f>
        <v>ita</v>
      </c>
      <c r="C49" s="96" t="str">
        <f>IF(info_parties!G48="","",info_parties!G48)</f>
        <v>Southern Action League</v>
      </c>
      <c r="D49" s="96" t="str">
        <f>IF(info_parties!K48="","",info_parties!K48)</f>
        <v>Lega d’Azione Meridionale</v>
      </c>
      <c r="E49" s="96" t="str">
        <f>IF(info_parties!H48="","",info_parties!H48)</f>
        <v>LAM</v>
      </c>
      <c r="F49" s="243">
        <f t="shared" si="4"/>
        <v>34420</v>
      </c>
      <c r="G49" s="244">
        <f t="shared" si="5"/>
        <v>35176</v>
      </c>
      <c r="H49" s="245">
        <f t="shared" si="6"/>
        <v>2E-3</v>
      </c>
      <c r="I49" s="246">
        <f t="shared" si="7"/>
        <v>34420</v>
      </c>
      <c r="J49" s="247" t="str">
        <f>IF(ISERROR(VLOOKUP($A49,parlvotes_lh!$A$11:$ZZ$200,6,FALSE))=TRUE,"",IF(VLOOKUP($A49,parlvotes_lh!$A$11:$ZZ$200,6,FALSE)=0,"",VLOOKUP($A49,parlvotes_lh!$A$11:$ZZ$200,6,FALSE)))</f>
        <v/>
      </c>
      <c r="K49" s="247" t="str">
        <f>IF(ISERROR(VLOOKUP($A49,parlvotes_lh!$A$11:$ZZ$200,26,FALSE))=TRUE,"",IF(VLOOKUP($A49,parlvotes_lh!$A$11:$ZZ$200,26,FALSE)=0,"",VLOOKUP($A49,parlvotes_lh!$A$11:$ZZ$200,26,FALSE)))</f>
        <v/>
      </c>
      <c r="L49" s="247">
        <f>IF(ISERROR(VLOOKUP($A49,parlvotes_lh!$A$11:$ZZ$200,46,FALSE))=TRUE,"",IF(VLOOKUP($A49,parlvotes_lh!$A$11:$ZZ$200,46,FALSE)=0,"",VLOOKUP($A49,parlvotes_lh!$A$11:$ZZ$200,46,FALSE)))</f>
        <v>2E-3</v>
      </c>
      <c r="M49" s="247">
        <f>IF(ISERROR(VLOOKUP($A49,parlvotes_lh!$A$11:$ZZ$200,66,FALSE))=TRUE,"",IF(VLOOKUP($A49,parlvotes_lh!$A$11:$ZZ$200,66,FALSE)=0,"",VLOOKUP($A49,parlvotes_lh!$A$11:$ZZ$200,66,FALSE)))</f>
        <v>1.9224531763855459E-3</v>
      </c>
      <c r="N49" s="247" t="str">
        <f>IF(ISERROR(VLOOKUP($A49,parlvotes_lh!$A$11:$ZZ$200,86,FALSE))=TRUE,"",IF(VLOOKUP($A49,parlvotes_lh!$A$11:$ZZ$200,86,FALSE)=0,"",VLOOKUP($A49,parlvotes_lh!$A$11:$ZZ$200,86,FALSE)))</f>
        <v/>
      </c>
      <c r="O49" s="247" t="str">
        <f>IF(ISERROR(VLOOKUP($A49,parlvotes_lh!$A$11:$ZZ$200,106,FALSE))=TRUE,"",IF(VLOOKUP($A49,parlvotes_lh!$A$11:$ZZ$200,106,FALSE)=0,"",VLOOKUP($A49,parlvotes_lh!$A$11:$ZZ$200,106,FALSE)))</f>
        <v/>
      </c>
      <c r="P49" s="247" t="str">
        <f>IF(ISERROR(VLOOKUP($A49,parlvotes_lh!$A$11:$ZZ$200,126,FALSE))=TRUE,"",IF(VLOOKUP($A49,parlvotes_lh!$A$11:$ZZ$200,126,FALSE)=0,"",VLOOKUP($A49,parlvotes_lh!$A$11:$ZZ$200,126,FALSE)))</f>
        <v/>
      </c>
      <c r="Q49" s="248" t="str">
        <f>IF(ISERROR(VLOOKUP($A49,parlvotes_lh!$A$11:$ZZ$200,146,FALSE))=TRUE,"",IF(VLOOKUP($A49,parlvotes_lh!$A$11:$ZZ$200,146,FALSE)=0,"",VLOOKUP($A49,parlvotes_lh!$A$11:$ZZ$200,146,FALSE)))</f>
        <v/>
      </c>
      <c r="R49" s="248" t="str">
        <f>IF(ISERROR(VLOOKUP($A49,parlvotes_lh!$A$11:$ZZ$200,166,FALSE))=TRUE,"",IF(VLOOKUP($A49,parlvotes_lh!$A$11:$ZZ$200,166,FALSE)=0,"",VLOOKUP($A49,parlvotes_lh!$A$11:$ZZ$200,166,FALSE)))</f>
        <v/>
      </c>
      <c r="S49" s="248" t="str">
        <f>IF(ISERROR(VLOOKUP($A49,parlvotes_lh!$A$11:$ZZ$200,186,FALSE))=TRUE,"",IF(VLOOKUP($A49,parlvotes_lh!$A$11:$ZZ$200,186,FALSE)=0,"",VLOOKUP($A49,parlvotes_lh!$A$11:$ZZ$200,186,FALSE)))</f>
        <v/>
      </c>
      <c r="T49" s="248" t="str">
        <f>IF(ISERROR(VLOOKUP($A49,parlvotes_lh!$A$11:$ZZ$200,206,FALSE))=TRUE,"",IF(VLOOKUP($A49,parlvotes_lh!$A$11:$ZZ$200,206,FALSE)=0,"",VLOOKUP($A49,parlvotes_lh!$A$11:$ZZ$200,206,FALSE)))</f>
        <v/>
      </c>
      <c r="U49" s="248" t="str">
        <f>IF(ISERROR(VLOOKUP($A49,parlvotes_lh!$A$11:$ZZ$200,226,FALSE))=TRUE,"",IF(VLOOKUP($A49,parlvotes_lh!$A$11:$ZZ$200,226,FALSE)=0,"",VLOOKUP($A49,parlvotes_lh!$A$11:$ZZ$200,226,FALSE)))</f>
        <v/>
      </c>
      <c r="V49" s="248" t="str">
        <f>IF(ISERROR(VLOOKUP($A49,parlvotes_lh!$A$11:$ZZ$200,246,FALSE))=TRUE,"",IF(VLOOKUP($A49,parlvotes_lh!$A$11:$ZZ$200,246,FALSE)=0,"",VLOOKUP($A49,parlvotes_lh!$A$11:$ZZ$200,246,FALSE)))</f>
        <v/>
      </c>
      <c r="W49" s="248" t="str">
        <f>IF(ISERROR(VLOOKUP($A49,parlvotes_lh!$A$11:$ZZ$200,266,FALSE))=TRUE,"",IF(VLOOKUP($A49,parlvotes_lh!$A$11:$ZZ$200,266,FALSE)=0,"",VLOOKUP($A49,parlvotes_lh!$A$11:$ZZ$200,266,FALSE)))</f>
        <v/>
      </c>
      <c r="X49" s="248" t="str">
        <f>IF(ISERROR(VLOOKUP($A49,parlvotes_lh!$A$11:$ZZ$200,286,FALSE))=TRUE,"",IF(VLOOKUP($A49,parlvotes_lh!$A$11:$ZZ$200,286,FALSE)=0,"",VLOOKUP($A49,parlvotes_lh!$A$11:$ZZ$200,286,FALSE)))</f>
        <v/>
      </c>
      <c r="Y49" s="248" t="str">
        <f>IF(ISERROR(VLOOKUP($A49,parlvotes_lh!$A$11:$ZZ$200,306,FALSE))=TRUE,"",IF(VLOOKUP($A49,parlvotes_lh!$A$11:$ZZ$200,306,FALSE)=0,"",VLOOKUP($A49,parlvotes_lh!$A$11:$ZZ$200,306,FALSE)))</f>
        <v/>
      </c>
      <c r="Z49" s="248" t="str">
        <f>IF(ISERROR(VLOOKUP($A49,parlvotes_lh!$A$11:$ZZ$200,326,FALSE))=TRUE,"",IF(VLOOKUP($A49,parlvotes_lh!$A$11:$ZZ$200,326,FALSE)=0,"",VLOOKUP($A49,parlvotes_lh!$A$11:$ZZ$200,326,FALSE)))</f>
        <v/>
      </c>
      <c r="AA49" s="248" t="str">
        <f>IF(ISERROR(VLOOKUP($A49,parlvotes_lh!$A$11:$ZZ$200,346,FALSE))=TRUE,"",IF(VLOOKUP($A49,parlvotes_lh!$A$11:$ZZ$200,346,FALSE)=0,"",VLOOKUP($A49,parlvotes_lh!$A$11:$ZZ$200,346,FALSE)))</f>
        <v/>
      </c>
      <c r="AB49" s="248" t="str">
        <f>IF(ISERROR(VLOOKUP($A49,parlvotes_lh!$A$11:$ZZ$200,366,FALSE))=TRUE,"",IF(VLOOKUP($A49,parlvotes_lh!$A$11:$ZZ$200,366,FALSE)=0,"",VLOOKUP($A49,parlvotes_lh!$A$11:$ZZ$200,366,FALSE)))</f>
        <v/>
      </c>
      <c r="AC49" s="248" t="str">
        <f>IF(ISERROR(VLOOKUP($A49,parlvotes_lh!$A$11:$ZZ$200,386,FALSE))=TRUE,"",IF(VLOOKUP($A49,parlvotes_lh!$A$11:$ZZ$200,386,FALSE)=0,"",VLOOKUP($A49,parlvotes_lh!$A$11:$ZZ$200,386,FALSE)))</f>
        <v/>
      </c>
    </row>
    <row r="50" spans="1:29" ht="13.5" customHeight="1" x14ac:dyDescent="0.2">
      <c r="A50" s="242" t="str">
        <f>IF(info_parties!A49="","",info_parties!A49)</f>
        <v>it_ldl01</v>
      </c>
      <c r="B50" s="96" t="str">
        <f>IF(A50="","",MID(info_weblinks!$C$3,32,3))</f>
        <v>ita</v>
      </c>
      <c r="C50" s="96" t="str">
        <f>IF(info_parties!G49="","",info_parties!G49)</f>
        <v>League of Leagues</v>
      </c>
      <c r="D50" s="96" t="str">
        <f>IF(info_parties!K49="","",info_parties!K49)</f>
        <v>Lega delle Leghe (Altre Leghe)</v>
      </c>
      <c r="E50" s="96" t="str">
        <f>IF(info_parties!H49="","",info_parties!H49)</f>
        <v>LdL</v>
      </c>
      <c r="F50" s="243">
        <f t="shared" si="4"/>
        <v>33699</v>
      </c>
      <c r="G50" s="244">
        <f t="shared" si="5"/>
        <v>33699</v>
      </c>
      <c r="H50" s="245">
        <f t="shared" si="6"/>
        <v>6.0000000000000001E-3</v>
      </c>
      <c r="I50" s="246">
        <f t="shared" si="7"/>
        <v>33699</v>
      </c>
      <c r="J50" s="247" t="str">
        <f>IF(ISERROR(VLOOKUP($A50,parlvotes_lh!$A$11:$ZZ$200,6,FALSE))=TRUE,"",IF(VLOOKUP($A50,parlvotes_lh!$A$11:$ZZ$200,6,FALSE)=0,"",VLOOKUP($A50,parlvotes_lh!$A$11:$ZZ$200,6,FALSE)))</f>
        <v/>
      </c>
      <c r="K50" s="247">
        <f>IF(ISERROR(VLOOKUP($A50,parlvotes_lh!$A$11:$ZZ$200,26,FALSE))=TRUE,"",IF(VLOOKUP($A50,parlvotes_lh!$A$11:$ZZ$200,26,FALSE)=0,"",VLOOKUP($A50,parlvotes_lh!$A$11:$ZZ$200,26,FALSE)))</f>
        <v>6.0000000000000001E-3</v>
      </c>
      <c r="L50" s="247" t="str">
        <f>IF(ISERROR(VLOOKUP($A50,parlvotes_lh!$A$11:$ZZ$200,46,FALSE))=TRUE,"",IF(VLOOKUP($A50,parlvotes_lh!$A$11:$ZZ$200,46,FALSE)=0,"",VLOOKUP($A50,parlvotes_lh!$A$11:$ZZ$200,46,FALSE)))</f>
        <v/>
      </c>
      <c r="M50" s="247" t="str">
        <f>IF(ISERROR(VLOOKUP($A50,parlvotes_lh!$A$11:$ZZ$200,66,FALSE))=TRUE,"",IF(VLOOKUP($A50,parlvotes_lh!$A$11:$ZZ$200,66,FALSE)=0,"",VLOOKUP($A50,parlvotes_lh!$A$11:$ZZ$200,66,FALSE)))</f>
        <v/>
      </c>
      <c r="N50" s="247" t="str">
        <f>IF(ISERROR(VLOOKUP($A50,parlvotes_lh!$A$11:$ZZ$200,86,FALSE))=TRUE,"",IF(VLOOKUP($A50,parlvotes_lh!$A$11:$ZZ$200,86,FALSE)=0,"",VLOOKUP($A50,parlvotes_lh!$A$11:$ZZ$200,86,FALSE)))</f>
        <v/>
      </c>
      <c r="O50" s="247" t="str">
        <f>IF(ISERROR(VLOOKUP($A50,parlvotes_lh!$A$11:$ZZ$200,106,FALSE))=TRUE,"",IF(VLOOKUP($A50,parlvotes_lh!$A$11:$ZZ$200,106,FALSE)=0,"",VLOOKUP($A50,parlvotes_lh!$A$11:$ZZ$200,106,FALSE)))</f>
        <v/>
      </c>
      <c r="P50" s="247" t="str">
        <f>IF(ISERROR(VLOOKUP($A50,parlvotes_lh!$A$11:$ZZ$200,126,FALSE))=TRUE,"",IF(VLOOKUP($A50,parlvotes_lh!$A$11:$ZZ$200,126,FALSE)=0,"",VLOOKUP($A50,parlvotes_lh!$A$11:$ZZ$200,126,FALSE)))</f>
        <v/>
      </c>
      <c r="Q50" s="248" t="str">
        <f>IF(ISERROR(VLOOKUP($A50,parlvotes_lh!$A$11:$ZZ$200,146,FALSE))=TRUE,"",IF(VLOOKUP($A50,parlvotes_lh!$A$11:$ZZ$200,146,FALSE)=0,"",VLOOKUP($A50,parlvotes_lh!$A$11:$ZZ$200,146,FALSE)))</f>
        <v/>
      </c>
      <c r="R50" s="248" t="str">
        <f>IF(ISERROR(VLOOKUP($A50,parlvotes_lh!$A$11:$ZZ$200,166,FALSE))=TRUE,"",IF(VLOOKUP($A50,parlvotes_lh!$A$11:$ZZ$200,166,FALSE)=0,"",VLOOKUP($A50,parlvotes_lh!$A$11:$ZZ$200,166,FALSE)))</f>
        <v/>
      </c>
      <c r="S50" s="248" t="str">
        <f>IF(ISERROR(VLOOKUP($A50,parlvotes_lh!$A$11:$ZZ$200,186,FALSE))=TRUE,"",IF(VLOOKUP($A50,parlvotes_lh!$A$11:$ZZ$200,186,FALSE)=0,"",VLOOKUP($A50,parlvotes_lh!$A$11:$ZZ$200,186,FALSE)))</f>
        <v/>
      </c>
      <c r="T50" s="248" t="str">
        <f>IF(ISERROR(VLOOKUP($A50,parlvotes_lh!$A$11:$ZZ$200,206,FALSE))=TRUE,"",IF(VLOOKUP($A50,parlvotes_lh!$A$11:$ZZ$200,206,FALSE)=0,"",VLOOKUP($A50,parlvotes_lh!$A$11:$ZZ$200,206,FALSE)))</f>
        <v/>
      </c>
      <c r="U50" s="248" t="str">
        <f>IF(ISERROR(VLOOKUP($A50,parlvotes_lh!$A$11:$ZZ$200,226,FALSE))=TRUE,"",IF(VLOOKUP($A50,parlvotes_lh!$A$11:$ZZ$200,226,FALSE)=0,"",VLOOKUP($A50,parlvotes_lh!$A$11:$ZZ$200,226,FALSE)))</f>
        <v/>
      </c>
      <c r="V50" s="248" t="str">
        <f>IF(ISERROR(VLOOKUP($A50,parlvotes_lh!$A$11:$ZZ$200,246,FALSE))=TRUE,"",IF(VLOOKUP($A50,parlvotes_lh!$A$11:$ZZ$200,246,FALSE)=0,"",VLOOKUP($A50,parlvotes_lh!$A$11:$ZZ$200,246,FALSE)))</f>
        <v/>
      </c>
      <c r="W50" s="248" t="str">
        <f>IF(ISERROR(VLOOKUP($A50,parlvotes_lh!$A$11:$ZZ$200,266,FALSE))=TRUE,"",IF(VLOOKUP($A50,parlvotes_lh!$A$11:$ZZ$200,266,FALSE)=0,"",VLOOKUP($A50,parlvotes_lh!$A$11:$ZZ$200,266,FALSE)))</f>
        <v/>
      </c>
      <c r="X50" s="248" t="str">
        <f>IF(ISERROR(VLOOKUP($A50,parlvotes_lh!$A$11:$ZZ$200,286,FALSE))=TRUE,"",IF(VLOOKUP($A50,parlvotes_lh!$A$11:$ZZ$200,286,FALSE)=0,"",VLOOKUP($A50,parlvotes_lh!$A$11:$ZZ$200,286,FALSE)))</f>
        <v/>
      </c>
      <c r="Y50" s="248" t="str">
        <f>IF(ISERROR(VLOOKUP($A50,parlvotes_lh!$A$11:$ZZ$200,306,FALSE))=TRUE,"",IF(VLOOKUP($A50,parlvotes_lh!$A$11:$ZZ$200,306,FALSE)=0,"",VLOOKUP($A50,parlvotes_lh!$A$11:$ZZ$200,306,FALSE)))</f>
        <v/>
      </c>
      <c r="Z50" s="248" t="str">
        <f>IF(ISERROR(VLOOKUP($A50,parlvotes_lh!$A$11:$ZZ$200,326,FALSE))=TRUE,"",IF(VLOOKUP($A50,parlvotes_lh!$A$11:$ZZ$200,326,FALSE)=0,"",VLOOKUP($A50,parlvotes_lh!$A$11:$ZZ$200,326,FALSE)))</f>
        <v/>
      </c>
      <c r="AA50" s="248" t="str">
        <f>IF(ISERROR(VLOOKUP($A50,parlvotes_lh!$A$11:$ZZ$200,346,FALSE))=TRUE,"",IF(VLOOKUP($A50,parlvotes_lh!$A$11:$ZZ$200,346,FALSE)=0,"",VLOOKUP($A50,parlvotes_lh!$A$11:$ZZ$200,346,FALSE)))</f>
        <v/>
      </c>
      <c r="AB50" s="248" t="str">
        <f>IF(ISERROR(VLOOKUP($A50,parlvotes_lh!$A$11:$ZZ$200,366,FALSE))=TRUE,"",IF(VLOOKUP($A50,parlvotes_lh!$A$11:$ZZ$200,366,FALSE)=0,"",VLOOKUP($A50,parlvotes_lh!$A$11:$ZZ$200,366,FALSE)))</f>
        <v/>
      </c>
      <c r="AC50" s="248" t="str">
        <f>IF(ISERROR(VLOOKUP($A50,parlvotes_lh!$A$11:$ZZ$200,386,FALSE))=TRUE,"",IF(VLOOKUP($A50,parlvotes_lh!$A$11:$ZZ$200,386,FALSE)=0,"",VLOOKUP($A50,parlvotes_lh!$A$11:$ZZ$200,386,FALSE)))</f>
        <v/>
      </c>
    </row>
    <row r="51" spans="1:29" ht="13.5" customHeight="1" x14ac:dyDescent="0.2">
      <c r="A51" s="242" t="str">
        <f>IF(info_parties!A50="","",info_parties!A50)</f>
        <v>it_ll01</v>
      </c>
      <c r="B51" s="96" t="str">
        <f>IF(A51="","",MID(info_weblinks!$C$3,32,3))</f>
        <v>ita</v>
      </c>
      <c r="C51" s="96" t="str">
        <f>IF(info_parties!G50="","",info_parties!G50)</f>
        <v>League of Lombardi</v>
      </c>
      <c r="D51" s="96" t="str">
        <f>IF(info_parties!K50="","",info_parties!K50)</f>
        <v>Lega Lombarda</v>
      </c>
      <c r="E51" s="96" t="str">
        <f>IF(info_parties!H50="","",info_parties!H50)</f>
        <v>LL</v>
      </c>
      <c r="F51" s="243">
        <f t="shared" si="4"/>
        <v>31942</v>
      </c>
      <c r="G51" s="244">
        <f t="shared" si="5"/>
        <v>33699</v>
      </c>
      <c r="H51" s="245">
        <f t="shared" si="6"/>
        <v>8.6999999999999994E-2</v>
      </c>
      <c r="I51" s="246">
        <f t="shared" si="7"/>
        <v>33699</v>
      </c>
      <c r="J51" s="247">
        <f>IF(ISERROR(VLOOKUP($A51,parlvotes_lh!$A$11:$ZZ$200,6,FALSE))=TRUE,"",IF(VLOOKUP($A51,parlvotes_lh!$A$11:$ZZ$200,6,FALSE)=0,"",VLOOKUP($A51,parlvotes_lh!$A$11:$ZZ$200,6,FALSE)))</f>
        <v>5.0000000000000001E-3</v>
      </c>
      <c r="K51" s="247">
        <f>IF(ISERROR(VLOOKUP($A51,parlvotes_lh!$A$11:$ZZ$200,26,FALSE))=TRUE,"",IF(VLOOKUP($A51,parlvotes_lh!$A$11:$ZZ$200,26,FALSE)=0,"",VLOOKUP($A51,parlvotes_lh!$A$11:$ZZ$200,26,FALSE)))</f>
        <v>8.6999999999999994E-2</v>
      </c>
      <c r="L51" s="247" t="str">
        <f>IF(ISERROR(VLOOKUP($A51,parlvotes_lh!$A$11:$ZZ$200,46,FALSE))=TRUE,"",IF(VLOOKUP($A51,parlvotes_lh!$A$11:$ZZ$200,46,FALSE)=0,"",VLOOKUP($A51,parlvotes_lh!$A$11:$ZZ$200,46,FALSE)))</f>
        <v/>
      </c>
      <c r="M51" s="247" t="str">
        <f>IF(ISERROR(VLOOKUP($A51,parlvotes_lh!$A$11:$ZZ$200,66,FALSE))=TRUE,"",IF(VLOOKUP($A51,parlvotes_lh!$A$11:$ZZ$200,66,FALSE)=0,"",VLOOKUP($A51,parlvotes_lh!$A$11:$ZZ$200,66,FALSE)))</f>
        <v/>
      </c>
      <c r="N51" s="247" t="str">
        <f>IF(ISERROR(VLOOKUP($A51,parlvotes_lh!$A$11:$ZZ$200,86,FALSE))=TRUE,"",IF(VLOOKUP($A51,parlvotes_lh!$A$11:$ZZ$200,86,FALSE)=0,"",VLOOKUP($A51,parlvotes_lh!$A$11:$ZZ$200,86,FALSE)))</f>
        <v/>
      </c>
      <c r="O51" s="247" t="str">
        <f>IF(ISERROR(VLOOKUP($A51,parlvotes_lh!$A$11:$ZZ$200,106,FALSE))=TRUE,"",IF(VLOOKUP($A51,parlvotes_lh!$A$11:$ZZ$200,106,FALSE)=0,"",VLOOKUP($A51,parlvotes_lh!$A$11:$ZZ$200,106,FALSE)))</f>
        <v/>
      </c>
      <c r="P51" s="247" t="str">
        <f>IF(ISERROR(VLOOKUP($A51,parlvotes_lh!$A$11:$ZZ$200,126,FALSE))=TRUE,"",IF(VLOOKUP($A51,parlvotes_lh!$A$11:$ZZ$200,126,FALSE)=0,"",VLOOKUP($A51,parlvotes_lh!$A$11:$ZZ$200,126,FALSE)))</f>
        <v/>
      </c>
      <c r="Q51" s="248" t="str">
        <f>IF(ISERROR(VLOOKUP($A51,parlvotes_lh!$A$11:$ZZ$200,146,FALSE))=TRUE,"",IF(VLOOKUP($A51,parlvotes_lh!$A$11:$ZZ$200,146,FALSE)=0,"",VLOOKUP($A51,parlvotes_lh!$A$11:$ZZ$200,146,FALSE)))</f>
        <v/>
      </c>
      <c r="R51" s="248" t="str">
        <f>IF(ISERROR(VLOOKUP($A51,parlvotes_lh!$A$11:$ZZ$200,166,FALSE))=TRUE,"",IF(VLOOKUP($A51,parlvotes_lh!$A$11:$ZZ$200,166,FALSE)=0,"",VLOOKUP($A51,parlvotes_lh!$A$11:$ZZ$200,166,FALSE)))</f>
        <v/>
      </c>
      <c r="S51" s="248" t="str">
        <f>IF(ISERROR(VLOOKUP($A51,parlvotes_lh!$A$11:$ZZ$200,186,FALSE))=TRUE,"",IF(VLOOKUP($A51,parlvotes_lh!$A$11:$ZZ$200,186,FALSE)=0,"",VLOOKUP($A51,parlvotes_lh!$A$11:$ZZ$200,186,FALSE)))</f>
        <v/>
      </c>
      <c r="T51" s="248" t="str">
        <f>IF(ISERROR(VLOOKUP($A51,parlvotes_lh!$A$11:$ZZ$200,206,FALSE))=TRUE,"",IF(VLOOKUP($A51,parlvotes_lh!$A$11:$ZZ$200,206,FALSE)=0,"",VLOOKUP($A51,parlvotes_lh!$A$11:$ZZ$200,206,FALSE)))</f>
        <v/>
      </c>
      <c r="U51" s="248" t="str">
        <f>IF(ISERROR(VLOOKUP($A51,parlvotes_lh!$A$11:$ZZ$200,226,FALSE))=TRUE,"",IF(VLOOKUP($A51,parlvotes_lh!$A$11:$ZZ$200,226,FALSE)=0,"",VLOOKUP($A51,parlvotes_lh!$A$11:$ZZ$200,226,FALSE)))</f>
        <v/>
      </c>
      <c r="V51" s="248" t="str">
        <f>IF(ISERROR(VLOOKUP($A51,parlvotes_lh!$A$11:$ZZ$200,246,FALSE))=TRUE,"",IF(VLOOKUP($A51,parlvotes_lh!$A$11:$ZZ$200,246,FALSE)=0,"",VLOOKUP($A51,parlvotes_lh!$A$11:$ZZ$200,246,FALSE)))</f>
        <v/>
      </c>
      <c r="W51" s="248" t="str">
        <f>IF(ISERROR(VLOOKUP($A51,parlvotes_lh!$A$11:$ZZ$200,266,FALSE))=TRUE,"",IF(VLOOKUP($A51,parlvotes_lh!$A$11:$ZZ$200,266,FALSE)=0,"",VLOOKUP($A51,parlvotes_lh!$A$11:$ZZ$200,266,FALSE)))</f>
        <v/>
      </c>
      <c r="X51" s="248" t="str">
        <f>IF(ISERROR(VLOOKUP($A51,parlvotes_lh!$A$11:$ZZ$200,286,FALSE))=TRUE,"",IF(VLOOKUP($A51,parlvotes_lh!$A$11:$ZZ$200,286,FALSE)=0,"",VLOOKUP($A51,parlvotes_lh!$A$11:$ZZ$200,286,FALSE)))</f>
        <v/>
      </c>
      <c r="Y51" s="248" t="str">
        <f>IF(ISERROR(VLOOKUP($A51,parlvotes_lh!$A$11:$ZZ$200,306,FALSE))=TRUE,"",IF(VLOOKUP($A51,parlvotes_lh!$A$11:$ZZ$200,306,FALSE)=0,"",VLOOKUP($A51,parlvotes_lh!$A$11:$ZZ$200,306,FALSE)))</f>
        <v/>
      </c>
      <c r="Z51" s="248" t="str">
        <f>IF(ISERROR(VLOOKUP($A51,parlvotes_lh!$A$11:$ZZ$200,326,FALSE))=TRUE,"",IF(VLOOKUP($A51,parlvotes_lh!$A$11:$ZZ$200,326,FALSE)=0,"",VLOOKUP($A51,parlvotes_lh!$A$11:$ZZ$200,326,FALSE)))</f>
        <v/>
      </c>
      <c r="AA51" s="248" t="str">
        <f>IF(ISERROR(VLOOKUP($A51,parlvotes_lh!$A$11:$ZZ$200,346,FALSE))=TRUE,"",IF(VLOOKUP($A51,parlvotes_lh!$A$11:$ZZ$200,346,FALSE)=0,"",VLOOKUP($A51,parlvotes_lh!$A$11:$ZZ$200,346,FALSE)))</f>
        <v/>
      </c>
      <c r="AB51" s="248" t="str">
        <f>IF(ISERROR(VLOOKUP($A51,parlvotes_lh!$A$11:$ZZ$200,366,FALSE))=TRUE,"",IF(VLOOKUP($A51,parlvotes_lh!$A$11:$ZZ$200,366,FALSE)=0,"",VLOOKUP($A51,parlvotes_lh!$A$11:$ZZ$200,366,FALSE)))</f>
        <v/>
      </c>
      <c r="AC51" s="248" t="str">
        <f>IF(ISERROR(VLOOKUP($A51,parlvotes_lh!$A$11:$ZZ$200,386,FALSE))=TRUE,"",IF(VLOOKUP($A51,parlvotes_lh!$A$11:$ZZ$200,386,FALSE)=0,"",VLOOKUP($A51,parlvotes_lh!$A$11:$ZZ$200,386,FALSE)))</f>
        <v/>
      </c>
    </row>
    <row r="52" spans="1:29" ht="13.5" customHeight="1" x14ac:dyDescent="0.2">
      <c r="A52" s="242" t="str">
        <f>IF(info_parties!A51="","",info_parties!A51)</f>
        <v>it_ll-an01</v>
      </c>
      <c r="B52" s="96" t="str">
        <f>IF(A52="","",MID(info_weblinks!$C$3,32,3))</f>
        <v>ita</v>
      </c>
      <c r="C52" s="96" t="str">
        <f>IF(info_parties!G51="","",info_parties!G51)</f>
        <v>League of Lombardy-Northern Alliance</v>
      </c>
      <c r="D52" s="96" t="str">
        <f>IF(info_parties!K51="","",info_parties!K51)</f>
        <v>Lega Lombarda-Alleanza Nord</v>
      </c>
      <c r="E52" s="96" t="str">
        <f>IF(info_parties!H51="","",info_parties!H51)</f>
        <v>LL-AN</v>
      </c>
      <c r="F52" s="243" t="str">
        <f t="shared" si="4"/>
        <v/>
      </c>
      <c r="G52" s="244" t="str">
        <f t="shared" si="5"/>
        <v/>
      </c>
      <c r="H52" s="245" t="str">
        <f t="shared" si="6"/>
        <v/>
      </c>
      <c r="I52" s="246" t="str">
        <f t="shared" si="7"/>
        <v/>
      </c>
      <c r="J52" s="247" t="str">
        <f>IF(ISERROR(VLOOKUP($A52,parlvotes_lh!$A$11:$ZZ$200,6,FALSE))=TRUE,"",IF(VLOOKUP($A52,parlvotes_lh!$A$11:$ZZ$200,6,FALSE)=0,"",VLOOKUP($A52,parlvotes_lh!$A$11:$ZZ$200,6,FALSE)))</f>
        <v/>
      </c>
      <c r="K52" s="247" t="str">
        <f>IF(ISERROR(VLOOKUP($A52,parlvotes_lh!$A$11:$ZZ$200,26,FALSE))=TRUE,"",IF(VLOOKUP($A52,parlvotes_lh!$A$11:$ZZ$200,26,FALSE)=0,"",VLOOKUP($A52,parlvotes_lh!$A$11:$ZZ$200,26,FALSE)))</f>
        <v/>
      </c>
      <c r="L52" s="247" t="str">
        <f>IF(ISERROR(VLOOKUP($A52,parlvotes_lh!$A$11:$ZZ$200,46,FALSE))=TRUE,"",IF(VLOOKUP($A52,parlvotes_lh!$A$11:$ZZ$200,46,FALSE)=0,"",VLOOKUP($A52,parlvotes_lh!$A$11:$ZZ$200,46,FALSE)))</f>
        <v/>
      </c>
      <c r="M52" s="247" t="str">
        <f>IF(ISERROR(VLOOKUP($A52,parlvotes_lh!$A$11:$ZZ$200,66,FALSE))=TRUE,"",IF(VLOOKUP($A52,parlvotes_lh!$A$11:$ZZ$200,66,FALSE)=0,"",VLOOKUP($A52,parlvotes_lh!$A$11:$ZZ$200,66,FALSE)))</f>
        <v/>
      </c>
      <c r="N52" s="247" t="str">
        <f>IF(ISERROR(VLOOKUP($A52,parlvotes_lh!$A$11:$ZZ$200,86,FALSE))=TRUE,"",IF(VLOOKUP($A52,parlvotes_lh!$A$11:$ZZ$200,86,FALSE)=0,"",VLOOKUP($A52,parlvotes_lh!$A$11:$ZZ$200,86,FALSE)))</f>
        <v/>
      </c>
      <c r="O52" s="247" t="str">
        <f>IF(ISERROR(VLOOKUP($A52,parlvotes_lh!$A$11:$ZZ$200,106,FALSE))=TRUE,"",IF(VLOOKUP($A52,parlvotes_lh!$A$11:$ZZ$200,106,FALSE)=0,"",VLOOKUP($A52,parlvotes_lh!$A$11:$ZZ$200,106,FALSE)))</f>
        <v/>
      </c>
      <c r="P52" s="247" t="str">
        <f>IF(ISERROR(VLOOKUP($A52,parlvotes_lh!$A$11:$ZZ$200,126,FALSE))=TRUE,"",IF(VLOOKUP($A52,parlvotes_lh!$A$11:$ZZ$200,126,FALSE)=0,"",VLOOKUP($A52,parlvotes_lh!$A$11:$ZZ$200,126,FALSE)))</f>
        <v/>
      </c>
      <c r="Q52" s="248" t="str">
        <f>IF(ISERROR(VLOOKUP($A52,parlvotes_lh!$A$11:$ZZ$200,146,FALSE))=TRUE,"",IF(VLOOKUP($A52,parlvotes_lh!$A$11:$ZZ$200,146,FALSE)=0,"",VLOOKUP($A52,parlvotes_lh!$A$11:$ZZ$200,146,FALSE)))</f>
        <v/>
      </c>
      <c r="R52" s="248" t="str">
        <f>IF(ISERROR(VLOOKUP($A52,parlvotes_lh!$A$11:$ZZ$200,166,FALSE))=TRUE,"",IF(VLOOKUP($A52,parlvotes_lh!$A$11:$ZZ$200,166,FALSE)=0,"",VLOOKUP($A52,parlvotes_lh!$A$11:$ZZ$200,166,FALSE)))</f>
        <v/>
      </c>
      <c r="S52" s="248" t="str">
        <f>IF(ISERROR(VLOOKUP($A52,parlvotes_lh!$A$11:$ZZ$200,186,FALSE))=TRUE,"",IF(VLOOKUP($A52,parlvotes_lh!$A$11:$ZZ$200,186,FALSE)=0,"",VLOOKUP($A52,parlvotes_lh!$A$11:$ZZ$200,186,FALSE)))</f>
        <v/>
      </c>
      <c r="T52" s="248" t="str">
        <f>IF(ISERROR(VLOOKUP($A52,parlvotes_lh!$A$11:$ZZ$200,206,FALSE))=TRUE,"",IF(VLOOKUP($A52,parlvotes_lh!$A$11:$ZZ$200,206,FALSE)=0,"",VLOOKUP($A52,parlvotes_lh!$A$11:$ZZ$200,206,FALSE)))</f>
        <v/>
      </c>
      <c r="U52" s="248" t="str">
        <f>IF(ISERROR(VLOOKUP($A52,parlvotes_lh!$A$11:$ZZ$200,226,FALSE))=TRUE,"",IF(VLOOKUP($A52,parlvotes_lh!$A$11:$ZZ$200,226,FALSE)=0,"",VLOOKUP($A52,parlvotes_lh!$A$11:$ZZ$200,226,FALSE)))</f>
        <v/>
      </c>
      <c r="V52" s="248" t="str">
        <f>IF(ISERROR(VLOOKUP($A52,parlvotes_lh!$A$11:$ZZ$200,246,FALSE))=TRUE,"",IF(VLOOKUP($A52,parlvotes_lh!$A$11:$ZZ$200,246,FALSE)=0,"",VLOOKUP($A52,parlvotes_lh!$A$11:$ZZ$200,246,FALSE)))</f>
        <v/>
      </c>
      <c r="W52" s="248" t="str">
        <f>IF(ISERROR(VLOOKUP($A52,parlvotes_lh!$A$11:$ZZ$200,266,FALSE))=TRUE,"",IF(VLOOKUP($A52,parlvotes_lh!$A$11:$ZZ$200,266,FALSE)=0,"",VLOOKUP($A52,parlvotes_lh!$A$11:$ZZ$200,266,FALSE)))</f>
        <v/>
      </c>
      <c r="X52" s="248" t="str">
        <f>IF(ISERROR(VLOOKUP($A52,parlvotes_lh!$A$11:$ZZ$200,286,FALSE))=TRUE,"",IF(VLOOKUP($A52,parlvotes_lh!$A$11:$ZZ$200,286,FALSE)=0,"",VLOOKUP($A52,parlvotes_lh!$A$11:$ZZ$200,286,FALSE)))</f>
        <v/>
      </c>
      <c r="Y52" s="248" t="str">
        <f>IF(ISERROR(VLOOKUP($A52,parlvotes_lh!$A$11:$ZZ$200,306,FALSE))=TRUE,"",IF(VLOOKUP($A52,parlvotes_lh!$A$11:$ZZ$200,306,FALSE)=0,"",VLOOKUP($A52,parlvotes_lh!$A$11:$ZZ$200,306,FALSE)))</f>
        <v/>
      </c>
      <c r="Z52" s="248" t="str">
        <f>IF(ISERROR(VLOOKUP($A52,parlvotes_lh!$A$11:$ZZ$200,326,FALSE))=TRUE,"",IF(VLOOKUP($A52,parlvotes_lh!$A$11:$ZZ$200,326,FALSE)=0,"",VLOOKUP($A52,parlvotes_lh!$A$11:$ZZ$200,326,FALSE)))</f>
        <v/>
      </c>
      <c r="AA52" s="248" t="str">
        <f>IF(ISERROR(VLOOKUP($A52,parlvotes_lh!$A$11:$ZZ$200,346,FALSE))=TRUE,"",IF(VLOOKUP($A52,parlvotes_lh!$A$11:$ZZ$200,346,FALSE)=0,"",VLOOKUP($A52,parlvotes_lh!$A$11:$ZZ$200,346,FALSE)))</f>
        <v/>
      </c>
      <c r="AB52" s="248" t="str">
        <f>IF(ISERROR(VLOOKUP($A52,parlvotes_lh!$A$11:$ZZ$200,366,FALSE))=TRUE,"",IF(VLOOKUP($A52,parlvotes_lh!$A$11:$ZZ$200,366,FALSE)=0,"",VLOOKUP($A52,parlvotes_lh!$A$11:$ZZ$200,366,FALSE)))</f>
        <v/>
      </c>
      <c r="AC52" s="248" t="str">
        <f>IF(ISERROR(VLOOKUP($A52,parlvotes_lh!$A$11:$ZZ$200,386,FALSE))=TRUE,"",IF(VLOOKUP($A52,parlvotes_lh!$A$11:$ZZ$200,386,FALSE)=0,"",VLOOKUP($A52,parlvotes_lh!$A$11:$ZZ$200,386,FALSE)))</f>
        <v/>
      </c>
    </row>
    <row r="53" spans="1:29" ht="13.5" customHeight="1" x14ac:dyDescent="0.2">
      <c r="A53" s="242" t="str">
        <f>IF(info_parties!A52="","",info_parties!A52)</f>
        <v>it_ln01</v>
      </c>
      <c r="B53" s="96" t="str">
        <f>IF(A53="","",MID(info_weblinks!$C$3,32,3))</f>
        <v>ita</v>
      </c>
      <c r="C53" s="96" t="str">
        <f>IF(info_parties!G52="","",info_parties!G52)</f>
        <v>Northern League</v>
      </c>
      <c r="D53" s="96" t="str">
        <f>IF(info_parties!K52="","",info_parties!K52)</f>
        <v>Lega Nord</v>
      </c>
      <c r="E53" s="96" t="str">
        <f>IF(info_parties!H52="","",info_parties!H52)</f>
        <v>LN</v>
      </c>
      <c r="F53" s="243">
        <f t="shared" si="4"/>
        <v>34420</v>
      </c>
      <c r="G53" s="244">
        <f t="shared" si="5"/>
        <v>41333</v>
      </c>
      <c r="H53" s="245">
        <f t="shared" si="6"/>
        <v>0.10074468849679806</v>
      </c>
      <c r="I53" s="246">
        <f t="shared" si="7"/>
        <v>35176</v>
      </c>
      <c r="J53" s="247" t="str">
        <f>IF(ISERROR(VLOOKUP($A53,parlvotes_lh!$A$11:$ZZ$200,6,FALSE))=TRUE,"",IF(VLOOKUP($A53,parlvotes_lh!$A$11:$ZZ$200,6,FALSE)=0,"",VLOOKUP($A53,parlvotes_lh!$A$11:$ZZ$200,6,FALSE)))</f>
        <v/>
      </c>
      <c r="K53" s="247" t="str">
        <f>IF(ISERROR(VLOOKUP($A53,parlvotes_lh!$A$11:$ZZ$200,26,FALSE))=TRUE,"",IF(VLOOKUP($A53,parlvotes_lh!$A$11:$ZZ$200,26,FALSE)=0,"",VLOOKUP($A53,parlvotes_lh!$A$11:$ZZ$200,26,FALSE)))</f>
        <v/>
      </c>
      <c r="L53" s="247">
        <f>IF(ISERROR(VLOOKUP($A53,parlvotes_lh!$A$11:$ZZ$200,46,FALSE))=TRUE,"",IF(VLOOKUP($A53,parlvotes_lh!$A$11:$ZZ$200,46,FALSE)=0,"",VLOOKUP($A53,parlvotes_lh!$A$11:$ZZ$200,46,FALSE)))</f>
        <v>8.4000000000000005E-2</v>
      </c>
      <c r="M53" s="247">
        <f>IF(ISERROR(VLOOKUP($A53,parlvotes_lh!$A$11:$ZZ$200,66,FALSE))=TRUE,"",IF(VLOOKUP($A53,parlvotes_lh!$A$11:$ZZ$200,66,FALSE)=0,"",VLOOKUP($A53,parlvotes_lh!$A$11:$ZZ$200,66,FALSE)))</f>
        <v>0.10074468849679806</v>
      </c>
      <c r="N53" s="247">
        <f>IF(ISERROR(VLOOKUP($A53,parlvotes_lh!$A$11:$ZZ$200,86,FALSE))=TRUE,"",IF(VLOOKUP($A53,parlvotes_lh!$A$11:$ZZ$200,86,FALSE)=0,"",VLOOKUP($A53,parlvotes_lh!$A$11:$ZZ$200,86,FALSE)))</f>
        <v>3.9444814148597074E-2</v>
      </c>
      <c r="O53" s="247">
        <f>IF(ISERROR(VLOOKUP($A53,parlvotes_lh!$A$11:$ZZ$200,106,FALSE))=TRUE,"",IF(VLOOKUP($A53,parlvotes_lh!$A$11:$ZZ$200,106,FALSE)=0,"",VLOOKUP($A53,parlvotes_lh!$A$11:$ZZ$200,106,FALSE)))</f>
        <v>4.4999999999999998E-2</v>
      </c>
      <c r="P53" s="247">
        <f>IF(ISERROR(VLOOKUP($A53,parlvotes_lh!$A$11:$ZZ$200,126,FALSE))=TRUE,"",IF(VLOOKUP($A53,parlvotes_lh!$A$11:$ZZ$200,126,FALSE)=0,"",VLOOKUP($A53,parlvotes_lh!$A$11:$ZZ$200,126,FALSE)))</f>
        <v>8.1000000000000003E-2</v>
      </c>
      <c r="Q53" s="248">
        <f>IF(ISERROR(VLOOKUP($A53,parlvotes_lh!$A$11:$ZZ$200,146,FALSE))=TRUE,"",IF(VLOOKUP($A53,parlvotes_lh!$A$11:$ZZ$200,146,FALSE)=0,"",VLOOKUP($A53,parlvotes_lh!$A$11:$ZZ$200,146,FALSE)))</f>
        <v>0.04</v>
      </c>
      <c r="R53" s="248" t="str">
        <f>IF(ISERROR(VLOOKUP($A53,parlvotes_lh!$A$11:$ZZ$200,166,FALSE))=TRUE,"",IF(VLOOKUP($A53,parlvotes_lh!$A$11:$ZZ$200,166,FALSE)=0,"",VLOOKUP($A53,parlvotes_lh!$A$11:$ZZ$200,166,FALSE)))</f>
        <v/>
      </c>
      <c r="S53" s="248" t="str">
        <f>IF(ISERROR(VLOOKUP($A53,parlvotes_lh!$A$11:$ZZ$200,186,FALSE))=TRUE,"",IF(VLOOKUP($A53,parlvotes_lh!$A$11:$ZZ$200,186,FALSE)=0,"",VLOOKUP($A53,parlvotes_lh!$A$11:$ZZ$200,186,FALSE)))</f>
        <v/>
      </c>
      <c r="T53" s="248" t="str">
        <f>IF(ISERROR(VLOOKUP($A53,parlvotes_lh!$A$11:$ZZ$200,206,FALSE))=TRUE,"",IF(VLOOKUP($A53,parlvotes_lh!$A$11:$ZZ$200,206,FALSE)=0,"",VLOOKUP($A53,parlvotes_lh!$A$11:$ZZ$200,206,FALSE)))</f>
        <v/>
      </c>
      <c r="U53" s="248" t="str">
        <f>IF(ISERROR(VLOOKUP($A53,parlvotes_lh!$A$11:$ZZ$200,226,FALSE))=TRUE,"",IF(VLOOKUP($A53,parlvotes_lh!$A$11:$ZZ$200,226,FALSE)=0,"",VLOOKUP($A53,parlvotes_lh!$A$11:$ZZ$200,226,FALSE)))</f>
        <v/>
      </c>
      <c r="V53" s="248" t="str">
        <f>IF(ISERROR(VLOOKUP($A53,parlvotes_lh!$A$11:$ZZ$200,246,FALSE))=TRUE,"",IF(VLOOKUP($A53,parlvotes_lh!$A$11:$ZZ$200,246,FALSE)=0,"",VLOOKUP($A53,parlvotes_lh!$A$11:$ZZ$200,246,FALSE)))</f>
        <v/>
      </c>
      <c r="W53" s="248" t="str">
        <f>IF(ISERROR(VLOOKUP($A53,parlvotes_lh!$A$11:$ZZ$200,266,FALSE))=TRUE,"",IF(VLOOKUP($A53,parlvotes_lh!$A$11:$ZZ$200,266,FALSE)=0,"",VLOOKUP($A53,parlvotes_lh!$A$11:$ZZ$200,266,FALSE)))</f>
        <v/>
      </c>
      <c r="X53" s="248" t="str">
        <f>IF(ISERROR(VLOOKUP($A53,parlvotes_lh!$A$11:$ZZ$200,286,FALSE))=TRUE,"",IF(VLOOKUP($A53,parlvotes_lh!$A$11:$ZZ$200,286,FALSE)=0,"",VLOOKUP($A53,parlvotes_lh!$A$11:$ZZ$200,286,FALSE)))</f>
        <v/>
      </c>
      <c r="Y53" s="248" t="str">
        <f>IF(ISERROR(VLOOKUP($A53,parlvotes_lh!$A$11:$ZZ$200,306,FALSE))=TRUE,"",IF(VLOOKUP($A53,parlvotes_lh!$A$11:$ZZ$200,306,FALSE)=0,"",VLOOKUP($A53,parlvotes_lh!$A$11:$ZZ$200,306,FALSE)))</f>
        <v/>
      </c>
      <c r="Z53" s="248" t="str">
        <f>IF(ISERROR(VLOOKUP($A53,parlvotes_lh!$A$11:$ZZ$200,326,FALSE))=TRUE,"",IF(VLOOKUP($A53,parlvotes_lh!$A$11:$ZZ$200,326,FALSE)=0,"",VLOOKUP($A53,parlvotes_lh!$A$11:$ZZ$200,326,FALSE)))</f>
        <v/>
      </c>
      <c r="AA53" s="248" t="str">
        <f>IF(ISERROR(VLOOKUP($A53,parlvotes_lh!$A$11:$ZZ$200,346,FALSE))=TRUE,"",IF(VLOOKUP($A53,parlvotes_lh!$A$11:$ZZ$200,346,FALSE)=0,"",VLOOKUP($A53,parlvotes_lh!$A$11:$ZZ$200,346,FALSE)))</f>
        <v/>
      </c>
      <c r="AB53" s="248" t="str">
        <f>IF(ISERROR(VLOOKUP($A53,parlvotes_lh!$A$11:$ZZ$200,366,FALSE))=TRUE,"",IF(VLOOKUP($A53,parlvotes_lh!$A$11:$ZZ$200,366,FALSE)=0,"",VLOOKUP($A53,parlvotes_lh!$A$11:$ZZ$200,366,FALSE)))</f>
        <v/>
      </c>
      <c r="AC53" s="248" t="str">
        <f>IF(ISERROR(VLOOKUP($A53,parlvotes_lh!$A$11:$ZZ$200,386,FALSE))=TRUE,"",IF(VLOOKUP($A53,parlvotes_lh!$A$11:$ZZ$200,386,FALSE)=0,"",VLOOKUP($A53,parlvotes_lh!$A$11:$ZZ$200,386,FALSE)))</f>
        <v/>
      </c>
    </row>
    <row r="54" spans="1:29" ht="13.5" customHeight="1" x14ac:dyDescent="0.2">
      <c r="A54" s="242" t="str">
        <f>IF(info_parties!A53="","",info_parties!A53)</f>
        <v>it_ls01</v>
      </c>
      <c r="B54" s="96" t="str">
        <f>IF(A54="","",MID(info_weblinks!$C$3,32,3))</f>
        <v>ita</v>
      </c>
      <c r="C54" s="96" t="str">
        <f>IF(info_parties!G53="","",info_parties!G53)</f>
        <v>Sgarbi Liberals</v>
      </c>
      <c r="D54" s="96" t="str">
        <f>IF(info_parties!K53="","",info_parties!K53)</f>
        <v>Liberal Sgarbi</v>
      </c>
      <c r="E54" s="96" t="str">
        <f>IF(info_parties!H53="","",info_parties!H53)</f>
        <v>LS</v>
      </c>
      <c r="F54" s="243" t="str">
        <f t="shared" si="4"/>
        <v/>
      </c>
      <c r="G54" s="244" t="str">
        <f t="shared" si="5"/>
        <v/>
      </c>
      <c r="H54" s="245" t="str">
        <f t="shared" si="6"/>
        <v/>
      </c>
      <c r="I54" s="246" t="str">
        <f t="shared" si="7"/>
        <v/>
      </c>
      <c r="J54" s="247" t="str">
        <f>IF(ISERROR(VLOOKUP($A54,parlvotes_lh!$A$11:$ZZ$200,6,FALSE))=TRUE,"",IF(VLOOKUP($A54,parlvotes_lh!$A$11:$ZZ$200,6,FALSE)=0,"",VLOOKUP($A54,parlvotes_lh!$A$11:$ZZ$200,6,FALSE)))</f>
        <v/>
      </c>
      <c r="K54" s="247" t="str">
        <f>IF(ISERROR(VLOOKUP($A54,parlvotes_lh!$A$11:$ZZ$200,26,FALSE))=TRUE,"",IF(VLOOKUP($A54,parlvotes_lh!$A$11:$ZZ$200,26,FALSE)=0,"",VLOOKUP($A54,parlvotes_lh!$A$11:$ZZ$200,26,FALSE)))</f>
        <v/>
      </c>
      <c r="L54" s="247" t="str">
        <f>IF(ISERROR(VLOOKUP($A54,parlvotes_lh!$A$11:$ZZ$200,46,FALSE))=TRUE,"",IF(VLOOKUP($A54,parlvotes_lh!$A$11:$ZZ$200,46,FALSE)=0,"",VLOOKUP($A54,parlvotes_lh!$A$11:$ZZ$200,46,FALSE)))</f>
        <v/>
      </c>
      <c r="M54" s="247" t="str">
        <f>IF(ISERROR(VLOOKUP($A54,parlvotes_lh!$A$11:$ZZ$200,66,FALSE))=TRUE,"",IF(VLOOKUP($A54,parlvotes_lh!$A$11:$ZZ$200,66,FALSE)=0,"",VLOOKUP($A54,parlvotes_lh!$A$11:$ZZ$200,66,FALSE)))</f>
        <v/>
      </c>
      <c r="N54" s="247" t="str">
        <f>IF(ISERROR(VLOOKUP($A54,parlvotes_lh!$A$11:$ZZ$200,86,FALSE))=TRUE,"",IF(VLOOKUP($A54,parlvotes_lh!$A$11:$ZZ$200,86,FALSE)=0,"",VLOOKUP($A54,parlvotes_lh!$A$11:$ZZ$200,86,FALSE)))</f>
        <v/>
      </c>
      <c r="O54" s="247" t="str">
        <f>IF(ISERROR(VLOOKUP($A54,parlvotes_lh!$A$11:$ZZ$200,106,FALSE))=TRUE,"",IF(VLOOKUP($A54,parlvotes_lh!$A$11:$ZZ$200,106,FALSE)=0,"",VLOOKUP($A54,parlvotes_lh!$A$11:$ZZ$200,106,FALSE)))</f>
        <v/>
      </c>
      <c r="P54" s="247" t="str">
        <f>IF(ISERROR(VLOOKUP($A54,parlvotes_lh!$A$11:$ZZ$200,126,FALSE))=TRUE,"",IF(VLOOKUP($A54,parlvotes_lh!$A$11:$ZZ$200,126,FALSE)=0,"",VLOOKUP($A54,parlvotes_lh!$A$11:$ZZ$200,126,FALSE)))</f>
        <v/>
      </c>
      <c r="Q54" s="248" t="str">
        <f>IF(ISERROR(VLOOKUP($A54,parlvotes_lh!$A$11:$ZZ$200,146,FALSE))=TRUE,"",IF(VLOOKUP($A54,parlvotes_lh!$A$11:$ZZ$200,146,FALSE)=0,"",VLOOKUP($A54,parlvotes_lh!$A$11:$ZZ$200,146,FALSE)))</f>
        <v/>
      </c>
      <c r="R54" s="248" t="str">
        <f>IF(ISERROR(VLOOKUP($A54,parlvotes_lh!$A$11:$ZZ$200,166,FALSE))=TRUE,"",IF(VLOOKUP($A54,parlvotes_lh!$A$11:$ZZ$200,166,FALSE)=0,"",VLOOKUP($A54,parlvotes_lh!$A$11:$ZZ$200,166,FALSE)))</f>
        <v/>
      </c>
      <c r="S54" s="248" t="str">
        <f>IF(ISERROR(VLOOKUP($A54,parlvotes_lh!$A$11:$ZZ$200,186,FALSE))=TRUE,"",IF(VLOOKUP($A54,parlvotes_lh!$A$11:$ZZ$200,186,FALSE)=0,"",VLOOKUP($A54,parlvotes_lh!$A$11:$ZZ$200,186,FALSE)))</f>
        <v/>
      </c>
      <c r="T54" s="248" t="str">
        <f>IF(ISERROR(VLOOKUP($A54,parlvotes_lh!$A$11:$ZZ$200,206,FALSE))=TRUE,"",IF(VLOOKUP($A54,parlvotes_lh!$A$11:$ZZ$200,206,FALSE)=0,"",VLOOKUP($A54,parlvotes_lh!$A$11:$ZZ$200,206,FALSE)))</f>
        <v/>
      </c>
      <c r="U54" s="248" t="str">
        <f>IF(ISERROR(VLOOKUP($A54,parlvotes_lh!$A$11:$ZZ$200,226,FALSE))=TRUE,"",IF(VLOOKUP($A54,parlvotes_lh!$A$11:$ZZ$200,226,FALSE)=0,"",VLOOKUP($A54,parlvotes_lh!$A$11:$ZZ$200,226,FALSE)))</f>
        <v/>
      </c>
      <c r="V54" s="248" t="str">
        <f>IF(ISERROR(VLOOKUP($A54,parlvotes_lh!$A$11:$ZZ$200,246,FALSE))=TRUE,"",IF(VLOOKUP($A54,parlvotes_lh!$A$11:$ZZ$200,246,FALSE)=0,"",VLOOKUP($A54,parlvotes_lh!$A$11:$ZZ$200,246,FALSE)))</f>
        <v/>
      </c>
      <c r="W54" s="248" t="str">
        <f>IF(ISERROR(VLOOKUP($A54,parlvotes_lh!$A$11:$ZZ$200,266,FALSE))=TRUE,"",IF(VLOOKUP($A54,parlvotes_lh!$A$11:$ZZ$200,266,FALSE)=0,"",VLOOKUP($A54,parlvotes_lh!$A$11:$ZZ$200,266,FALSE)))</f>
        <v/>
      </c>
      <c r="X54" s="248" t="str">
        <f>IF(ISERROR(VLOOKUP($A54,parlvotes_lh!$A$11:$ZZ$200,286,FALSE))=TRUE,"",IF(VLOOKUP($A54,parlvotes_lh!$A$11:$ZZ$200,286,FALSE)=0,"",VLOOKUP($A54,parlvotes_lh!$A$11:$ZZ$200,286,FALSE)))</f>
        <v/>
      </c>
      <c r="Y54" s="248" t="str">
        <f>IF(ISERROR(VLOOKUP($A54,parlvotes_lh!$A$11:$ZZ$200,306,FALSE))=TRUE,"",IF(VLOOKUP($A54,parlvotes_lh!$A$11:$ZZ$200,306,FALSE)=0,"",VLOOKUP($A54,parlvotes_lh!$A$11:$ZZ$200,306,FALSE)))</f>
        <v/>
      </c>
      <c r="Z54" s="248" t="str">
        <f>IF(ISERROR(VLOOKUP($A54,parlvotes_lh!$A$11:$ZZ$200,326,FALSE))=TRUE,"",IF(VLOOKUP($A54,parlvotes_lh!$A$11:$ZZ$200,326,FALSE)=0,"",VLOOKUP($A54,parlvotes_lh!$A$11:$ZZ$200,326,FALSE)))</f>
        <v/>
      </c>
      <c r="AA54" s="248" t="str">
        <f>IF(ISERROR(VLOOKUP($A54,parlvotes_lh!$A$11:$ZZ$200,346,FALSE))=TRUE,"",IF(VLOOKUP($A54,parlvotes_lh!$A$11:$ZZ$200,346,FALSE)=0,"",VLOOKUP($A54,parlvotes_lh!$A$11:$ZZ$200,346,FALSE)))</f>
        <v/>
      </c>
      <c r="AB54" s="248" t="str">
        <f>IF(ISERROR(VLOOKUP($A54,parlvotes_lh!$A$11:$ZZ$200,366,FALSE))=TRUE,"",IF(VLOOKUP($A54,parlvotes_lh!$A$11:$ZZ$200,366,FALSE)=0,"",VLOOKUP($A54,parlvotes_lh!$A$11:$ZZ$200,366,FALSE)))</f>
        <v/>
      </c>
      <c r="AC54" s="248" t="str">
        <f>IF(ISERROR(VLOOKUP($A54,parlvotes_lh!$A$11:$ZZ$200,386,FALSE))=TRUE,"",IF(VLOOKUP($A54,parlvotes_lh!$A$11:$ZZ$200,386,FALSE)=0,"",VLOOKUP($A54,parlvotes_lh!$A$11:$ZZ$200,386,FALSE)))</f>
        <v/>
      </c>
    </row>
    <row r="55" spans="1:29" ht="13.5" customHeight="1" x14ac:dyDescent="0.2">
      <c r="A55" s="242" t="str">
        <f>IF(info_parties!A54="","",info_parties!A54)</f>
        <v>it_lvr01</v>
      </c>
      <c r="B55" s="96" t="str">
        <f>IF(A55="","",MID(info_weblinks!$C$3,32,3))</f>
        <v>ita</v>
      </c>
      <c r="C55" s="96" t="str">
        <f>IF(info_parties!G54="","",info_parties!G54)</f>
        <v>Venetian Republic League</v>
      </c>
      <c r="D55" s="96" t="str">
        <f>IF(info_parties!K54="","",info_parties!K54)</f>
        <v>Liga Veneta Repubblica</v>
      </c>
      <c r="E55" s="96" t="str">
        <f>IF(info_parties!H54="","",info_parties!H54)</f>
        <v>LVR</v>
      </c>
      <c r="F55" s="243" t="str">
        <f t="shared" si="4"/>
        <v/>
      </c>
      <c r="G55" s="244" t="str">
        <f t="shared" si="5"/>
        <v/>
      </c>
      <c r="H55" s="245" t="str">
        <f t="shared" si="6"/>
        <v/>
      </c>
      <c r="I55" s="246" t="str">
        <f t="shared" si="7"/>
        <v/>
      </c>
      <c r="J55" s="247" t="str">
        <f>IF(ISERROR(VLOOKUP($A55,parlvotes_lh!$A$11:$ZZ$200,6,FALSE))=TRUE,"",IF(VLOOKUP($A55,parlvotes_lh!$A$11:$ZZ$200,6,FALSE)=0,"",VLOOKUP($A55,parlvotes_lh!$A$11:$ZZ$200,6,FALSE)))</f>
        <v/>
      </c>
      <c r="K55" s="247" t="str">
        <f>IF(ISERROR(VLOOKUP($A55,parlvotes_lh!$A$11:$ZZ$200,26,FALSE))=TRUE,"",IF(VLOOKUP($A55,parlvotes_lh!$A$11:$ZZ$200,26,FALSE)=0,"",VLOOKUP($A55,parlvotes_lh!$A$11:$ZZ$200,26,FALSE)))</f>
        <v/>
      </c>
      <c r="L55" s="247" t="str">
        <f>IF(ISERROR(VLOOKUP($A55,parlvotes_lh!$A$11:$ZZ$200,46,FALSE))=TRUE,"",IF(VLOOKUP($A55,parlvotes_lh!$A$11:$ZZ$200,46,FALSE)=0,"",VLOOKUP($A55,parlvotes_lh!$A$11:$ZZ$200,46,FALSE)))</f>
        <v/>
      </c>
      <c r="M55" s="247" t="str">
        <f>IF(ISERROR(VLOOKUP($A55,parlvotes_lh!$A$11:$ZZ$200,66,FALSE))=TRUE,"",IF(VLOOKUP($A55,parlvotes_lh!$A$11:$ZZ$200,66,FALSE)=0,"",VLOOKUP($A55,parlvotes_lh!$A$11:$ZZ$200,66,FALSE)))</f>
        <v/>
      </c>
      <c r="N55" s="247" t="str">
        <f>IF(ISERROR(VLOOKUP($A55,parlvotes_lh!$A$11:$ZZ$200,86,FALSE))=TRUE,"",IF(VLOOKUP($A55,parlvotes_lh!$A$11:$ZZ$200,86,FALSE)=0,"",VLOOKUP($A55,parlvotes_lh!$A$11:$ZZ$200,86,FALSE)))</f>
        <v/>
      </c>
      <c r="O55" s="247" t="str">
        <f>IF(ISERROR(VLOOKUP($A55,parlvotes_lh!$A$11:$ZZ$200,106,FALSE))=TRUE,"",IF(VLOOKUP($A55,parlvotes_lh!$A$11:$ZZ$200,106,FALSE)=0,"",VLOOKUP($A55,parlvotes_lh!$A$11:$ZZ$200,106,FALSE)))</f>
        <v/>
      </c>
      <c r="P55" s="247" t="str">
        <f>IF(ISERROR(VLOOKUP($A55,parlvotes_lh!$A$11:$ZZ$200,126,FALSE))=TRUE,"",IF(VLOOKUP($A55,parlvotes_lh!$A$11:$ZZ$200,126,FALSE)=0,"",VLOOKUP($A55,parlvotes_lh!$A$11:$ZZ$200,126,FALSE)))</f>
        <v/>
      </c>
      <c r="Q55" s="248" t="str">
        <f>IF(ISERROR(VLOOKUP($A55,parlvotes_lh!$A$11:$ZZ$200,146,FALSE))=TRUE,"",IF(VLOOKUP($A55,parlvotes_lh!$A$11:$ZZ$200,146,FALSE)=0,"",VLOOKUP($A55,parlvotes_lh!$A$11:$ZZ$200,146,FALSE)))</f>
        <v/>
      </c>
      <c r="R55" s="248" t="str">
        <f>IF(ISERROR(VLOOKUP($A55,parlvotes_lh!$A$11:$ZZ$200,166,FALSE))=TRUE,"",IF(VLOOKUP($A55,parlvotes_lh!$A$11:$ZZ$200,166,FALSE)=0,"",VLOOKUP($A55,parlvotes_lh!$A$11:$ZZ$200,166,FALSE)))</f>
        <v/>
      </c>
      <c r="S55" s="248" t="str">
        <f>IF(ISERROR(VLOOKUP($A55,parlvotes_lh!$A$11:$ZZ$200,186,FALSE))=TRUE,"",IF(VLOOKUP($A55,parlvotes_lh!$A$11:$ZZ$200,186,FALSE)=0,"",VLOOKUP($A55,parlvotes_lh!$A$11:$ZZ$200,186,FALSE)))</f>
        <v/>
      </c>
      <c r="T55" s="248" t="str">
        <f>IF(ISERROR(VLOOKUP($A55,parlvotes_lh!$A$11:$ZZ$200,206,FALSE))=TRUE,"",IF(VLOOKUP($A55,parlvotes_lh!$A$11:$ZZ$200,206,FALSE)=0,"",VLOOKUP($A55,parlvotes_lh!$A$11:$ZZ$200,206,FALSE)))</f>
        <v/>
      </c>
      <c r="U55" s="248" t="str">
        <f>IF(ISERROR(VLOOKUP($A55,parlvotes_lh!$A$11:$ZZ$200,226,FALSE))=TRUE,"",IF(VLOOKUP($A55,parlvotes_lh!$A$11:$ZZ$200,226,FALSE)=0,"",VLOOKUP($A55,parlvotes_lh!$A$11:$ZZ$200,226,FALSE)))</f>
        <v/>
      </c>
      <c r="V55" s="248" t="str">
        <f>IF(ISERROR(VLOOKUP($A55,parlvotes_lh!$A$11:$ZZ$200,246,FALSE))=TRUE,"",IF(VLOOKUP($A55,parlvotes_lh!$A$11:$ZZ$200,246,FALSE)=0,"",VLOOKUP($A55,parlvotes_lh!$A$11:$ZZ$200,246,FALSE)))</f>
        <v/>
      </c>
      <c r="W55" s="248" t="str">
        <f>IF(ISERROR(VLOOKUP($A55,parlvotes_lh!$A$11:$ZZ$200,266,FALSE))=TRUE,"",IF(VLOOKUP($A55,parlvotes_lh!$A$11:$ZZ$200,266,FALSE)=0,"",VLOOKUP($A55,parlvotes_lh!$A$11:$ZZ$200,266,FALSE)))</f>
        <v/>
      </c>
      <c r="X55" s="248" t="str">
        <f>IF(ISERROR(VLOOKUP($A55,parlvotes_lh!$A$11:$ZZ$200,286,FALSE))=TRUE,"",IF(VLOOKUP($A55,parlvotes_lh!$A$11:$ZZ$200,286,FALSE)=0,"",VLOOKUP($A55,parlvotes_lh!$A$11:$ZZ$200,286,FALSE)))</f>
        <v/>
      </c>
      <c r="Y55" s="248" t="str">
        <f>IF(ISERROR(VLOOKUP($A55,parlvotes_lh!$A$11:$ZZ$200,306,FALSE))=TRUE,"",IF(VLOOKUP($A55,parlvotes_lh!$A$11:$ZZ$200,306,FALSE)=0,"",VLOOKUP($A55,parlvotes_lh!$A$11:$ZZ$200,306,FALSE)))</f>
        <v/>
      </c>
      <c r="Z55" s="248" t="str">
        <f>IF(ISERROR(VLOOKUP($A55,parlvotes_lh!$A$11:$ZZ$200,326,FALSE))=TRUE,"",IF(VLOOKUP($A55,parlvotes_lh!$A$11:$ZZ$200,326,FALSE)=0,"",VLOOKUP($A55,parlvotes_lh!$A$11:$ZZ$200,326,FALSE)))</f>
        <v/>
      </c>
      <c r="AA55" s="248" t="str">
        <f>IF(ISERROR(VLOOKUP($A55,parlvotes_lh!$A$11:$ZZ$200,346,FALSE))=TRUE,"",IF(VLOOKUP($A55,parlvotes_lh!$A$11:$ZZ$200,346,FALSE)=0,"",VLOOKUP($A55,parlvotes_lh!$A$11:$ZZ$200,346,FALSE)))</f>
        <v/>
      </c>
      <c r="AB55" s="248" t="str">
        <f>IF(ISERROR(VLOOKUP($A55,parlvotes_lh!$A$11:$ZZ$200,366,FALSE))=TRUE,"",IF(VLOOKUP($A55,parlvotes_lh!$A$11:$ZZ$200,366,FALSE)=0,"",VLOOKUP($A55,parlvotes_lh!$A$11:$ZZ$200,366,FALSE)))</f>
        <v/>
      </c>
      <c r="AC55" s="248" t="str">
        <f>IF(ISERROR(VLOOKUP($A55,parlvotes_lh!$A$11:$ZZ$200,386,FALSE))=TRUE,"",IF(VLOOKUP($A55,parlvotes_lh!$A$11:$ZZ$200,386,FALSE)=0,"",VLOOKUP($A55,parlvotes_lh!$A$11:$ZZ$200,386,FALSE)))</f>
        <v/>
      </c>
    </row>
    <row r="56" spans="1:29" ht="13.5" customHeight="1" x14ac:dyDescent="0.2">
      <c r="A56" s="242" t="str">
        <f>IF(info_parties!A55="","",info_parties!A55)</f>
        <v>it_lv-pu01</v>
      </c>
      <c r="B56" s="96" t="str">
        <f>IF(A56="","",MID(info_weblinks!$C$3,32,3))</f>
        <v>ita</v>
      </c>
      <c r="C56" s="96" t="str">
        <f>IF(info_parties!G55="","",info_parties!G55)</f>
        <v>Venetian League-Pensioners United</v>
      </c>
      <c r="D56" s="96" t="str">
        <f>IF(info_parties!K55="","",info_parties!K55)</f>
        <v>Liga Veneta-Pensionati Uniti</v>
      </c>
      <c r="E56" s="96" t="str">
        <f>IF(info_parties!H55="","",info_parties!H55)</f>
        <v>LV-PU</v>
      </c>
      <c r="F56" s="243">
        <f t="shared" si="4"/>
        <v>31942</v>
      </c>
      <c r="G56" s="244">
        <f t="shared" si="5"/>
        <v>31942</v>
      </c>
      <c r="H56" s="245">
        <f t="shared" si="6"/>
        <v>8.0000000000000002E-3</v>
      </c>
      <c r="I56" s="246">
        <f t="shared" si="7"/>
        <v>31942</v>
      </c>
      <c r="J56" s="247">
        <f>IF(ISERROR(VLOOKUP($A56,parlvotes_lh!$A$11:$ZZ$200,6,FALSE))=TRUE,"",IF(VLOOKUP($A56,parlvotes_lh!$A$11:$ZZ$200,6,FALSE)=0,"",VLOOKUP($A56,parlvotes_lh!$A$11:$ZZ$200,6,FALSE)))</f>
        <v>8.0000000000000002E-3</v>
      </c>
      <c r="K56" s="247" t="str">
        <f>IF(ISERROR(VLOOKUP($A56,parlvotes_lh!$A$11:$ZZ$200,26,FALSE))=TRUE,"",IF(VLOOKUP($A56,parlvotes_lh!$A$11:$ZZ$200,26,FALSE)=0,"",VLOOKUP($A56,parlvotes_lh!$A$11:$ZZ$200,26,FALSE)))</f>
        <v/>
      </c>
      <c r="L56" s="247" t="str">
        <f>IF(ISERROR(VLOOKUP($A56,parlvotes_lh!$A$11:$ZZ$200,46,FALSE))=TRUE,"",IF(VLOOKUP($A56,parlvotes_lh!$A$11:$ZZ$200,46,FALSE)=0,"",VLOOKUP($A56,parlvotes_lh!$A$11:$ZZ$200,46,FALSE)))</f>
        <v/>
      </c>
      <c r="M56" s="247" t="str">
        <f>IF(ISERROR(VLOOKUP($A56,parlvotes_lh!$A$11:$ZZ$200,66,FALSE))=TRUE,"",IF(VLOOKUP($A56,parlvotes_lh!$A$11:$ZZ$200,66,FALSE)=0,"",VLOOKUP($A56,parlvotes_lh!$A$11:$ZZ$200,66,FALSE)))</f>
        <v/>
      </c>
      <c r="N56" s="247" t="str">
        <f>IF(ISERROR(VLOOKUP($A56,parlvotes_lh!$A$11:$ZZ$200,86,FALSE))=TRUE,"",IF(VLOOKUP($A56,parlvotes_lh!$A$11:$ZZ$200,86,FALSE)=0,"",VLOOKUP($A56,parlvotes_lh!$A$11:$ZZ$200,86,FALSE)))</f>
        <v/>
      </c>
      <c r="O56" s="247" t="str">
        <f>IF(ISERROR(VLOOKUP($A56,parlvotes_lh!$A$11:$ZZ$200,106,FALSE))=TRUE,"",IF(VLOOKUP($A56,parlvotes_lh!$A$11:$ZZ$200,106,FALSE)=0,"",VLOOKUP($A56,parlvotes_lh!$A$11:$ZZ$200,106,FALSE)))</f>
        <v/>
      </c>
      <c r="P56" s="247" t="str">
        <f>IF(ISERROR(VLOOKUP($A56,parlvotes_lh!$A$11:$ZZ$200,126,FALSE))=TRUE,"",IF(VLOOKUP($A56,parlvotes_lh!$A$11:$ZZ$200,126,FALSE)=0,"",VLOOKUP($A56,parlvotes_lh!$A$11:$ZZ$200,126,FALSE)))</f>
        <v/>
      </c>
      <c r="Q56" s="248" t="str">
        <f>IF(ISERROR(VLOOKUP($A56,parlvotes_lh!$A$11:$ZZ$200,146,FALSE))=TRUE,"",IF(VLOOKUP($A56,parlvotes_lh!$A$11:$ZZ$200,146,FALSE)=0,"",VLOOKUP($A56,parlvotes_lh!$A$11:$ZZ$200,146,FALSE)))</f>
        <v/>
      </c>
      <c r="R56" s="248" t="str">
        <f>IF(ISERROR(VLOOKUP($A56,parlvotes_lh!$A$11:$ZZ$200,166,FALSE))=TRUE,"",IF(VLOOKUP($A56,parlvotes_lh!$A$11:$ZZ$200,166,FALSE)=0,"",VLOOKUP($A56,parlvotes_lh!$A$11:$ZZ$200,166,FALSE)))</f>
        <v/>
      </c>
      <c r="S56" s="248" t="str">
        <f>IF(ISERROR(VLOOKUP($A56,parlvotes_lh!$A$11:$ZZ$200,186,FALSE))=TRUE,"",IF(VLOOKUP($A56,parlvotes_lh!$A$11:$ZZ$200,186,FALSE)=0,"",VLOOKUP($A56,parlvotes_lh!$A$11:$ZZ$200,186,FALSE)))</f>
        <v/>
      </c>
      <c r="T56" s="248" t="str">
        <f>IF(ISERROR(VLOOKUP($A56,parlvotes_lh!$A$11:$ZZ$200,206,FALSE))=TRUE,"",IF(VLOOKUP($A56,parlvotes_lh!$A$11:$ZZ$200,206,FALSE)=0,"",VLOOKUP($A56,parlvotes_lh!$A$11:$ZZ$200,206,FALSE)))</f>
        <v/>
      </c>
      <c r="U56" s="248" t="str">
        <f>IF(ISERROR(VLOOKUP($A56,parlvotes_lh!$A$11:$ZZ$200,226,FALSE))=TRUE,"",IF(VLOOKUP($A56,parlvotes_lh!$A$11:$ZZ$200,226,FALSE)=0,"",VLOOKUP($A56,parlvotes_lh!$A$11:$ZZ$200,226,FALSE)))</f>
        <v/>
      </c>
      <c r="V56" s="248" t="str">
        <f>IF(ISERROR(VLOOKUP($A56,parlvotes_lh!$A$11:$ZZ$200,246,FALSE))=TRUE,"",IF(VLOOKUP($A56,parlvotes_lh!$A$11:$ZZ$200,246,FALSE)=0,"",VLOOKUP($A56,parlvotes_lh!$A$11:$ZZ$200,246,FALSE)))</f>
        <v/>
      </c>
      <c r="W56" s="248" t="str">
        <f>IF(ISERROR(VLOOKUP($A56,parlvotes_lh!$A$11:$ZZ$200,266,FALSE))=TRUE,"",IF(VLOOKUP($A56,parlvotes_lh!$A$11:$ZZ$200,266,FALSE)=0,"",VLOOKUP($A56,parlvotes_lh!$A$11:$ZZ$200,266,FALSE)))</f>
        <v/>
      </c>
      <c r="X56" s="248" t="str">
        <f>IF(ISERROR(VLOOKUP($A56,parlvotes_lh!$A$11:$ZZ$200,286,FALSE))=TRUE,"",IF(VLOOKUP($A56,parlvotes_lh!$A$11:$ZZ$200,286,FALSE)=0,"",VLOOKUP($A56,parlvotes_lh!$A$11:$ZZ$200,286,FALSE)))</f>
        <v/>
      </c>
      <c r="Y56" s="248" t="str">
        <f>IF(ISERROR(VLOOKUP($A56,parlvotes_lh!$A$11:$ZZ$200,306,FALSE))=TRUE,"",IF(VLOOKUP($A56,parlvotes_lh!$A$11:$ZZ$200,306,FALSE)=0,"",VLOOKUP($A56,parlvotes_lh!$A$11:$ZZ$200,306,FALSE)))</f>
        <v/>
      </c>
      <c r="Z56" s="248" t="str">
        <f>IF(ISERROR(VLOOKUP($A56,parlvotes_lh!$A$11:$ZZ$200,326,FALSE))=TRUE,"",IF(VLOOKUP($A56,parlvotes_lh!$A$11:$ZZ$200,326,FALSE)=0,"",VLOOKUP($A56,parlvotes_lh!$A$11:$ZZ$200,326,FALSE)))</f>
        <v/>
      </c>
      <c r="AA56" s="248" t="str">
        <f>IF(ISERROR(VLOOKUP($A56,parlvotes_lh!$A$11:$ZZ$200,346,FALSE))=TRUE,"",IF(VLOOKUP($A56,parlvotes_lh!$A$11:$ZZ$200,346,FALSE)=0,"",VLOOKUP($A56,parlvotes_lh!$A$11:$ZZ$200,346,FALSE)))</f>
        <v/>
      </c>
      <c r="AB56" s="248" t="str">
        <f>IF(ISERROR(VLOOKUP($A56,parlvotes_lh!$A$11:$ZZ$200,366,FALSE))=TRUE,"",IF(VLOOKUP($A56,parlvotes_lh!$A$11:$ZZ$200,366,FALSE)=0,"",VLOOKUP($A56,parlvotes_lh!$A$11:$ZZ$200,366,FALSE)))</f>
        <v/>
      </c>
      <c r="AC56" s="248" t="str">
        <f>IF(ISERROR(VLOOKUP($A56,parlvotes_lh!$A$11:$ZZ$200,386,FALSE))=TRUE,"",IF(VLOOKUP($A56,parlvotes_lh!$A$11:$ZZ$200,386,FALSE)=0,"",VLOOKUP($A56,parlvotes_lh!$A$11:$ZZ$200,386,FALSE)))</f>
        <v/>
      </c>
    </row>
    <row r="57" spans="1:29" ht="13.5" customHeight="1" x14ac:dyDescent="0.2">
      <c r="A57" s="242" t="str">
        <f>IF(info_parties!A56="","",info_parties!A56)</f>
        <v>it_lfv01</v>
      </c>
      <c r="B57" s="96" t="str">
        <f>IF(A57="","",MID(info_weblinks!$C$3,32,3))</f>
        <v>ita</v>
      </c>
      <c r="C57" s="96" t="str">
        <f>IF(info_parties!G56="","",info_parties!G56)</f>
        <v>Venetian League</v>
      </c>
      <c r="D57" s="96" t="str">
        <f>IF(info_parties!K56="","",info_parties!K56)</f>
        <v>Liga-Fronte Veneto</v>
      </c>
      <c r="E57" s="96" t="str">
        <f>IF(info_parties!H56="","",info_parties!H56)</f>
        <v>LFV</v>
      </c>
      <c r="F57" s="243">
        <f t="shared" si="4"/>
        <v>37024</v>
      </c>
      <c r="G57" s="244">
        <f t="shared" si="5"/>
        <v>38816</v>
      </c>
      <c r="H57" s="245">
        <f t="shared" si="6"/>
        <v>2.0028943956130868E-3</v>
      </c>
      <c r="I57" s="246">
        <f t="shared" si="7"/>
        <v>37024</v>
      </c>
      <c r="J57" s="247" t="str">
        <f>IF(ISERROR(VLOOKUP($A57,parlvotes_lh!$A$11:$ZZ$200,6,FALSE))=TRUE,"",IF(VLOOKUP($A57,parlvotes_lh!$A$11:$ZZ$200,6,FALSE)=0,"",VLOOKUP($A57,parlvotes_lh!$A$11:$ZZ$200,6,FALSE)))</f>
        <v/>
      </c>
      <c r="K57" s="247" t="str">
        <f>IF(ISERROR(VLOOKUP($A57,parlvotes_lh!$A$11:$ZZ$200,26,FALSE))=TRUE,"",IF(VLOOKUP($A57,parlvotes_lh!$A$11:$ZZ$200,26,FALSE)=0,"",VLOOKUP($A57,parlvotes_lh!$A$11:$ZZ$200,26,FALSE)))</f>
        <v/>
      </c>
      <c r="L57" s="247" t="str">
        <f>IF(ISERROR(VLOOKUP($A57,parlvotes_lh!$A$11:$ZZ$200,46,FALSE))=TRUE,"",IF(VLOOKUP($A57,parlvotes_lh!$A$11:$ZZ$200,46,FALSE)=0,"",VLOOKUP($A57,parlvotes_lh!$A$11:$ZZ$200,46,FALSE)))</f>
        <v/>
      </c>
      <c r="M57" s="247" t="str">
        <f>IF(ISERROR(VLOOKUP($A57,parlvotes_lh!$A$11:$ZZ$200,66,FALSE))=TRUE,"",IF(VLOOKUP($A57,parlvotes_lh!$A$11:$ZZ$200,66,FALSE)=0,"",VLOOKUP($A57,parlvotes_lh!$A$11:$ZZ$200,66,FALSE)))</f>
        <v/>
      </c>
      <c r="N57" s="247">
        <f>IF(ISERROR(VLOOKUP($A57,parlvotes_lh!$A$11:$ZZ$200,86,FALSE))=TRUE,"",IF(VLOOKUP($A57,parlvotes_lh!$A$11:$ZZ$200,86,FALSE)=0,"",VLOOKUP($A57,parlvotes_lh!$A$11:$ZZ$200,86,FALSE)))</f>
        <v>2.0028943956130868E-3</v>
      </c>
      <c r="O57" s="247">
        <f>IF(ISERROR(VLOOKUP($A57,parlvotes_lh!$A$11:$ZZ$200,106,FALSE))=TRUE,"",IF(VLOOKUP($A57,parlvotes_lh!$A$11:$ZZ$200,106,FALSE)=0,"",VLOOKUP($A57,parlvotes_lh!$A$11:$ZZ$200,106,FALSE)))</f>
        <v>1E-3</v>
      </c>
      <c r="P57" s="247" t="str">
        <f>IF(ISERROR(VLOOKUP($A57,parlvotes_lh!$A$11:$ZZ$200,126,FALSE))=TRUE,"",IF(VLOOKUP($A57,parlvotes_lh!$A$11:$ZZ$200,126,FALSE)=0,"",VLOOKUP($A57,parlvotes_lh!$A$11:$ZZ$200,126,FALSE)))</f>
        <v/>
      </c>
      <c r="Q57" s="248" t="str">
        <f>IF(ISERROR(VLOOKUP($A57,parlvotes_lh!$A$11:$ZZ$200,146,FALSE))=TRUE,"",IF(VLOOKUP($A57,parlvotes_lh!$A$11:$ZZ$200,146,FALSE)=0,"",VLOOKUP($A57,parlvotes_lh!$A$11:$ZZ$200,146,FALSE)))</f>
        <v/>
      </c>
      <c r="R57" s="248" t="str">
        <f>IF(ISERROR(VLOOKUP($A57,parlvotes_lh!$A$11:$ZZ$200,166,FALSE))=TRUE,"",IF(VLOOKUP($A57,parlvotes_lh!$A$11:$ZZ$200,166,FALSE)=0,"",VLOOKUP($A57,parlvotes_lh!$A$11:$ZZ$200,166,FALSE)))</f>
        <v/>
      </c>
      <c r="S57" s="248" t="str">
        <f>IF(ISERROR(VLOOKUP($A57,parlvotes_lh!$A$11:$ZZ$200,186,FALSE))=TRUE,"",IF(VLOOKUP($A57,parlvotes_lh!$A$11:$ZZ$200,186,FALSE)=0,"",VLOOKUP($A57,parlvotes_lh!$A$11:$ZZ$200,186,FALSE)))</f>
        <v/>
      </c>
      <c r="T57" s="248" t="str">
        <f>IF(ISERROR(VLOOKUP($A57,parlvotes_lh!$A$11:$ZZ$200,206,FALSE))=TRUE,"",IF(VLOOKUP($A57,parlvotes_lh!$A$11:$ZZ$200,206,FALSE)=0,"",VLOOKUP($A57,parlvotes_lh!$A$11:$ZZ$200,206,FALSE)))</f>
        <v/>
      </c>
      <c r="U57" s="248" t="str">
        <f>IF(ISERROR(VLOOKUP($A57,parlvotes_lh!$A$11:$ZZ$200,226,FALSE))=TRUE,"",IF(VLOOKUP($A57,parlvotes_lh!$A$11:$ZZ$200,226,FALSE)=0,"",VLOOKUP($A57,parlvotes_lh!$A$11:$ZZ$200,226,FALSE)))</f>
        <v/>
      </c>
      <c r="V57" s="248" t="str">
        <f>IF(ISERROR(VLOOKUP($A57,parlvotes_lh!$A$11:$ZZ$200,246,FALSE))=TRUE,"",IF(VLOOKUP($A57,parlvotes_lh!$A$11:$ZZ$200,246,FALSE)=0,"",VLOOKUP($A57,parlvotes_lh!$A$11:$ZZ$200,246,FALSE)))</f>
        <v/>
      </c>
      <c r="W57" s="248" t="str">
        <f>IF(ISERROR(VLOOKUP($A57,parlvotes_lh!$A$11:$ZZ$200,266,FALSE))=TRUE,"",IF(VLOOKUP($A57,parlvotes_lh!$A$11:$ZZ$200,266,FALSE)=0,"",VLOOKUP($A57,parlvotes_lh!$A$11:$ZZ$200,266,FALSE)))</f>
        <v/>
      </c>
      <c r="X57" s="248" t="str">
        <f>IF(ISERROR(VLOOKUP($A57,parlvotes_lh!$A$11:$ZZ$200,286,FALSE))=TRUE,"",IF(VLOOKUP($A57,parlvotes_lh!$A$11:$ZZ$200,286,FALSE)=0,"",VLOOKUP($A57,parlvotes_lh!$A$11:$ZZ$200,286,FALSE)))</f>
        <v/>
      </c>
      <c r="Y57" s="248" t="str">
        <f>IF(ISERROR(VLOOKUP($A57,parlvotes_lh!$A$11:$ZZ$200,306,FALSE))=TRUE,"",IF(VLOOKUP($A57,parlvotes_lh!$A$11:$ZZ$200,306,FALSE)=0,"",VLOOKUP($A57,parlvotes_lh!$A$11:$ZZ$200,306,FALSE)))</f>
        <v/>
      </c>
      <c r="Z57" s="248" t="str">
        <f>IF(ISERROR(VLOOKUP($A57,parlvotes_lh!$A$11:$ZZ$200,326,FALSE))=TRUE,"",IF(VLOOKUP($A57,parlvotes_lh!$A$11:$ZZ$200,326,FALSE)=0,"",VLOOKUP($A57,parlvotes_lh!$A$11:$ZZ$200,326,FALSE)))</f>
        <v/>
      </c>
      <c r="AA57" s="248" t="str">
        <f>IF(ISERROR(VLOOKUP($A57,parlvotes_lh!$A$11:$ZZ$200,346,FALSE))=TRUE,"",IF(VLOOKUP($A57,parlvotes_lh!$A$11:$ZZ$200,346,FALSE)=0,"",VLOOKUP($A57,parlvotes_lh!$A$11:$ZZ$200,346,FALSE)))</f>
        <v/>
      </c>
      <c r="AB57" s="248" t="str">
        <f>IF(ISERROR(VLOOKUP($A57,parlvotes_lh!$A$11:$ZZ$200,366,FALSE))=TRUE,"",IF(VLOOKUP($A57,parlvotes_lh!$A$11:$ZZ$200,366,FALSE)=0,"",VLOOKUP($A57,parlvotes_lh!$A$11:$ZZ$200,366,FALSE)))</f>
        <v/>
      </c>
      <c r="AC57" s="248" t="str">
        <f>IF(ISERROR(VLOOKUP($A57,parlvotes_lh!$A$11:$ZZ$200,386,FALSE))=TRUE,"",IF(VLOOKUP($A57,parlvotes_lh!$A$11:$ZZ$200,386,FALSE)=0,"",VLOOKUP($A57,parlvotes_lh!$A$11:$ZZ$200,386,FALSE)))</f>
        <v/>
      </c>
    </row>
    <row r="58" spans="1:29" ht="13.5" customHeight="1" x14ac:dyDescent="0.2">
      <c r="A58" s="242" t="str">
        <f>IF(info_parties!A57="","",info_parties!A57)</f>
        <v>it_lad01</v>
      </c>
      <c r="B58" s="96" t="str">
        <f>IF(A58="","",MID(info_weblinks!$C$3,32,3))</f>
        <v>ita</v>
      </c>
      <c r="C58" s="96" t="str">
        <f>IF(info_parties!G57="","",info_parties!G57)</f>
        <v>List of Drug Anti-Prohibitionists</v>
      </c>
      <c r="D58" s="96" t="str">
        <f>IF(info_parties!K57="","",info_parties!K57)</f>
        <v>Lista Antiproibizionisti sulla Droga</v>
      </c>
      <c r="E58" s="96" t="str">
        <f>IF(info_parties!H57="","",info_parties!H57)</f>
        <v>LAD</v>
      </c>
      <c r="F58" s="243" t="str">
        <f t="shared" si="4"/>
        <v/>
      </c>
      <c r="G58" s="244" t="str">
        <f t="shared" si="5"/>
        <v/>
      </c>
      <c r="H58" s="245" t="str">
        <f t="shared" si="6"/>
        <v/>
      </c>
      <c r="I58" s="246" t="str">
        <f t="shared" si="7"/>
        <v/>
      </c>
      <c r="J58" s="247" t="str">
        <f>IF(ISERROR(VLOOKUP($A58,parlvotes_lh!$A$11:$ZZ$200,6,FALSE))=TRUE,"",IF(VLOOKUP($A58,parlvotes_lh!$A$11:$ZZ$200,6,FALSE)=0,"",VLOOKUP($A58,parlvotes_lh!$A$11:$ZZ$200,6,FALSE)))</f>
        <v/>
      </c>
      <c r="K58" s="247" t="str">
        <f>IF(ISERROR(VLOOKUP($A58,parlvotes_lh!$A$11:$ZZ$200,26,FALSE))=TRUE,"",IF(VLOOKUP($A58,parlvotes_lh!$A$11:$ZZ$200,26,FALSE)=0,"",VLOOKUP($A58,parlvotes_lh!$A$11:$ZZ$200,26,FALSE)))</f>
        <v/>
      </c>
      <c r="L58" s="247" t="str">
        <f>IF(ISERROR(VLOOKUP($A58,parlvotes_lh!$A$11:$ZZ$200,46,FALSE))=TRUE,"",IF(VLOOKUP($A58,parlvotes_lh!$A$11:$ZZ$200,46,FALSE)=0,"",VLOOKUP($A58,parlvotes_lh!$A$11:$ZZ$200,46,FALSE)))</f>
        <v/>
      </c>
      <c r="M58" s="247" t="str">
        <f>IF(ISERROR(VLOOKUP($A58,parlvotes_lh!$A$11:$ZZ$200,66,FALSE))=TRUE,"",IF(VLOOKUP($A58,parlvotes_lh!$A$11:$ZZ$200,66,FALSE)=0,"",VLOOKUP($A58,parlvotes_lh!$A$11:$ZZ$200,66,FALSE)))</f>
        <v/>
      </c>
      <c r="N58" s="247" t="str">
        <f>IF(ISERROR(VLOOKUP($A58,parlvotes_lh!$A$11:$ZZ$200,86,FALSE))=TRUE,"",IF(VLOOKUP($A58,parlvotes_lh!$A$11:$ZZ$200,86,FALSE)=0,"",VLOOKUP($A58,parlvotes_lh!$A$11:$ZZ$200,86,FALSE)))</f>
        <v/>
      </c>
      <c r="O58" s="247" t="str">
        <f>IF(ISERROR(VLOOKUP($A58,parlvotes_lh!$A$11:$ZZ$200,106,FALSE))=TRUE,"",IF(VLOOKUP($A58,parlvotes_lh!$A$11:$ZZ$200,106,FALSE)=0,"",VLOOKUP($A58,parlvotes_lh!$A$11:$ZZ$200,106,FALSE)))</f>
        <v/>
      </c>
      <c r="P58" s="247" t="str">
        <f>IF(ISERROR(VLOOKUP($A58,parlvotes_lh!$A$11:$ZZ$200,126,FALSE))=TRUE,"",IF(VLOOKUP($A58,parlvotes_lh!$A$11:$ZZ$200,126,FALSE)=0,"",VLOOKUP($A58,parlvotes_lh!$A$11:$ZZ$200,126,FALSE)))</f>
        <v/>
      </c>
      <c r="Q58" s="248" t="str">
        <f>IF(ISERROR(VLOOKUP($A58,parlvotes_lh!$A$11:$ZZ$200,146,FALSE))=TRUE,"",IF(VLOOKUP($A58,parlvotes_lh!$A$11:$ZZ$200,146,FALSE)=0,"",VLOOKUP($A58,parlvotes_lh!$A$11:$ZZ$200,146,FALSE)))</f>
        <v/>
      </c>
      <c r="R58" s="248" t="str">
        <f>IF(ISERROR(VLOOKUP($A58,parlvotes_lh!$A$11:$ZZ$200,166,FALSE))=TRUE,"",IF(VLOOKUP($A58,parlvotes_lh!$A$11:$ZZ$200,166,FALSE)=0,"",VLOOKUP($A58,parlvotes_lh!$A$11:$ZZ$200,166,FALSE)))</f>
        <v/>
      </c>
      <c r="S58" s="248" t="str">
        <f>IF(ISERROR(VLOOKUP($A58,parlvotes_lh!$A$11:$ZZ$200,186,FALSE))=TRUE,"",IF(VLOOKUP($A58,parlvotes_lh!$A$11:$ZZ$200,186,FALSE)=0,"",VLOOKUP($A58,parlvotes_lh!$A$11:$ZZ$200,186,FALSE)))</f>
        <v/>
      </c>
      <c r="T58" s="248" t="str">
        <f>IF(ISERROR(VLOOKUP($A58,parlvotes_lh!$A$11:$ZZ$200,206,FALSE))=TRUE,"",IF(VLOOKUP($A58,parlvotes_lh!$A$11:$ZZ$200,206,FALSE)=0,"",VLOOKUP($A58,parlvotes_lh!$A$11:$ZZ$200,206,FALSE)))</f>
        <v/>
      </c>
      <c r="U58" s="248" t="str">
        <f>IF(ISERROR(VLOOKUP($A58,parlvotes_lh!$A$11:$ZZ$200,226,FALSE))=TRUE,"",IF(VLOOKUP($A58,parlvotes_lh!$A$11:$ZZ$200,226,FALSE)=0,"",VLOOKUP($A58,parlvotes_lh!$A$11:$ZZ$200,226,FALSE)))</f>
        <v/>
      </c>
      <c r="V58" s="248" t="str">
        <f>IF(ISERROR(VLOOKUP($A58,parlvotes_lh!$A$11:$ZZ$200,246,FALSE))=TRUE,"",IF(VLOOKUP($A58,parlvotes_lh!$A$11:$ZZ$200,246,FALSE)=0,"",VLOOKUP($A58,parlvotes_lh!$A$11:$ZZ$200,246,FALSE)))</f>
        <v/>
      </c>
      <c r="W58" s="248" t="str">
        <f>IF(ISERROR(VLOOKUP($A58,parlvotes_lh!$A$11:$ZZ$200,266,FALSE))=TRUE,"",IF(VLOOKUP($A58,parlvotes_lh!$A$11:$ZZ$200,266,FALSE)=0,"",VLOOKUP($A58,parlvotes_lh!$A$11:$ZZ$200,266,FALSE)))</f>
        <v/>
      </c>
      <c r="X58" s="248" t="str">
        <f>IF(ISERROR(VLOOKUP($A58,parlvotes_lh!$A$11:$ZZ$200,286,FALSE))=TRUE,"",IF(VLOOKUP($A58,parlvotes_lh!$A$11:$ZZ$200,286,FALSE)=0,"",VLOOKUP($A58,parlvotes_lh!$A$11:$ZZ$200,286,FALSE)))</f>
        <v/>
      </c>
      <c r="Y58" s="248" t="str">
        <f>IF(ISERROR(VLOOKUP($A58,parlvotes_lh!$A$11:$ZZ$200,306,FALSE))=TRUE,"",IF(VLOOKUP($A58,parlvotes_lh!$A$11:$ZZ$200,306,FALSE)=0,"",VLOOKUP($A58,parlvotes_lh!$A$11:$ZZ$200,306,FALSE)))</f>
        <v/>
      </c>
      <c r="Z58" s="248" t="str">
        <f>IF(ISERROR(VLOOKUP($A58,parlvotes_lh!$A$11:$ZZ$200,326,FALSE))=TRUE,"",IF(VLOOKUP($A58,parlvotes_lh!$A$11:$ZZ$200,326,FALSE)=0,"",VLOOKUP($A58,parlvotes_lh!$A$11:$ZZ$200,326,FALSE)))</f>
        <v/>
      </c>
      <c r="AA58" s="248" t="str">
        <f>IF(ISERROR(VLOOKUP($A58,parlvotes_lh!$A$11:$ZZ$200,346,FALSE))=TRUE,"",IF(VLOOKUP($A58,parlvotes_lh!$A$11:$ZZ$200,346,FALSE)=0,"",VLOOKUP($A58,parlvotes_lh!$A$11:$ZZ$200,346,FALSE)))</f>
        <v/>
      </c>
      <c r="AB58" s="248" t="str">
        <f>IF(ISERROR(VLOOKUP($A58,parlvotes_lh!$A$11:$ZZ$200,366,FALSE))=TRUE,"",IF(VLOOKUP($A58,parlvotes_lh!$A$11:$ZZ$200,366,FALSE)=0,"",VLOOKUP($A58,parlvotes_lh!$A$11:$ZZ$200,366,FALSE)))</f>
        <v/>
      </c>
      <c r="AC58" s="248" t="str">
        <f>IF(ISERROR(VLOOKUP($A58,parlvotes_lh!$A$11:$ZZ$200,386,FALSE))=TRUE,"",IF(VLOOKUP($A58,parlvotes_lh!$A$11:$ZZ$200,386,FALSE)=0,"",VLOOKUP($A58,parlvotes_lh!$A$11:$ZZ$200,386,FALSE)))</f>
        <v/>
      </c>
    </row>
    <row r="59" spans="1:29" ht="13.5" customHeight="1" x14ac:dyDescent="0.2">
      <c r="A59" s="242" t="str">
        <f>IF(info_parties!A58="","",info_parties!A58)</f>
        <v>it_lb01</v>
      </c>
      <c r="B59" s="96" t="str">
        <f>IF(A59="","",MID(info_weblinks!$C$3,32,3))</f>
        <v>ita</v>
      </c>
      <c r="C59" s="96" t="str">
        <f>IF(info_parties!G58="","",info_parties!G58)</f>
        <v>Bonino List</v>
      </c>
      <c r="D59" s="96" t="str">
        <f>IF(info_parties!K58="","",info_parties!K58)</f>
        <v>Lista Bonino</v>
      </c>
      <c r="E59" s="96" t="str">
        <f>IF(info_parties!H58="","",info_parties!H58)</f>
        <v>LB</v>
      </c>
      <c r="F59" s="243" t="str">
        <f t="shared" si="4"/>
        <v/>
      </c>
      <c r="G59" s="244" t="str">
        <f t="shared" si="5"/>
        <v/>
      </c>
      <c r="H59" s="245" t="str">
        <f t="shared" si="6"/>
        <v/>
      </c>
      <c r="I59" s="246" t="str">
        <f t="shared" si="7"/>
        <v/>
      </c>
      <c r="J59" s="247" t="str">
        <f>IF(ISERROR(VLOOKUP($A59,parlvotes_lh!$A$11:$ZZ$200,6,FALSE))=TRUE,"",IF(VLOOKUP($A59,parlvotes_lh!$A$11:$ZZ$200,6,FALSE)=0,"",VLOOKUP($A59,parlvotes_lh!$A$11:$ZZ$200,6,FALSE)))</f>
        <v/>
      </c>
      <c r="K59" s="247" t="str">
        <f>IF(ISERROR(VLOOKUP($A59,parlvotes_lh!$A$11:$ZZ$200,26,FALSE))=TRUE,"",IF(VLOOKUP($A59,parlvotes_lh!$A$11:$ZZ$200,26,FALSE)=0,"",VLOOKUP($A59,parlvotes_lh!$A$11:$ZZ$200,26,FALSE)))</f>
        <v/>
      </c>
      <c r="L59" s="247" t="str">
        <f>IF(ISERROR(VLOOKUP($A59,parlvotes_lh!$A$11:$ZZ$200,46,FALSE))=TRUE,"",IF(VLOOKUP($A59,parlvotes_lh!$A$11:$ZZ$200,46,FALSE)=0,"",VLOOKUP($A59,parlvotes_lh!$A$11:$ZZ$200,46,FALSE)))</f>
        <v/>
      </c>
      <c r="M59" s="247" t="str">
        <f>IF(ISERROR(VLOOKUP($A59,parlvotes_lh!$A$11:$ZZ$200,66,FALSE))=TRUE,"",IF(VLOOKUP($A59,parlvotes_lh!$A$11:$ZZ$200,66,FALSE)=0,"",VLOOKUP($A59,parlvotes_lh!$A$11:$ZZ$200,66,FALSE)))</f>
        <v/>
      </c>
      <c r="N59" s="247" t="str">
        <f>IF(ISERROR(VLOOKUP($A59,parlvotes_lh!$A$11:$ZZ$200,86,FALSE))=TRUE,"",IF(VLOOKUP($A59,parlvotes_lh!$A$11:$ZZ$200,86,FALSE)=0,"",VLOOKUP($A59,parlvotes_lh!$A$11:$ZZ$200,86,FALSE)))</f>
        <v/>
      </c>
      <c r="O59" s="247" t="str">
        <f>IF(ISERROR(VLOOKUP($A59,parlvotes_lh!$A$11:$ZZ$200,106,FALSE))=TRUE,"",IF(VLOOKUP($A59,parlvotes_lh!$A$11:$ZZ$200,106,FALSE)=0,"",VLOOKUP($A59,parlvotes_lh!$A$11:$ZZ$200,106,FALSE)))</f>
        <v/>
      </c>
      <c r="P59" s="247" t="str">
        <f>IF(ISERROR(VLOOKUP($A59,parlvotes_lh!$A$11:$ZZ$200,126,FALSE))=TRUE,"",IF(VLOOKUP($A59,parlvotes_lh!$A$11:$ZZ$200,126,FALSE)=0,"",VLOOKUP($A59,parlvotes_lh!$A$11:$ZZ$200,126,FALSE)))</f>
        <v/>
      </c>
      <c r="Q59" s="248" t="str">
        <f>IF(ISERROR(VLOOKUP($A59,parlvotes_lh!$A$11:$ZZ$200,146,FALSE))=TRUE,"",IF(VLOOKUP($A59,parlvotes_lh!$A$11:$ZZ$200,146,FALSE)=0,"",VLOOKUP($A59,parlvotes_lh!$A$11:$ZZ$200,146,FALSE)))</f>
        <v/>
      </c>
      <c r="R59" s="248" t="str">
        <f>IF(ISERROR(VLOOKUP($A59,parlvotes_lh!$A$11:$ZZ$200,166,FALSE))=TRUE,"",IF(VLOOKUP($A59,parlvotes_lh!$A$11:$ZZ$200,166,FALSE)=0,"",VLOOKUP($A59,parlvotes_lh!$A$11:$ZZ$200,166,FALSE)))</f>
        <v/>
      </c>
      <c r="S59" s="248" t="str">
        <f>IF(ISERROR(VLOOKUP($A59,parlvotes_lh!$A$11:$ZZ$200,186,FALSE))=TRUE,"",IF(VLOOKUP($A59,parlvotes_lh!$A$11:$ZZ$200,186,FALSE)=0,"",VLOOKUP($A59,parlvotes_lh!$A$11:$ZZ$200,186,FALSE)))</f>
        <v/>
      </c>
      <c r="T59" s="248" t="str">
        <f>IF(ISERROR(VLOOKUP($A59,parlvotes_lh!$A$11:$ZZ$200,206,FALSE))=TRUE,"",IF(VLOOKUP($A59,parlvotes_lh!$A$11:$ZZ$200,206,FALSE)=0,"",VLOOKUP($A59,parlvotes_lh!$A$11:$ZZ$200,206,FALSE)))</f>
        <v/>
      </c>
      <c r="U59" s="248" t="str">
        <f>IF(ISERROR(VLOOKUP($A59,parlvotes_lh!$A$11:$ZZ$200,226,FALSE))=TRUE,"",IF(VLOOKUP($A59,parlvotes_lh!$A$11:$ZZ$200,226,FALSE)=0,"",VLOOKUP($A59,parlvotes_lh!$A$11:$ZZ$200,226,FALSE)))</f>
        <v/>
      </c>
      <c r="V59" s="248" t="str">
        <f>IF(ISERROR(VLOOKUP($A59,parlvotes_lh!$A$11:$ZZ$200,246,FALSE))=TRUE,"",IF(VLOOKUP($A59,parlvotes_lh!$A$11:$ZZ$200,246,FALSE)=0,"",VLOOKUP($A59,parlvotes_lh!$A$11:$ZZ$200,246,FALSE)))</f>
        <v/>
      </c>
      <c r="W59" s="248" t="str">
        <f>IF(ISERROR(VLOOKUP($A59,parlvotes_lh!$A$11:$ZZ$200,266,FALSE))=TRUE,"",IF(VLOOKUP($A59,parlvotes_lh!$A$11:$ZZ$200,266,FALSE)=0,"",VLOOKUP($A59,parlvotes_lh!$A$11:$ZZ$200,266,FALSE)))</f>
        <v/>
      </c>
      <c r="X59" s="248" t="str">
        <f>IF(ISERROR(VLOOKUP($A59,parlvotes_lh!$A$11:$ZZ$200,286,FALSE))=TRUE,"",IF(VLOOKUP($A59,parlvotes_lh!$A$11:$ZZ$200,286,FALSE)=0,"",VLOOKUP($A59,parlvotes_lh!$A$11:$ZZ$200,286,FALSE)))</f>
        <v/>
      </c>
      <c r="Y59" s="248" t="str">
        <f>IF(ISERROR(VLOOKUP($A59,parlvotes_lh!$A$11:$ZZ$200,306,FALSE))=TRUE,"",IF(VLOOKUP($A59,parlvotes_lh!$A$11:$ZZ$200,306,FALSE)=0,"",VLOOKUP($A59,parlvotes_lh!$A$11:$ZZ$200,306,FALSE)))</f>
        <v/>
      </c>
      <c r="Z59" s="248" t="str">
        <f>IF(ISERROR(VLOOKUP($A59,parlvotes_lh!$A$11:$ZZ$200,326,FALSE))=TRUE,"",IF(VLOOKUP($A59,parlvotes_lh!$A$11:$ZZ$200,326,FALSE)=0,"",VLOOKUP($A59,parlvotes_lh!$A$11:$ZZ$200,326,FALSE)))</f>
        <v/>
      </c>
      <c r="AA59" s="248" t="str">
        <f>IF(ISERROR(VLOOKUP($A59,parlvotes_lh!$A$11:$ZZ$200,346,FALSE))=TRUE,"",IF(VLOOKUP($A59,parlvotes_lh!$A$11:$ZZ$200,346,FALSE)=0,"",VLOOKUP($A59,parlvotes_lh!$A$11:$ZZ$200,346,FALSE)))</f>
        <v/>
      </c>
      <c r="AB59" s="248" t="str">
        <f>IF(ISERROR(VLOOKUP($A59,parlvotes_lh!$A$11:$ZZ$200,366,FALSE))=TRUE,"",IF(VLOOKUP($A59,parlvotes_lh!$A$11:$ZZ$200,366,FALSE)=0,"",VLOOKUP($A59,parlvotes_lh!$A$11:$ZZ$200,366,FALSE)))</f>
        <v/>
      </c>
      <c r="AC59" s="248" t="str">
        <f>IF(ISERROR(VLOOKUP($A59,parlvotes_lh!$A$11:$ZZ$200,386,FALSE))=TRUE,"",IF(VLOOKUP($A59,parlvotes_lh!$A$11:$ZZ$200,386,FALSE)=0,"",VLOOKUP($A59,parlvotes_lh!$A$11:$ZZ$200,386,FALSE)))</f>
        <v/>
      </c>
    </row>
    <row r="60" spans="1:29" ht="13.5" customHeight="1" x14ac:dyDescent="0.2">
      <c r="A60" s="242" t="str">
        <f>IF(info_parties!A59="","",info_parties!A59)</f>
        <v>it_lc01</v>
      </c>
      <c r="B60" s="96" t="str">
        <f>IF(A60="","",MID(info_weblinks!$C$3,32,3))</f>
        <v>ita</v>
      </c>
      <c r="C60" s="96" t="str">
        <f>IF(info_parties!G59="","",info_parties!G59)</f>
        <v>Consumers' List</v>
      </c>
      <c r="D60" s="96" t="str">
        <f>IF(info_parties!K59="","",info_parties!K59)</f>
        <v>Lista Consumatori</v>
      </c>
      <c r="E60" s="96" t="str">
        <f>IF(info_parties!H59="","",info_parties!H59)</f>
        <v>LC</v>
      </c>
      <c r="F60" s="243" t="str">
        <f t="shared" si="4"/>
        <v/>
      </c>
      <c r="G60" s="244" t="str">
        <f t="shared" si="5"/>
        <v/>
      </c>
      <c r="H60" s="245" t="str">
        <f t="shared" si="6"/>
        <v/>
      </c>
      <c r="I60" s="246" t="str">
        <f t="shared" si="7"/>
        <v/>
      </c>
      <c r="J60" s="247" t="str">
        <f>IF(ISERROR(VLOOKUP($A60,parlvotes_lh!$A$11:$ZZ$200,6,FALSE))=TRUE,"",IF(VLOOKUP($A60,parlvotes_lh!$A$11:$ZZ$200,6,FALSE)=0,"",VLOOKUP($A60,parlvotes_lh!$A$11:$ZZ$200,6,FALSE)))</f>
        <v/>
      </c>
      <c r="K60" s="247" t="str">
        <f>IF(ISERROR(VLOOKUP($A60,parlvotes_lh!$A$11:$ZZ$200,26,FALSE))=TRUE,"",IF(VLOOKUP($A60,parlvotes_lh!$A$11:$ZZ$200,26,FALSE)=0,"",VLOOKUP($A60,parlvotes_lh!$A$11:$ZZ$200,26,FALSE)))</f>
        <v/>
      </c>
      <c r="L60" s="247" t="str">
        <f>IF(ISERROR(VLOOKUP($A60,parlvotes_lh!$A$11:$ZZ$200,46,FALSE))=TRUE,"",IF(VLOOKUP($A60,parlvotes_lh!$A$11:$ZZ$200,46,FALSE)=0,"",VLOOKUP($A60,parlvotes_lh!$A$11:$ZZ$200,46,FALSE)))</f>
        <v/>
      </c>
      <c r="M60" s="247" t="str">
        <f>IF(ISERROR(VLOOKUP($A60,parlvotes_lh!$A$11:$ZZ$200,66,FALSE))=TRUE,"",IF(VLOOKUP($A60,parlvotes_lh!$A$11:$ZZ$200,66,FALSE)=0,"",VLOOKUP($A60,parlvotes_lh!$A$11:$ZZ$200,66,FALSE)))</f>
        <v/>
      </c>
      <c r="N60" s="247" t="str">
        <f>IF(ISERROR(VLOOKUP($A60,parlvotes_lh!$A$11:$ZZ$200,86,FALSE))=TRUE,"",IF(VLOOKUP($A60,parlvotes_lh!$A$11:$ZZ$200,86,FALSE)=0,"",VLOOKUP($A60,parlvotes_lh!$A$11:$ZZ$200,86,FALSE)))</f>
        <v/>
      </c>
      <c r="O60" s="247" t="str">
        <f>IF(ISERROR(VLOOKUP($A60,parlvotes_lh!$A$11:$ZZ$200,106,FALSE))=TRUE,"",IF(VLOOKUP($A60,parlvotes_lh!$A$11:$ZZ$200,106,FALSE)=0,"",VLOOKUP($A60,parlvotes_lh!$A$11:$ZZ$200,106,FALSE)))</f>
        <v/>
      </c>
      <c r="P60" s="247" t="str">
        <f>IF(ISERROR(VLOOKUP($A60,parlvotes_lh!$A$11:$ZZ$200,126,FALSE))=TRUE,"",IF(VLOOKUP($A60,parlvotes_lh!$A$11:$ZZ$200,126,FALSE)=0,"",VLOOKUP($A60,parlvotes_lh!$A$11:$ZZ$200,126,FALSE)))</f>
        <v/>
      </c>
      <c r="Q60" s="248" t="str">
        <f>IF(ISERROR(VLOOKUP($A60,parlvotes_lh!$A$11:$ZZ$200,146,FALSE))=TRUE,"",IF(VLOOKUP($A60,parlvotes_lh!$A$11:$ZZ$200,146,FALSE)=0,"",VLOOKUP($A60,parlvotes_lh!$A$11:$ZZ$200,146,FALSE)))</f>
        <v/>
      </c>
      <c r="R60" s="248" t="str">
        <f>IF(ISERROR(VLOOKUP($A60,parlvotes_lh!$A$11:$ZZ$200,166,FALSE))=TRUE,"",IF(VLOOKUP($A60,parlvotes_lh!$A$11:$ZZ$200,166,FALSE)=0,"",VLOOKUP($A60,parlvotes_lh!$A$11:$ZZ$200,166,FALSE)))</f>
        <v/>
      </c>
      <c r="S60" s="248" t="str">
        <f>IF(ISERROR(VLOOKUP($A60,parlvotes_lh!$A$11:$ZZ$200,186,FALSE))=TRUE,"",IF(VLOOKUP($A60,parlvotes_lh!$A$11:$ZZ$200,186,FALSE)=0,"",VLOOKUP($A60,parlvotes_lh!$A$11:$ZZ$200,186,FALSE)))</f>
        <v/>
      </c>
      <c r="T60" s="248" t="str">
        <f>IF(ISERROR(VLOOKUP($A60,parlvotes_lh!$A$11:$ZZ$200,206,FALSE))=TRUE,"",IF(VLOOKUP($A60,parlvotes_lh!$A$11:$ZZ$200,206,FALSE)=0,"",VLOOKUP($A60,parlvotes_lh!$A$11:$ZZ$200,206,FALSE)))</f>
        <v/>
      </c>
      <c r="U60" s="248" t="str">
        <f>IF(ISERROR(VLOOKUP($A60,parlvotes_lh!$A$11:$ZZ$200,226,FALSE))=TRUE,"",IF(VLOOKUP($A60,parlvotes_lh!$A$11:$ZZ$200,226,FALSE)=0,"",VLOOKUP($A60,parlvotes_lh!$A$11:$ZZ$200,226,FALSE)))</f>
        <v/>
      </c>
      <c r="V60" s="248" t="str">
        <f>IF(ISERROR(VLOOKUP($A60,parlvotes_lh!$A$11:$ZZ$200,246,FALSE))=TRUE,"",IF(VLOOKUP($A60,parlvotes_lh!$A$11:$ZZ$200,246,FALSE)=0,"",VLOOKUP($A60,parlvotes_lh!$A$11:$ZZ$200,246,FALSE)))</f>
        <v/>
      </c>
      <c r="W60" s="248" t="str">
        <f>IF(ISERROR(VLOOKUP($A60,parlvotes_lh!$A$11:$ZZ$200,266,FALSE))=TRUE,"",IF(VLOOKUP($A60,parlvotes_lh!$A$11:$ZZ$200,266,FALSE)=0,"",VLOOKUP($A60,parlvotes_lh!$A$11:$ZZ$200,266,FALSE)))</f>
        <v/>
      </c>
      <c r="X60" s="248" t="str">
        <f>IF(ISERROR(VLOOKUP($A60,parlvotes_lh!$A$11:$ZZ$200,286,FALSE))=TRUE,"",IF(VLOOKUP($A60,parlvotes_lh!$A$11:$ZZ$200,286,FALSE)=0,"",VLOOKUP($A60,parlvotes_lh!$A$11:$ZZ$200,286,FALSE)))</f>
        <v/>
      </c>
      <c r="Y60" s="248" t="str">
        <f>IF(ISERROR(VLOOKUP($A60,parlvotes_lh!$A$11:$ZZ$200,306,FALSE))=TRUE,"",IF(VLOOKUP($A60,parlvotes_lh!$A$11:$ZZ$200,306,FALSE)=0,"",VLOOKUP($A60,parlvotes_lh!$A$11:$ZZ$200,306,FALSE)))</f>
        <v/>
      </c>
      <c r="Z60" s="248" t="str">
        <f>IF(ISERROR(VLOOKUP($A60,parlvotes_lh!$A$11:$ZZ$200,326,FALSE))=TRUE,"",IF(VLOOKUP($A60,parlvotes_lh!$A$11:$ZZ$200,326,FALSE)=0,"",VLOOKUP($A60,parlvotes_lh!$A$11:$ZZ$200,326,FALSE)))</f>
        <v/>
      </c>
      <c r="AA60" s="248" t="str">
        <f>IF(ISERROR(VLOOKUP($A60,parlvotes_lh!$A$11:$ZZ$200,346,FALSE))=TRUE,"",IF(VLOOKUP($A60,parlvotes_lh!$A$11:$ZZ$200,346,FALSE)=0,"",VLOOKUP($A60,parlvotes_lh!$A$11:$ZZ$200,346,FALSE)))</f>
        <v/>
      </c>
      <c r="AB60" s="248" t="str">
        <f>IF(ISERROR(VLOOKUP($A60,parlvotes_lh!$A$11:$ZZ$200,366,FALSE))=TRUE,"",IF(VLOOKUP($A60,parlvotes_lh!$A$11:$ZZ$200,366,FALSE)=0,"",VLOOKUP($A60,parlvotes_lh!$A$11:$ZZ$200,366,FALSE)))</f>
        <v/>
      </c>
      <c r="AC60" s="248" t="str">
        <f>IF(ISERROR(VLOOKUP($A60,parlvotes_lh!$A$11:$ZZ$200,386,FALSE))=TRUE,"",IF(VLOOKUP($A60,parlvotes_lh!$A$11:$ZZ$200,386,FALSE)=0,"",VLOOKUP($A60,parlvotes_lh!$A$11:$ZZ$200,386,FALSE)))</f>
        <v/>
      </c>
    </row>
    <row r="61" spans="1:29" ht="13.5" customHeight="1" x14ac:dyDescent="0.2">
      <c r="A61" s="242" t="str">
        <f>IF(info_parties!A60="","",info_parties!A60)</f>
        <v>it_idv01</v>
      </c>
      <c r="B61" s="96" t="str">
        <f>IF(A61="","",MID(info_weblinks!$C$3,32,3))</f>
        <v>ita</v>
      </c>
      <c r="C61" s="96" t="str">
        <f>IF(info_parties!G60="","",info_parties!G60)</f>
        <v>Di Pietro List-Italy of Values</v>
      </c>
      <c r="D61" s="96" t="str">
        <f>IF(info_parties!K60="","",info_parties!K60)</f>
        <v xml:space="preserve">Lista DiPietro-Italia dei Valori </v>
      </c>
      <c r="E61" s="96" t="str">
        <f>IF(info_parties!H60="","",info_parties!H60)</f>
        <v>IdV</v>
      </c>
      <c r="F61" s="243">
        <f t="shared" si="4"/>
        <v>37024</v>
      </c>
      <c r="G61" s="244">
        <f t="shared" si="5"/>
        <v>39551</v>
      </c>
      <c r="H61" s="245">
        <f t="shared" si="6"/>
        <v>4.3999999999999997E-2</v>
      </c>
      <c r="I61" s="246">
        <f t="shared" si="7"/>
        <v>39551</v>
      </c>
      <c r="J61" s="247" t="str">
        <f>IF(ISERROR(VLOOKUP($A61,parlvotes_lh!$A$11:$ZZ$200,6,FALSE))=TRUE,"",IF(VLOOKUP($A61,parlvotes_lh!$A$11:$ZZ$200,6,FALSE)=0,"",VLOOKUP($A61,parlvotes_lh!$A$11:$ZZ$200,6,FALSE)))</f>
        <v/>
      </c>
      <c r="K61" s="247" t="str">
        <f>IF(ISERROR(VLOOKUP($A61,parlvotes_lh!$A$11:$ZZ$200,26,FALSE))=TRUE,"",IF(VLOOKUP($A61,parlvotes_lh!$A$11:$ZZ$200,26,FALSE)=0,"",VLOOKUP($A61,parlvotes_lh!$A$11:$ZZ$200,26,FALSE)))</f>
        <v/>
      </c>
      <c r="L61" s="247" t="str">
        <f>IF(ISERROR(VLOOKUP($A61,parlvotes_lh!$A$11:$ZZ$200,46,FALSE))=TRUE,"",IF(VLOOKUP($A61,parlvotes_lh!$A$11:$ZZ$200,46,FALSE)=0,"",VLOOKUP($A61,parlvotes_lh!$A$11:$ZZ$200,46,FALSE)))</f>
        <v/>
      </c>
      <c r="M61" s="247" t="str">
        <f>IF(ISERROR(VLOOKUP($A61,parlvotes_lh!$A$11:$ZZ$200,66,FALSE))=TRUE,"",IF(VLOOKUP($A61,parlvotes_lh!$A$11:$ZZ$200,66,FALSE)=0,"",VLOOKUP($A61,parlvotes_lh!$A$11:$ZZ$200,66,FALSE)))</f>
        <v/>
      </c>
      <c r="N61" s="247">
        <f>IF(ISERROR(VLOOKUP($A61,parlvotes_lh!$A$11:$ZZ$200,86,FALSE))=TRUE,"",IF(VLOOKUP($A61,parlvotes_lh!$A$11:$ZZ$200,86,FALSE)=0,"",VLOOKUP($A61,parlvotes_lh!$A$11:$ZZ$200,86,FALSE)))</f>
        <v>3.8890545254482045E-2</v>
      </c>
      <c r="O61" s="247">
        <f>IF(ISERROR(VLOOKUP($A61,parlvotes_lh!$A$11:$ZZ$200,106,FALSE))=TRUE,"",IF(VLOOKUP($A61,parlvotes_lh!$A$11:$ZZ$200,106,FALSE)=0,"",VLOOKUP($A61,parlvotes_lh!$A$11:$ZZ$200,106,FALSE)))</f>
        <v>2.3E-2</v>
      </c>
      <c r="P61" s="247">
        <f>IF(ISERROR(VLOOKUP($A61,parlvotes_lh!$A$11:$ZZ$200,126,FALSE))=TRUE,"",IF(VLOOKUP($A61,parlvotes_lh!$A$11:$ZZ$200,126,FALSE)=0,"",VLOOKUP($A61,parlvotes_lh!$A$11:$ZZ$200,126,FALSE)))</f>
        <v>4.3999999999999997E-2</v>
      </c>
      <c r="Q61" s="248" t="str">
        <f>IF(ISERROR(VLOOKUP($A61,parlvotes_lh!$A$11:$ZZ$200,146,FALSE))=TRUE,"",IF(VLOOKUP($A61,parlvotes_lh!$A$11:$ZZ$200,146,FALSE)=0,"",VLOOKUP($A61,parlvotes_lh!$A$11:$ZZ$200,146,FALSE)))</f>
        <v/>
      </c>
      <c r="R61" s="248" t="str">
        <f>IF(ISERROR(VLOOKUP($A61,parlvotes_lh!$A$11:$ZZ$200,166,FALSE))=TRUE,"",IF(VLOOKUP($A61,parlvotes_lh!$A$11:$ZZ$200,166,FALSE)=0,"",VLOOKUP($A61,parlvotes_lh!$A$11:$ZZ$200,166,FALSE)))</f>
        <v/>
      </c>
      <c r="S61" s="248" t="str">
        <f>IF(ISERROR(VLOOKUP($A61,parlvotes_lh!$A$11:$ZZ$200,186,FALSE))=TRUE,"",IF(VLOOKUP($A61,parlvotes_lh!$A$11:$ZZ$200,186,FALSE)=0,"",VLOOKUP($A61,parlvotes_lh!$A$11:$ZZ$200,186,FALSE)))</f>
        <v/>
      </c>
      <c r="T61" s="248" t="str">
        <f>IF(ISERROR(VLOOKUP($A61,parlvotes_lh!$A$11:$ZZ$200,206,FALSE))=TRUE,"",IF(VLOOKUP($A61,parlvotes_lh!$A$11:$ZZ$200,206,FALSE)=0,"",VLOOKUP($A61,parlvotes_lh!$A$11:$ZZ$200,206,FALSE)))</f>
        <v/>
      </c>
      <c r="U61" s="248" t="str">
        <f>IF(ISERROR(VLOOKUP($A61,parlvotes_lh!$A$11:$ZZ$200,226,FALSE))=TRUE,"",IF(VLOOKUP($A61,parlvotes_lh!$A$11:$ZZ$200,226,FALSE)=0,"",VLOOKUP($A61,parlvotes_lh!$A$11:$ZZ$200,226,FALSE)))</f>
        <v/>
      </c>
      <c r="V61" s="248" t="str">
        <f>IF(ISERROR(VLOOKUP($A61,parlvotes_lh!$A$11:$ZZ$200,246,FALSE))=TRUE,"",IF(VLOOKUP($A61,parlvotes_lh!$A$11:$ZZ$200,246,FALSE)=0,"",VLOOKUP($A61,parlvotes_lh!$A$11:$ZZ$200,246,FALSE)))</f>
        <v/>
      </c>
      <c r="W61" s="248" t="str">
        <f>IF(ISERROR(VLOOKUP($A61,parlvotes_lh!$A$11:$ZZ$200,266,FALSE))=TRUE,"",IF(VLOOKUP($A61,parlvotes_lh!$A$11:$ZZ$200,266,FALSE)=0,"",VLOOKUP($A61,parlvotes_lh!$A$11:$ZZ$200,266,FALSE)))</f>
        <v/>
      </c>
      <c r="X61" s="248" t="str">
        <f>IF(ISERROR(VLOOKUP($A61,parlvotes_lh!$A$11:$ZZ$200,286,FALSE))=TRUE,"",IF(VLOOKUP($A61,parlvotes_lh!$A$11:$ZZ$200,286,FALSE)=0,"",VLOOKUP($A61,parlvotes_lh!$A$11:$ZZ$200,286,FALSE)))</f>
        <v/>
      </c>
      <c r="Y61" s="248" t="str">
        <f>IF(ISERROR(VLOOKUP($A61,parlvotes_lh!$A$11:$ZZ$200,306,FALSE))=TRUE,"",IF(VLOOKUP($A61,parlvotes_lh!$A$11:$ZZ$200,306,FALSE)=0,"",VLOOKUP($A61,parlvotes_lh!$A$11:$ZZ$200,306,FALSE)))</f>
        <v/>
      </c>
      <c r="Z61" s="248" t="str">
        <f>IF(ISERROR(VLOOKUP($A61,parlvotes_lh!$A$11:$ZZ$200,326,FALSE))=TRUE,"",IF(VLOOKUP($A61,parlvotes_lh!$A$11:$ZZ$200,326,FALSE)=0,"",VLOOKUP($A61,parlvotes_lh!$A$11:$ZZ$200,326,FALSE)))</f>
        <v/>
      </c>
      <c r="AA61" s="248" t="str">
        <f>IF(ISERROR(VLOOKUP($A61,parlvotes_lh!$A$11:$ZZ$200,346,FALSE))=TRUE,"",IF(VLOOKUP($A61,parlvotes_lh!$A$11:$ZZ$200,346,FALSE)=0,"",VLOOKUP($A61,parlvotes_lh!$A$11:$ZZ$200,346,FALSE)))</f>
        <v/>
      </c>
      <c r="AB61" s="248" t="str">
        <f>IF(ISERROR(VLOOKUP($A61,parlvotes_lh!$A$11:$ZZ$200,366,FALSE))=TRUE,"",IF(VLOOKUP($A61,parlvotes_lh!$A$11:$ZZ$200,366,FALSE)=0,"",VLOOKUP($A61,parlvotes_lh!$A$11:$ZZ$200,366,FALSE)))</f>
        <v/>
      </c>
      <c r="AC61" s="248" t="str">
        <f>IF(ISERROR(VLOOKUP($A61,parlvotes_lh!$A$11:$ZZ$200,386,FALSE))=TRUE,"",IF(VLOOKUP($A61,parlvotes_lh!$A$11:$ZZ$200,386,FALSE)=0,"",VLOOKUP($A61,parlvotes_lh!$A$11:$ZZ$200,386,FALSE)))</f>
        <v/>
      </c>
    </row>
    <row r="62" spans="1:29" ht="13.5" customHeight="1" x14ac:dyDescent="0.2">
      <c r="A62" s="242" t="s">
        <v>2588</v>
      </c>
      <c r="B62" s="96" t="s">
        <v>2538</v>
      </c>
      <c r="C62" s="96" t="s">
        <v>2589</v>
      </c>
      <c r="D62" s="96" t="s">
        <v>2590</v>
      </c>
      <c r="E62" s="96" t="s">
        <v>2591</v>
      </c>
      <c r="F62" s="243">
        <v>43657</v>
      </c>
      <c r="G62" s="244"/>
      <c r="H62" s="245"/>
      <c r="I62" s="246"/>
      <c r="J62" s="247"/>
      <c r="K62" s="247"/>
      <c r="L62" s="247"/>
      <c r="M62" s="247"/>
      <c r="N62" s="247"/>
      <c r="O62" s="247"/>
      <c r="P62" s="247"/>
      <c r="Q62" s="248"/>
      <c r="R62" s="248"/>
      <c r="S62" s="248"/>
      <c r="T62" s="248"/>
      <c r="U62" s="248"/>
      <c r="V62" s="248"/>
      <c r="W62" s="248"/>
      <c r="X62" s="248"/>
      <c r="Y62" s="248"/>
      <c r="Z62" s="248"/>
      <c r="AA62" s="248"/>
      <c r="AB62" s="248"/>
      <c r="AC62" s="248"/>
    </row>
    <row r="63" spans="1:29" ht="13.5" customHeight="1" x14ac:dyDescent="0.2">
      <c r="A63" s="242" t="s">
        <v>2592</v>
      </c>
      <c r="B63" s="96" t="s">
        <v>2538</v>
      </c>
      <c r="C63" s="96" t="s">
        <v>2593</v>
      </c>
      <c r="D63" s="96" t="s">
        <v>2594</v>
      </c>
      <c r="E63" s="96" t="s">
        <v>2595</v>
      </c>
      <c r="F63" s="243">
        <v>43657</v>
      </c>
      <c r="G63" s="244"/>
      <c r="H63" s="245"/>
      <c r="I63" s="246"/>
      <c r="J63" s="247"/>
      <c r="K63" s="247"/>
      <c r="L63" s="247"/>
      <c r="M63" s="247"/>
      <c r="N63" s="247"/>
      <c r="O63" s="247"/>
      <c r="P63" s="247"/>
      <c r="Q63" s="248"/>
      <c r="R63" s="248"/>
      <c r="S63" s="248"/>
      <c r="T63" s="248"/>
      <c r="U63" s="248"/>
      <c r="V63" s="248"/>
      <c r="W63" s="248"/>
      <c r="X63" s="248"/>
      <c r="Y63" s="248"/>
      <c r="Z63" s="248"/>
      <c r="AA63" s="248"/>
      <c r="AB63" s="248"/>
      <c r="AC63" s="248"/>
    </row>
    <row r="64" spans="1:29" ht="13.5" customHeight="1" x14ac:dyDescent="0.2">
      <c r="A64" s="242" t="str">
        <f>IF(info_parties!A61="","",info_parties!A61)</f>
        <v>it_ldo01</v>
      </c>
      <c r="B64" s="96" t="str">
        <f>IF(A64="","",MID(info_weblinks!$C$3,32,3))</f>
        <v>ita</v>
      </c>
      <c r="C64" s="96" t="str">
        <f>IF(info_parties!G61="","",info_parties!G61)</f>
        <v>DiPietro-Occhetto List</v>
      </c>
      <c r="D64" s="96" t="str">
        <f>IF(info_parties!K61="","",info_parties!K61)</f>
        <v>Lista DiPietro-Occhetto</v>
      </c>
      <c r="E64" s="96" t="str">
        <f>IF(info_parties!H61="","",info_parties!H61)</f>
        <v>LDO</v>
      </c>
      <c r="F64" s="243" t="str">
        <f t="shared" si="4"/>
        <v/>
      </c>
      <c r="G64" s="244" t="str">
        <f t="shared" si="5"/>
        <v/>
      </c>
      <c r="H64" s="245" t="str">
        <f t="shared" si="6"/>
        <v/>
      </c>
      <c r="I64" s="246" t="str">
        <f t="shared" si="7"/>
        <v/>
      </c>
      <c r="J64" s="247" t="str">
        <f>IF(ISERROR(VLOOKUP($A64,parlvotes_lh!$A$11:$ZZ$200,6,FALSE))=TRUE,"",IF(VLOOKUP($A64,parlvotes_lh!$A$11:$ZZ$200,6,FALSE)=0,"",VLOOKUP($A64,parlvotes_lh!$A$11:$ZZ$200,6,FALSE)))</f>
        <v/>
      </c>
      <c r="K64" s="247" t="str">
        <f>IF(ISERROR(VLOOKUP($A64,parlvotes_lh!$A$11:$ZZ$200,26,FALSE))=TRUE,"",IF(VLOOKUP($A64,parlvotes_lh!$A$11:$ZZ$200,26,FALSE)=0,"",VLOOKUP($A64,parlvotes_lh!$A$11:$ZZ$200,26,FALSE)))</f>
        <v/>
      </c>
      <c r="L64" s="247" t="str">
        <f>IF(ISERROR(VLOOKUP($A64,parlvotes_lh!$A$11:$ZZ$200,46,FALSE))=TRUE,"",IF(VLOOKUP($A64,parlvotes_lh!$A$11:$ZZ$200,46,FALSE)=0,"",VLOOKUP($A64,parlvotes_lh!$A$11:$ZZ$200,46,FALSE)))</f>
        <v/>
      </c>
      <c r="M64" s="247" t="str">
        <f>IF(ISERROR(VLOOKUP($A64,parlvotes_lh!$A$11:$ZZ$200,66,FALSE))=TRUE,"",IF(VLOOKUP($A64,parlvotes_lh!$A$11:$ZZ$200,66,FALSE)=0,"",VLOOKUP($A64,parlvotes_lh!$A$11:$ZZ$200,66,FALSE)))</f>
        <v/>
      </c>
      <c r="N64" s="247" t="str">
        <f>IF(ISERROR(VLOOKUP($A64,parlvotes_lh!$A$11:$ZZ$200,86,FALSE))=TRUE,"",IF(VLOOKUP($A64,parlvotes_lh!$A$11:$ZZ$200,86,FALSE)=0,"",VLOOKUP($A64,parlvotes_lh!$A$11:$ZZ$200,86,FALSE)))</f>
        <v/>
      </c>
      <c r="O64" s="247" t="str">
        <f>IF(ISERROR(VLOOKUP($A64,parlvotes_lh!$A$11:$ZZ$200,106,FALSE))=TRUE,"",IF(VLOOKUP($A64,parlvotes_lh!$A$11:$ZZ$200,106,FALSE)=0,"",VLOOKUP($A64,parlvotes_lh!$A$11:$ZZ$200,106,FALSE)))</f>
        <v/>
      </c>
      <c r="P64" s="247" t="str">
        <f>IF(ISERROR(VLOOKUP($A64,parlvotes_lh!$A$11:$ZZ$200,126,FALSE))=TRUE,"",IF(VLOOKUP($A64,parlvotes_lh!$A$11:$ZZ$200,126,FALSE)=0,"",VLOOKUP($A64,parlvotes_lh!$A$11:$ZZ$200,126,FALSE)))</f>
        <v/>
      </c>
      <c r="Q64" s="248" t="str">
        <f>IF(ISERROR(VLOOKUP($A64,parlvotes_lh!$A$11:$ZZ$200,146,FALSE))=TRUE,"",IF(VLOOKUP($A64,parlvotes_lh!$A$11:$ZZ$200,146,FALSE)=0,"",VLOOKUP($A64,parlvotes_lh!$A$11:$ZZ$200,146,FALSE)))</f>
        <v/>
      </c>
      <c r="R64" s="248" t="str">
        <f>IF(ISERROR(VLOOKUP($A64,parlvotes_lh!$A$11:$ZZ$200,166,FALSE))=TRUE,"",IF(VLOOKUP($A64,parlvotes_lh!$A$11:$ZZ$200,166,FALSE)=0,"",VLOOKUP($A64,parlvotes_lh!$A$11:$ZZ$200,166,FALSE)))</f>
        <v/>
      </c>
      <c r="S64" s="248" t="str">
        <f>IF(ISERROR(VLOOKUP($A64,parlvotes_lh!$A$11:$ZZ$200,186,FALSE))=TRUE,"",IF(VLOOKUP($A64,parlvotes_lh!$A$11:$ZZ$200,186,FALSE)=0,"",VLOOKUP($A64,parlvotes_lh!$A$11:$ZZ$200,186,FALSE)))</f>
        <v/>
      </c>
      <c r="T64" s="248" t="str">
        <f>IF(ISERROR(VLOOKUP($A64,parlvotes_lh!$A$11:$ZZ$200,206,FALSE))=TRUE,"",IF(VLOOKUP($A64,parlvotes_lh!$A$11:$ZZ$200,206,FALSE)=0,"",VLOOKUP($A64,parlvotes_lh!$A$11:$ZZ$200,206,FALSE)))</f>
        <v/>
      </c>
      <c r="U64" s="248" t="str">
        <f>IF(ISERROR(VLOOKUP($A64,parlvotes_lh!$A$11:$ZZ$200,226,FALSE))=TRUE,"",IF(VLOOKUP($A64,parlvotes_lh!$A$11:$ZZ$200,226,FALSE)=0,"",VLOOKUP($A64,parlvotes_lh!$A$11:$ZZ$200,226,FALSE)))</f>
        <v/>
      </c>
      <c r="V64" s="248" t="str">
        <f>IF(ISERROR(VLOOKUP($A64,parlvotes_lh!$A$11:$ZZ$200,246,FALSE))=TRUE,"",IF(VLOOKUP($A64,parlvotes_lh!$A$11:$ZZ$200,246,FALSE)=0,"",VLOOKUP($A64,parlvotes_lh!$A$11:$ZZ$200,246,FALSE)))</f>
        <v/>
      </c>
      <c r="W64" s="248" t="str">
        <f>IF(ISERROR(VLOOKUP($A64,parlvotes_lh!$A$11:$ZZ$200,266,FALSE))=TRUE,"",IF(VLOOKUP($A64,parlvotes_lh!$A$11:$ZZ$200,266,FALSE)=0,"",VLOOKUP($A64,parlvotes_lh!$A$11:$ZZ$200,266,FALSE)))</f>
        <v/>
      </c>
      <c r="X64" s="248" t="str">
        <f>IF(ISERROR(VLOOKUP($A64,parlvotes_lh!$A$11:$ZZ$200,286,FALSE))=TRUE,"",IF(VLOOKUP($A64,parlvotes_lh!$A$11:$ZZ$200,286,FALSE)=0,"",VLOOKUP($A64,parlvotes_lh!$A$11:$ZZ$200,286,FALSE)))</f>
        <v/>
      </c>
      <c r="Y64" s="248" t="str">
        <f>IF(ISERROR(VLOOKUP($A64,parlvotes_lh!$A$11:$ZZ$200,306,FALSE))=TRUE,"",IF(VLOOKUP($A64,parlvotes_lh!$A$11:$ZZ$200,306,FALSE)=0,"",VLOOKUP($A64,parlvotes_lh!$A$11:$ZZ$200,306,FALSE)))</f>
        <v/>
      </c>
      <c r="Z64" s="248" t="str">
        <f>IF(ISERROR(VLOOKUP($A64,parlvotes_lh!$A$11:$ZZ$200,326,FALSE))=TRUE,"",IF(VLOOKUP($A64,parlvotes_lh!$A$11:$ZZ$200,326,FALSE)=0,"",VLOOKUP($A64,parlvotes_lh!$A$11:$ZZ$200,326,FALSE)))</f>
        <v/>
      </c>
      <c r="AA64" s="248" t="str">
        <f>IF(ISERROR(VLOOKUP($A64,parlvotes_lh!$A$11:$ZZ$200,346,FALSE))=TRUE,"",IF(VLOOKUP($A64,parlvotes_lh!$A$11:$ZZ$200,346,FALSE)=0,"",VLOOKUP($A64,parlvotes_lh!$A$11:$ZZ$200,346,FALSE)))</f>
        <v/>
      </c>
      <c r="AB64" s="248" t="str">
        <f>IF(ISERROR(VLOOKUP($A64,parlvotes_lh!$A$11:$ZZ$200,366,FALSE))=TRUE,"",IF(VLOOKUP($A64,parlvotes_lh!$A$11:$ZZ$200,366,FALSE)=0,"",VLOOKUP($A64,parlvotes_lh!$A$11:$ZZ$200,366,FALSE)))</f>
        <v/>
      </c>
      <c r="AC64" s="248" t="str">
        <f>IF(ISERROR(VLOOKUP($A64,parlvotes_lh!$A$11:$ZZ$200,386,FALSE))=TRUE,"",IF(VLOOKUP($A64,parlvotes_lh!$A$11:$ZZ$200,386,FALSE)=0,"",VLOOKUP($A64,parlvotes_lh!$A$11:$ZZ$200,386,FALSE)))</f>
        <v/>
      </c>
    </row>
    <row r="65" spans="1:29" ht="13.5" customHeight="1" x14ac:dyDescent="0.2">
      <c r="A65" s="242" t="s">
        <v>2552</v>
      </c>
      <c r="B65" s="96" t="s">
        <v>2538</v>
      </c>
      <c r="C65" s="96" t="s">
        <v>2575</v>
      </c>
      <c r="D65" s="96" t="s">
        <v>2576</v>
      </c>
      <c r="E65" s="96" t="s">
        <v>2577</v>
      </c>
      <c r="F65" s="243">
        <v>43101</v>
      </c>
      <c r="G65" s="244"/>
      <c r="H65" s="245"/>
      <c r="I65" s="246"/>
      <c r="J65" s="247"/>
      <c r="K65" s="247"/>
      <c r="L65" s="247"/>
      <c r="M65" s="247"/>
      <c r="N65" s="247"/>
      <c r="O65" s="247"/>
      <c r="P65" s="247"/>
      <c r="Q65" s="248"/>
      <c r="R65" s="248"/>
      <c r="S65" s="248"/>
      <c r="T65" s="248"/>
      <c r="U65" s="248"/>
      <c r="V65" s="248"/>
      <c r="W65" s="248"/>
      <c r="X65" s="248"/>
      <c r="Y65" s="248"/>
      <c r="Z65" s="248"/>
      <c r="AA65" s="248"/>
      <c r="AB65" s="248"/>
      <c r="AC65" s="248"/>
    </row>
    <row r="66" spans="1:29" ht="13.5" customHeight="1" x14ac:dyDescent="0.2">
      <c r="A66" s="242" t="str">
        <f>IF(info_parties!A62="","",info_parties!A62)</f>
        <v>it_lp01</v>
      </c>
      <c r="B66" s="96" t="str">
        <f>IF(A66="","",MID(info_weblinks!$C$3,32,3))</f>
        <v>ita</v>
      </c>
      <c r="C66" s="96" t="str">
        <f>IF(info_parties!G62="","",info_parties!G62)</f>
        <v>Pannella List</v>
      </c>
      <c r="D66" s="96" t="str">
        <f>IF(info_parties!K62="","",info_parties!K62)</f>
        <v>Lista PanneIIa</v>
      </c>
      <c r="E66" s="96" t="str">
        <f>IF(info_parties!H62="","",info_parties!H62)</f>
        <v>LP</v>
      </c>
      <c r="F66" s="243">
        <f t="shared" si="4"/>
        <v>33699</v>
      </c>
      <c r="G66" s="244">
        <f t="shared" si="5"/>
        <v>37024</v>
      </c>
      <c r="H66" s="245">
        <f t="shared" si="6"/>
        <v>3.5000000000000003E-2</v>
      </c>
      <c r="I66" s="246">
        <f t="shared" si="7"/>
        <v>34420</v>
      </c>
      <c r="J66" s="247" t="str">
        <f>IF(ISERROR(VLOOKUP($A66,parlvotes_lh!$A$11:$ZZ$200,6,FALSE))=TRUE,"",IF(VLOOKUP($A66,parlvotes_lh!$A$11:$ZZ$200,6,FALSE)=0,"",VLOOKUP($A66,parlvotes_lh!$A$11:$ZZ$200,6,FALSE)))</f>
        <v/>
      </c>
      <c r="K66" s="247">
        <f>IF(ISERROR(VLOOKUP($A66,parlvotes_lh!$A$11:$ZZ$200,26,FALSE))=TRUE,"",IF(VLOOKUP($A66,parlvotes_lh!$A$11:$ZZ$200,26,FALSE)=0,"",VLOOKUP($A66,parlvotes_lh!$A$11:$ZZ$200,26,FALSE)))</f>
        <v>1.2E-2</v>
      </c>
      <c r="L66" s="247">
        <f>IF(ISERROR(VLOOKUP($A66,parlvotes_lh!$A$11:$ZZ$200,46,FALSE))=TRUE,"",IF(VLOOKUP($A66,parlvotes_lh!$A$11:$ZZ$200,46,FALSE)=0,"",VLOOKUP($A66,parlvotes_lh!$A$11:$ZZ$200,46,FALSE)))</f>
        <v>3.5000000000000003E-2</v>
      </c>
      <c r="M66" s="247">
        <f>IF(ISERROR(VLOOKUP($A66,parlvotes_lh!$A$11:$ZZ$200,66,FALSE))=TRUE,"",IF(VLOOKUP($A66,parlvotes_lh!$A$11:$ZZ$200,66,FALSE)=0,"",VLOOKUP($A66,parlvotes_lh!$A$11:$ZZ$200,66,FALSE)))</f>
        <v>1.875414939303547E-2</v>
      </c>
      <c r="N66" s="247">
        <f>IF(ISERROR(VLOOKUP($A66,parlvotes_lh!$A$11:$ZZ$200,86,FALSE))=TRUE,"",IF(VLOOKUP($A66,parlvotes_lh!$A$11:$ZZ$200,86,FALSE)=0,"",VLOOKUP($A66,parlvotes_lh!$A$11:$ZZ$200,86,FALSE)))</f>
        <v>2.2417854742328536E-2</v>
      </c>
      <c r="O66" s="247" t="str">
        <f>IF(ISERROR(VLOOKUP($A66,parlvotes_lh!$A$11:$ZZ$200,106,FALSE))=TRUE,"",IF(VLOOKUP($A66,parlvotes_lh!$A$11:$ZZ$200,106,FALSE)=0,"",VLOOKUP($A66,parlvotes_lh!$A$11:$ZZ$200,106,FALSE)))</f>
        <v/>
      </c>
      <c r="P66" s="247" t="str">
        <f>IF(ISERROR(VLOOKUP($A66,parlvotes_lh!$A$11:$ZZ$200,126,FALSE))=TRUE,"",IF(VLOOKUP($A66,parlvotes_lh!$A$11:$ZZ$200,126,FALSE)=0,"",VLOOKUP($A66,parlvotes_lh!$A$11:$ZZ$200,126,FALSE)))</f>
        <v/>
      </c>
      <c r="Q66" s="248" t="str">
        <f>IF(ISERROR(VLOOKUP($A66,parlvotes_lh!$A$11:$ZZ$200,146,FALSE))=TRUE,"",IF(VLOOKUP($A66,parlvotes_lh!$A$11:$ZZ$200,146,FALSE)=0,"",VLOOKUP($A66,parlvotes_lh!$A$11:$ZZ$200,146,FALSE)))</f>
        <v/>
      </c>
      <c r="R66" s="248" t="str">
        <f>IF(ISERROR(VLOOKUP($A66,parlvotes_lh!$A$11:$ZZ$200,166,FALSE))=TRUE,"",IF(VLOOKUP($A66,parlvotes_lh!$A$11:$ZZ$200,166,FALSE)=0,"",VLOOKUP($A66,parlvotes_lh!$A$11:$ZZ$200,166,FALSE)))</f>
        <v/>
      </c>
      <c r="S66" s="248" t="str">
        <f>IF(ISERROR(VLOOKUP($A66,parlvotes_lh!$A$11:$ZZ$200,186,FALSE))=TRUE,"",IF(VLOOKUP($A66,parlvotes_lh!$A$11:$ZZ$200,186,FALSE)=0,"",VLOOKUP($A66,parlvotes_lh!$A$11:$ZZ$200,186,FALSE)))</f>
        <v/>
      </c>
      <c r="T66" s="248" t="str">
        <f>IF(ISERROR(VLOOKUP($A66,parlvotes_lh!$A$11:$ZZ$200,206,FALSE))=TRUE,"",IF(VLOOKUP($A66,parlvotes_lh!$A$11:$ZZ$200,206,FALSE)=0,"",VLOOKUP($A66,parlvotes_lh!$A$11:$ZZ$200,206,FALSE)))</f>
        <v/>
      </c>
      <c r="U66" s="248" t="str">
        <f>IF(ISERROR(VLOOKUP($A66,parlvotes_lh!$A$11:$ZZ$200,226,FALSE))=TRUE,"",IF(VLOOKUP($A66,parlvotes_lh!$A$11:$ZZ$200,226,FALSE)=0,"",VLOOKUP($A66,parlvotes_lh!$A$11:$ZZ$200,226,FALSE)))</f>
        <v/>
      </c>
      <c r="V66" s="248" t="str">
        <f>IF(ISERROR(VLOOKUP($A66,parlvotes_lh!$A$11:$ZZ$200,246,FALSE))=TRUE,"",IF(VLOOKUP($A66,parlvotes_lh!$A$11:$ZZ$200,246,FALSE)=0,"",VLOOKUP($A66,parlvotes_lh!$A$11:$ZZ$200,246,FALSE)))</f>
        <v/>
      </c>
      <c r="W66" s="248" t="str">
        <f>IF(ISERROR(VLOOKUP($A66,parlvotes_lh!$A$11:$ZZ$200,266,FALSE))=TRUE,"",IF(VLOOKUP($A66,parlvotes_lh!$A$11:$ZZ$200,266,FALSE)=0,"",VLOOKUP($A66,parlvotes_lh!$A$11:$ZZ$200,266,FALSE)))</f>
        <v/>
      </c>
      <c r="X66" s="248" t="str">
        <f>IF(ISERROR(VLOOKUP($A66,parlvotes_lh!$A$11:$ZZ$200,286,FALSE))=TRUE,"",IF(VLOOKUP($A66,parlvotes_lh!$A$11:$ZZ$200,286,FALSE)=0,"",VLOOKUP($A66,parlvotes_lh!$A$11:$ZZ$200,286,FALSE)))</f>
        <v/>
      </c>
      <c r="Y66" s="248" t="str">
        <f>IF(ISERROR(VLOOKUP($A66,parlvotes_lh!$A$11:$ZZ$200,306,FALSE))=TRUE,"",IF(VLOOKUP($A66,parlvotes_lh!$A$11:$ZZ$200,306,FALSE)=0,"",VLOOKUP($A66,parlvotes_lh!$A$11:$ZZ$200,306,FALSE)))</f>
        <v/>
      </c>
      <c r="Z66" s="248" t="str">
        <f>IF(ISERROR(VLOOKUP($A66,parlvotes_lh!$A$11:$ZZ$200,326,FALSE))=TRUE,"",IF(VLOOKUP($A66,parlvotes_lh!$A$11:$ZZ$200,326,FALSE)=0,"",VLOOKUP($A66,parlvotes_lh!$A$11:$ZZ$200,326,FALSE)))</f>
        <v/>
      </c>
      <c r="AA66" s="248" t="str">
        <f>IF(ISERROR(VLOOKUP($A66,parlvotes_lh!$A$11:$ZZ$200,346,FALSE))=TRUE,"",IF(VLOOKUP($A66,parlvotes_lh!$A$11:$ZZ$200,346,FALSE)=0,"",VLOOKUP($A66,parlvotes_lh!$A$11:$ZZ$200,346,FALSE)))</f>
        <v/>
      </c>
      <c r="AB66" s="248" t="str">
        <f>IF(ISERROR(VLOOKUP($A66,parlvotes_lh!$A$11:$ZZ$200,366,FALSE))=TRUE,"",IF(VLOOKUP($A66,parlvotes_lh!$A$11:$ZZ$200,366,FALSE)=0,"",VLOOKUP($A66,parlvotes_lh!$A$11:$ZZ$200,366,FALSE)))</f>
        <v/>
      </c>
      <c r="AC66" s="248" t="str">
        <f>IF(ISERROR(VLOOKUP($A66,parlvotes_lh!$A$11:$ZZ$200,386,FALSE))=TRUE,"",IF(VLOOKUP($A66,parlvotes_lh!$A$11:$ZZ$200,386,FALSE)=0,"",VLOOKUP($A66,parlvotes_lh!$A$11:$ZZ$200,386,FALSE)))</f>
        <v/>
      </c>
    </row>
    <row r="67" spans="1:29" ht="13.5" customHeight="1" x14ac:dyDescent="0.2">
      <c r="A67" s="242" t="str">
        <f>IF(info_parties!A63="","",info_parties!A63)</f>
        <v>it_lp-r01</v>
      </c>
      <c r="B67" s="96" t="str">
        <f>IF(A67="","",MID(info_weblinks!$C$3,32,3))</f>
        <v>ita</v>
      </c>
      <c r="C67" s="96" t="str">
        <f>IF(info_parties!G63="","",info_parties!G63)</f>
        <v>Pannella List-Reformers</v>
      </c>
      <c r="D67" s="96" t="str">
        <f>IF(info_parties!K63="","",info_parties!K63)</f>
        <v>Lista PanneIIa-Riformatori</v>
      </c>
      <c r="E67" s="96" t="str">
        <f>IF(info_parties!H63="","",info_parties!H63)</f>
        <v>LP-R</v>
      </c>
      <c r="F67" s="243" t="str">
        <f t="shared" si="4"/>
        <v/>
      </c>
      <c r="G67" s="244" t="str">
        <f t="shared" si="5"/>
        <v/>
      </c>
      <c r="H67" s="245" t="str">
        <f t="shared" si="6"/>
        <v/>
      </c>
      <c r="I67" s="246" t="str">
        <f t="shared" si="7"/>
        <v/>
      </c>
      <c r="J67" s="247" t="str">
        <f>IF(ISERROR(VLOOKUP($A67,parlvotes_lh!$A$11:$ZZ$200,6,FALSE))=TRUE,"",IF(VLOOKUP($A67,parlvotes_lh!$A$11:$ZZ$200,6,FALSE)=0,"",VLOOKUP($A67,parlvotes_lh!$A$11:$ZZ$200,6,FALSE)))</f>
        <v/>
      </c>
      <c r="K67" s="247" t="str">
        <f>IF(ISERROR(VLOOKUP($A67,parlvotes_lh!$A$11:$ZZ$200,26,FALSE))=TRUE,"",IF(VLOOKUP($A67,parlvotes_lh!$A$11:$ZZ$200,26,FALSE)=0,"",VLOOKUP($A67,parlvotes_lh!$A$11:$ZZ$200,26,FALSE)))</f>
        <v/>
      </c>
      <c r="L67" s="247" t="str">
        <f>IF(ISERROR(VLOOKUP($A67,parlvotes_lh!$A$11:$ZZ$200,46,FALSE))=TRUE,"",IF(VLOOKUP($A67,parlvotes_lh!$A$11:$ZZ$200,46,FALSE)=0,"",VLOOKUP($A67,parlvotes_lh!$A$11:$ZZ$200,46,FALSE)))</f>
        <v/>
      </c>
      <c r="M67" s="247" t="str">
        <f>IF(ISERROR(VLOOKUP($A67,parlvotes_lh!$A$11:$ZZ$200,66,FALSE))=TRUE,"",IF(VLOOKUP($A67,parlvotes_lh!$A$11:$ZZ$200,66,FALSE)=0,"",VLOOKUP($A67,parlvotes_lh!$A$11:$ZZ$200,66,FALSE)))</f>
        <v/>
      </c>
      <c r="N67" s="247" t="str">
        <f>IF(ISERROR(VLOOKUP($A67,parlvotes_lh!$A$11:$ZZ$200,86,FALSE))=TRUE,"",IF(VLOOKUP($A67,parlvotes_lh!$A$11:$ZZ$200,86,FALSE)=0,"",VLOOKUP($A67,parlvotes_lh!$A$11:$ZZ$200,86,FALSE)))</f>
        <v/>
      </c>
      <c r="O67" s="247" t="str">
        <f>IF(ISERROR(VLOOKUP($A67,parlvotes_lh!$A$11:$ZZ$200,106,FALSE))=TRUE,"",IF(VLOOKUP($A67,parlvotes_lh!$A$11:$ZZ$200,106,FALSE)=0,"",VLOOKUP($A67,parlvotes_lh!$A$11:$ZZ$200,106,FALSE)))</f>
        <v/>
      </c>
      <c r="P67" s="247" t="str">
        <f>IF(ISERROR(VLOOKUP($A67,parlvotes_lh!$A$11:$ZZ$200,126,FALSE))=TRUE,"",IF(VLOOKUP($A67,parlvotes_lh!$A$11:$ZZ$200,126,FALSE)=0,"",VLOOKUP($A67,parlvotes_lh!$A$11:$ZZ$200,126,FALSE)))</f>
        <v/>
      </c>
      <c r="Q67" s="248" t="str">
        <f>IF(ISERROR(VLOOKUP($A67,parlvotes_lh!$A$11:$ZZ$200,146,FALSE))=TRUE,"",IF(VLOOKUP($A67,parlvotes_lh!$A$11:$ZZ$200,146,FALSE)=0,"",VLOOKUP($A67,parlvotes_lh!$A$11:$ZZ$200,146,FALSE)))</f>
        <v/>
      </c>
      <c r="R67" s="248" t="str">
        <f>IF(ISERROR(VLOOKUP($A67,parlvotes_lh!$A$11:$ZZ$200,166,FALSE))=TRUE,"",IF(VLOOKUP($A67,parlvotes_lh!$A$11:$ZZ$200,166,FALSE)=0,"",VLOOKUP($A67,parlvotes_lh!$A$11:$ZZ$200,166,FALSE)))</f>
        <v/>
      </c>
      <c r="S67" s="248" t="str">
        <f>IF(ISERROR(VLOOKUP($A67,parlvotes_lh!$A$11:$ZZ$200,186,FALSE))=TRUE,"",IF(VLOOKUP($A67,parlvotes_lh!$A$11:$ZZ$200,186,FALSE)=0,"",VLOOKUP($A67,parlvotes_lh!$A$11:$ZZ$200,186,FALSE)))</f>
        <v/>
      </c>
      <c r="T67" s="248" t="str">
        <f>IF(ISERROR(VLOOKUP($A67,parlvotes_lh!$A$11:$ZZ$200,206,FALSE))=TRUE,"",IF(VLOOKUP($A67,parlvotes_lh!$A$11:$ZZ$200,206,FALSE)=0,"",VLOOKUP($A67,parlvotes_lh!$A$11:$ZZ$200,206,FALSE)))</f>
        <v/>
      </c>
      <c r="U67" s="248" t="str">
        <f>IF(ISERROR(VLOOKUP($A67,parlvotes_lh!$A$11:$ZZ$200,226,FALSE))=TRUE,"",IF(VLOOKUP($A67,parlvotes_lh!$A$11:$ZZ$200,226,FALSE)=0,"",VLOOKUP($A67,parlvotes_lh!$A$11:$ZZ$200,226,FALSE)))</f>
        <v/>
      </c>
      <c r="V67" s="248" t="str">
        <f>IF(ISERROR(VLOOKUP($A67,parlvotes_lh!$A$11:$ZZ$200,246,FALSE))=TRUE,"",IF(VLOOKUP($A67,parlvotes_lh!$A$11:$ZZ$200,246,FALSE)=0,"",VLOOKUP($A67,parlvotes_lh!$A$11:$ZZ$200,246,FALSE)))</f>
        <v/>
      </c>
      <c r="W67" s="248" t="str">
        <f>IF(ISERROR(VLOOKUP($A67,parlvotes_lh!$A$11:$ZZ$200,266,FALSE))=TRUE,"",IF(VLOOKUP($A67,parlvotes_lh!$A$11:$ZZ$200,266,FALSE)=0,"",VLOOKUP($A67,parlvotes_lh!$A$11:$ZZ$200,266,FALSE)))</f>
        <v/>
      </c>
      <c r="X67" s="248" t="str">
        <f>IF(ISERROR(VLOOKUP($A67,parlvotes_lh!$A$11:$ZZ$200,286,FALSE))=TRUE,"",IF(VLOOKUP($A67,parlvotes_lh!$A$11:$ZZ$200,286,FALSE)=0,"",VLOOKUP($A67,parlvotes_lh!$A$11:$ZZ$200,286,FALSE)))</f>
        <v/>
      </c>
      <c r="Y67" s="248" t="str">
        <f>IF(ISERROR(VLOOKUP($A67,parlvotes_lh!$A$11:$ZZ$200,306,FALSE))=TRUE,"",IF(VLOOKUP($A67,parlvotes_lh!$A$11:$ZZ$200,306,FALSE)=0,"",VLOOKUP($A67,parlvotes_lh!$A$11:$ZZ$200,306,FALSE)))</f>
        <v/>
      </c>
      <c r="Z67" s="248" t="str">
        <f>IF(ISERROR(VLOOKUP($A67,parlvotes_lh!$A$11:$ZZ$200,326,FALSE))=TRUE,"",IF(VLOOKUP($A67,parlvotes_lh!$A$11:$ZZ$200,326,FALSE)=0,"",VLOOKUP($A67,parlvotes_lh!$A$11:$ZZ$200,326,FALSE)))</f>
        <v/>
      </c>
      <c r="AA67" s="248" t="str">
        <f>IF(ISERROR(VLOOKUP($A67,parlvotes_lh!$A$11:$ZZ$200,346,FALSE))=TRUE,"",IF(VLOOKUP($A67,parlvotes_lh!$A$11:$ZZ$200,346,FALSE)=0,"",VLOOKUP($A67,parlvotes_lh!$A$11:$ZZ$200,346,FALSE)))</f>
        <v/>
      </c>
      <c r="AB67" s="248" t="str">
        <f>IF(ISERROR(VLOOKUP($A67,parlvotes_lh!$A$11:$ZZ$200,366,FALSE))=TRUE,"",IF(VLOOKUP($A67,parlvotes_lh!$A$11:$ZZ$200,366,FALSE)=0,"",VLOOKUP($A67,parlvotes_lh!$A$11:$ZZ$200,366,FALSE)))</f>
        <v/>
      </c>
      <c r="AC67" s="248" t="str">
        <f>IF(ISERROR(VLOOKUP($A67,parlvotes_lh!$A$11:$ZZ$200,386,FALSE))=TRUE,"",IF(VLOOKUP($A67,parlvotes_lh!$A$11:$ZZ$200,386,FALSE)=0,"",VLOOKUP($A67,parlvotes_lh!$A$11:$ZZ$200,386,FALSE)))</f>
        <v/>
      </c>
    </row>
    <row r="68" spans="1:29" ht="13.5" customHeight="1" x14ac:dyDescent="0.2">
      <c r="A68" s="242" t="str">
        <f>IF(info_parties!A64="","",info_parties!A64)</f>
        <v>it_lpb01</v>
      </c>
      <c r="B68" s="96" t="str">
        <f>IF(A68="","",MID(info_weblinks!$C$3,32,3))</f>
        <v>ita</v>
      </c>
      <c r="C68" s="96" t="str">
        <f>IF(info_parties!G64="","",info_parties!G64)</f>
        <v>Pannella-Bonino List</v>
      </c>
      <c r="D68" s="96" t="str">
        <f>IF(info_parties!K64="","",info_parties!K64)</f>
        <v>Lista Pannella-Bonino</v>
      </c>
      <c r="E68" s="96" t="str">
        <f>IF(info_parties!H64="","",info_parties!H64)</f>
        <v>LPB</v>
      </c>
      <c r="F68" s="243" t="str">
        <f t="shared" si="4"/>
        <v/>
      </c>
      <c r="G68" s="244" t="str">
        <f t="shared" si="5"/>
        <v/>
      </c>
      <c r="H68" s="245" t="str">
        <f t="shared" si="6"/>
        <v/>
      </c>
      <c r="I68" s="246" t="str">
        <f t="shared" si="7"/>
        <v/>
      </c>
      <c r="J68" s="247" t="str">
        <f>IF(ISERROR(VLOOKUP($A68,parlvotes_lh!$A$11:$ZZ$200,6,FALSE))=TRUE,"",IF(VLOOKUP($A68,parlvotes_lh!$A$11:$ZZ$200,6,FALSE)=0,"",VLOOKUP($A68,parlvotes_lh!$A$11:$ZZ$200,6,FALSE)))</f>
        <v/>
      </c>
      <c r="K68" s="247" t="str">
        <f>IF(ISERROR(VLOOKUP($A68,parlvotes_lh!$A$11:$ZZ$200,26,FALSE))=TRUE,"",IF(VLOOKUP($A68,parlvotes_lh!$A$11:$ZZ$200,26,FALSE)=0,"",VLOOKUP($A68,parlvotes_lh!$A$11:$ZZ$200,26,FALSE)))</f>
        <v/>
      </c>
      <c r="L68" s="247" t="str">
        <f>IF(ISERROR(VLOOKUP($A68,parlvotes_lh!$A$11:$ZZ$200,46,FALSE))=TRUE,"",IF(VLOOKUP($A68,parlvotes_lh!$A$11:$ZZ$200,46,FALSE)=0,"",VLOOKUP($A68,parlvotes_lh!$A$11:$ZZ$200,46,FALSE)))</f>
        <v/>
      </c>
      <c r="M68" s="247" t="str">
        <f>IF(ISERROR(VLOOKUP($A68,parlvotes_lh!$A$11:$ZZ$200,66,FALSE))=TRUE,"",IF(VLOOKUP($A68,parlvotes_lh!$A$11:$ZZ$200,66,FALSE)=0,"",VLOOKUP($A68,parlvotes_lh!$A$11:$ZZ$200,66,FALSE)))</f>
        <v/>
      </c>
      <c r="N68" s="247" t="str">
        <f>IF(ISERROR(VLOOKUP($A68,parlvotes_lh!$A$11:$ZZ$200,86,FALSE))=TRUE,"",IF(VLOOKUP($A68,parlvotes_lh!$A$11:$ZZ$200,86,FALSE)=0,"",VLOOKUP($A68,parlvotes_lh!$A$11:$ZZ$200,86,FALSE)))</f>
        <v/>
      </c>
      <c r="O68" s="247" t="str">
        <f>IF(ISERROR(VLOOKUP($A68,parlvotes_lh!$A$11:$ZZ$200,106,FALSE))=TRUE,"",IF(VLOOKUP($A68,parlvotes_lh!$A$11:$ZZ$200,106,FALSE)=0,"",VLOOKUP($A68,parlvotes_lh!$A$11:$ZZ$200,106,FALSE)))</f>
        <v/>
      </c>
      <c r="P68" s="247" t="str">
        <f>IF(ISERROR(VLOOKUP($A68,parlvotes_lh!$A$11:$ZZ$200,126,FALSE))=TRUE,"",IF(VLOOKUP($A68,parlvotes_lh!$A$11:$ZZ$200,126,FALSE)=0,"",VLOOKUP($A68,parlvotes_lh!$A$11:$ZZ$200,126,FALSE)))</f>
        <v/>
      </c>
      <c r="Q68" s="248" t="str">
        <f>IF(ISERROR(VLOOKUP($A68,parlvotes_lh!$A$11:$ZZ$200,146,FALSE))=TRUE,"",IF(VLOOKUP($A68,parlvotes_lh!$A$11:$ZZ$200,146,FALSE)=0,"",VLOOKUP($A68,parlvotes_lh!$A$11:$ZZ$200,146,FALSE)))</f>
        <v/>
      </c>
      <c r="R68" s="248" t="str">
        <f>IF(ISERROR(VLOOKUP($A68,parlvotes_lh!$A$11:$ZZ$200,166,FALSE))=TRUE,"",IF(VLOOKUP($A68,parlvotes_lh!$A$11:$ZZ$200,166,FALSE)=0,"",VLOOKUP($A68,parlvotes_lh!$A$11:$ZZ$200,166,FALSE)))</f>
        <v/>
      </c>
      <c r="S68" s="248" t="str">
        <f>IF(ISERROR(VLOOKUP($A68,parlvotes_lh!$A$11:$ZZ$200,186,FALSE))=TRUE,"",IF(VLOOKUP($A68,parlvotes_lh!$A$11:$ZZ$200,186,FALSE)=0,"",VLOOKUP($A68,parlvotes_lh!$A$11:$ZZ$200,186,FALSE)))</f>
        <v/>
      </c>
      <c r="T68" s="248" t="str">
        <f>IF(ISERROR(VLOOKUP($A68,parlvotes_lh!$A$11:$ZZ$200,206,FALSE))=TRUE,"",IF(VLOOKUP($A68,parlvotes_lh!$A$11:$ZZ$200,206,FALSE)=0,"",VLOOKUP($A68,parlvotes_lh!$A$11:$ZZ$200,206,FALSE)))</f>
        <v/>
      </c>
      <c r="U68" s="248" t="str">
        <f>IF(ISERROR(VLOOKUP($A68,parlvotes_lh!$A$11:$ZZ$200,226,FALSE))=TRUE,"",IF(VLOOKUP($A68,parlvotes_lh!$A$11:$ZZ$200,226,FALSE)=0,"",VLOOKUP($A68,parlvotes_lh!$A$11:$ZZ$200,226,FALSE)))</f>
        <v/>
      </c>
      <c r="V68" s="248" t="str">
        <f>IF(ISERROR(VLOOKUP($A68,parlvotes_lh!$A$11:$ZZ$200,246,FALSE))=TRUE,"",IF(VLOOKUP($A68,parlvotes_lh!$A$11:$ZZ$200,246,FALSE)=0,"",VLOOKUP($A68,parlvotes_lh!$A$11:$ZZ$200,246,FALSE)))</f>
        <v/>
      </c>
      <c r="W68" s="248" t="str">
        <f>IF(ISERROR(VLOOKUP($A68,parlvotes_lh!$A$11:$ZZ$200,266,FALSE))=TRUE,"",IF(VLOOKUP($A68,parlvotes_lh!$A$11:$ZZ$200,266,FALSE)=0,"",VLOOKUP($A68,parlvotes_lh!$A$11:$ZZ$200,266,FALSE)))</f>
        <v/>
      </c>
      <c r="X68" s="248" t="str">
        <f>IF(ISERROR(VLOOKUP($A68,parlvotes_lh!$A$11:$ZZ$200,286,FALSE))=TRUE,"",IF(VLOOKUP($A68,parlvotes_lh!$A$11:$ZZ$200,286,FALSE)=0,"",VLOOKUP($A68,parlvotes_lh!$A$11:$ZZ$200,286,FALSE)))</f>
        <v/>
      </c>
      <c r="Y68" s="248" t="str">
        <f>IF(ISERROR(VLOOKUP($A68,parlvotes_lh!$A$11:$ZZ$200,306,FALSE))=TRUE,"",IF(VLOOKUP($A68,parlvotes_lh!$A$11:$ZZ$200,306,FALSE)=0,"",VLOOKUP($A68,parlvotes_lh!$A$11:$ZZ$200,306,FALSE)))</f>
        <v/>
      </c>
      <c r="Z68" s="248" t="str">
        <f>IF(ISERROR(VLOOKUP($A68,parlvotes_lh!$A$11:$ZZ$200,326,FALSE))=TRUE,"",IF(VLOOKUP($A68,parlvotes_lh!$A$11:$ZZ$200,326,FALSE)=0,"",VLOOKUP($A68,parlvotes_lh!$A$11:$ZZ$200,326,FALSE)))</f>
        <v/>
      </c>
      <c r="AA68" s="248" t="str">
        <f>IF(ISERROR(VLOOKUP($A68,parlvotes_lh!$A$11:$ZZ$200,346,FALSE))=TRUE,"",IF(VLOOKUP($A68,parlvotes_lh!$A$11:$ZZ$200,346,FALSE)=0,"",VLOOKUP($A68,parlvotes_lh!$A$11:$ZZ$200,346,FALSE)))</f>
        <v/>
      </c>
      <c r="AB68" s="248" t="str">
        <f>IF(ISERROR(VLOOKUP($A68,parlvotes_lh!$A$11:$ZZ$200,366,FALSE))=TRUE,"",IF(VLOOKUP($A68,parlvotes_lh!$A$11:$ZZ$200,366,FALSE)=0,"",VLOOKUP($A68,parlvotes_lh!$A$11:$ZZ$200,366,FALSE)))</f>
        <v/>
      </c>
      <c r="AC68" s="248" t="str">
        <f>IF(ISERROR(VLOOKUP($A68,parlvotes_lh!$A$11:$ZZ$200,386,FALSE))=TRUE,"",IF(VLOOKUP($A68,parlvotes_lh!$A$11:$ZZ$200,386,FALSE)=0,"",VLOOKUP($A68,parlvotes_lh!$A$11:$ZZ$200,386,FALSE)))</f>
        <v/>
      </c>
    </row>
    <row r="69" spans="1:29" ht="13.5" customHeight="1" x14ac:dyDescent="0.2">
      <c r="A69" s="242" t="str">
        <f>IF(info_parties!A65="","",info_parties!A65)</f>
        <v>it_lps01</v>
      </c>
      <c r="B69" s="96" t="str">
        <f>IF(A69="","",MID(info_weblinks!$C$3,32,3))</f>
        <v>ita</v>
      </c>
      <c r="C69" s="96" t="str">
        <f>IF(info_parties!G65="","",info_parties!G65)</f>
        <v>Pannella-Sgarbi List</v>
      </c>
      <c r="D69" s="96" t="str">
        <f>IF(info_parties!K65="","",info_parties!K65)</f>
        <v>Lista Pannella-Sgarbi</v>
      </c>
      <c r="E69" s="96" t="str">
        <f>IF(info_parties!H65="","",info_parties!H65)</f>
        <v>LPS</v>
      </c>
      <c r="F69" s="243" t="str">
        <f t="shared" si="4"/>
        <v/>
      </c>
      <c r="G69" s="244" t="str">
        <f t="shared" si="5"/>
        <v/>
      </c>
      <c r="H69" s="245" t="str">
        <f t="shared" si="6"/>
        <v/>
      </c>
      <c r="I69" s="246" t="str">
        <f t="shared" si="7"/>
        <v/>
      </c>
      <c r="J69" s="247" t="str">
        <f>IF(ISERROR(VLOOKUP($A69,parlvotes_lh!$A$11:$ZZ$200,6,FALSE))=TRUE,"",IF(VLOOKUP($A69,parlvotes_lh!$A$11:$ZZ$200,6,FALSE)=0,"",VLOOKUP($A69,parlvotes_lh!$A$11:$ZZ$200,6,FALSE)))</f>
        <v/>
      </c>
      <c r="K69" s="247" t="str">
        <f>IF(ISERROR(VLOOKUP($A69,parlvotes_lh!$A$11:$ZZ$200,26,FALSE))=TRUE,"",IF(VLOOKUP($A69,parlvotes_lh!$A$11:$ZZ$200,26,FALSE)=0,"",VLOOKUP($A69,parlvotes_lh!$A$11:$ZZ$200,26,FALSE)))</f>
        <v/>
      </c>
      <c r="L69" s="247" t="str">
        <f>IF(ISERROR(VLOOKUP($A69,parlvotes_lh!$A$11:$ZZ$200,46,FALSE))=TRUE,"",IF(VLOOKUP($A69,parlvotes_lh!$A$11:$ZZ$200,46,FALSE)=0,"",VLOOKUP($A69,parlvotes_lh!$A$11:$ZZ$200,46,FALSE)))</f>
        <v/>
      </c>
      <c r="M69" s="247" t="str">
        <f>IF(ISERROR(VLOOKUP($A69,parlvotes_lh!$A$11:$ZZ$200,66,FALSE))=TRUE,"",IF(VLOOKUP($A69,parlvotes_lh!$A$11:$ZZ$200,66,FALSE)=0,"",VLOOKUP($A69,parlvotes_lh!$A$11:$ZZ$200,66,FALSE)))</f>
        <v/>
      </c>
      <c r="N69" s="247" t="str">
        <f>IF(ISERROR(VLOOKUP($A69,parlvotes_lh!$A$11:$ZZ$200,86,FALSE))=TRUE,"",IF(VLOOKUP($A69,parlvotes_lh!$A$11:$ZZ$200,86,FALSE)=0,"",VLOOKUP($A69,parlvotes_lh!$A$11:$ZZ$200,86,FALSE)))</f>
        <v/>
      </c>
      <c r="O69" s="247" t="str">
        <f>IF(ISERROR(VLOOKUP($A69,parlvotes_lh!$A$11:$ZZ$200,106,FALSE))=TRUE,"",IF(VLOOKUP($A69,parlvotes_lh!$A$11:$ZZ$200,106,FALSE)=0,"",VLOOKUP($A69,parlvotes_lh!$A$11:$ZZ$200,106,FALSE)))</f>
        <v/>
      </c>
      <c r="P69" s="247" t="str">
        <f>IF(ISERROR(VLOOKUP($A69,parlvotes_lh!$A$11:$ZZ$200,126,FALSE))=TRUE,"",IF(VLOOKUP($A69,parlvotes_lh!$A$11:$ZZ$200,126,FALSE)=0,"",VLOOKUP($A69,parlvotes_lh!$A$11:$ZZ$200,126,FALSE)))</f>
        <v/>
      </c>
      <c r="Q69" s="248" t="str">
        <f>IF(ISERROR(VLOOKUP($A69,parlvotes_lh!$A$11:$ZZ$200,146,FALSE))=TRUE,"",IF(VLOOKUP($A69,parlvotes_lh!$A$11:$ZZ$200,146,FALSE)=0,"",VLOOKUP($A69,parlvotes_lh!$A$11:$ZZ$200,146,FALSE)))</f>
        <v/>
      </c>
      <c r="R69" s="248" t="str">
        <f>IF(ISERROR(VLOOKUP($A69,parlvotes_lh!$A$11:$ZZ$200,166,FALSE))=TRUE,"",IF(VLOOKUP($A69,parlvotes_lh!$A$11:$ZZ$200,166,FALSE)=0,"",VLOOKUP($A69,parlvotes_lh!$A$11:$ZZ$200,166,FALSE)))</f>
        <v/>
      </c>
      <c r="S69" s="248" t="str">
        <f>IF(ISERROR(VLOOKUP($A69,parlvotes_lh!$A$11:$ZZ$200,186,FALSE))=TRUE,"",IF(VLOOKUP($A69,parlvotes_lh!$A$11:$ZZ$200,186,FALSE)=0,"",VLOOKUP($A69,parlvotes_lh!$A$11:$ZZ$200,186,FALSE)))</f>
        <v/>
      </c>
      <c r="T69" s="248" t="str">
        <f>IF(ISERROR(VLOOKUP($A69,parlvotes_lh!$A$11:$ZZ$200,206,FALSE))=TRUE,"",IF(VLOOKUP($A69,parlvotes_lh!$A$11:$ZZ$200,206,FALSE)=0,"",VLOOKUP($A69,parlvotes_lh!$A$11:$ZZ$200,206,FALSE)))</f>
        <v/>
      </c>
      <c r="U69" s="248" t="str">
        <f>IF(ISERROR(VLOOKUP($A69,parlvotes_lh!$A$11:$ZZ$200,226,FALSE))=TRUE,"",IF(VLOOKUP($A69,parlvotes_lh!$A$11:$ZZ$200,226,FALSE)=0,"",VLOOKUP($A69,parlvotes_lh!$A$11:$ZZ$200,226,FALSE)))</f>
        <v/>
      </c>
      <c r="V69" s="248" t="str">
        <f>IF(ISERROR(VLOOKUP($A69,parlvotes_lh!$A$11:$ZZ$200,246,FALSE))=TRUE,"",IF(VLOOKUP($A69,parlvotes_lh!$A$11:$ZZ$200,246,FALSE)=0,"",VLOOKUP($A69,parlvotes_lh!$A$11:$ZZ$200,246,FALSE)))</f>
        <v/>
      </c>
      <c r="W69" s="248" t="str">
        <f>IF(ISERROR(VLOOKUP($A69,parlvotes_lh!$A$11:$ZZ$200,266,FALSE))=TRUE,"",IF(VLOOKUP($A69,parlvotes_lh!$A$11:$ZZ$200,266,FALSE)=0,"",VLOOKUP($A69,parlvotes_lh!$A$11:$ZZ$200,266,FALSE)))</f>
        <v/>
      </c>
      <c r="X69" s="248" t="str">
        <f>IF(ISERROR(VLOOKUP($A69,parlvotes_lh!$A$11:$ZZ$200,286,FALSE))=TRUE,"",IF(VLOOKUP($A69,parlvotes_lh!$A$11:$ZZ$200,286,FALSE)=0,"",VLOOKUP($A69,parlvotes_lh!$A$11:$ZZ$200,286,FALSE)))</f>
        <v/>
      </c>
      <c r="Y69" s="248" t="str">
        <f>IF(ISERROR(VLOOKUP($A69,parlvotes_lh!$A$11:$ZZ$200,306,FALSE))=TRUE,"",IF(VLOOKUP($A69,parlvotes_lh!$A$11:$ZZ$200,306,FALSE)=0,"",VLOOKUP($A69,parlvotes_lh!$A$11:$ZZ$200,306,FALSE)))</f>
        <v/>
      </c>
      <c r="Z69" s="248" t="str">
        <f>IF(ISERROR(VLOOKUP($A69,parlvotes_lh!$A$11:$ZZ$200,326,FALSE))=TRUE,"",IF(VLOOKUP($A69,parlvotes_lh!$A$11:$ZZ$200,326,FALSE)=0,"",VLOOKUP($A69,parlvotes_lh!$A$11:$ZZ$200,326,FALSE)))</f>
        <v/>
      </c>
      <c r="AA69" s="248" t="str">
        <f>IF(ISERROR(VLOOKUP($A69,parlvotes_lh!$A$11:$ZZ$200,346,FALSE))=TRUE,"",IF(VLOOKUP($A69,parlvotes_lh!$A$11:$ZZ$200,346,FALSE)=0,"",VLOOKUP($A69,parlvotes_lh!$A$11:$ZZ$200,346,FALSE)))</f>
        <v/>
      </c>
      <c r="AB69" s="248" t="str">
        <f>IF(ISERROR(VLOOKUP($A69,parlvotes_lh!$A$11:$ZZ$200,366,FALSE))=TRUE,"",IF(VLOOKUP($A69,parlvotes_lh!$A$11:$ZZ$200,366,FALSE)=0,"",VLOOKUP($A69,parlvotes_lh!$A$11:$ZZ$200,366,FALSE)))</f>
        <v/>
      </c>
      <c r="AC69" s="248" t="str">
        <f>IF(ISERROR(VLOOKUP($A69,parlvotes_lh!$A$11:$ZZ$200,386,FALSE))=TRUE,"",IF(VLOOKUP($A69,parlvotes_lh!$A$11:$ZZ$200,386,FALSE)=0,"",VLOOKUP($A69,parlvotes_lh!$A$11:$ZZ$200,386,FALSE)))</f>
        <v/>
      </c>
    </row>
    <row r="70" spans="1:29" ht="13.5" customHeight="1" x14ac:dyDescent="0.2">
      <c r="A70" s="242" t="str">
        <f>IF(info_parties!A66="","",info_parties!A66)</f>
        <v>it_lr01</v>
      </c>
      <c r="B70" s="96" t="str">
        <f>IF(A70="","",MID(info_weblinks!$C$3,32,3))</f>
        <v>ita</v>
      </c>
      <c r="C70" s="96" t="str">
        <f>IF(info_parties!G66="","",info_parties!G66)</f>
        <v>Referendum List</v>
      </c>
      <c r="D70" s="96" t="str">
        <f>IF(info_parties!K66="","",info_parties!K66)</f>
        <v>Lista Referendum</v>
      </c>
      <c r="E70" s="96" t="str">
        <f>IF(info_parties!H66="","",info_parties!H66)</f>
        <v>LR</v>
      </c>
      <c r="F70" s="243">
        <f t="shared" ref="F70:F102" si="8">IF(MAX(J70:AC70)=0,"",INDEX(J$1:AC$1,MATCH(TRUE,INDEX((J70:AC70&lt;&gt;""),0),0)))</f>
        <v>33699</v>
      </c>
      <c r="G70" s="244">
        <f t="shared" ref="G70:G102" si="9">IF(MAX(J70:AC70)=0,"",INDEX(J$1:AC$1,1,MATCH(LOOKUP(9.99+307,J70:AC70),J70:AC70,0)))</f>
        <v>33699</v>
      </c>
      <c r="H70" s="245">
        <f t="shared" ref="H70:H102" si="10">IF(MAX(J70:AC70)=0,"",MAX(J70:AC70))</f>
        <v>8.0000000000000002E-3</v>
      </c>
      <c r="I70" s="246">
        <f t="shared" ref="I70:I102" si="11">IF(H70="","",INDEX(J$1:AC$1,1,MATCH(H70,J70:AC70,0)))</f>
        <v>33699</v>
      </c>
      <c r="J70" s="247" t="str">
        <f>IF(ISERROR(VLOOKUP($A70,parlvotes_lh!$A$11:$ZZ$200,6,FALSE))=TRUE,"",IF(VLOOKUP($A70,parlvotes_lh!$A$11:$ZZ$200,6,FALSE)=0,"",VLOOKUP($A70,parlvotes_lh!$A$11:$ZZ$200,6,FALSE)))</f>
        <v/>
      </c>
      <c r="K70" s="247">
        <f>IF(ISERROR(VLOOKUP($A70,parlvotes_lh!$A$11:$ZZ$200,26,FALSE))=TRUE,"",IF(VLOOKUP($A70,parlvotes_lh!$A$11:$ZZ$200,26,FALSE)=0,"",VLOOKUP($A70,parlvotes_lh!$A$11:$ZZ$200,26,FALSE)))</f>
        <v>8.0000000000000002E-3</v>
      </c>
      <c r="L70" s="247" t="str">
        <f>IF(ISERROR(VLOOKUP($A70,parlvotes_lh!$A$11:$ZZ$200,46,FALSE))=TRUE,"",IF(VLOOKUP($A70,parlvotes_lh!$A$11:$ZZ$200,46,FALSE)=0,"",VLOOKUP($A70,parlvotes_lh!$A$11:$ZZ$200,46,FALSE)))</f>
        <v/>
      </c>
      <c r="M70" s="247" t="str">
        <f>IF(ISERROR(VLOOKUP($A70,parlvotes_lh!$A$11:$ZZ$200,66,FALSE))=TRUE,"",IF(VLOOKUP($A70,parlvotes_lh!$A$11:$ZZ$200,66,FALSE)=0,"",VLOOKUP($A70,parlvotes_lh!$A$11:$ZZ$200,66,FALSE)))</f>
        <v/>
      </c>
      <c r="N70" s="247" t="str">
        <f>IF(ISERROR(VLOOKUP($A70,parlvotes_lh!$A$11:$ZZ$200,86,FALSE))=TRUE,"",IF(VLOOKUP($A70,parlvotes_lh!$A$11:$ZZ$200,86,FALSE)=0,"",VLOOKUP($A70,parlvotes_lh!$A$11:$ZZ$200,86,FALSE)))</f>
        <v/>
      </c>
      <c r="O70" s="247" t="str">
        <f>IF(ISERROR(VLOOKUP($A70,parlvotes_lh!$A$11:$ZZ$200,106,FALSE))=TRUE,"",IF(VLOOKUP($A70,parlvotes_lh!$A$11:$ZZ$200,106,FALSE)=0,"",VLOOKUP($A70,parlvotes_lh!$A$11:$ZZ$200,106,FALSE)))</f>
        <v/>
      </c>
      <c r="P70" s="247" t="str">
        <f>IF(ISERROR(VLOOKUP($A70,parlvotes_lh!$A$11:$ZZ$200,126,FALSE))=TRUE,"",IF(VLOOKUP($A70,parlvotes_lh!$A$11:$ZZ$200,126,FALSE)=0,"",VLOOKUP($A70,parlvotes_lh!$A$11:$ZZ$200,126,FALSE)))</f>
        <v/>
      </c>
      <c r="Q70" s="248" t="str">
        <f>IF(ISERROR(VLOOKUP($A70,parlvotes_lh!$A$11:$ZZ$200,146,FALSE))=TRUE,"",IF(VLOOKUP($A70,parlvotes_lh!$A$11:$ZZ$200,146,FALSE)=0,"",VLOOKUP($A70,parlvotes_lh!$A$11:$ZZ$200,146,FALSE)))</f>
        <v/>
      </c>
      <c r="R70" s="248" t="str">
        <f>IF(ISERROR(VLOOKUP($A70,parlvotes_lh!$A$11:$ZZ$200,166,FALSE))=TRUE,"",IF(VLOOKUP($A70,parlvotes_lh!$A$11:$ZZ$200,166,FALSE)=0,"",VLOOKUP($A70,parlvotes_lh!$A$11:$ZZ$200,166,FALSE)))</f>
        <v/>
      </c>
      <c r="S70" s="248" t="str">
        <f>IF(ISERROR(VLOOKUP($A70,parlvotes_lh!$A$11:$ZZ$200,186,FALSE))=TRUE,"",IF(VLOOKUP($A70,parlvotes_lh!$A$11:$ZZ$200,186,FALSE)=0,"",VLOOKUP($A70,parlvotes_lh!$A$11:$ZZ$200,186,FALSE)))</f>
        <v/>
      </c>
      <c r="T70" s="248" t="str">
        <f>IF(ISERROR(VLOOKUP($A70,parlvotes_lh!$A$11:$ZZ$200,206,FALSE))=TRUE,"",IF(VLOOKUP($A70,parlvotes_lh!$A$11:$ZZ$200,206,FALSE)=0,"",VLOOKUP($A70,parlvotes_lh!$A$11:$ZZ$200,206,FALSE)))</f>
        <v/>
      </c>
      <c r="U70" s="248" t="str">
        <f>IF(ISERROR(VLOOKUP($A70,parlvotes_lh!$A$11:$ZZ$200,226,FALSE))=TRUE,"",IF(VLOOKUP($A70,parlvotes_lh!$A$11:$ZZ$200,226,FALSE)=0,"",VLOOKUP($A70,parlvotes_lh!$A$11:$ZZ$200,226,FALSE)))</f>
        <v/>
      </c>
      <c r="V70" s="248" t="str">
        <f>IF(ISERROR(VLOOKUP($A70,parlvotes_lh!$A$11:$ZZ$200,246,FALSE))=TRUE,"",IF(VLOOKUP($A70,parlvotes_lh!$A$11:$ZZ$200,246,FALSE)=0,"",VLOOKUP($A70,parlvotes_lh!$A$11:$ZZ$200,246,FALSE)))</f>
        <v/>
      </c>
      <c r="W70" s="248" t="str">
        <f>IF(ISERROR(VLOOKUP($A70,parlvotes_lh!$A$11:$ZZ$200,266,FALSE))=TRUE,"",IF(VLOOKUP($A70,parlvotes_lh!$A$11:$ZZ$200,266,FALSE)=0,"",VLOOKUP($A70,parlvotes_lh!$A$11:$ZZ$200,266,FALSE)))</f>
        <v/>
      </c>
      <c r="X70" s="248" t="str">
        <f>IF(ISERROR(VLOOKUP($A70,parlvotes_lh!$A$11:$ZZ$200,286,FALSE))=TRUE,"",IF(VLOOKUP($A70,parlvotes_lh!$A$11:$ZZ$200,286,FALSE)=0,"",VLOOKUP($A70,parlvotes_lh!$A$11:$ZZ$200,286,FALSE)))</f>
        <v/>
      </c>
      <c r="Y70" s="248" t="str">
        <f>IF(ISERROR(VLOOKUP($A70,parlvotes_lh!$A$11:$ZZ$200,306,FALSE))=TRUE,"",IF(VLOOKUP($A70,parlvotes_lh!$A$11:$ZZ$200,306,FALSE)=0,"",VLOOKUP($A70,parlvotes_lh!$A$11:$ZZ$200,306,FALSE)))</f>
        <v/>
      </c>
      <c r="Z70" s="248" t="str">
        <f>IF(ISERROR(VLOOKUP($A70,parlvotes_lh!$A$11:$ZZ$200,326,FALSE))=TRUE,"",IF(VLOOKUP($A70,parlvotes_lh!$A$11:$ZZ$200,326,FALSE)=0,"",VLOOKUP($A70,parlvotes_lh!$A$11:$ZZ$200,326,FALSE)))</f>
        <v/>
      </c>
      <c r="AA70" s="248" t="str">
        <f>IF(ISERROR(VLOOKUP($A70,parlvotes_lh!$A$11:$ZZ$200,346,FALSE))=TRUE,"",IF(VLOOKUP($A70,parlvotes_lh!$A$11:$ZZ$200,346,FALSE)=0,"",VLOOKUP($A70,parlvotes_lh!$A$11:$ZZ$200,346,FALSE)))</f>
        <v/>
      </c>
      <c r="AB70" s="248" t="str">
        <f>IF(ISERROR(VLOOKUP($A70,parlvotes_lh!$A$11:$ZZ$200,366,FALSE))=TRUE,"",IF(VLOOKUP($A70,parlvotes_lh!$A$11:$ZZ$200,366,FALSE)=0,"",VLOOKUP($A70,parlvotes_lh!$A$11:$ZZ$200,366,FALSE)))</f>
        <v/>
      </c>
      <c r="AC70" s="248" t="str">
        <f>IF(ISERROR(VLOOKUP($A70,parlvotes_lh!$A$11:$ZZ$200,386,FALSE))=TRUE,"",IF(VLOOKUP($A70,parlvotes_lh!$A$11:$ZZ$200,386,FALSE)=0,"",VLOOKUP($A70,parlvotes_lh!$A$11:$ZZ$200,386,FALSE)))</f>
        <v/>
      </c>
    </row>
    <row r="71" spans="1:29" ht="13.5" customHeight="1" x14ac:dyDescent="0.2">
      <c r="A71" s="242" t="str">
        <f>IF(info_parties!A67="","",info_parties!A67)</f>
        <v>it_vda01</v>
      </c>
      <c r="B71" s="96" t="str">
        <f>IF(A71="","",MID(info_weblinks!$C$3,32,3))</f>
        <v>ita</v>
      </c>
      <c r="C71" s="96" t="str">
        <f>IF(info_parties!G67="","",info_parties!G67)</f>
        <v>Aosta Valley List</v>
      </c>
      <c r="D71" s="96" t="str">
        <f>IF(info_parties!K67="","",info_parties!K67)</f>
        <v>Lista Valle d’Aosta</v>
      </c>
      <c r="E71" s="96" t="str">
        <f>IF(info_parties!H67="","",info_parties!H67)</f>
        <v>VdA</v>
      </c>
      <c r="F71" s="243" t="str">
        <f t="shared" si="8"/>
        <v/>
      </c>
      <c r="G71" s="244" t="str">
        <f t="shared" si="9"/>
        <v/>
      </c>
      <c r="H71" s="245" t="str">
        <f t="shared" si="10"/>
        <v/>
      </c>
      <c r="I71" s="246" t="str">
        <f t="shared" si="11"/>
        <v/>
      </c>
      <c r="J71" s="247" t="str">
        <f>IF(ISERROR(VLOOKUP($A71,parlvotes_lh!$A$11:$ZZ$200,6,FALSE))=TRUE,"",IF(VLOOKUP($A71,parlvotes_lh!$A$11:$ZZ$200,6,FALSE)=0,"",VLOOKUP($A71,parlvotes_lh!$A$11:$ZZ$200,6,FALSE)))</f>
        <v/>
      </c>
      <c r="K71" s="247" t="str">
        <f>IF(ISERROR(VLOOKUP($A71,parlvotes_lh!$A$11:$ZZ$200,26,FALSE))=TRUE,"",IF(VLOOKUP($A71,parlvotes_lh!$A$11:$ZZ$200,26,FALSE)=0,"",VLOOKUP($A71,parlvotes_lh!$A$11:$ZZ$200,26,FALSE)))</f>
        <v/>
      </c>
      <c r="L71" s="247" t="str">
        <f>IF(ISERROR(VLOOKUP($A71,parlvotes_lh!$A$11:$ZZ$200,46,FALSE))=TRUE,"",IF(VLOOKUP($A71,parlvotes_lh!$A$11:$ZZ$200,46,FALSE)=0,"",VLOOKUP($A71,parlvotes_lh!$A$11:$ZZ$200,46,FALSE)))</f>
        <v/>
      </c>
      <c r="M71" s="247" t="str">
        <f>IF(ISERROR(VLOOKUP($A71,parlvotes_lh!$A$11:$ZZ$200,66,FALSE))=TRUE,"",IF(VLOOKUP($A71,parlvotes_lh!$A$11:$ZZ$200,66,FALSE)=0,"",VLOOKUP($A71,parlvotes_lh!$A$11:$ZZ$200,66,FALSE)))</f>
        <v/>
      </c>
      <c r="N71" s="247" t="str">
        <f>IF(ISERROR(VLOOKUP($A71,parlvotes_lh!$A$11:$ZZ$200,86,FALSE))=TRUE,"",IF(VLOOKUP($A71,parlvotes_lh!$A$11:$ZZ$200,86,FALSE)=0,"",VLOOKUP($A71,parlvotes_lh!$A$11:$ZZ$200,86,FALSE)))</f>
        <v/>
      </c>
      <c r="O71" s="247" t="str">
        <f>IF(ISERROR(VLOOKUP($A71,parlvotes_lh!$A$11:$ZZ$200,106,FALSE))=TRUE,"",IF(VLOOKUP($A71,parlvotes_lh!$A$11:$ZZ$200,106,FALSE)=0,"",VLOOKUP($A71,parlvotes_lh!$A$11:$ZZ$200,106,FALSE)))</f>
        <v/>
      </c>
      <c r="P71" s="247" t="str">
        <f>IF(ISERROR(VLOOKUP($A71,parlvotes_lh!$A$11:$ZZ$200,126,FALSE))=TRUE,"",IF(VLOOKUP($A71,parlvotes_lh!$A$11:$ZZ$200,126,FALSE)=0,"",VLOOKUP($A71,parlvotes_lh!$A$11:$ZZ$200,126,FALSE)))</f>
        <v/>
      </c>
      <c r="Q71" s="248" t="str">
        <f>IF(ISERROR(VLOOKUP($A71,parlvotes_lh!$A$11:$ZZ$200,146,FALSE))=TRUE,"",IF(VLOOKUP($A71,parlvotes_lh!$A$11:$ZZ$200,146,FALSE)=0,"",VLOOKUP($A71,parlvotes_lh!$A$11:$ZZ$200,146,FALSE)))</f>
        <v/>
      </c>
      <c r="R71" s="248" t="str">
        <f>IF(ISERROR(VLOOKUP($A71,parlvotes_lh!$A$11:$ZZ$200,166,FALSE))=TRUE,"",IF(VLOOKUP($A71,parlvotes_lh!$A$11:$ZZ$200,166,FALSE)=0,"",VLOOKUP($A71,parlvotes_lh!$A$11:$ZZ$200,166,FALSE)))</f>
        <v/>
      </c>
      <c r="S71" s="248" t="str">
        <f>IF(ISERROR(VLOOKUP($A71,parlvotes_lh!$A$11:$ZZ$200,186,FALSE))=TRUE,"",IF(VLOOKUP($A71,parlvotes_lh!$A$11:$ZZ$200,186,FALSE)=0,"",VLOOKUP($A71,parlvotes_lh!$A$11:$ZZ$200,186,FALSE)))</f>
        <v/>
      </c>
      <c r="T71" s="248" t="str">
        <f>IF(ISERROR(VLOOKUP($A71,parlvotes_lh!$A$11:$ZZ$200,206,FALSE))=TRUE,"",IF(VLOOKUP($A71,parlvotes_lh!$A$11:$ZZ$200,206,FALSE)=0,"",VLOOKUP($A71,parlvotes_lh!$A$11:$ZZ$200,206,FALSE)))</f>
        <v/>
      </c>
      <c r="U71" s="248" t="str">
        <f>IF(ISERROR(VLOOKUP($A71,parlvotes_lh!$A$11:$ZZ$200,226,FALSE))=TRUE,"",IF(VLOOKUP($A71,parlvotes_lh!$A$11:$ZZ$200,226,FALSE)=0,"",VLOOKUP($A71,parlvotes_lh!$A$11:$ZZ$200,226,FALSE)))</f>
        <v/>
      </c>
      <c r="V71" s="248" t="str">
        <f>IF(ISERROR(VLOOKUP($A71,parlvotes_lh!$A$11:$ZZ$200,246,FALSE))=TRUE,"",IF(VLOOKUP($A71,parlvotes_lh!$A$11:$ZZ$200,246,FALSE)=0,"",VLOOKUP($A71,parlvotes_lh!$A$11:$ZZ$200,246,FALSE)))</f>
        <v/>
      </c>
      <c r="W71" s="248" t="str">
        <f>IF(ISERROR(VLOOKUP($A71,parlvotes_lh!$A$11:$ZZ$200,266,FALSE))=TRUE,"",IF(VLOOKUP($A71,parlvotes_lh!$A$11:$ZZ$200,266,FALSE)=0,"",VLOOKUP($A71,parlvotes_lh!$A$11:$ZZ$200,266,FALSE)))</f>
        <v/>
      </c>
      <c r="X71" s="248" t="str">
        <f>IF(ISERROR(VLOOKUP($A71,parlvotes_lh!$A$11:$ZZ$200,286,FALSE))=TRUE,"",IF(VLOOKUP($A71,parlvotes_lh!$A$11:$ZZ$200,286,FALSE)=0,"",VLOOKUP($A71,parlvotes_lh!$A$11:$ZZ$200,286,FALSE)))</f>
        <v/>
      </c>
      <c r="Y71" s="248" t="str">
        <f>IF(ISERROR(VLOOKUP($A71,parlvotes_lh!$A$11:$ZZ$200,306,FALSE))=TRUE,"",IF(VLOOKUP($A71,parlvotes_lh!$A$11:$ZZ$200,306,FALSE)=0,"",VLOOKUP($A71,parlvotes_lh!$A$11:$ZZ$200,306,FALSE)))</f>
        <v/>
      </c>
      <c r="Z71" s="248" t="str">
        <f>IF(ISERROR(VLOOKUP($A71,parlvotes_lh!$A$11:$ZZ$200,326,FALSE))=TRUE,"",IF(VLOOKUP($A71,parlvotes_lh!$A$11:$ZZ$200,326,FALSE)=0,"",VLOOKUP($A71,parlvotes_lh!$A$11:$ZZ$200,326,FALSE)))</f>
        <v/>
      </c>
      <c r="AA71" s="248" t="str">
        <f>IF(ISERROR(VLOOKUP($A71,parlvotes_lh!$A$11:$ZZ$200,346,FALSE))=TRUE,"",IF(VLOOKUP($A71,parlvotes_lh!$A$11:$ZZ$200,346,FALSE)=0,"",VLOOKUP($A71,parlvotes_lh!$A$11:$ZZ$200,346,FALSE)))</f>
        <v/>
      </c>
      <c r="AB71" s="248" t="str">
        <f>IF(ISERROR(VLOOKUP($A71,parlvotes_lh!$A$11:$ZZ$200,366,FALSE))=TRUE,"",IF(VLOOKUP($A71,parlvotes_lh!$A$11:$ZZ$200,366,FALSE)=0,"",VLOOKUP($A71,parlvotes_lh!$A$11:$ZZ$200,366,FALSE)))</f>
        <v/>
      </c>
      <c r="AC71" s="248" t="str">
        <f>IF(ISERROR(VLOOKUP($A71,parlvotes_lh!$A$11:$ZZ$200,386,FALSE))=TRUE,"",IF(VLOOKUP($A71,parlvotes_lh!$A$11:$ZZ$200,386,FALSE)=0,"",VLOOKUP($A71,parlvotes_lh!$A$11:$ZZ$200,386,FALSE)))</f>
        <v/>
      </c>
    </row>
    <row r="72" spans="1:29" ht="13.5" customHeight="1" x14ac:dyDescent="0.2">
      <c r="A72" s="242" t="str">
        <f>IF(info_parties!A68="","",info_parties!A68)</f>
        <v>it_lvda-apf01</v>
      </c>
      <c r="B72" s="96" t="str">
        <f>IF(A72="","",MID(info_weblinks!$C$3,32,3))</f>
        <v>ita</v>
      </c>
      <c r="C72" s="96" t="str">
        <f>IF(info_parties!G68="","",info_parties!G68)</f>
        <v>Valley d'Aosta List-Autonomy Progress Federalism</v>
      </c>
      <c r="D72" s="96" t="str">
        <f>IF(info_parties!K68="","",info_parties!K68)</f>
        <v>Lista Vallée d'Aoste - Autonomie Progrès Fédéralisme</v>
      </c>
      <c r="E72" s="96" t="str">
        <f>IF(info_parties!H68="","",info_parties!H68)</f>
        <v>VdA-APF</v>
      </c>
      <c r="F72" s="243">
        <f t="shared" si="8"/>
        <v>33699</v>
      </c>
      <c r="G72" s="244">
        <f t="shared" si="9"/>
        <v>33699</v>
      </c>
      <c r="H72" s="245">
        <f t="shared" si="10"/>
        <v>1E-3</v>
      </c>
      <c r="I72" s="246">
        <f t="shared" si="11"/>
        <v>33699</v>
      </c>
      <c r="J72" s="247" t="str">
        <f>IF(ISERROR(VLOOKUP($A72,parlvotes_lh!$A$11:$ZZ$200,6,FALSE))=TRUE,"",IF(VLOOKUP($A72,parlvotes_lh!$A$11:$ZZ$200,6,FALSE)=0,"",VLOOKUP($A72,parlvotes_lh!$A$11:$ZZ$200,6,FALSE)))</f>
        <v/>
      </c>
      <c r="K72" s="247">
        <f>IF(ISERROR(VLOOKUP($A72,parlvotes_lh!$A$11:$ZZ$200,26,FALSE))=TRUE,"",IF(VLOOKUP($A72,parlvotes_lh!$A$11:$ZZ$200,26,FALSE)=0,"",VLOOKUP($A72,parlvotes_lh!$A$11:$ZZ$200,26,FALSE)))</f>
        <v>1E-3</v>
      </c>
      <c r="L72" s="247" t="str">
        <f>IF(ISERROR(VLOOKUP($A72,parlvotes_lh!$A$11:$ZZ$200,46,FALSE))=TRUE,"",IF(VLOOKUP($A72,parlvotes_lh!$A$11:$ZZ$200,46,FALSE)=0,"",VLOOKUP($A72,parlvotes_lh!$A$11:$ZZ$200,46,FALSE)))</f>
        <v/>
      </c>
      <c r="M72" s="247" t="str">
        <f>IF(ISERROR(VLOOKUP($A72,parlvotes_lh!$A$11:$ZZ$200,66,FALSE))=TRUE,"",IF(VLOOKUP($A72,parlvotes_lh!$A$11:$ZZ$200,66,FALSE)=0,"",VLOOKUP($A72,parlvotes_lh!$A$11:$ZZ$200,66,FALSE)))</f>
        <v/>
      </c>
      <c r="N72" s="247" t="str">
        <f>IF(ISERROR(VLOOKUP($A72,parlvotes_lh!$A$11:$ZZ$200,86,FALSE))=TRUE,"",IF(VLOOKUP($A72,parlvotes_lh!$A$11:$ZZ$200,86,FALSE)=0,"",VLOOKUP($A72,parlvotes_lh!$A$11:$ZZ$200,86,FALSE)))</f>
        <v/>
      </c>
      <c r="O72" s="247" t="str">
        <f>IF(ISERROR(VLOOKUP($A72,parlvotes_lh!$A$11:$ZZ$200,106,FALSE))=TRUE,"",IF(VLOOKUP($A72,parlvotes_lh!$A$11:$ZZ$200,106,FALSE)=0,"",VLOOKUP($A72,parlvotes_lh!$A$11:$ZZ$200,106,FALSE)))</f>
        <v/>
      </c>
      <c r="P72" s="247" t="str">
        <f>IF(ISERROR(VLOOKUP($A72,parlvotes_lh!$A$11:$ZZ$200,126,FALSE))=TRUE,"",IF(VLOOKUP($A72,parlvotes_lh!$A$11:$ZZ$200,126,FALSE)=0,"",VLOOKUP($A72,parlvotes_lh!$A$11:$ZZ$200,126,FALSE)))</f>
        <v/>
      </c>
      <c r="Q72" s="248" t="str">
        <f>IF(ISERROR(VLOOKUP($A72,parlvotes_lh!$A$11:$ZZ$200,146,FALSE))=TRUE,"",IF(VLOOKUP($A72,parlvotes_lh!$A$11:$ZZ$200,146,FALSE)=0,"",VLOOKUP($A72,parlvotes_lh!$A$11:$ZZ$200,146,FALSE)))</f>
        <v/>
      </c>
      <c r="R72" s="248" t="str">
        <f>IF(ISERROR(VLOOKUP($A72,parlvotes_lh!$A$11:$ZZ$200,166,FALSE))=TRUE,"",IF(VLOOKUP($A72,parlvotes_lh!$A$11:$ZZ$200,166,FALSE)=0,"",VLOOKUP($A72,parlvotes_lh!$A$11:$ZZ$200,166,FALSE)))</f>
        <v/>
      </c>
      <c r="S72" s="248" t="str">
        <f>IF(ISERROR(VLOOKUP($A72,parlvotes_lh!$A$11:$ZZ$200,186,FALSE))=TRUE,"",IF(VLOOKUP($A72,parlvotes_lh!$A$11:$ZZ$200,186,FALSE)=0,"",VLOOKUP($A72,parlvotes_lh!$A$11:$ZZ$200,186,FALSE)))</f>
        <v/>
      </c>
      <c r="T72" s="248" t="str">
        <f>IF(ISERROR(VLOOKUP($A72,parlvotes_lh!$A$11:$ZZ$200,206,FALSE))=TRUE,"",IF(VLOOKUP($A72,parlvotes_lh!$A$11:$ZZ$200,206,FALSE)=0,"",VLOOKUP($A72,parlvotes_lh!$A$11:$ZZ$200,206,FALSE)))</f>
        <v/>
      </c>
      <c r="U72" s="248" t="str">
        <f>IF(ISERROR(VLOOKUP($A72,parlvotes_lh!$A$11:$ZZ$200,226,FALSE))=TRUE,"",IF(VLOOKUP($A72,parlvotes_lh!$A$11:$ZZ$200,226,FALSE)=0,"",VLOOKUP($A72,parlvotes_lh!$A$11:$ZZ$200,226,FALSE)))</f>
        <v/>
      </c>
      <c r="V72" s="248" t="str">
        <f>IF(ISERROR(VLOOKUP($A72,parlvotes_lh!$A$11:$ZZ$200,246,FALSE))=TRUE,"",IF(VLOOKUP($A72,parlvotes_lh!$A$11:$ZZ$200,246,FALSE)=0,"",VLOOKUP($A72,parlvotes_lh!$A$11:$ZZ$200,246,FALSE)))</f>
        <v/>
      </c>
      <c r="W72" s="248" t="str">
        <f>IF(ISERROR(VLOOKUP($A72,parlvotes_lh!$A$11:$ZZ$200,266,FALSE))=TRUE,"",IF(VLOOKUP($A72,parlvotes_lh!$A$11:$ZZ$200,266,FALSE)=0,"",VLOOKUP($A72,parlvotes_lh!$A$11:$ZZ$200,266,FALSE)))</f>
        <v/>
      </c>
      <c r="X72" s="248" t="str">
        <f>IF(ISERROR(VLOOKUP($A72,parlvotes_lh!$A$11:$ZZ$200,286,FALSE))=TRUE,"",IF(VLOOKUP($A72,parlvotes_lh!$A$11:$ZZ$200,286,FALSE)=0,"",VLOOKUP($A72,parlvotes_lh!$A$11:$ZZ$200,286,FALSE)))</f>
        <v/>
      </c>
      <c r="Y72" s="248" t="str">
        <f>IF(ISERROR(VLOOKUP($A72,parlvotes_lh!$A$11:$ZZ$200,306,FALSE))=TRUE,"",IF(VLOOKUP($A72,parlvotes_lh!$A$11:$ZZ$200,306,FALSE)=0,"",VLOOKUP($A72,parlvotes_lh!$A$11:$ZZ$200,306,FALSE)))</f>
        <v/>
      </c>
      <c r="Z72" s="248" t="str">
        <f>IF(ISERROR(VLOOKUP($A72,parlvotes_lh!$A$11:$ZZ$200,326,FALSE))=TRUE,"",IF(VLOOKUP($A72,parlvotes_lh!$A$11:$ZZ$200,326,FALSE)=0,"",VLOOKUP($A72,parlvotes_lh!$A$11:$ZZ$200,326,FALSE)))</f>
        <v/>
      </c>
      <c r="AA72" s="248" t="str">
        <f>IF(ISERROR(VLOOKUP($A72,parlvotes_lh!$A$11:$ZZ$200,346,FALSE))=TRUE,"",IF(VLOOKUP($A72,parlvotes_lh!$A$11:$ZZ$200,346,FALSE)=0,"",VLOOKUP($A72,parlvotes_lh!$A$11:$ZZ$200,346,FALSE)))</f>
        <v/>
      </c>
      <c r="AB72" s="248" t="str">
        <f>IF(ISERROR(VLOOKUP($A72,parlvotes_lh!$A$11:$ZZ$200,366,FALSE))=TRUE,"",IF(VLOOKUP($A72,parlvotes_lh!$A$11:$ZZ$200,366,FALSE)=0,"",VLOOKUP($A72,parlvotes_lh!$A$11:$ZZ$200,366,FALSE)))</f>
        <v/>
      </c>
      <c r="AC72" s="248" t="str">
        <f>IF(ISERROR(VLOOKUP($A72,parlvotes_lh!$A$11:$ZZ$200,386,FALSE))=TRUE,"",IF(VLOOKUP($A72,parlvotes_lh!$A$11:$ZZ$200,386,FALSE)=0,"",VLOOKUP($A72,parlvotes_lh!$A$11:$ZZ$200,386,FALSE)))</f>
        <v/>
      </c>
    </row>
    <row r="73" spans="1:29" ht="13.5" customHeight="1" x14ac:dyDescent="0.2">
      <c r="A73" s="242" t="str">
        <f>IF(info_parties!A69="","",info_parties!A69)</f>
        <v>it_inm01</v>
      </c>
      <c r="B73" s="96" t="str">
        <f>IF(A73="","",MID(info_weblinks!$C$3,32,3))</f>
        <v>ita</v>
      </c>
      <c r="C73" s="96" t="str">
        <f>IF(info_parties!G69="","",info_parties!G69)</f>
        <v>For Italy in the World with Tremaglia</v>
      </c>
      <c r="D73" s="96" t="str">
        <f>IF(info_parties!K69="","",info_parties!K69)</f>
        <v>l'Italia nel mondo con Tremaglia</v>
      </c>
      <c r="E73" s="96" t="str">
        <f>IF(info_parties!H69="","",info_parties!H69)</f>
        <v>InM</v>
      </c>
      <c r="F73" s="243">
        <f t="shared" si="8"/>
        <v>38816</v>
      </c>
      <c r="G73" s="244">
        <f t="shared" si="9"/>
        <v>38816</v>
      </c>
      <c r="H73" s="245">
        <f t="shared" si="10"/>
        <v>2E-3</v>
      </c>
      <c r="I73" s="246">
        <f t="shared" si="11"/>
        <v>38816</v>
      </c>
      <c r="J73" s="247" t="str">
        <f>IF(ISERROR(VLOOKUP($A73,parlvotes_lh!$A$11:$ZZ$200,6,FALSE))=TRUE,"",IF(VLOOKUP($A73,parlvotes_lh!$A$11:$ZZ$200,6,FALSE)=0,"",VLOOKUP($A73,parlvotes_lh!$A$11:$ZZ$200,6,FALSE)))</f>
        <v/>
      </c>
      <c r="K73" s="247" t="str">
        <f>IF(ISERROR(VLOOKUP($A73,parlvotes_lh!$A$11:$ZZ$200,26,FALSE))=TRUE,"",IF(VLOOKUP($A73,parlvotes_lh!$A$11:$ZZ$200,26,FALSE)=0,"",VLOOKUP($A73,parlvotes_lh!$A$11:$ZZ$200,26,FALSE)))</f>
        <v/>
      </c>
      <c r="L73" s="247" t="str">
        <f>IF(ISERROR(VLOOKUP($A73,parlvotes_lh!$A$11:$ZZ$200,46,FALSE))=TRUE,"",IF(VLOOKUP($A73,parlvotes_lh!$A$11:$ZZ$200,46,FALSE)=0,"",VLOOKUP($A73,parlvotes_lh!$A$11:$ZZ$200,46,FALSE)))</f>
        <v/>
      </c>
      <c r="M73" s="247" t="str">
        <f>IF(ISERROR(VLOOKUP($A73,parlvotes_lh!$A$11:$ZZ$200,66,FALSE))=TRUE,"",IF(VLOOKUP($A73,parlvotes_lh!$A$11:$ZZ$200,66,FALSE)=0,"",VLOOKUP($A73,parlvotes_lh!$A$11:$ZZ$200,66,FALSE)))</f>
        <v/>
      </c>
      <c r="N73" s="247" t="str">
        <f>IF(ISERROR(VLOOKUP($A73,parlvotes_lh!$A$11:$ZZ$200,86,FALSE))=TRUE,"",IF(VLOOKUP($A73,parlvotes_lh!$A$11:$ZZ$200,86,FALSE)=0,"",VLOOKUP($A73,parlvotes_lh!$A$11:$ZZ$200,86,FALSE)))</f>
        <v/>
      </c>
      <c r="O73" s="247">
        <f>IF(ISERROR(VLOOKUP($A73,parlvotes_lh!$A$11:$ZZ$200,106,FALSE))=TRUE,"",IF(VLOOKUP($A73,parlvotes_lh!$A$11:$ZZ$200,106,FALSE)=0,"",VLOOKUP($A73,parlvotes_lh!$A$11:$ZZ$200,106,FALSE)))</f>
        <v>2E-3</v>
      </c>
      <c r="P73" s="247" t="str">
        <f>IF(ISERROR(VLOOKUP($A73,parlvotes_lh!$A$11:$ZZ$200,126,FALSE))=TRUE,"",IF(VLOOKUP($A73,parlvotes_lh!$A$11:$ZZ$200,126,FALSE)=0,"",VLOOKUP($A73,parlvotes_lh!$A$11:$ZZ$200,126,FALSE)))</f>
        <v/>
      </c>
      <c r="Q73" s="248" t="str">
        <f>IF(ISERROR(VLOOKUP($A73,parlvotes_lh!$A$11:$ZZ$200,146,FALSE))=TRUE,"",IF(VLOOKUP($A73,parlvotes_lh!$A$11:$ZZ$200,146,FALSE)=0,"",VLOOKUP($A73,parlvotes_lh!$A$11:$ZZ$200,146,FALSE)))</f>
        <v/>
      </c>
      <c r="R73" s="248" t="str">
        <f>IF(ISERROR(VLOOKUP($A73,parlvotes_lh!$A$11:$ZZ$200,166,FALSE))=TRUE,"",IF(VLOOKUP($A73,parlvotes_lh!$A$11:$ZZ$200,166,FALSE)=0,"",VLOOKUP($A73,parlvotes_lh!$A$11:$ZZ$200,166,FALSE)))</f>
        <v/>
      </c>
      <c r="S73" s="248" t="str">
        <f>IF(ISERROR(VLOOKUP($A73,parlvotes_lh!$A$11:$ZZ$200,186,FALSE))=TRUE,"",IF(VLOOKUP($A73,parlvotes_lh!$A$11:$ZZ$200,186,FALSE)=0,"",VLOOKUP($A73,parlvotes_lh!$A$11:$ZZ$200,186,FALSE)))</f>
        <v/>
      </c>
      <c r="T73" s="248" t="str">
        <f>IF(ISERROR(VLOOKUP($A73,parlvotes_lh!$A$11:$ZZ$200,206,FALSE))=TRUE,"",IF(VLOOKUP($A73,parlvotes_lh!$A$11:$ZZ$200,206,FALSE)=0,"",VLOOKUP($A73,parlvotes_lh!$A$11:$ZZ$200,206,FALSE)))</f>
        <v/>
      </c>
      <c r="U73" s="248" t="str">
        <f>IF(ISERROR(VLOOKUP($A73,parlvotes_lh!$A$11:$ZZ$200,226,FALSE))=TRUE,"",IF(VLOOKUP($A73,parlvotes_lh!$A$11:$ZZ$200,226,FALSE)=0,"",VLOOKUP($A73,parlvotes_lh!$A$11:$ZZ$200,226,FALSE)))</f>
        <v/>
      </c>
      <c r="V73" s="248" t="str">
        <f>IF(ISERROR(VLOOKUP($A73,parlvotes_lh!$A$11:$ZZ$200,246,FALSE))=TRUE,"",IF(VLOOKUP($A73,parlvotes_lh!$A$11:$ZZ$200,246,FALSE)=0,"",VLOOKUP($A73,parlvotes_lh!$A$11:$ZZ$200,246,FALSE)))</f>
        <v/>
      </c>
      <c r="W73" s="248" t="str">
        <f>IF(ISERROR(VLOOKUP($A73,parlvotes_lh!$A$11:$ZZ$200,266,FALSE))=TRUE,"",IF(VLOOKUP($A73,parlvotes_lh!$A$11:$ZZ$200,266,FALSE)=0,"",VLOOKUP($A73,parlvotes_lh!$A$11:$ZZ$200,266,FALSE)))</f>
        <v/>
      </c>
      <c r="X73" s="248" t="str">
        <f>IF(ISERROR(VLOOKUP($A73,parlvotes_lh!$A$11:$ZZ$200,286,FALSE))=TRUE,"",IF(VLOOKUP($A73,parlvotes_lh!$A$11:$ZZ$200,286,FALSE)=0,"",VLOOKUP($A73,parlvotes_lh!$A$11:$ZZ$200,286,FALSE)))</f>
        <v/>
      </c>
      <c r="Y73" s="248" t="str">
        <f>IF(ISERROR(VLOOKUP($A73,parlvotes_lh!$A$11:$ZZ$200,306,FALSE))=TRUE,"",IF(VLOOKUP($A73,parlvotes_lh!$A$11:$ZZ$200,306,FALSE)=0,"",VLOOKUP($A73,parlvotes_lh!$A$11:$ZZ$200,306,FALSE)))</f>
        <v/>
      </c>
      <c r="Z73" s="248" t="str">
        <f>IF(ISERROR(VLOOKUP($A73,parlvotes_lh!$A$11:$ZZ$200,326,FALSE))=TRUE,"",IF(VLOOKUP($A73,parlvotes_lh!$A$11:$ZZ$200,326,FALSE)=0,"",VLOOKUP($A73,parlvotes_lh!$A$11:$ZZ$200,326,FALSE)))</f>
        <v/>
      </c>
      <c r="AA73" s="248" t="str">
        <f>IF(ISERROR(VLOOKUP($A73,parlvotes_lh!$A$11:$ZZ$200,346,FALSE))=TRUE,"",IF(VLOOKUP($A73,parlvotes_lh!$A$11:$ZZ$200,346,FALSE)=0,"",VLOOKUP($A73,parlvotes_lh!$A$11:$ZZ$200,346,FALSE)))</f>
        <v/>
      </c>
      <c r="AB73" s="248" t="str">
        <f>IF(ISERROR(VLOOKUP($A73,parlvotes_lh!$A$11:$ZZ$200,366,FALSE))=TRUE,"",IF(VLOOKUP($A73,parlvotes_lh!$A$11:$ZZ$200,366,FALSE)=0,"",VLOOKUP($A73,parlvotes_lh!$A$11:$ZZ$200,366,FALSE)))</f>
        <v/>
      </c>
      <c r="AC73" s="248" t="str">
        <f>IF(ISERROR(VLOOKUP($A73,parlvotes_lh!$A$11:$ZZ$200,386,FALSE))=TRUE,"",IF(VLOOKUP($A73,parlvotes_lh!$A$11:$ZZ$200,386,FALSE)=0,"",VLOOKUP($A73,parlvotes_lh!$A$11:$ZZ$200,386,FALSE)))</f>
        <v/>
      </c>
    </row>
    <row r="74" spans="1:29" ht="13.5" customHeight="1" x14ac:dyDescent="0.2">
      <c r="A74" s="242" t="str">
        <f>IF(info_parties!A70="","",info_parties!A70)</f>
        <v>it_u01</v>
      </c>
      <c r="B74" s="96" t="str">
        <f>IF(A74="","",MID(info_weblinks!$C$3,32,3))</f>
        <v>ita</v>
      </c>
      <c r="C74" s="96" t="str">
        <f>IF(info_parties!G70="","",info_parties!G70)</f>
        <v>The Olive Tree</v>
      </c>
      <c r="D74" s="96" t="str">
        <f>IF(info_parties!K70="","",info_parties!K70)</f>
        <v>L'Ulivo</v>
      </c>
      <c r="E74" s="96" t="str">
        <f>IF(info_parties!H70="","",info_parties!H70)</f>
        <v>U</v>
      </c>
      <c r="F74" s="243">
        <f t="shared" si="8"/>
        <v>38816</v>
      </c>
      <c r="G74" s="244">
        <f t="shared" si="9"/>
        <v>38816</v>
      </c>
      <c r="H74" s="245">
        <f t="shared" si="10"/>
        <v>0.30399999999999999</v>
      </c>
      <c r="I74" s="246">
        <f t="shared" si="11"/>
        <v>38816</v>
      </c>
      <c r="J74" s="247" t="str">
        <f>IF(ISERROR(VLOOKUP($A74,parlvotes_lh!$A$11:$ZZ$200,6,FALSE))=TRUE,"",IF(VLOOKUP($A74,parlvotes_lh!$A$11:$ZZ$200,6,FALSE)=0,"",VLOOKUP($A74,parlvotes_lh!$A$11:$ZZ$200,6,FALSE)))</f>
        <v/>
      </c>
      <c r="K74" s="247" t="str">
        <f>IF(ISERROR(VLOOKUP($A74,parlvotes_lh!$A$11:$ZZ$200,26,FALSE))=TRUE,"",IF(VLOOKUP($A74,parlvotes_lh!$A$11:$ZZ$200,26,FALSE)=0,"",VLOOKUP($A74,parlvotes_lh!$A$11:$ZZ$200,26,FALSE)))</f>
        <v/>
      </c>
      <c r="L74" s="247" t="str">
        <f>IF(ISERROR(VLOOKUP($A74,parlvotes_lh!$A$11:$ZZ$200,46,FALSE))=TRUE,"",IF(VLOOKUP($A74,parlvotes_lh!$A$11:$ZZ$200,46,FALSE)=0,"",VLOOKUP($A74,parlvotes_lh!$A$11:$ZZ$200,46,FALSE)))</f>
        <v/>
      </c>
      <c r="M74" s="247" t="str">
        <f>IF(ISERROR(VLOOKUP($A74,parlvotes_lh!$A$11:$ZZ$200,66,FALSE))=TRUE,"",IF(VLOOKUP($A74,parlvotes_lh!$A$11:$ZZ$200,66,FALSE)=0,"",VLOOKUP($A74,parlvotes_lh!$A$11:$ZZ$200,66,FALSE)))</f>
        <v/>
      </c>
      <c r="N74" s="247" t="str">
        <f>IF(ISERROR(VLOOKUP($A74,parlvotes_lh!$A$11:$ZZ$200,86,FALSE))=TRUE,"",IF(VLOOKUP($A74,parlvotes_lh!$A$11:$ZZ$200,86,FALSE)=0,"",VLOOKUP($A74,parlvotes_lh!$A$11:$ZZ$200,86,FALSE)))</f>
        <v/>
      </c>
      <c r="O74" s="247">
        <f>IF(ISERROR(VLOOKUP($A74,parlvotes_lh!$A$11:$ZZ$200,106,FALSE))=TRUE,"",IF(VLOOKUP($A74,parlvotes_lh!$A$11:$ZZ$200,106,FALSE)=0,"",VLOOKUP($A74,parlvotes_lh!$A$11:$ZZ$200,106,FALSE)))</f>
        <v>0.30399999999999999</v>
      </c>
      <c r="P74" s="247" t="str">
        <f>IF(ISERROR(VLOOKUP($A74,parlvotes_lh!$A$11:$ZZ$200,126,FALSE))=TRUE,"",IF(VLOOKUP($A74,parlvotes_lh!$A$11:$ZZ$200,126,FALSE)=0,"",VLOOKUP($A74,parlvotes_lh!$A$11:$ZZ$200,126,FALSE)))</f>
        <v/>
      </c>
      <c r="Q74" s="248" t="str">
        <f>IF(ISERROR(VLOOKUP($A74,parlvotes_lh!$A$11:$ZZ$200,146,FALSE))=TRUE,"",IF(VLOOKUP($A74,parlvotes_lh!$A$11:$ZZ$200,146,FALSE)=0,"",VLOOKUP($A74,parlvotes_lh!$A$11:$ZZ$200,146,FALSE)))</f>
        <v/>
      </c>
      <c r="R74" s="248" t="str">
        <f>IF(ISERROR(VLOOKUP($A74,parlvotes_lh!$A$11:$ZZ$200,166,FALSE))=TRUE,"",IF(VLOOKUP($A74,parlvotes_lh!$A$11:$ZZ$200,166,FALSE)=0,"",VLOOKUP($A74,parlvotes_lh!$A$11:$ZZ$200,166,FALSE)))</f>
        <v/>
      </c>
      <c r="S74" s="248" t="str">
        <f>IF(ISERROR(VLOOKUP($A74,parlvotes_lh!$A$11:$ZZ$200,186,FALSE))=TRUE,"",IF(VLOOKUP($A74,parlvotes_lh!$A$11:$ZZ$200,186,FALSE)=0,"",VLOOKUP($A74,parlvotes_lh!$A$11:$ZZ$200,186,FALSE)))</f>
        <v/>
      </c>
      <c r="T74" s="248" t="str">
        <f>IF(ISERROR(VLOOKUP($A74,parlvotes_lh!$A$11:$ZZ$200,206,FALSE))=TRUE,"",IF(VLOOKUP($A74,parlvotes_lh!$A$11:$ZZ$200,206,FALSE)=0,"",VLOOKUP($A74,parlvotes_lh!$A$11:$ZZ$200,206,FALSE)))</f>
        <v/>
      </c>
      <c r="U74" s="248" t="str">
        <f>IF(ISERROR(VLOOKUP($A74,parlvotes_lh!$A$11:$ZZ$200,226,FALSE))=TRUE,"",IF(VLOOKUP($A74,parlvotes_lh!$A$11:$ZZ$200,226,FALSE)=0,"",VLOOKUP($A74,parlvotes_lh!$A$11:$ZZ$200,226,FALSE)))</f>
        <v/>
      </c>
      <c r="V74" s="248" t="str">
        <f>IF(ISERROR(VLOOKUP($A74,parlvotes_lh!$A$11:$ZZ$200,246,FALSE))=TRUE,"",IF(VLOOKUP($A74,parlvotes_lh!$A$11:$ZZ$200,246,FALSE)=0,"",VLOOKUP($A74,parlvotes_lh!$A$11:$ZZ$200,246,FALSE)))</f>
        <v/>
      </c>
      <c r="W74" s="248" t="str">
        <f>IF(ISERROR(VLOOKUP($A74,parlvotes_lh!$A$11:$ZZ$200,266,FALSE))=TRUE,"",IF(VLOOKUP($A74,parlvotes_lh!$A$11:$ZZ$200,266,FALSE)=0,"",VLOOKUP($A74,parlvotes_lh!$A$11:$ZZ$200,266,FALSE)))</f>
        <v/>
      </c>
      <c r="X74" s="248" t="str">
        <f>IF(ISERROR(VLOOKUP($A74,parlvotes_lh!$A$11:$ZZ$200,286,FALSE))=TRUE,"",IF(VLOOKUP($A74,parlvotes_lh!$A$11:$ZZ$200,286,FALSE)=0,"",VLOOKUP($A74,parlvotes_lh!$A$11:$ZZ$200,286,FALSE)))</f>
        <v/>
      </c>
      <c r="Y74" s="248" t="str">
        <f>IF(ISERROR(VLOOKUP($A74,parlvotes_lh!$A$11:$ZZ$200,306,FALSE))=TRUE,"",IF(VLOOKUP($A74,parlvotes_lh!$A$11:$ZZ$200,306,FALSE)=0,"",VLOOKUP($A74,parlvotes_lh!$A$11:$ZZ$200,306,FALSE)))</f>
        <v/>
      </c>
      <c r="Z74" s="248" t="str">
        <f>IF(ISERROR(VLOOKUP($A74,parlvotes_lh!$A$11:$ZZ$200,326,FALSE))=TRUE,"",IF(VLOOKUP($A74,parlvotes_lh!$A$11:$ZZ$200,326,FALSE)=0,"",VLOOKUP($A74,parlvotes_lh!$A$11:$ZZ$200,326,FALSE)))</f>
        <v/>
      </c>
      <c r="AA74" s="248" t="str">
        <f>IF(ISERROR(VLOOKUP($A74,parlvotes_lh!$A$11:$ZZ$200,346,FALSE))=TRUE,"",IF(VLOOKUP($A74,parlvotes_lh!$A$11:$ZZ$200,346,FALSE)=0,"",VLOOKUP($A74,parlvotes_lh!$A$11:$ZZ$200,346,FALSE)))</f>
        <v/>
      </c>
      <c r="AB74" s="248" t="str">
        <f>IF(ISERROR(VLOOKUP($A74,parlvotes_lh!$A$11:$ZZ$200,366,FALSE))=TRUE,"",IF(VLOOKUP($A74,parlvotes_lh!$A$11:$ZZ$200,366,FALSE)=0,"",VLOOKUP($A74,parlvotes_lh!$A$11:$ZZ$200,366,FALSE)))</f>
        <v/>
      </c>
      <c r="AC74" s="248" t="str">
        <f>IF(ISERROR(VLOOKUP($A74,parlvotes_lh!$A$11:$ZZ$200,386,FALSE))=TRUE,"",IF(VLOOKUP($A74,parlvotes_lh!$A$11:$ZZ$200,386,FALSE)=0,"",VLOOKUP($A74,parlvotes_lh!$A$11:$ZZ$200,386,FALSE)))</f>
        <v/>
      </c>
    </row>
    <row r="75" spans="1:29" ht="13.5" customHeight="1" x14ac:dyDescent="0.2">
      <c r="A75" s="242" t="str">
        <f>IF(info_parties!A71="","",info_parties!A71)</f>
        <v>it_m01</v>
      </c>
      <c r="B75" s="96" t="str">
        <f>IF(A75="","",MID(info_weblinks!$C$3,32,3))</f>
        <v>ita</v>
      </c>
      <c r="C75" s="96" t="str">
        <f>IF(info_parties!G71="","",info_parties!G71)</f>
        <v>Daisy</v>
      </c>
      <c r="D75" s="96" t="str">
        <f>IF(info_parties!K71="","",info_parties!K71)</f>
        <v>Margherita</v>
      </c>
      <c r="E75" s="96" t="str">
        <f>IF(info_parties!H71="","",info_parties!H71)</f>
        <v>M</v>
      </c>
      <c r="F75" s="243">
        <f t="shared" si="8"/>
        <v>37024</v>
      </c>
      <c r="G75" s="244">
        <f t="shared" si="9"/>
        <v>37024</v>
      </c>
      <c r="H75" s="245">
        <f t="shared" si="10"/>
        <v>0.14524309819933726</v>
      </c>
      <c r="I75" s="246">
        <f t="shared" si="11"/>
        <v>37024</v>
      </c>
      <c r="J75" s="247" t="str">
        <f>IF(ISERROR(VLOOKUP($A75,parlvotes_lh!$A$11:$ZZ$200,6,FALSE))=TRUE,"",IF(VLOOKUP($A75,parlvotes_lh!$A$11:$ZZ$200,6,FALSE)=0,"",VLOOKUP($A75,parlvotes_lh!$A$11:$ZZ$200,6,FALSE)))</f>
        <v/>
      </c>
      <c r="K75" s="247" t="str">
        <f>IF(ISERROR(VLOOKUP($A75,parlvotes_lh!$A$11:$ZZ$200,26,FALSE))=TRUE,"",IF(VLOOKUP($A75,parlvotes_lh!$A$11:$ZZ$200,26,FALSE)=0,"",VLOOKUP($A75,parlvotes_lh!$A$11:$ZZ$200,26,FALSE)))</f>
        <v/>
      </c>
      <c r="L75" s="247" t="str">
        <f>IF(ISERROR(VLOOKUP($A75,parlvotes_lh!$A$11:$ZZ$200,46,FALSE))=TRUE,"",IF(VLOOKUP($A75,parlvotes_lh!$A$11:$ZZ$200,46,FALSE)=0,"",VLOOKUP($A75,parlvotes_lh!$A$11:$ZZ$200,46,FALSE)))</f>
        <v/>
      </c>
      <c r="M75" s="247" t="str">
        <f>IF(ISERROR(VLOOKUP($A75,parlvotes_lh!$A$11:$ZZ$200,66,FALSE))=TRUE,"",IF(VLOOKUP($A75,parlvotes_lh!$A$11:$ZZ$200,66,FALSE)=0,"",VLOOKUP($A75,parlvotes_lh!$A$11:$ZZ$200,66,FALSE)))</f>
        <v/>
      </c>
      <c r="N75" s="247">
        <f>IF(ISERROR(VLOOKUP($A75,parlvotes_lh!$A$11:$ZZ$200,86,FALSE))=TRUE,"",IF(VLOOKUP($A75,parlvotes_lh!$A$11:$ZZ$200,86,FALSE)=0,"",VLOOKUP($A75,parlvotes_lh!$A$11:$ZZ$200,86,FALSE)))</f>
        <v>0.14524309819933726</v>
      </c>
      <c r="O75" s="247" t="str">
        <f>IF(ISERROR(VLOOKUP($A75,parlvotes_lh!$A$11:$ZZ$200,106,FALSE))=TRUE,"",IF(VLOOKUP($A75,parlvotes_lh!$A$11:$ZZ$200,106,FALSE)=0,"",VLOOKUP($A75,parlvotes_lh!$A$11:$ZZ$200,106,FALSE)))</f>
        <v/>
      </c>
      <c r="P75" s="247" t="str">
        <f>IF(ISERROR(VLOOKUP($A75,parlvotes_lh!$A$11:$ZZ$200,126,FALSE))=TRUE,"",IF(VLOOKUP($A75,parlvotes_lh!$A$11:$ZZ$200,126,FALSE)=0,"",VLOOKUP($A75,parlvotes_lh!$A$11:$ZZ$200,126,FALSE)))</f>
        <v/>
      </c>
      <c r="Q75" s="248" t="str">
        <f>IF(ISERROR(VLOOKUP($A75,parlvotes_lh!$A$11:$ZZ$200,146,FALSE))=TRUE,"",IF(VLOOKUP($A75,parlvotes_lh!$A$11:$ZZ$200,146,FALSE)=0,"",VLOOKUP($A75,parlvotes_lh!$A$11:$ZZ$200,146,FALSE)))</f>
        <v/>
      </c>
      <c r="R75" s="248" t="str">
        <f>IF(ISERROR(VLOOKUP($A75,parlvotes_lh!$A$11:$ZZ$200,166,FALSE))=TRUE,"",IF(VLOOKUP($A75,parlvotes_lh!$A$11:$ZZ$200,166,FALSE)=0,"",VLOOKUP($A75,parlvotes_lh!$A$11:$ZZ$200,166,FALSE)))</f>
        <v/>
      </c>
      <c r="S75" s="248" t="str">
        <f>IF(ISERROR(VLOOKUP($A75,parlvotes_lh!$A$11:$ZZ$200,186,FALSE))=TRUE,"",IF(VLOOKUP($A75,parlvotes_lh!$A$11:$ZZ$200,186,FALSE)=0,"",VLOOKUP($A75,parlvotes_lh!$A$11:$ZZ$200,186,FALSE)))</f>
        <v/>
      </c>
      <c r="T75" s="248" t="str">
        <f>IF(ISERROR(VLOOKUP($A75,parlvotes_lh!$A$11:$ZZ$200,206,FALSE))=TRUE,"",IF(VLOOKUP($A75,parlvotes_lh!$A$11:$ZZ$200,206,FALSE)=0,"",VLOOKUP($A75,parlvotes_lh!$A$11:$ZZ$200,206,FALSE)))</f>
        <v/>
      </c>
      <c r="U75" s="248" t="str">
        <f>IF(ISERROR(VLOOKUP($A75,parlvotes_lh!$A$11:$ZZ$200,226,FALSE))=TRUE,"",IF(VLOOKUP($A75,parlvotes_lh!$A$11:$ZZ$200,226,FALSE)=0,"",VLOOKUP($A75,parlvotes_lh!$A$11:$ZZ$200,226,FALSE)))</f>
        <v/>
      </c>
      <c r="V75" s="248" t="str">
        <f>IF(ISERROR(VLOOKUP($A75,parlvotes_lh!$A$11:$ZZ$200,246,FALSE))=TRUE,"",IF(VLOOKUP($A75,parlvotes_lh!$A$11:$ZZ$200,246,FALSE)=0,"",VLOOKUP($A75,parlvotes_lh!$A$11:$ZZ$200,246,FALSE)))</f>
        <v/>
      </c>
      <c r="W75" s="248" t="str">
        <f>IF(ISERROR(VLOOKUP($A75,parlvotes_lh!$A$11:$ZZ$200,266,FALSE))=TRUE,"",IF(VLOOKUP($A75,parlvotes_lh!$A$11:$ZZ$200,266,FALSE)=0,"",VLOOKUP($A75,parlvotes_lh!$A$11:$ZZ$200,266,FALSE)))</f>
        <v/>
      </c>
      <c r="X75" s="248" t="str">
        <f>IF(ISERROR(VLOOKUP($A75,parlvotes_lh!$A$11:$ZZ$200,286,FALSE))=TRUE,"",IF(VLOOKUP($A75,parlvotes_lh!$A$11:$ZZ$200,286,FALSE)=0,"",VLOOKUP($A75,parlvotes_lh!$A$11:$ZZ$200,286,FALSE)))</f>
        <v/>
      </c>
      <c r="Y75" s="248" t="str">
        <f>IF(ISERROR(VLOOKUP($A75,parlvotes_lh!$A$11:$ZZ$200,306,FALSE))=TRUE,"",IF(VLOOKUP($A75,parlvotes_lh!$A$11:$ZZ$200,306,FALSE)=0,"",VLOOKUP($A75,parlvotes_lh!$A$11:$ZZ$200,306,FALSE)))</f>
        <v/>
      </c>
      <c r="Z75" s="248" t="str">
        <f>IF(ISERROR(VLOOKUP($A75,parlvotes_lh!$A$11:$ZZ$200,326,FALSE))=TRUE,"",IF(VLOOKUP($A75,parlvotes_lh!$A$11:$ZZ$200,326,FALSE)=0,"",VLOOKUP($A75,parlvotes_lh!$A$11:$ZZ$200,326,FALSE)))</f>
        <v/>
      </c>
      <c r="AA75" s="248" t="str">
        <f>IF(ISERROR(VLOOKUP($A75,parlvotes_lh!$A$11:$ZZ$200,346,FALSE))=TRUE,"",IF(VLOOKUP($A75,parlvotes_lh!$A$11:$ZZ$200,346,FALSE)=0,"",VLOOKUP($A75,parlvotes_lh!$A$11:$ZZ$200,346,FALSE)))</f>
        <v/>
      </c>
      <c r="AB75" s="248" t="str">
        <f>IF(ISERROR(VLOOKUP($A75,parlvotes_lh!$A$11:$ZZ$200,366,FALSE))=TRUE,"",IF(VLOOKUP($A75,parlvotes_lh!$A$11:$ZZ$200,366,FALSE)=0,"",VLOOKUP($A75,parlvotes_lh!$A$11:$ZZ$200,366,FALSE)))</f>
        <v/>
      </c>
      <c r="AC75" s="248" t="str">
        <f>IF(ISERROR(VLOOKUP($A75,parlvotes_lh!$A$11:$ZZ$200,386,FALSE))=TRUE,"",IF(VLOOKUP($A75,parlvotes_lh!$A$11:$ZZ$200,386,FALSE)=0,"",VLOOKUP($A75,parlvotes_lh!$A$11:$ZZ$200,386,FALSE)))</f>
        <v/>
      </c>
    </row>
    <row r="76" spans="1:29" ht="13.5" customHeight="1" x14ac:dyDescent="0.2">
      <c r="A76" s="242" t="str">
        <f>IF(info_parties!A72="","",info_parties!A72)</f>
        <v>it_m5s01</v>
      </c>
      <c r="B76" s="96" t="str">
        <f>IF(A76="","",MID(info_weblinks!$C$3,32,3))</f>
        <v>ita</v>
      </c>
      <c r="C76" s="96" t="str">
        <f>IF(info_parties!G72="","",info_parties!G72)</f>
        <v>5 Star Movement</v>
      </c>
      <c r="D76" s="96" t="str">
        <f>IF(info_parties!K72="","",info_parties!K72)</f>
        <v>Movimento 5 Stelle Beppegrilloit</v>
      </c>
      <c r="E76" s="96" t="str">
        <f>IF(info_parties!H72="","",info_parties!H72)</f>
        <v>M5S</v>
      </c>
      <c r="F76" s="243">
        <f t="shared" si="8"/>
        <v>41333</v>
      </c>
      <c r="G76" s="244">
        <f t="shared" si="9"/>
        <v>44829</v>
      </c>
      <c r="H76" s="245">
        <f t="shared" si="10"/>
        <v>0.32200000000000001</v>
      </c>
      <c r="I76" s="246">
        <f t="shared" si="11"/>
        <v>43163</v>
      </c>
      <c r="J76" s="247" t="str">
        <f>IF(ISERROR(VLOOKUP($A76,parlvotes_lh!$A$11:$ZZ$200,6,FALSE))=TRUE,"",IF(VLOOKUP($A76,parlvotes_lh!$A$11:$ZZ$200,6,FALSE)=0,"",VLOOKUP($A76,parlvotes_lh!$A$11:$ZZ$200,6,FALSE)))</f>
        <v/>
      </c>
      <c r="K76" s="247" t="str">
        <f>IF(ISERROR(VLOOKUP($A76,parlvotes_lh!$A$11:$ZZ$200,26,FALSE))=TRUE,"",IF(VLOOKUP($A76,parlvotes_lh!$A$11:$ZZ$200,26,FALSE)=0,"",VLOOKUP($A76,parlvotes_lh!$A$11:$ZZ$200,26,FALSE)))</f>
        <v/>
      </c>
      <c r="L76" s="247" t="str">
        <f>IF(ISERROR(VLOOKUP($A76,parlvotes_lh!$A$11:$ZZ$200,46,FALSE))=TRUE,"",IF(VLOOKUP($A76,parlvotes_lh!$A$11:$ZZ$200,46,FALSE)=0,"",VLOOKUP($A76,parlvotes_lh!$A$11:$ZZ$200,46,FALSE)))</f>
        <v/>
      </c>
      <c r="M76" s="247" t="str">
        <f>IF(ISERROR(VLOOKUP($A76,parlvotes_lh!$A$11:$ZZ$200,66,FALSE))=TRUE,"",IF(VLOOKUP($A76,parlvotes_lh!$A$11:$ZZ$200,66,FALSE)=0,"",VLOOKUP($A76,parlvotes_lh!$A$11:$ZZ$200,66,FALSE)))</f>
        <v/>
      </c>
      <c r="N76" s="247" t="str">
        <f>IF(ISERROR(VLOOKUP($A76,parlvotes_lh!$A$11:$ZZ$200,86,FALSE))=TRUE,"",IF(VLOOKUP($A76,parlvotes_lh!$A$11:$ZZ$200,86,FALSE)=0,"",VLOOKUP($A76,parlvotes_lh!$A$11:$ZZ$200,86,FALSE)))</f>
        <v/>
      </c>
      <c r="O76" s="247" t="str">
        <f>IF(ISERROR(VLOOKUP($A76,parlvotes_lh!$A$11:$ZZ$200,106,FALSE))=TRUE,"",IF(VLOOKUP($A76,parlvotes_lh!$A$11:$ZZ$200,106,FALSE)=0,"",VLOOKUP($A76,parlvotes_lh!$A$11:$ZZ$200,106,FALSE)))</f>
        <v/>
      </c>
      <c r="P76" s="247" t="str">
        <f>IF(ISERROR(VLOOKUP($A76,parlvotes_lh!$A$11:$ZZ$200,126,FALSE))=TRUE,"",IF(VLOOKUP($A76,parlvotes_lh!$A$11:$ZZ$200,126,FALSE)=0,"",VLOOKUP($A76,parlvotes_lh!$A$11:$ZZ$200,126,FALSE)))</f>
        <v/>
      </c>
      <c r="Q76" s="248">
        <f>IF(ISERROR(VLOOKUP($A76,parlvotes_lh!$A$11:$ZZ$200,146,FALSE))=TRUE,"",IF(VLOOKUP($A76,parlvotes_lh!$A$11:$ZZ$200,146,FALSE)=0,"",VLOOKUP($A76,parlvotes_lh!$A$11:$ZZ$200,146,FALSE)))</f>
        <v>0.251</v>
      </c>
      <c r="R76" s="248">
        <f>IF(ISERROR(VLOOKUP($A76,parlvotes_lh!$A$11:$ZZ$200,166,FALSE))=TRUE,"",IF(VLOOKUP($A76,parlvotes_lh!$A$11:$ZZ$200,166,FALSE)=0,"",VLOOKUP($A76,parlvotes_lh!$A$11:$ZZ$200,166,FALSE)))</f>
        <v>0.32200000000000001</v>
      </c>
      <c r="S76" s="248">
        <f>IF(ISERROR(VLOOKUP($A76,parlvotes_lh!$A$11:$ZZ$200,186,FALSE))=TRUE,"",IF(VLOOKUP($A76,parlvotes_lh!$A$11:$ZZ$200,186,FALSE)=0,"",VLOOKUP($A76,parlvotes_lh!$A$11:$ZZ$200,186,FALSE)))</f>
        <v>0.15705515329625733</v>
      </c>
      <c r="T76" s="248" t="str">
        <f>IF(ISERROR(VLOOKUP($A76,parlvotes_lh!$A$11:$ZZ$200,206,FALSE))=TRUE,"",IF(VLOOKUP($A76,parlvotes_lh!$A$11:$ZZ$200,206,FALSE)=0,"",VLOOKUP($A76,parlvotes_lh!$A$11:$ZZ$200,206,FALSE)))</f>
        <v/>
      </c>
      <c r="U76" s="248" t="str">
        <f>IF(ISERROR(VLOOKUP($A76,parlvotes_lh!$A$11:$ZZ$200,226,FALSE))=TRUE,"",IF(VLOOKUP($A76,parlvotes_lh!$A$11:$ZZ$200,226,FALSE)=0,"",VLOOKUP($A76,parlvotes_lh!$A$11:$ZZ$200,226,FALSE)))</f>
        <v/>
      </c>
      <c r="V76" s="248" t="str">
        <f>IF(ISERROR(VLOOKUP($A76,parlvotes_lh!$A$11:$ZZ$200,246,FALSE))=TRUE,"",IF(VLOOKUP($A76,parlvotes_lh!$A$11:$ZZ$200,246,FALSE)=0,"",VLOOKUP($A76,parlvotes_lh!$A$11:$ZZ$200,246,FALSE)))</f>
        <v/>
      </c>
      <c r="W76" s="248" t="str">
        <f>IF(ISERROR(VLOOKUP($A76,parlvotes_lh!$A$11:$ZZ$200,266,FALSE))=TRUE,"",IF(VLOOKUP($A76,parlvotes_lh!$A$11:$ZZ$200,266,FALSE)=0,"",VLOOKUP($A76,parlvotes_lh!$A$11:$ZZ$200,266,FALSE)))</f>
        <v/>
      </c>
      <c r="X76" s="248" t="str">
        <f>IF(ISERROR(VLOOKUP($A76,parlvotes_lh!$A$11:$ZZ$200,286,FALSE))=TRUE,"",IF(VLOOKUP($A76,parlvotes_lh!$A$11:$ZZ$200,286,FALSE)=0,"",VLOOKUP($A76,parlvotes_lh!$A$11:$ZZ$200,286,FALSE)))</f>
        <v/>
      </c>
      <c r="Y76" s="248" t="str">
        <f>IF(ISERROR(VLOOKUP($A76,parlvotes_lh!$A$11:$ZZ$200,306,FALSE))=TRUE,"",IF(VLOOKUP($A76,parlvotes_lh!$A$11:$ZZ$200,306,FALSE)=0,"",VLOOKUP($A76,parlvotes_lh!$A$11:$ZZ$200,306,FALSE)))</f>
        <v/>
      </c>
      <c r="Z76" s="248" t="str">
        <f>IF(ISERROR(VLOOKUP($A76,parlvotes_lh!$A$11:$ZZ$200,326,FALSE))=TRUE,"",IF(VLOOKUP($A76,parlvotes_lh!$A$11:$ZZ$200,326,FALSE)=0,"",VLOOKUP($A76,parlvotes_lh!$A$11:$ZZ$200,326,FALSE)))</f>
        <v/>
      </c>
      <c r="AA76" s="248" t="str">
        <f>IF(ISERROR(VLOOKUP($A76,parlvotes_lh!$A$11:$ZZ$200,346,FALSE))=TRUE,"",IF(VLOOKUP($A76,parlvotes_lh!$A$11:$ZZ$200,346,FALSE)=0,"",VLOOKUP($A76,parlvotes_lh!$A$11:$ZZ$200,346,FALSE)))</f>
        <v/>
      </c>
      <c r="AB76" s="248" t="str">
        <f>IF(ISERROR(VLOOKUP($A76,parlvotes_lh!$A$11:$ZZ$200,366,FALSE))=TRUE,"",IF(VLOOKUP($A76,parlvotes_lh!$A$11:$ZZ$200,366,FALSE)=0,"",VLOOKUP($A76,parlvotes_lh!$A$11:$ZZ$200,366,FALSE)))</f>
        <v/>
      </c>
      <c r="AC76" s="248" t="str">
        <f>IF(ISERROR(VLOOKUP($A76,parlvotes_lh!$A$11:$ZZ$200,386,FALSE))=TRUE,"",IF(VLOOKUP($A76,parlvotes_lh!$A$11:$ZZ$200,386,FALSE)=0,"",VLOOKUP($A76,parlvotes_lh!$A$11:$ZZ$200,386,FALSE)))</f>
        <v/>
      </c>
    </row>
    <row r="77" spans="1:29" ht="13.5" customHeight="1" x14ac:dyDescent="0.2">
      <c r="A77" s="242" t="str">
        <f>IF(info_parties!A73="","",info_parties!A73)</f>
        <v>it_maie01</v>
      </c>
      <c r="B77" s="96" t="str">
        <f>IF(A77="","",MID(info_weblinks!$C$3,32,3))</f>
        <v>ita</v>
      </c>
      <c r="C77" s="96" t="str">
        <f>IF(info_parties!G73="","",info_parties!G73)</f>
        <v>Associative Movement Italians Abroad</v>
      </c>
      <c r="D77" s="96" t="str">
        <f>IF(info_parties!K73="","",info_parties!K73)</f>
        <v>Movimento Associativo Italiani all'Estero</v>
      </c>
      <c r="E77" s="96" t="str">
        <f>IF(info_parties!H73="","",info_parties!H73)</f>
        <v>MAIE</v>
      </c>
      <c r="F77" s="243">
        <f t="shared" si="8"/>
        <v>43163</v>
      </c>
      <c r="G77" s="244">
        <f t="shared" si="9"/>
        <v>43163</v>
      </c>
      <c r="H77" s="245">
        <f t="shared" si="10"/>
        <v>3.0000000000000001E-3</v>
      </c>
      <c r="I77" s="246">
        <f t="shared" si="11"/>
        <v>43163</v>
      </c>
      <c r="J77" s="247" t="str">
        <f>IF(ISERROR(VLOOKUP($A77,parlvotes_lh!$A$11:$ZZ$200,6,FALSE))=TRUE,"",IF(VLOOKUP($A77,parlvotes_lh!$A$11:$ZZ$200,6,FALSE)=0,"",VLOOKUP($A77,parlvotes_lh!$A$11:$ZZ$200,6,FALSE)))</f>
        <v/>
      </c>
      <c r="K77" s="247" t="str">
        <f>IF(ISERROR(VLOOKUP($A77,parlvotes_lh!$A$11:$ZZ$200,26,FALSE))=TRUE,"",IF(VLOOKUP($A77,parlvotes_lh!$A$11:$ZZ$200,26,FALSE)=0,"",VLOOKUP($A77,parlvotes_lh!$A$11:$ZZ$200,26,FALSE)))</f>
        <v/>
      </c>
      <c r="L77" s="247" t="str">
        <f>IF(ISERROR(VLOOKUP($A77,parlvotes_lh!$A$11:$ZZ$200,46,FALSE))=TRUE,"",IF(VLOOKUP($A77,parlvotes_lh!$A$11:$ZZ$200,46,FALSE)=0,"",VLOOKUP($A77,parlvotes_lh!$A$11:$ZZ$200,46,FALSE)))</f>
        <v/>
      </c>
      <c r="M77" s="247" t="str">
        <f>IF(ISERROR(VLOOKUP($A77,parlvotes_lh!$A$11:$ZZ$200,66,FALSE))=TRUE,"",IF(VLOOKUP($A77,parlvotes_lh!$A$11:$ZZ$200,66,FALSE)=0,"",VLOOKUP($A77,parlvotes_lh!$A$11:$ZZ$200,66,FALSE)))</f>
        <v/>
      </c>
      <c r="N77" s="247" t="str">
        <f>IF(ISERROR(VLOOKUP($A77,parlvotes_lh!$A$11:$ZZ$200,86,FALSE))=TRUE,"",IF(VLOOKUP($A77,parlvotes_lh!$A$11:$ZZ$200,86,FALSE)=0,"",VLOOKUP($A77,parlvotes_lh!$A$11:$ZZ$200,86,FALSE)))</f>
        <v/>
      </c>
      <c r="O77" s="247" t="str">
        <f>IF(ISERROR(VLOOKUP($A77,parlvotes_lh!$A$11:$ZZ$200,106,FALSE))=TRUE,"",IF(VLOOKUP($A77,parlvotes_lh!$A$11:$ZZ$200,106,FALSE)=0,"",VLOOKUP($A77,parlvotes_lh!$A$11:$ZZ$200,106,FALSE)))</f>
        <v/>
      </c>
      <c r="P77" s="247" t="str">
        <f>IF(ISERROR(VLOOKUP($A77,parlvotes_lh!$A$11:$ZZ$200,126,FALSE))=TRUE,"",IF(VLOOKUP($A77,parlvotes_lh!$A$11:$ZZ$200,126,FALSE)=0,"",VLOOKUP($A77,parlvotes_lh!$A$11:$ZZ$200,126,FALSE)))</f>
        <v/>
      </c>
      <c r="Q77" s="248" t="str">
        <f>IF(ISERROR(VLOOKUP($A77,parlvotes_lh!$A$11:$ZZ$200,146,FALSE))=TRUE,"",IF(VLOOKUP($A77,parlvotes_lh!$A$11:$ZZ$200,146,FALSE)=0,"",VLOOKUP($A77,parlvotes_lh!$A$11:$ZZ$200,146,FALSE)))</f>
        <v/>
      </c>
      <c r="R77" s="248">
        <f>IF(ISERROR(VLOOKUP($A77,parlvotes_lh!$A$11:$ZZ$200,166,FALSE))=TRUE,"",IF(VLOOKUP($A77,parlvotes_lh!$A$11:$ZZ$200,166,FALSE)=0,"",VLOOKUP($A77,parlvotes_lh!$A$11:$ZZ$200,166,FALSE)))</f>
        <v>3.0000000000000001E-3</v>
      </c>
      <c r="S77" s="248" t="str">
        <f>IF(ISERROR(VLOOKUP($A77,parlvotes_lh!$A$11:$ZZ$200,186,FALSE))=TRUE,"",IF(VLOOKUP($A77,parlvotes_lh!$A$11:$ZZ$200,186,FALSE)=0,"",VLOOKUP($A77,parlvotes_lh!$A$11:$ZZ$200,186,FALSE)))</f>
        <v/>
      </c>
      <c r="T77" s="248" t="str">
        <f>IF(ISERROR(VLOOKUP($A77,parlvotes_lh!$A$11:$ZZ$200,206,FALSE))=TRUE,"",IF(VLOOKUP($A77,parlvotes_lh!$A$11:$ZZ$200,206,FALSE)=0,"",VLOOKUP($A77,parlvotes_lh!$A$11:$ZZ$200,206,FALSE)))</f>
        <v/>
      </c>
      <c r="U77" s="248" t="str">
        <f>IF(ISERROR(VLOOKUP($A77,parlvotes_lh!$A$11:$ZZ$200,226,FALSE))=TRUE,"",IF(VLOOKUP($A77,parlvotes_lh!$A$11:$ZZ$200,226,FALSE)=0,"",VLOOKUP($A77,parlvotes_lh!$A$11:$ZZ$200,226,FALSE)))</f>
        <v/>
      </c>
      <c r="V77" s="248" t="str">
        <f>IF(ISERROR(VLOOKUP($A77,parlvotes_lh!$A$11:$ZZ$200,246,FALSE))=TRUE,"",IF(VLOOKUP($A77,parlvotes_lh!$A$11:$ZZ$200,246,FALSE)=0,"",VLOOKUP($A77,parlvotes_lh!$A$11:$ZZ$200,246,FALSE)))</f>
        <v/>
      </c>
      <c r="W77" s="248" t="str">
        <f>IF(ISERROR(VLOOKUP($A77,parlvotes_lh!$A$11:$ZZ$200,266,FALSE))=TRUE,"",IF(VLOOKUP($A77,parlvotes_lh!$A$11:$ZZ$200,266,FALSE)=0,"",VLOOKUP($A77,parlvotes_lh!$A$11:$ZZ$200,266,FALSE)))</f>
        <v/>
      </c>
      <c r="X77" s="248" t="str">
        <f>IF(ISERROR(VLOOKUP($A77,parlvotes_lh!$A$11:$ZZ$200,286,FALSE))=TRUE,"",IF(VLOOKUP($A77,parlvotes_lh!$A$11:$ZZ$200,286,FALSE)=0,"",VLOOKUP($A77,parlvotes_lh!$A$11:$ZZ$200,286,FALSE)))</f>
        <v/>
      </c>
      <c r="Y77" s="248" t="str">
        <f>IF(ISERROR(VLOOKUP($A77,parlvotes_lh!$A$11:$ZZ$200,306,FALSE))=TRUE,"",IF(VLOOKUP($A77,parlvotes_lh!$A$11:$ZZ$200,306,FALSE)=0,"",VLOOKUP($A77,parlvotes_lh!$A$11:$ZZ$200,306,FALSE)))</f>
        <v/>
      </c>
      <c r="Z77" s="248" t="str">
        <f>IF(ISERROR(VLOOKUP($A77,parlvotes_lh!$A$11:$ZZ$200,326,FALSE))=TRUE,"",IF(VLOOKUP($A77,parlvotes_lh!$A$11:$ZZ$200,326,FALSE)=0,"",VLOOKUP($A77,parlvotes_lh!$A$11:$ZZ$200,326,FALSE)))</f>
        <v/>
      </c>
      <c r="AA77" s="248" t="str">
        <f>IF(ISERROR(VLOOKUP($A77,parlvotes_lh!$A$11:$ZZ$200,346,FALSE))=TRUE,"",IF(VLOOKUP($A77,parlvotes_lh!$A$11:$ZZ$200,346,FALSE)=0,"",VLOOKUP($A77,parlvotes_lh!$A$11:$ZZ$200,346,FALSE)))</f>
        <v/>
      </c>
      <c r="AB77" s="248" t="str">
        <f>IF(ISERROR(VLOOKUP($A77,parlvotes_lh!$A$11:$ZZ$200,366,FALSE))=TRUE,"",IF(VLOOKUP($A77,parlvotes_lh!$A$11:$ZZ$200,366,FALSE)=0,"",VLOOKUP($A77,parlvotes_lh!$A$11:$ZZ$200,366,FALSE)))</f>
        <v/>
      </c>
      <c r="AC77" s="248" t="str">
        <f>IF(ISERROR(VLOOKUP($A77,parlvotes_lh!$A$11:$ZZ$200,386,FALSE))=TRUE,"",IF(VLOOKUP($A77,parlvotes_lh!$A$11:$ZZ$200,386,FALSE)=0,"",VLOOKUP($A77,parlvotes_lh!$A$11:$ZZ$200,386,FALSE)))</f>
        <v/>
      </c>
    </row>
    <row r="78" spans="1:29" ht="13.5" customHeight="1" x14ac:dyDescent="0.2">
      <c r="A78" s="242" t="str">
        <f>IF(info_parties!A74="","",info_parties!A74)</f>
        <v>it_mads01</v>
      </c>
      <c r="B78" s="96" t="str">
        <f>IF(A78="","",MID(info_weblinks!$C$3,32,3))</f>
        <v>ita</v>
      </c>
      <c r="C78" s="96" t="str">
        <f>IF(info_parties!G74="","",info_parties!G74)</f>
        <v>Movement for the Abolition of 'Scorporo'</v>
      </c>
      <c r="D78" s="96" t="str">
        <f>IF(info_parties!K74="","",info_parties!K74)</f>
        <v>Movimento per l'abolizione dello scorporo</v>
      </c>
      <c r="E78" s="96" t="str">
        <f>IF(info_parties!H74="","",info_parties!H74)</f>
        <v>MAdS</v>
      </c>
      <c r="F78" s="243" t="str">
        <f t="shared" si="8"/>
        <v/>
      </c>
      <c r="G78" s="244" t="str">
        <f t="shared" si="9"/>
        <v/>
      </c>
      <c r="H78" s="245" t="str">
        <f t="shared" si="10"/>
        <v/>
      </c>
      <c r="I78" s="246" t="str">
        <f t="shared" si="11"/>
        <v/>
      </c>
      <c r="J78" s="247" t="str">
        <f>IF(ISERROR(VLOOKUP($A78,parlvotes_lh!$A$11:$ZZ$200,6,FALSE))=TRUE,"",IF(VLOOKUP($A78,parlvotes_lh!$A$11:$ZZ$200,6,FALSE)=0,"",VLOOKUP($A78,parlvotes_lh!$A$11:$ZZ$200,6,FALSE)))</f>
        <v/>
      </c>
      <c r="K78" s="247" t="str">
        <f>IF(ISERROR(VLOOKUP($A78,parlvotes_lh!$A$11:$ZZ$200,26,FALSE))=TRUE,"",IF(VLOOKUP($A78,parlvotes_lh!$A$11:$ZZ$200,26,FALSE)=0,"",VLOOKUP($A78,parlvotes_lh!$A$11:$ZZ$200,26,FALSE)))</f>
        <v/>
      </c>
      <c r="L78" s="247" t="str">
        <f>IF(ISERROR(VLOOKUP($A78,parlvotes_lh!$A$11:$ZZ$200,46,FALSE))=TRUE,"",IF(VLOOKUP($A78,parlvotes_lh!$A$11:$ZZ$200,46,FALSE)=0,"",VLOOKUP($A78,parlvotes_lh!$A$11:$ZZ$200,46,FALSE)))</f>
        <v/>
      </c>
      <c r="M78" s="247" t="str">
        <f>IF(ISERROR(VLOOKUP($A78,parlvotes_lh!$A$11:$ZZ$200,66,FALSE))=TRUE,"",IF(VLOOKUP($A78,parlvotes_lh!$A$11:$ZZ$200,66,FALSE)=0,"",VLOOKUP($A78,parlvotes_lh!$A$11:$ZZ$200,66,FALSE)))</f>
        <v/>
      </c>
      <c r="N78" s="247" t="str">
        <f>IF(ISERROR(VLOOKUP($A78,parlvotes_lh!$A$11:$ZZ$200,86,FALSE))=TRUE,"",IF(VLOOKUP($A78,parlvotes_lh!$A$11:$ZZ$200,86,FALSE)=0,"",VLOOKUP($A78,parlvotes_lh!$A$11:$ZZ$200,86,FALSE)))</f>
        <v/>
      </c>
      <c r="O78" s="247" t="str">
        <f>IF(ISERROR(VLOOKUP($A78,parlvotes_lh!$A$11:$ZZ$200,106,FALSE))=TRUE,"",IF(VLOOKUP($A78,parlvotes_lh!$A$11:$ZZ$200,106,FALSE)=0,"",VLOOKUP($A78,parlvotes_lh!$A$11:$ZZ$200,106,FALSE)))</f>
        <v/>
      </c>
      <c r="P78" s="247" t="str">
        <f>IF(ISERROR(VLOOKUP($A78,parlvotes_lh!$A$11:$ZZ$200,126,FALSE))=TRUE,"",IF(VLOOKUP($A78,parlvotes_lh!$A$11:$ZZ$200,126,FALSE)=0,"",VLOOKUP($A78,parlvotes_lh!$A$11:$ZZ$200,126,FALSE)))</f>
        <v/>
      </c>
      <c r="Q78" s="248" t="str">
        <f>IF(ISERROR(VLOOKUP($A78,parlvotes_lh!$A$11:$ZZ$200,146,FALSE))=TRUE,"",IF(VLOOKUP($A78,parlvotes_lh!$A$11:$ZZ$200,146,FALSE)=0,"",VLOOKUP($A78,parlvotes_lh!$A$11:$ZZ$200,146,FALSE)))</f>
        <v/>
      </c>
      <c r="R78" s="248" t="str">
        <f>IF(ISERROR(VLOOKUP($A78,parlvotes_lh!$A$11:$ZZ$200,166,FALSE))=TRUE,"",IF(VLOOKUP($A78,parlvotes_lh!$A$11:$ZZ$200,166,FALSE)=0,"",VLOOKUP($A78,parlvotes_lh!$A$11:$ZZ$200,166,FALSE)))</f>
        <v/>
      </c>
      <c r="S78" s="248" t="str">
        <f>IF(ISERROR(VLOOKUP($A78,parlvotes_lh!$A$11:$ZZ$200,186,FALSE))=TRUE,"",IF(VLOOKUP($A78,parlvotes_lh!$A$11:$ZZ$200,186,FALSE)=0,"",VLOOKUP($A78,parlvotes_lh!$A$11:$ZZ$200,186,FALSE)))</f>
        <v/>
      </c>
      <c r="T78" s="248" t="str">
        <f>IF(ISERROR(VLOOKUP($A78,parlvotes_lh!$A$11:$ZZ$200,206,FALSE))=TRUE,"",IF(VLOOKUP($A78,parlvotes_lh!$A$11:$ZZ$200,206,FALSE)=0,"",VLOOKUP($A78,parlvotes_lh!$A$11:$ZZ$200,206,FALSE)))</f>
        <v/>
      </c>
      <c r="U78" s="248" t="str">
        <f>IF(ISERROR(VLOOKUP($A78,parlvotes_lh!$A$11:$ZZ$200,226,FALSE))=TRUE,"",IF(VLOOKUP($A78,parlvotes_lh!$A$11:$ZZ$200,226,FALSE)=0,"",VLOOKUP($A78,parlvotes_lh!$A$11:$ZZ$200,226,FALSE)))</f>
        <v/>
      </c>
      <c r="V78" s="248" t="str">
        <f>IF(ISERROR(VLOOKUP($A78,parlvotes_lh!$A$11:$ZZ$200,246,FALSE))=TRUE,"",IF(VLOOKUP($A78,parlvotes_lh!$A$11:$ZZ$200,246,FALSE)=0,"",VLOOKUP($A78,parlvotes_lh!$A$11:$ZZ$200,246,FALSE)))</f>
        <v/>
      </c>
      <c r="W78" s="248" t="str">
        <f>IF(ISERROR(VLOOKUP($A78,parlvotes_lh!$A$11:$ZZ$200,266,FALSE))=TRUE,"",IF(VLOOKUP($A78,parlvotes_lh!$A$11:$ZZ$200,266,FALSE)=0,"",VLOOKUP($A78,parlvotes_lh!$A$11:$ZZ$200,266,FALSE)))</f>
        <v/>
      </c>
      <c r="X78" s="248" t="str">
        <f>IF(ISERROR(VLOOKUP($A78,parlvotes_lh!$A$11:$ZZ$200,286,FALSE))=TRUE,"",IF(VLOOKUP($A78,parlvotes_lh!$A$11:$ZZ$200,286,FALSE)=0,"",VLOOKUP($A78,parlvotes_lh!$A$11:$ZZ$200,286,FALSE)))</f>
        <v/>
      </c>
      <c r="Y78" s="248" t="str">
        <f>IF(ISERROR(VLOOKUP($A78,parlvotes_lh!$A$11:$ZZ$200,306,FALSE))=TRUE,"",IF(VLOOKUP($A78,parlvotes_lh!$A$11:$ZZ$200,306,FALSE)=0,"",VLOOKUP($A78,parlvotes_lh!$A$11:$ZZ$200,306,FALSE)))</f>
        <v/>
      </c>
      <c r="Z78" s="248" t="str">
        <f>IF(ISERROR(VLOOKUP($A78,parlvotes_lh!$A$11:$ZZ$200,326,FALSE))=TRUE,"",IF(VLOOKUP($A78,parlvotes_lh!$A$11:$ZZ$200,326,FALSE)=0,"",VLOOKUP($A78,parlvotes_lh!$A$11:$ZZ$200,326,FALSE)))</f>
        <v/>
      </c>
      <c r="AA78" s="248" t="str">
        <f>IF(ISERROR(VLOOKUP($A78,parlvotes_lh!$A$11:$ZZ$200,346,FALSE))=TRUE,"",IF(VLOOKUP($A78,parlvotes_lh!$A$11:$ZZ$200,346,FALSE)=0,"",VLOOKUP($A78,parlvotes_lh!$A$11:$ZZ$200,346,FALSE)))</f>
        <v/>
      </c>
      <c r="AB78" s="248" t="str">
        <f>IF(ISERROR(VLOOKUP($A78,parlvotes_lh!$A$11:$ZZ$200,366,FALSE))=TRUE,"",IF(VLOOKUP($A78,parlvotes_lh!$A$11:$ZZ$200,366,FALSE)=0,"",VLOOKUP($A78,parlvotes_lh!$A$11:$ZZ$200,366,FALSE)))</f>
        <v/>
      </c>
      <c r="AC78" s="248" t="str">
        <f>IF(ISERROR(VLOOKUP($A78,parlvotes_lh!$A$11:$ZZ$200,386,FALSE))=TRUE,"",IF(VLOOKUP($A78,parlvotes_lh!$A$11:$ZZ$200,386,FALSE)=0,"",VLOOKUP($A78,parlvotes_lh!$A$11:$ZZ$200,386,FALSE)))</f>
        <v/>
      </c>
    </row>
    <row r="79" spans="1:29" ht="13.5" customHeight="1" x14ac:dyDescent="0.2">
      <c r="A79" s="242" t="str">
        <f>IF(info_parties!A75="","",info_parties!A75)</f>
        <v>it_mads-vv01</v>
      </c>
      <c r="B79" s="96" t="str">
        <f>IF(A79="","",MID(info_weblinks!$C$3,32,3))</f>
        <v>ita</v>
      </c>
      <c r="C79" s="96" t="str">
        <f>IF(info_parties!G75="","",info_parties!G75)</f>
        <v>Movement for the Abolition of 'Scorporo'-Green Greens</v>
      </c>
      <c r="D79" s="96" t="str">
        <f>IF(info_parties!K75="","",info_parties!K75)</f>
        <v>Movimento per l'abolizione dello scorporo-Verdi Verdi</v>
      </c>
      <c r="E79" s="96" t="str">
        <f>IF(info_parties!H75="","",info_parties!H75)</f>
        <v>AS-VV</v>
      </c>
      <c r="F79" s="243" t="str">
        <f t="shared" si="8"/>
        <v/>
      </c>
      <c r="G79" s="244" t="str">
        <f t="shared" si="9"/>
        <v/>
      </c>
      <c r="H79" s="245" t="str">
        <f t="shared" si="10"/>
        <v/>
      </c>
      <c r="I79" s="246" t="str">
        <f t="shared" si="11"/>
        <v/>
      </c>
      <c r="J79" s="247" t="str">
        <f>IF(ISERROR(VLOOKUP($A79,parlvotes_lh!$A$11:$ZZ$200,6,FALSE))=TRUE,"",IF(VLOOKUP($A79,parlvotes_lh!$A$11:$ZZ$200,6,FALSE)=0,"",VLOOKUP($A79,parlvotes_lh!$A$11:$ZZ$200,6,FALSE)))</f>
        <v/>
      </c>
      <c r="K79" s="247" t="str">
        <f>IF(ISERROR(VLOOKUP($A79,parlvotes_lh!$A$11:$ZZ$200,26,FALSE))=TRUE,"",IF(VLOOKUP($A79,parlvotes_lh!$A$11:$ZZ$200,26,FALSE)=0,"",VLOOKUP($A79,parlvotes_lh!$A$11:$ZZ$200,26,FALSE)))</f>
        <v/>
      </c>
      <c r="L79" s="247" t="str">
        <f>IF(ISERROR(VLOOKUP($A79,parlvotes_lh!$A$11:$ZZ$200,46,FALSE))=TRUE,"",IF(VLOOKUP($A79,parlvotes_lh!$A$11:$ZZ$200,46,FALSE)=0,"",VLOOKUP($A79,parlvotes_lh!$A$11:$ZZ$200,46,FALSE)))</f>
        <v/>
      </c>
      <c r="M79" s="247" t="str">
        <f>IF(ISERROR(VLOOKUP($A79,parlvotes_lh!$A$11:$ZZ$200,66,FALSE))=TRUE,"",IF(VLOOKUP($A79,parlvotes_lh!$A$11:$ZZ$200,66,FALSE)=0,"",VLOOKUP($A79,parlvotes_lh!$A$11:$ZZ$200,66,FALSE)))</f>
        <v/>
      </c>
      <c r="N79" s="247" t="str">
        <f>IF(ISERROR(VLOOKUP($A79,parlvotes_lh!$A$11:$ZZ$200,86,FALSE))=TRUE,"",IF(VLOOKUP($A79,parlvotes_lh!$A$11:$ZZ$200,86,FALSE)=0,"",VLOOKUP($A79,parlvotes_lh!$A$11:$ZZ$200,86,FALSE)))</f>
        <v/>
      </c>
      <c r="O79" s="247" t="str">
        <f>IF(ISERROR(VLOOKUP($A79,parlvotes_lh!$A$11:$ZZ$200,106,FALSE))=TRUE,"",IF(VLOOKUP($A79,parlvotes_lh!$A$11:$ZZ$200,106,FALSE)=0,"",VLOOKUP($A79,parlvotes_lh!$A$11:$ZZ$200,106,FALSE)))</f>
        <v/>
      </c>
      <c r="P79" s="247" t="str">
        <f>IF(ISERROR(VLOOKUP($A79,parlvotes_lh!$A$11:$ZZ$200,126,FALSE))=TRUE,"",IF(VLOOKUP($A79,parlvotes_lh!$A$11:$ZZ$200,126,FALSE)=0,"",VLOOKUP($A79,parlvotes_lh!$A$11:$ZZ$200,126,FALSE)))</f>
        <v/>
      </c>
      <c r="Q79" s="248" t="str">
        <f>IF(ISERROR(VLOOKUP($A79,parlvotes_lh!$A$11:$ZZ$200,146,FALSE))=TRUE,"",IF(VLOOKUP($A79,parlvotes_lh!$A$11:$ZZ$200,146,FALSE)=0,"",VLOOKUP($A79,parlvotes_lh!$A$11:$ZZ$200,146,FALSE)))</f>
        <v/>
      </c>
      <c r="R79" s="248" t="str">
        <f>IF(ISERROR(VLOOKUP($A79,parlvotes_lh!$A$11:$ZZ$200,166,FALSE))=TRUE,"",IF(VLOOKUP($A79,parlvotes_lh!$A$11:$ZZ$200,166,FALSE)=0,"",VLOOKUP($A79,parlvotes_lh!$A$11:$ZZ$200,166,FALSE)))</f>
        <v/>
      </c>
      <c r="S79" s="248" t="str">
        <f>IF(ISERROR(VLOOKUP($A79,parlvotes_lh!$A$11:$ZZ$200,186,FALSE))=TRUE,"",IF(VLOOKUP($A79,parlvotes_lh!$A$11:$ZZ$200,186,FALSE)=0,"",VLOOKUP($A79,parlvotes_lh!$A$11:$ZZ$200,186,FALSE)))</f>
        <v/>
      </c>
      <c r="T79" s="248" t="str">
        <f>IF(ISERROR(VLOOKUP($A79,parlvotes_lh!$A$11:$ZZ$200,206,FALSE))=TRUE,"",IF(VLOOKUP($A79,parlvotes_lh!$A$11:$ZZ$200,206,FALSE)=0,"",VLOOKUP($A79,parlvotes_lh!$A$11:$ZZ$200,206,FALSE)))</f>
        <v/>
      </c>
      <c r="U79" s="248" t="str">
        <f>IF(ISERROR(VLOOKUP($A79,parlvotes_lh!$A$11:$ZZ$200,226,FALSE))=TRUE,"",IF(VLOOKUP($A79,parlvotes_lh!$A$11:$ZZ$200,226,FALSE)=0,"",VLOOKUP($A79,parlvotes_lh!$A$11:$ZZ$200,226,FALSE)))</f>
        <v/>
      </c>
      <c r="V79" s="248" t="str">
        <f>IF(ISERROR(VLOOKUP($A79,parlvotes_lh!$A$11:$ZZ$200,246,FALSE))=TRUE,"",IF(VLOOKUP($A79,parlvotes_lh!$A$11:$ZZ$200,246,FALSE)=0,"",VLOOKUP($A79,parlvotes_lh!$A$11:$ZZ$200,246,FALSE)))</f>
        <v/>
      </c>
      <c r="W79" s="248" t="str">
        <f>IF(ISERROR(VLOOKUP($A79,parlvotes_lh!$A$11:$ZZ$200,266,FALSE))=TRUE,"",IF(VLOOKUP($A79,parlvotes_lh!$A$11:$ZZ$200,266,FALSE)=0,"",VLOOKUP($A79,parlvotes_lh!$A$11:$ZZ$200,266,FALSE)))</f>
        <v/>
      </c>
      <c r="X79" s="248" t="str">
        <f>IF(ISERROR(VLOOKUP($A79,parlvotes_lh!$A$11:$ZZ$200,286,FALSE))=TRUE,"",IF(VLOOKUP($A79,parlvotes_lh!$A$11:$ZZ$200,286,FALSE)=0,"",VLOOKUP($A79,parlvotes_lh!$A$11:$ZZ$200,286,FALSE)))</f>
        <v/>
      </c>
      <c r="Y79" s="248" t="str">
        <f>IF(ISERROR(VLOOKUP($A79,parlvotes_lh!$A$11:$ZZ$200,306,FALSE))=TRUE,"",IF(VLOOKUP($A79,parlvotes_lh!$A$11:$ZZ$200,306,FALSE)=0,"",VLOOKUP($A79,parlvotes_lh!$A$11:$ZZ$200,306,FALSE)))</f>
        <v/>
      </c>
      <c r="Z79" s="248" t="str">
        <f>IF(ISERROR(VLOOKUP($A79,parlvotes_lh!$A$11:$ZZ$200,326,FALSE))=TRUE,"",IF(VLOOKUP($A79,parlvotes_lh!$A$11:$ZZ$200,326,FALSE)=0,"",VLOOKUP($A79,parlvotes_lh!$A$11:$ZZ$200,326,FALSE)))</f>
        <v/>
      </c>
      <c r="AA79" s="248" t="str">
        <f>IF(ISERROR(VLOOKUP($A79,parlvotes_lh!$A$11:$ZZ$200,346,FALSE))=TRUE,"",IF(VLOOKUP($A79,parlvotes_lh!$A$11:$ZZ$200,346,FALSE)=0,"",VLOOKUP($A79,parlvotes_lh!$A$11:$ZZ$200,346,FALSE)))</f>
        <v/>
      </c>
      <c r="AB79" s="248" t="str">
        <f>IF(ISERROR(VLOOKUP($A79,parlvotes_lh!$A$11:$ZZ$200,366,FALSE))=TRUE,"",IF(VLOOKUP($A79,parlvotes_lh!$A$11:$ZZ$200,366,FALSE)=0,"",VLOOKUP($A79,parlvotes_lh!$A$11:$ZZ$200,366,FALSE)))</f>
        <v/>
      </c>
      <c r="AC79" s="248" t="str">
        <f>IF(ISERROR(VLOOKUP($A79,parlvotes_lh!$A$11:$ZZ$200,386,FALSE))=TRUE,"",IF(VLOOKUP($A79,parlvotes_lh!$A$11:$ZZ$200,386,FALSE)=0,"",VLOOKUP($A79,parlvotes_lh!$A$11:$ZZ$200,386,FALSE)))</f>
        <v/>
      </c>
    </row>
    <row r="80" spans="1:29" ht="13.5" customHeight="1" x14ac:dyDescent="0.2">
      <c r="A80" s="242" t="str">
        <f>IF(info_parties!A76="","",info_parties!A76)</f>
        <v>it_mpa01</v>
      </c>
      <c r="B80" s="96" t="str">
        <f>IF(A80="","",MID(info_weblinks!$C$3,32,3))</f>
        <v>ita</v>
      </c>
      <c r="C80" s="96" t="str">
        <f>IF(info_parties!G76="","",info_parties!G76)</f>
        <v>Movement for Autonomies</v>
      </c>
      <c r="D80" s="96" t="str">
        <f>IF(info_parties!K76="","",info_parties!K76)</f>
        <v>Movimento per le Autonomie</v>
      </c>
      <c r="E80" s="96" t="str">
        <f>IF(info_parties!H76="","",info_parties!H76)</f>
        <v>MpA</v>
      </c>
      <c r="F80" s="243">
        <f t="shared" si="8"/>
        <v>39551</v>
      </c>
      <c r="G80" s="244">
        <f t="shared" si="9"/>
        <v>39551</v>
      </c>
      <c r="H80" s="245">
        <f t="shared" si="10"/>
        <v>1.0999999999999999E-2</v>
      </c>
      <c r="I80" s="246">
        <f t="shared" si="11"/>
        <v>39551</v>
      </c>
      <c r="J80" s="247" t="str">
        <f>IF(ISERROR(VLOOKUP($A80,parlvotes_lh!$A$11:$ZZ$200,6,FALSE))=TRUE,"",IF(VLOOKUP($A80,parlvotes_lh!$A$11:$ZZ$200,6,FALSE)=0,"",VLOOKUP($A80,parlvotes_lh!$A$11:$ZZ$200,6,FALSE)))</f>
        <v/>
      </c>
      <c r="K80" s="247" t="str">
        <f>IF(ISERROR(VLOOKUP($A80,parlvotes_lh!$A$11:$ZZ$200,26,FALSE))=TRUE,"",IF(VLOOKUP($A80,parlvotes_lh!$A$11:$ZZ$200,26,FALSE)=0,"",VLOOKUP($A80,parlvotes_lh!$A$11:$ZZ$200,26,FALSE)))</f>
        <v/>
      </c>
      <c r="L80" s="247" t="str">
        <f>IF(ISERROR(VLOOKUP($A80,parlvotes_lh!$A$11:$ZZ$200,46,FALSE))=TRUE,"",IF(VLOOKUP($A80,parlvotes_lh!$A$11:$ZZ$200,46,FALSE)=0,"",VLOOKUP($A80,parlvotes_lh!$A$11:$ZZ$200,46,FALSE)))</f>
        <v/>
      </c>
      <c r="M80" s="247" t="str">
        <f>IF(ISERROR(VLOOKUP($A80,parlvotes_lh!$A$11:$ZZ$200,66,FALSE))=TRUE,"",IF(VLOOKUP($A80,parlvotes_lh!$A$11:$ZZ$200,66,FALSE)=0,"",VLOOKUP($A80,parlvotes_lh!$A$11:$ZZ$200,66,FALSE)))</f>
        <v/>
      </c>
      <c r="N80" s="247" t="str">
        <f>IF(ISERROR(VLOOKUP($A80,parlvotes_lh!$A$11:$ZZ$200,86,FALSE))=TRUE,"",IF(VLOOKUP($A80,parlvotes_lh!$A$11:$ZZ$200,86,FALSE)=0,"",VLOOKUP($A80,parlvotes_lh!$A$11:$ZZ$200,86,FALSE)))</f>
        <v/>
      </c>
      <c r="O80" s="247" t="str">
        <f>IF(ISERROR(VLOOKUP($A80,parlvotes_lh!$A$11:$ZZ$200,106,FALSE))=TRUE,"",IF(VLOOKUP($A80,parlvotes_lh!$A$11:$ZZ$200,106,FALSE)=0,"",VLOOKUP($A80,parlvotes_lh!$A$11:$ZZ$200,106,FALSE)))</f>
        <v/>
      </c>
      <c r="P80" s="247">
        <f>IF(ISERROR(VLOOKUP($A80,parlvotes_lh!$A$11:$ZZ$200,126,FALSE))=TRUE,"",IF(VLOOKUP($A80,parlvotes_lh!$A$11:$ZZ$200,126,FALSE)=0,"",VLOOKUP($A80,parlvotes_lh!$A$11:$ZZ$200,126,FALSE)))</f>
        <v>1.0999999999999999E-2</v>
      </c>
      <c r="Q80" s="248" t="str">
        <f>IF(ISERROR(VLOOKUP($A80,parlvotes_lh!$A$11:$ZZ$200,146,FALSE))=TRUE,"",IF(VLOOKUP($A80,parlvotes_lh!$A$11:$ZZ$200,146,FALSE)=0,"",VLOOKUP($A80,parlvotes_lh!$A$11:$ZZ$200,146,FALSE)))</f>
        <v/>
      </c>
      <c r="R80" s="248" t="str">
        <f>IF(ISERROR(VLOOKUP($A80,parlvotes_lh!$A$11:$ZZ$200,166,FALSE))=TRUE,"",IF(VLOOKUP($A80,parlvotes_lh!$A$11:$ZZ$200,166,FALSE)=0,"",VLOOKUP($A80,parlvotes_lh!$A$11:$ZZ$200,166,FALSE)))</f>
        <v/>
      </c>
      <c r="S80" s="248" t="str">
        <f>IF(ISERROR(VLOOKUP($A80,parlvotes_lh!$A$11:$ZZ$200,186,FALSE))=TRUE,"",IF(VLOOKUP($A80,parlvotes_lh!$A$11:$ZZ$200,186,FALSE)=0,"",VLOOKUP($A80,parlvotes_lh!$A$11:$ZZ$200,186,FALSE)))</f>
        <v/>
      </c>
      <c r="T80" s="248" t="str">
        <f>IF(ISERROR(VLOOKUP($A80,parlvotes_lh!$A$11:$ZZ$200,206,FALSE))=TRUE,"",IF(VLOOKUP($A80,parlvotes_lh!$A$11:$ZZ$200,206,FALSE)=0,"",VLOOKUP($A80,parlvotes_lh!$A$11:$ZZ$200,206,FALSE)))</f>
        <v/>
      </c>
      <c r="U80" s="248" t="str">
        <f>IF(ISERROR(VLOOKUP($A80,parlvotes_lh!$A$11:$ZZ$200,226,FALSE))=TRUE,"",IF(VLOOKUP($A80,parlvotes_lh!$A$11:$ZZ$200,226,FALSE)=0,"",VLOOKUP($A80,parlvotes_lh!$A$11:$ZZ$200,226,FALSE)))</f>
        <v/>
      </c>
      <c r="V80" s="248" t="str">
        <f>IF(ISERROR(VLOOKUP($A80,parlvotes_lh!$A$11:$ZZ$200,246,FALSE))=TRUE,"",IF(VLOOKUP($A80,parlvotes_lh!$A$11:$ZZ$200,246,FALSE)=0,"",VLOOKUP($A80,parlvotes_lh!$A$11:$ZZ$200,246,FALSE)))</f>
        <v/>
      </c>
      <c r="W80" s="248" t="str">
        <f>IF(ISERROR(VLOOKUP($A80,parlvotes_lh!$A$11:$ZZ$200,266,FALSE))=TRUE,"",IF(VLOOKUP($A80,parlvotes_lh!$A$11:$ZZ$200,266,FALSE)=0,"",VLOOKUP($A80,parlvotes_lh!$A$11:$ZZ$200,266,FALSE)))</f>
        <v/>
      </c>
      <c r="X80" s="248" t="str">
        <f>IF(ISERROR(VLOOKUP($A80,parlvotes_lh!$A$11:$ZZ$200,286,FALSE))=TRUE,"",IF(VLOOKUP($A80,parlvotes_lh!$A$11:$ZZ$200,286,FALSE)=0,"",VLOOKUP($A80,parlvotes_lh!$A$11:$ZZ$200,286,FALSE)))</f>
        <v/>
      </c>
      <c r="Y80" s="248" t="str">
        <f>IF(ISERROR(VLOOKUP($A80,parlvotes_lh!$A$11:$ZZ$200,306,FALSE))=TRUE,"",IF(VLOOKUP($A80,parlvotes_lh!$A$11:$ZZ$200,306,FALSE)=0,"",VLOOKUP($A80,parlvotes_lh!$A$11:$ZZ$200,306,FALSE)))</f>
        <v/>
      </c>
      <c r="Z80" s="248" t="str">
        <f>IF(ISERROR(VLOOKUP($A80,parlvotes_lh!$A$11:$ZZ$200,326,FALSE))=TRUE,"",IF(VLOOKUP($A80,parlvotes_lh!$A$11:$ZZ$200,326,FALSE)=0,"",VLOOKUP($A80,parlvotes_lh!$A$11:$ZZ$200,326,FALSE)))</f>
        <v/>
      </c>
      <c r="AA80" s="248" t="str">
        <f>IF(ISERROR(VLOOKUP($A80,parlvotes_lh!$A$11:$ZZ$200,346,FALSE))=TRUE,"",IF(VLOOKUP($A80,parlvotes_lh!$A$11:$ZZ$200,346,FALSE)=0,"",VLOOKUP($A80,parlvotes_lh!$A$11:$ZZ$200,346,FALSE)))</f>
        <v/>
      </c>
      <c r="AB80" s="248" t="str">
        <f>IF(ISERROR(VLOOKUP($A80,parlvotes_lh!$A$11:$ZZ$200,366,FALSE))=TRUE,"",IF(VLOOKUP($A80,parlvotes_lh!$A$11:$ZZ$200,366,FALSE)=0,"",VLOOKUP($A80,parlvotes_lh!$A$11:$ZZ$200,366,FALSE)))</f>
        <v/>
      </c>
      <c r="AC80" s="248" t="str">
        <f>IF(ISERROR(VLOOKUP($A80,parlvotes_lh!$A$11:$ZZ$200,386,FALSE))=TRUE,"",IF(VLOOKUP($A80,parlvotes_lh!$A$11:$ZZ$200,386,FALSE)=0,"",VLOOKUP($A80,parlvotes_lh!$A$11:$ZZ$200,386,FALSE)))</f>
        <v/>
      </c>
    </row>
    <row r="81" spans="1:29" ht="13.5" customHeight="1" x14ac:dyDescent="0.2">
      <c r="A81" s="242" t="str">
        <f>IF(info_parties!A77="","",info_parties!A77)</f>
        <v>it_msi-dn01</v>
      </c>
      <c r="B81" s="96" t="str">
        <f>IF(A81="","",MID(info_weblinks!$C$3,32,3))</f>
        <v>ita</v>
      </c>
      <c r="C81" s="96" t="str">
        <f>IF(info_parties!G77="","",info_parties!G77)</f>
        <v>Sociale Movement-National Right</v>
      </c>
      <c r="D81" s="96" t="str">
        <f>IF(info_parties!K77="","",info_parties!K77)</f>
        <v>Movimento Sociale-Destra Nazionale</v>
      </c>
      <c r="E81" s="96" t="str">
        <f>IF(info_parties!H77="","",info_parties!H77)</f>
        <v>MSI-DN</v>
      </c>
      <c r="F81" s="243">
        <f t="shared" si="8"/>
        <v>31942</v>
      </c>
      <c r="G81" s="244">
        <f t="shared" si="9"/>
        <v>33699</v>
      </c>
      <c r="H81" s="245">
        <f t="shared" si="10"/>
        <v>5.8999999999999997E-2</v>
      </c>
      <c r="I81" s="246">
        <f t="shared" si="11"/>
        <v>31942</v>
      </c>
      <c r="J81" s="247">
        <f>IF(ISERROR(VLOOKUP($A81,parlvotes_lh!$A$11:$ZZ$200,6,FALSE))=TRUE,"",IF(VLOOKUP($A81,parlvotes_lh!$A$11:$ZZ$200,6,FALSE)=0,"",VLOOKUP($A81,parlvotes_lh!$A$11:$ZZ$200,6,FALSE)))</f>
        <v>5.8999999999999997E-2</v>
      </c>
      <c r="K81" s="247">
        <f>IF(ISERROR(VLOOKUP($A81,parlvotes_lh!$A$11:$ZZ$200,26,FALSE))=TRUE,"",IF(VLOOKUP($A81,parlvotes_lh!$A$11:$ZZ$200,26,FALSE)=0,"",VLOOKUP($A81,parlvotes_lh!$A$11:$ZZ$200,26,FALSE)))</f>
        <v>5.3999999999999999E-2</v>
      </c>
      <c r="L81" s="247" t="str">
        <f>IF(ISERROR(VLOOKUP($A81,parlvotes_lh!$A$11:$ZZ$200,46,FALSE))=TRUE,"",IF(VLOOKUP($A81,parlvotes_lh!$A$11:$ZZ$200,46,FALSE)=0,"",VLOOKUP($A81,parlvotes_lh!$A$11:$ZZ$200,46,FALSE)))</f>
        <v/>
      </c>
      <c r="M81" s="247" t="str">
        <f>IF(ISERROR(VLOOKUP($A81,parlvotes_lh!$A$11:$ZZ$200,66,FALSE))=TRUE,"",IF(VLOOKUP($A81,parlvotes_lh!$A$11:$ZZ$200,66,FALSE)=0,"",VLOOKUP($A81,parlvotes_lh!$A$11:$ZZ$200,66,FALSE)))</f>
        <v/>
      </c>
      <c r="N81" s="247" t="str">
        <f>IF(ISERROR(VLOOKUP($A81,parlvotes_lh!$A$11:$ZZ$200,86,FALSE))=TRUE,"",IF(VLOOKUP($A81,parlvotes_lh!$A$11:$ZZ$200,86,FALSE)=0,"",VLOOKUP($A81,parlvotes_lh!$A$11:$ZZ$200,86,FALSE)))</f>
        <v/>
      </c>
      <c r="O81" s="247" t="str">
        <f>IF(ISERROR(VLOOKUP($A81,parlvotes_lh!$A$11:$ZZ$200,106,FALSE))=TRUE,"",IF(VLOOKUP($A81,parlvotes_lh!$A$11:$ZZ$200,106,FALSE)=0,"",VLOOKUP($A81,parlvotes_lh!$A$11:$ZZ$200,106,FALSE)))</f>
        <v/>
      </c>
      <c r="P81" s="247" t="str">
        <f>IF(ISERROR(VLOOKUP($A81,parlvotes_lh!$A$11:$ZZ$200,126,FALSE))=TRUE,"",IF(VLOOKUP($A81,parlvotes_lh!$A$11:$ZZ$200,126,FALSE)=0,"",VLOOKUP($A81,parlvotes_lh!$A$11:$ZZ$200,126,FALSE)))</f>
        <v/>
      </c>
      <c r="Q81" s="248" t="str">
        <f>IF(ISERROR(VLOOKUP($A81,parlvotes_lh!$A$11:$ZZ$200,146,FALSE))=TRUE,"",IF(VLOOKUP($A81,parlvotes_lh!$A$11:$ZZ$200,146,FALSE)=0,"",VLOOKUP($A81,parlvotes_lh!$A$11:$ZZ$200,146,FALSE)))</f>
        <v/>
      </c>
      <c r="R81" s="248" t="str">
        <f>IF(ISERROR(VLOOKUP($A81,parlvotes_lh!$A$11:$ZZ$200,166,FALSE))=TRUE,"",IF(VLOOKUP($A81,parlvotes_lh!$A$11:$ZZ$200,166,FALSE)=0,"",VLOOKUP($A81,parlvotes_lh!$A$11:$ZZ$200,166,FALSE)))</f>
        <v/>
      </c>
      <c r="S81" s="248" t="str">
        <f>IF(ISERROR(VLOOKUP($A81,parlvotes_lh!$A$11:$ZZ$200,186,FALSE))=TRUE,"",IF(VLOOKUP($A81,parlvotes_lh!$A$11:$ZZ$200,186,FALSE)=0,"",VLOOKUP($A81,parlvotes_lh!$A$11:$ZZ$200,186,FALSE)))</f>
        <v/>
      </c>
      <c r="T81" s="248" t="str">
        <f>IF(ISERROR(VLOOKUP($A81,parlvotes_lh!$A$11:$ZZ$200,206,FALSE))=TRUE,"",IF(VLOOKUP($A81,parlvotes_lh!$A$11:$ZZ$200,206,FALSE)=0,"",VLOOKUP($A81,parlvotes_lh!$A$11:$ZZ$200,206,FALSE)))</f>
        <v/>
      </c>
      <c r="U81" s="248" t="str">
        <f>IF(ISERROR(VLOOKUP($A81,parlvotes_lh!$A$11:$ZZ$200,226,FALSE))=TRUE,"",IF(VLOOKUP($A81,parlvotes_lh!$A$11:$ZZ$200,226,FALSE)=0,"",VLOOKUP($A81,parlvotes_lh!$A$11:$ZZ$200,226,FALSE)))</f>
        <v/>
      </c>
      <c r="V81" s="248" t="str">
        <f>IF(ISERROR(VLOOKUP($A81,parlvotes_lh!$A$11:$ZZ$200,246,FALSE))=TRUE,"",IF(VLOOKUP($A81,parlvotes_lh!$A$11:$ZZ$200,246,FALSE)=0,"",VLOOKUP($A81,parlvotes_lh!$A$11:$ZZ$200,246,FALSE)))</f>
        <v/>
      </c>
      <c r="W81" s="248" t="str">
        <f>IF(ISERROR(VLOOKUP($A81,parlvotes_lh!$A$11:$ZZ$200,266,FALSE))=TRUE,"",IF(VLOOKUP($A81,parlvotes_lh!$A$11:$ZZ$200,266,FALSE)=0,"",VLOOKUP($A81,parlvotes_lh!$A$11:$ZZ$200,266,FALSE)))</f>
        <v/>
      </c>
      <c r="X81" s="248" t="str">
        <f>IF(ISERROR(VLOOKUP($A81,parlvotes_lh!$A$11:$ZZ$200,286,FALSE))=TRUE,"",IF(VLOOKUP($A81,parlvotes_lh!$A$11:$ZZ$200,286,FALSE)=0,"",VLOOKUP($A81,parlvotes_lh!$A$11:$ZZ$200,286,FALSE)))</f>
        <v/>
      </c>
      <c r="Y81" s="248" t="str">
        <f>IF(ISERROR(VLOOKUP($A81,parlvotes_lh!$A$11:$ZZ$200,306,FALSE))=TRUE,"",IF(VLOOKUP($A81,parlvotes_lh!$A$11:$ZZ$200,306,FALSE)=0,"",VLOOKUP($A81,parlvotes_lh!$A$11:$ZZ$200,306,FALSE)))</f>
        <v/>
      </c>
      <c r="Z81" s="248" t="str">
        <f>IF(ISERROR(VLOOKUP($A81,parlvotes_lh!$A$11:$ZZ$200,326,FALSE))=TRUE,"",IF(VLOOKUP($A81,parlvotes_lh!$A$11:$ZZ$200,326,FALSE)=0,"",VLOOKUP($A81,parlvotes_lh!$A$11:$ZZ$200,326,FALSE)))</f>
        <v/>
      </c>
      <c r="AA81" s="248" t="str">
        <f>IF(ISERROR(VLOOKUP($A81,parlvotes_lh!$A$11:$ZZ$200,346,FALSE))=TRUE,"",IF(VLOOKUP($A81,parlvotes_lh!$A$11:$ZZ$200,346,FALSE)=0,"",VLOOKUP($A81,parlvotes_lh!$A$11:$ZZ$200,346,FALSE)))</f>
        <v/>
      </c>
      <c r="AB81" s="248" t="str">
        <f>IF(ISERROR(VLOOKUP($A81,parlvotes_lh!$A$11:$ZZ$200,366,FALSE))=TRUE,"",IF(VLOOKUP($A81,parlvotes_lh!$A$11:$ZZ$200,366,FALSE)=0,"",VLOOKUP($A81,parlvotes_lh!$A$11:$ZZ$200,366,FALSE)))</f>
        <v/>
      </c>
      <c r="AC81" s="248" t="str">
        <f>IF(ISERROR(VLOOKUP($A81,parlvotes_lh!$A$11:$ZZ$200,386,FALSE))=TRUE,"",IF(VLOOKUP($A81,parlvotes_lh!$A$11:$ZZ$200,386,FALSE)=0,"",VLOOKUP($A81,parlvotes_lh!$A$11:$ZZ$200,386,FALSE)))</f>
        <v/>
      </c>
    </row>
    <row r="82" spans="1:29" ht="13.5" customHeight="1" x14ac:dyDescent="0.2">
      <c r="A82" s="242" t="str">
        <f>IF(info_parties!A78="","",info_parties!A78)</f>
        <v>it_ms-ft01</v>
      </c>
      <c r="B82" s="96" t="str">
        <f>IF(A82="","",MID(info_weblinks!$C$3,32,3))</f>
        <v>ita</v>
      </c>
      <c r="C82" s="96" t="str">
        <f>IF(info_parties!G78="","",info_parties!G78)</f>
        <v>Social Movement-Tricolour Flame</v>
      </c>
      <c r="D82" s="96" t="str">
        <f>IF(info_parties!K78="","",info_parties!K78)</f>
        <v>Movimento Sociale-Fiamma Tricolore</v>
      </c>
      <c r="E82" s="96" t="str">
        <f>IF(info_parties!H78="","",info_parties!H78)</f>
        <v>MS-FT</v>
      </c>
      <c r="F82" s="243">
        <f t="shared" si="8"/>
        <v>35176</v>
      </c>
      <c r="G82" s="244">
        <f t="shared" si="9"/>
        <v>38816</v>
      </c>
      <c r="H82" s="245">
        <f t="shared" si="10"/>
        <v>9.0531265834921503E-3</v>
      </c>
      <c r="I82" s="246">
        <f t="shared" si="11"/>
        <v>35176</v>
      </c>
      <c r="J82" s="247" t="str">
        <f>IF(ISERROR(VLOOKUP($A82,parlvotes_lh!$A$11:$ZZ$200,6,FALSE))=TRUE,"",IF(VLOOKUP($A82,parlvotes_lh!$A$11:$ZZ$200,6,FALSE)=0,"",VLOOKUP($A82,parlvotes_lh!$A$11:$ZZ$200,6,FALSE)))</f>
        <v/>
      </c>
      <c r="K82" s="247" t="str">
        <f>IF(ISERROR(VLOOKUP($A82,parlvotes_lh!$A$11:$ZZ$200,26,FALSE))=TRUE,"",IF(VLOOKUP($A82,parlvotes_lh!$A$11:$ZZ$200,26,FALSE)=0,"",VLOOKUP($A82,parlvotes_lh!$A$11:$ZZ$200,26,FALSE)))</f>
        <v/>
      </c>
      <c r="L82" s="247" t="str">
        <f>IF(ISERROR(VLOOKUP($A82,parlvotes_lh!$A$11:$ZZ$200,46,FALSE))=TRUE,"",IF(VLOOKUP($A82,parlvotes_lh!$A$11:$ZZ$200,46,FALSE)=0,"",VLOOKUP($A82,parlvotes_lh!$A$11:$ZZ$200,46,FALSE)))</f>
        <v/>
      </c>
      <c r="M82" s="247">
        <f>IF(ISERROR(VLOOKUP($A82,parlvotes_lh!$A$11:$ZZ$200,66,FALSE))=TRUE,"",IF(VLOOKUP($A82,parlvotes_lh!$A$11:$ZZ$200,66,FALSE)=0,"",VLOOKUP($A82,parlvotes_lh!$A$11:$ZZ$200,66,FALSE)))</f>
        <v>9.0531265834921503E-3</v>
      </c>
      <c r="N82" s="247">
        <f>IF(ISERROR(VLOOKUP($A82,parlvotes_lh!$A$11:$ZZ$200,86,FALSE))=TRUE,"",IF(VLOOKUP($A82,parlvotes_lh!$A$11:$ZZ$200,86,FALSE)=0,"",VLOOKUP($A82,parlvotes_lh!$A$11:$ZZ$200,86,FALSE)))</f>
        <v>3.8780235616000269E-3</v>
      </c>
      <c r="O82" s="247">
        <f>IF(ISERROR(VLOOKUP($A82,parlvotes_lh!$A$11:$ZZ$200,106,FALSE))=TRUE,"",IF(VLOOKUP($A82,parlvotes_lh!$A$11:$ZZ$200,106,FALSE)=0,"",VLOOKUP($A82,parlvotes_lh!$A$11:$ZZ$200,106,FALSE)))</f>
        <v>6.0000000000000001E-3</v>
      </c>
      <c r="P82" s="247" t="str">
        <f>IF(ISERROR(VLOOKUP($A82,parlvotes_lh!$A$11:$ZZ$200,126,FALSE))=TRUE,"",IF(VLOOKUP($A82,parlvotes_lh!$A$11:$ZZ$200,126,FALSE)=0,"",VLOOKUP($A82,parlvotes_lh!$A$11:$ZZ$200,126,FALSE)))</f>
        <v/>
      </c>
      <c r="Q82" s="248" t="str">
        <f>IF(ISERROR(VLOOKUP($A82,parlvotes_lh!$A$11:$ZZ$200,146,FALSE))=TRUE,"",IF(VLOOKUP($A82,parlvotes_lh!$A$11:$ZZ$200,146,FALSE)=0,"",VLOOKUP($A82,parlvotes_lh!$A$11:$ZZ$200,146,FALSE)))</f>
        <v/>
      </c>
      <c r="R82" s="248" t="str">
        <f>IF(ISERROR(VLOOKUP($A82,parlvotes_lh!$A$11:$ZZ$200,166,FALSE))=TRUE,"",IF(VLOOKUP($A82,parlvotes_lh!$A$11:$ZZ$200,166,FALSE)=0,"",VLOOKUP($A82,parlvotes_lh!$A$11:$ZZ$200,166,FALSE)))</f>
        <v/>
      </c>
      <c r="S82" s="248" t="str">
        <f>IF(ISERROR(VLOOKUP($A82,parlvotes_lh!$A$11:$ZZ$200,186,FALSE))=TRUE,"",IF(VLOOKUP($A82,parlvotes_lh!$A$11:$ZZ$200,186,FALSE)=0,"",VLOOKUP($A82,parlvotes_lh!$A$11:$ZZ$200,186,FALSE)))</f>
        <v/>
      </c>
      <c r="T82" s="248" t="str">
        <f>IF(ISERROR(VLOOKUP($A82,parlvotes_lh!$A$11:$ZZ$200,206,FALSE))=TRUE,"",IF(VLOOKUP($A82,parlvotes_lh!$A$11:$ZZ$200,206,FALSE)=0,"",VLOOKUP($A82,parlvotes_lh!$A$11:$ZZ$200,206,FALSE)))</f>
        <v/>
      </c>
      <c r="U82" s="248" t="str">
        <f>IF(ISERROR(VLOOKUP($A82,parlvotes_lh!$A$11:$ZZ$200,226,FALSE))=TRUE,"",IF(VLOOKUP($A82,parlvotes_lh!$A$11:$ZZ$200,226,FALSE)=0,"",VLOOKUP($A82,parlvotes_lh!$A$11:$ZZ$200,226,FALSE)))</f>
        <v/>
      </c>
      <c r="V82" s="248" t="str">
        <f>IF(ISERROR(VLOOKUP($A82,parlvotes_lh!$A$11:$ZZ$200,246,FALSE))=TRUE,"",IF(VLOOKUP($A82,parlvotes_lh!$A$11:$ZZ$200,246,FALSE)=0,"",VLOOKUP($A82,parlvotes_lh!$A$11:$ZZ$200,246,FALSE)))</f>
        <v/>
      </c>
      <c r="W82" s="248" t="str">
        <f>IF(ISERROR(VLOOKUP($A82,parlvotes_lh!$A$11:$ZZ$200,266,FALSE))=TRUE,"",IF(VLOOKUP($A82,parlvotes_lh!$A$11:$ZZ$200,266,FALSE)=0,"",VLOOKUP($A82,parlvotes_lh!$A$11:$ZZ$200,266,FALSE)))</f>
        <v/>
      </c>
      <c r="X82" s="248" t="str">
        <f>IF(ISERROR(VLOOKUP($A82,parlvotes_lh!$A$11:$ZZ$200,286,FALSE))=TRUE,"",IF(VLOOKUP($A82,parlvotes_lh!$A$11:$ZZ$200,286,FALSE)=0,"",VLOOKUP($A82,parlvotes_lh!$A$11:$ZZ$200,286,FALSE)))</f>
        <v/>
      </c>
      <c r="Y82" s="248" t="str">
        <f>IF(ISERROR(VLOOKUP($A82,parlvotes_lh!$A$11:$ZZ$200,306,FALSE))=TRUE,"",IF(VLOOKUP($A82,parlvotes_lh!$A$11:$ZZ$200,306,FALSE)=0,"",VLOOKUP($A82,parlvotes_lh!$A$11:$ZZ$200,306,FALSE)))</f>
        <v/>
      </c>
      <c r="Z82" s="248" t="str">
        <f>IF(ISERROR(VLOOKUP($A82,parlvotes_lh!$A$11:$ZZ$200,326,FALSE))=TRUE,"",IF(VLOOKUP($A82,parlvotes_lh!$A$11:$ZZ$200,326,FALSE)=0,"",VLOOKUP($A82,parlvotes_lh!$A$11:$ZZ$200,326,FALSE)))</f>
        <v/>
      </c>
      <c r="AA82" s="248" t="str">
        <f>IF(ISERROR(VLOOKUP($A82,parlvotes_lh!$A$11:$ZZ$200,346,FALSE))=TRUE,"",IF(VLOOKUP($A82,parlvotes_lh!$A$11:$ZZ$200,346,FALSE)=0,"",VLOOKUP($A82,parlvotes_lh!$A$11:$ZZ$200,346,FALSE)))</f>
        <v/>
      </c>
      <c r="AB82" s="248" t="str">
        <f>IF(ISERROR(VLOOKUP($A82,parlvotes_lh!$A$11:$ZZ$200,366,FALSE))=TRUE,"",IF(VLOOKUP($A82,parlvotes_lh!$A$11:$ZZ$200,366,FALSE)=0,"",VLOOKUP($A82,parlvotes_lh!$A$11:$ZZ$200,366,FALSE)))</f>
        <v/>
      </c>
      <c r="AC82" s="248" t="str">
        <f>IF(ISERROR(VLOOKUP($A82,parlvotes_lh!$A$11:$ZZ$200,386,FALSE))=TRUE,"",IF(VLOOKUP($A82,parlvotes_lh!$A$11:$ZZ$200,386,FALSE)=0,"",VLOOKUP($A82,parlvotes_lh!$A$11:$ZZ$200,386,FALSE)))</f>
        <v/>
      </c>
    </row>
    <row r="83" spans="1:29" ht="13.5" customHeight="1" x14ac:dyDescent="0.2">
      <c r="A83" s="242" t="s">
        <v>2537</v>
      </c>
      <c r="B83" s="96" t="s">
        <v>2538</v>
      </c>
      <c r="C83" s="96" t="s">
        <v>2540</v>
      </c>
      <c r="D83" s="96" t="s">
        <v>2539</v>
      </c>
      <c r="E83" s="96" t="s">
        <v>2513</v>
      </c>
      <c r="F83" s="243">
        <v>2017</v>
      </c>
      <c r="G83" s="244"/>
      <c r="H83" s="245"/>
      <c r="I83" s="246"/>
      <c r="J83" s="247"/>
      <c r="K83" s="247"/>
      <c r="L83" s="247"/>
      <c r="M83" s="247"/>
      <c r="N83" s="247"/>
      <c r="O83" s="247"/>
      <c r="P83" s="247"/>
      <c r="Q83" s="248"/>
      <c r="R83" s="248"/>
      <c r="S83" s="248"/>
      <c r="T83" s="248"/>
      <c r="U83" s="248"/>
      <c r="V83" s="248"/>
      <c r="W83" s="248"/>
      <c r="X83" s="248"/>
      <c r="Y83" s="248"/>
      <c r="Z83" s="248"/>
      <c r="AA83" s="248"/>
      <c r="AB83" s="248"/>
      <c r="AC83" s="248"/>
    </row>
    <row r="84" spans="1:29" ht="13.5" customHeight="1" x14ac:dyDescent="0.2">
      <c r="A84" s="242" t="str">
        <f>IF(info_parties!A79="","",info_parties!A79)</f>
        <v>it_npsi01</v>
      </c>
      <c r="B84" s="96" t="str">
        <f>IF(A84="","",MID(info_weblinks!$C$3,32,3))</f>
        <v>ita</v>
      </c>
      <c r="C84" s="96" t="str">
        <f>IF(info_parties!G79="","",info_parties!G79)</f>
        <v>New Italian Socialist Party</v>
      </c>
      <c r="D84" s="96" t="str">
        <f>IF(info_parties!K79="","",info_parties!K79)</f>
        <v>Nuovo Partito Socialista Italiano</v>
      </c>
      <c r="E84" s="96" t="str">
        <f>IF(info_parties!H79="","",info_parties!H79)</f>
        <v>NPSI</v>
      </c>
      <c r="F84" s="243">
        <f t="shared" si="8"/>
        <v>37024</v>
      </c>
      <c r="G84" s="244">
        <f t="shared" si="9"/>
        <v>38816</v>
      </c>
      <c r="H84" s="245">
        <f t="shared" si="10"/>
        <v>9.5162333765125753E-3</v>
      </c>
      <c r="I84" s="246">
        <f t="shared" si="11"/>
        <v>37024</v>
      </c>
      <c r="J84" s="247" t="str">
        <f>IF(ISERROR(VLOOKUP($A84,parlvotes_lh!$A$11:$ZZ$200,6,FALSE))=TRUE,"",IF(VLOOKUP($A84,parlvotes_lh!$A$11:$ZZ$200,6,FALSE)=0,"",VLOOKUP($A84,parlvotes_lh!$A$11:$ZZ$200,6,FALSE)))</f>
        <v/>
      </c>
      <c r="K84" s="247" t="str">
        <f>IF(ISERROR(VLOOKUP($A84,parlvotes_lh!$A$11:$ZZ$200,26,FALSE))=TRUE,"",IF(VLOOKUP($A84,parlvotes_lh!$A$11:$ZZ$200,26,FALSE)=0,"",VLOOKUP($A84,parlvotes_lh!$A$11:$ZZ$200,26,FALSE)))</f>
        <v/>
      </c>
      <c r="L84" s="247" t="str">
        <f>IF(ISERROR(VLOOKUP($A84,parlvotes_lh!$A$11:$ZZ$200,46,FALSE))=TRUE,"",IF(VLOOKUP($A84,parlvotes_lh!$A$11:$ZZ$200,46,FALSE)=0,"",VLOOKUP($A84,parlvotes_lh!$A$11:$ZZ$200,46,FALSE)))</f>
        <v/>
      </c>
      <c r="M84" s="247" t="str">
        <f>IF(ISERROR(VLOOKUP($A84,parlvotes_lh!$A$11:$ZZ$200,66,FALSE))=TRUE,"",IF(VLOOKUP($A84,parlvotes_lh!$A$11:$ZZ$200,66,FALSE)=0,"",VLOOKUP($A84,parlvotes_lh!$A$11:$ZZ$200,66,FALSE)))</f>
        <v/>
      </c>
      <c r="N84" s="247">
        <f>IF(ISERROR(VLOOKUP($A84,parlvotes_lh!$A$11:$ZZ$200,86,FALSE))=TRUE,"",IF(VLOOKUP($A84,parlvotes_lh!$A$11:$ZZ$200,86,FALSE)=0,"",VLOOKUP($A84,parlvotes_lh!$A$11:$ZZ$200,86,FALSE)))</f>
        <v>9.5162333765125753E-3</v>
      </c>
      <c r="O84" s="247">
        <f>IF(ISERROR(VLOOKUP($A84,parlvotes_lh!$A$11:$ZZ$200,106,FALSE))=TRUE,"",IF(VLOOKUP($A84,parlvotes_lh!$A$11:$ZZ$200,106,FALSE)=0,"",VLOOKUP($A84,parlvotes_lh!$A$11:$ZZ$200,106,FALSE)))</f>
        <v>7.0000000000000001E-3</v>
      </c>
      <c r="P84" s="247" t="str">
        <f>IF(ISERROR(VLOOKUP($A84,parlvotes_lh!$A$11:$ZZ$200,126,FALSE))=TRUE,"",IF(VLOOKUP($A84,parlvotes_lh!$A$11:$ZZ$200,126,FALSE)=0,"",VLOOKUP($A84,parlvotes_lh!$A$11:$ZZ$200,126,FALSE)))</f>
        <v/>
      </c>
      <c r="Q84" s="248" t="str">
        <f>IF(ISERROR(VLOOKUP($A84,parlvotes_lh!$A$11:$ZZ$200,146,FALSE))=TRUE,"",IF(VLOOKUP($A84,parlvotes_lh!$A$11:$ZZ$200,146,FALSE)=0,"",VLOOKUP($A84,parlvotes_lh!$A$11:$ZZ$200,146,FALSE)))</f>
        <v/>
      </c>
      <c r="R84" s="248" t="str">
        <f>IF(ISERROR(VLOOKUP($A84,parlvotes_lh!$A$11:$ZZ$200,166,FALSE))=TRUE,"",IF(VLOOKUP($A84,parlvotes_lh!$A$11:$ZZ$200,166,FALSE)=0,"",VLOOKUP($A84,parlvotes_lh!$A$11:$ZZ$200,166,FALSE)))</f>
        <v/>
      </c>
      <c r="S84" s="248" t="str">
        <f>IF(ISERROR(VLOOKUP($A84,parlvotes_lh!$A$11:$ZZ$200,186,FALSE))=TRUE,"",IF(VLOOKUP($A84,parlvotes_lh!$A$11:$ZZ$200,186,FALSE)=0,"",VLOOKUP($A84,parlvotes_lh!$A$11:$ZZ$200,186,FALSE)))</f>
        <v/>
      </c>
      <c r="T84" s="248" t="str">
        <f>IF(ISERROR(VLOOKUP($A84,parlvotes_lh!$A$11:$ZZ$200,206,FALSE))=TRUE,"",IF(VLOOKUP($A84,parlvotes_lh!$A$11:$ZZ$200,206,FALSE)=0,"",VLOOKUP($A84,parlvotes_lh!$A$11:$ZZ$200,206,FALSE)))</f>
        <v/>
      </c>
      <c r="U84" s="248" t="str">
        <f>IF(ISERROR(VLOOKUP($A84,parlvotes_lh!$A$11:$ZZ$200,226,FALSE))=TRUE,"",IF(VLOOKUP($A84,parlvotes_lh!$A$11:$ZZ$200,226,FALSE)=0,"",VLOOKUP($A84,parlvotes_lh!$A$11:$ZZ$200,226,FALSE)))</f>
        <v/>
      </c>
      <c r="V84" s="248" t="str">
        <f>IF(ISERROR(VLOOKUP($A84,parlvotes_lh!$A$11:$ZZ$200,246,FALSE))=TRUE,"",IF(VLOOKUP($A84,parlvotes_lh!$A$11:$ZZ$200,246,FALSE)=0,"",VLOOKUP($A84,parlvotes_lh!$A$11:$ZZ$200,246,FALSE)))</f>
        <v/>
      </c>
      <c r="W84" s="248" t="str">
        <f>IF(ISERROR(VLOOKUP($A84,parlvotes_lh!$A$11:$ZZ$200,266,FALSE))=TRUE,"",IF(VLOOKUP($A84,parlvotes_lh!$A$11:$ZZ$200,266,FALSE)=0,"",VLOOKUP($A84,parlvotes_lh!$A$11:$ZZ$200,266,FALSE)))</f>
        <v/>
      </c>
      <c r="X84" s="248" t="str">
        <f>IF(ISERROR(VLOOKUP($A84,parlvotes_lh!$A$11:$ZZ$200,286,FALSE))=TRUE,"",IF(VLOOKUP($A84,parlvotes_lh!$A$11:$ZZ$200,286,FALSE)=0,"",VLOOKUP($A84,parlvotes_lh!$A$11:$ZZ$200,286,FALSE)))</f>
        <v/>
      </c>
      <c r="Y84" s="248" t="str">
        <f>IF(ISERROR(VLOOKUP($A84,parlvotes_lh!$A$11:$ZZ$200,306,FALSE))=TRUE,"",IF(VLOOKUP($A84,parlvotes_lh!$A$11:$ZZ$200,306,FALSE)=0,"",VLOOKUP($A84,parlvotes_lh!$A$11:$ZZ$200,306,FALSE)))</f>
        <v/>
      </c>
      <c r="Z84" s="248" t="str">
        <f>IF(ISERROR(VLOOKUP($A84,parlvotes_lh!$A$11:$ZZ$200,326,FALSE))=TRUE,"",IF(VLOOKUP($A84,parlvotes_lh!$A$11:$ZZ$200,326,FALSE)=0,"",VLOOKUP($A84,parlvotes_lh!$A$11:$ZZ$200,326,FALSE)))</f>
        <v/>
      </c>
      <c r="AA84" s="248" t="str">
        <f>IF(ISERROR(VLOOKUP($A84,parlvotes_lh!$A$11:$ZZ$200,346,FALSE))=TRUE,"",IF(VLOOKUP($A84,parlvotes_lh!$A$11:$ZZ$200,346,FALSE)=0,"",VLOOKUP($A84,parlvotes_lh!$A$11:$ZZ$200,346,FALSE)))</f>
        <v/>
      </c>
      <c r="AB84" s="248" t="str">
        <f>IF(ISERROR(VLOOKUP($A84,parlvotes_lh!$A$11:$ZZ$200,366,FALSE))=TRUE,"",IF(VLOOKUP($A84,parlvotes_lh!$A$11:$ZZ$200,366,FALSE)=0,"",VLOOKUP($A84,parlvotes_lh!$A$11:$ZZ$200,366,FALSE)))</f>
        <v/>
      </c>
      <c r="AC84" s="248" t="str">
        <f>IF(ISERROR(VLOOKUP($A84,parlvotes_lh!$A$11:$ZZ$200,386,FALSE))=TRUE,"",IF(VLOOKUP($A84,parlvotes_lh!$A$11:$ZZ$200,386,FALSE)=0,"",VLOOKUP($A84,parlvotes_lh!$A$11:$ZZ$200,386,FALSE)))</f>
        <v/>
      </c>
    </row>
    <row r="85" spans="1:29" ht="13.5" customHeight="1" x14ac:dyDescent="0.2">
      <c r="A85" s="242" t="str">
        <f>IF(info_parties!A80="","",info_parties!A80)</f>
        <v>it_pr01</v>
      </c>
      <c r="B85" s="96" t="str">
        <f>IF(A85="","",MID(info_weblinks!$C$3,32,3))</f>
        <v>ita</v>
      </c>
      <c r="C85" s="96" t="str">
        <f>IF(info_parties!G80="","",info_parties!G80)</f>
        <v>Radical Party</v>
      </c>
      <c r="D85" s="96" t="str">
        <f>IF(info_parties!K80="","",info_parties!K80)</f>
        <v>Partido Radicale</v>
      </c>
      <c r="E85" s="96" t="str">
        <f>IF(info_parties!H80="","",info_parties!H80)</f>
        <v>PR</v>
      </c>
      <c r="F85" s="243">
        <f t="shared" si="8"/>
        <v>31942</v>
      </c>
      <c r="G85" s="244">
        <f t="shared" si="9"/>
        <v>31942</v>
      </c>
      <c r="H85" s="245">
        <f t="shared" si="10"/>
        <v>2.5999999999999999E-2</v>
      </c>
      <c r="I85" s="246">
        <f t="shared" si="11"/>
        <v>31942</v>
      </c>
      <c r="J85" s="247">
        <f>IF(ISERROR(VLOOKUP($A85,parlvotes_lh!$A$11:$ZZ$200,6,FALSE))=TRUE,"",IF(VLOOKUP($A85,parlvotes_lh!$A$11:$ZZ$200,6,FALSE)=0,"",VLOOKUP($A85,parlvotes_lh!$A$11:$ZZ$200,6,FALSE)))</f>
        <v>2.5999999999999999E-2</v>
      </c>
      <c r="K85" s="247" t="str">
        <f>IF(ISERROR(VLOOKUP($A85,parlvotes_lh!$A$11:$ZZ$200,26,FALSE))=TRUE,"",IF(VLOOKUP($A85,parlvotes_lh!$A$11:$ZZ$200,26,FALSE)=0,"",VLOOKUP($A85,parlvotes_lh!$A$11:$ZZ$200,26,FALSE)))</f>
        <v/>
      </c>
      <c r="L85" s="247" t="str">
        <f>IF(ISERROR(VLOOKUP($A85,parlvotes_lh!$A$11:$ZZ$200,46,FALSE))=TRUE,"",IF(VLOOKUP($A85,parlvotes_lh!$A$11:$ZZ$200,46,FALSE)=0,"",VLOOKUP($A85,parlvotes_lh!$A$11:$ZZ$200,46,FALSE)))</f>
        <v/>
      </c>
      <c r="M85" s="247" t="str">
        <f>IF(ISERROR(VLOOKUP($A85,parlvotes_lh!$A$11:$ZZ$200,66,FALSE))=TRUE,"",IF(VLOOKUP($A85,parlvotes_lh!$A$11:$ZZ$200,66,FALSE)=0,"",VLOOKUP($A85,parlvotes_lh!$A$11:$ZZ$200,66,FALSE)))</f>
        <v/>
      </c>
      <c r="N85" s="247" t="str">
        <f>IF(ISERROR(VLOOKUP($A85,parlvotes_lh!$A$11:$ZZ$200,86,FALSE))=TRUE,"",IF(VLOOKUP($A85,parlvotes_lh!$A$11:$ZZ$200,86,FALSE)=0,"",VLOOKUP($A85,parlvotes_lh!$A$11:$ZZ$200,86,FALSE)))</f>
        <v/>
      </c>
      <c r="O85" s="247" t="str">
        <f>IF(ISERROR(VLOOKUP($A85,parlvotes_lh!$A$11:$ZZ$200,106,FALSE))=TRUE,"",IF(VLOOKUP($A85,parlvotes_lh!$A$11:$ZZ$200,106,FALSE)=0,"",VLOOKUP($A85,parlvotes_lh!$A$11:$ZZ$200,106,FALSE)))</f>
        <v/>
      </c>
      <c r="P85" s="247" t="str">
        <f>IF(ISERROR(VLOOKUP($A85,parlvotes_lh!$A$11:$ZZ$200,126,FALSE))=TRUE,"",IF(VLOOKUP($A85,parlvotes_lh!$A$11:$ZZ$200,126,FALSE)=0,"",VLOOKUP($A85,parlvotes_lh!$A$11:$ZZ$200,126,FALSE)))</f>
        <v/>
      </c>
      <c r="Q85" s="248" t="str">
        <f>IF(ISERROR(VLOOKUP($A85,parlvotes_lh!$A$11:$ZZ$200,146,FALSE))=TRUE,"",IF(VLOOKUP($A85,parlvotes_lh!$A$11:$ZZ$200,146,FALSE)=0,"",VLOOKUP($A85,parlvotes_lh!$A$11:$ZZ$200,146,FALSE)))</f>
        <v/>
      </c>
      <c r="R85" s="248" t="str">
        <f>IF(ISERROR(VLOOKUP($A85,parlvotes_lh!$A$11:$ZZ$200,166,FALSE))=TRUE,"",IF(VLOOKUP($A85,parlvotes_lh!$A$11:$ZZ$200,166,FALSE)=0,"",VLOOKUP($A85,parlvotes_lh!$A$11:$ZZ$200,166,FALSE)))</f>
        <v/>
      </c>
      <c r="S85" s="248" t="str">
        <f>IF(ISERROR(VLOOKUP($A85,parlvotes_lh!$A$11:$ZZ$200,186,FALSE))=TRUE,"",IF(VLOOKUP($A85,parlvotes_lh!$A$11:$ZZ$200,186,FALSE)=0,"",VLOOKUP($A85,parlvotes_lh!$A$11:$ZZ$200,186,FALSE)))</f>
        <v/>
      </c>
      <c r="T85" s="248" t="str">
        <f>IF(ISERROR(VLOOKUP($A85,parlvotes_lh!$A$11:$ZZ$200,206,FALSE))=TRUE,"",IF(VLOOKUP($A85,parlvotes_lh!$A$11:$ZZ$200,206,FALSE)=0,"",VLOOKUP($A85,parlvotes_lh!$A$11:$ZZ$200,206,FALSE)))</f>
        <v/>
      </c>
      <c r="U85" s="248" t="str">
        <f>IF(ISERROR(VLOOKUP($A85,parlvotes_lh!$A$11:$ZZ$200,226,FALSE))=TRUE,"",IF(VLOOKUP($A85,parlvotes_lh!$A$11:$ZZ$200,226,FALSE)=0,"",VLOOKUP($A85,parlvotes_lh!$A$11:$ZZ$200,226,FALSE)))</f>
        <v/>
      </c>
      <c r="V85" s="248" t="str">
        <f>IF(ISERROR(VLOOKUP($A85,parlvotes_lh!$A$11:$ZZ$200,246,FALSE))=TRUE,"",IF(VLOOKUP($A85,parlvotes_lh!$A$11:$ZZ$200,246,FALSE)=0,"",VLOOKUP($A85,parlvotes_lh!$A$11:$ZZ$200,246,FALSE)))</f>
        <v/>
      </c>
      <c r="W85" s="248" t="str">
        <f>IF(ISERROR(VLOOKUP($A85,parlvotes_lh!$A$11:$ZZ$200,266,FALSE))=TRUE,"",IF(VLOOKUP($A85,parlvotes_lh!$A$11:$ZZ$200,266,FALSE)=0,"",VLOOKUP($A85,parlvotes_lh!$A$11:$ZZ$200,266,FALSE)))</f>
        <v/>
      </c>
      <c r="X85" s="248" t="str">
        <f>IF(ISERROR(VLOOKUP($A85,parlvotes_lh!$A$11:$ZZ$200,286,FALSE))=TRUE,"",IF(VLOOKUP($A85,parlvotes_lh!$A$11:$ZZ$200,286,FALSE)=0,"",VLOOKUP($A85,parlvotes_lh!$A$11:$ZZ$200,286,FALSE)))</f>
        <v/>
      </c>
      <c r="Y85" s="248" t="str">
        <f>IF(ISERROR(VLOOKUP($A85,parlvotes_lh!$A$11:$ZZ$200,306,FALSE))=TRUE,"",IF(VLOOKUP($A85,parlvotes_lh!$A$11:$ZZ$200,306,FALSE)=0,"",VLOOKUP($A85,parlvotes_lh!$A$11:$ZZ$200,306,FALSE)))</f>
        <v/>
      </c>
      <c r="Z85" s="248" t="str">
        <f>IF(ISERROR(VLOOKUP($A85,parlvotes_lh!$A$11:$ZZ$200,326,FALSE))=TRUE,"",IF(VLOOKUP($A85,parlvotes_lh!$A$11:$ZZ$200,326,FALSE)=0,"",VLOOKUP($A85,parlvotes_lh!$A$11:$ZZ$200,326,FALSE)))</f>
        <v/>
      </c>
      <c r="AA85" s="248" t="str">
        <f>IF(ISERROR(VLOOKUP($A85,parlvotes_lh!$A$11:$ZZ$200,346,FALSE))=TRUE,"",IF(VLOOKUP($A85,parlvotes_lh!$A$11:$ZZ$200,346,FALSE)=0,"",VLOOKUP($A85,parlvotes_lh!$A$11:$ZZ$200,346,FALSE)))</f>
        <v/>
      </c>
      <c r="AB85" s="248" t="str">
        <f>IF(ISERROR(VLOOKUP($A85,parlvotes_lh!$A$11:$ZZ$200,366,FALSE))=TRUE,"",IF(VLOOKUP($A85,parlvotes_lh!$A$11:$ZZ$200,366,FALSE)=0,"",VLOOKUP($A85,parlvotes_lh!$A$11:$ZZ$200,366,FALSE)))</f>
        <v/>
      </c>
      <c r="AC85" s="248" t="str">
        <f>IF(ISERROR(VLOOKUP($A85,parlvotes_lh!$A$11:$ZZ$200,386,FALSE))=TRUE,"",IF(VLOOKUP($A85,parlvotes_lh!$A$11:$ZZ$200,386,FALSE)=0,"",VLOOKUP($A85,parlvotes_lh!$A$11:$ZZ$200,386,FALSE)))</f>
        <v/>
      </c>
    </row>
    <row r="86" spans="1:29" ht="13.5" customHeight="1" x14ac:dyDescent="0.2">
      <c r="A86" s="242" t="str">
        <f>IF(info_parties!A81="","",info_parties!A81)</f>
        <v>it_pcdl01</v>
      </c>
      <c r="B86" s="96" t="str">
        <f>IF(A86="","",MID(info_weblinks!$C$3,32,3))</f>
        <v>ita</v>
      </c>
      <c r="C86" s="96" t="str">
        <f>IF(info_parties!G81="","",info_parties!G81)</f>
        <v>Workers' Communist Party</v>
      </c>
      <c r="D86" s="96" t="str">
        <f>IF(info_parties!K81="","",info_parties!K81)</f>
        <v>Partito Comunista Dei Lavoratori</v>
      </c>
      <c r="E86" s="96" t="str">
        <f>IF(info_parties!H81="","",info_parties!H81)</f>
        <v>PCdL</v>
      </c>
      <c r="F86" s="243">
        <f t="shared" si="8"/>
        <v>39551</v>
      </c>
      <c r="G86" s="244">
        <f t="shared" si="9"/>
        <v>39551</v>
      </c>
      <c r="H86" s="245">
        <f t="shared" si="10"/>
        <v>6.0000000000000001E-3</v>
      </c>
      <c r="I86" s="246">
        <f t="shared" si="11"/>
        <v>39551</v>
      </c>
      <c r="J86" s="247" t="str">
        <f>IF(ISERROR(VLOOKUP($A86,parlvotes_lh!$A$11:$ZZ$200,6,FALSE))=TRUE,"",IF(VLOOKUP($A86,parlvotes_lh!$A$11:$ZZ$200,6,FALSE)=0,"",VLOOKUP($A86,parlvotes_lh!$A$11:$ZZ$200,6,FALSE)))</f>
        <v/>
      </c>
      <c r="K86" s="247" t="str">
        <f>IF(ISERROR(VLOOKUP($A86,parlvotes_lh!$A$11:$ZZ$200,26,FALSE))=TRUE,"",IF(VLOOKUP($A86,parlvotes_lh!$A$11:$ZZ$200,26,FALSE)=0,"",VLOOKUP($A86,parlvotes_lh!$A$11:$ZZ$200,26,FALSE)))</f>
        <v/>
      </c>
      <c r="L86" s="247" t="str">
        <f>IF(ISERROR(VLOOKUP($A86,parlvotes_lh!$A$11:$ZZ$200,46,FALSE))=TRUE,"",IF(VLOOKUP($A86,parlvotes_lh!$A$11:$ZZ$200,46,FALSE)=0,"",VLOOKUP($A86,parlvotes_lh!$A$11:$ZZ$200,46,FALSE)))</f>
        <v/>
      </c>
      <c r="M86" s="247" t="str">
        <f>IF(ISERROR(VLOOKUP($A86,parlvotes_lh!$A$11:$ZZ$200,66,FALSE))=TRUE,"",IF(VLOOKUP($A86,parlvotes_lh!$A$11:$ZZ$200,66,FALSE)=0,"",VLOOKUP($A86,parlvotes_lh!$A$11:$ZZ$200,66,FALSE)))</f>
        <v/>
      </c>
      <c r="N86" s="247" t="str">
        <f>IF(ISERROR(VLOOKUP($A86,parlvotes_lh!$A$11:$ZZ$200,86,FALSE))=TRUE,"",IF(VLOOKUP($A86,parlvotes_lh!$A$11:$ZZ$200,86,FALSE)=0,"",VLOOKUP($A86,parlvotes_lh!$A$11:$ZZ$200,86,FALSE)))</f>
        <v/>
      </c>
      <c r="O86" s="247" t="str">
        <f>IF(ISERROR(VLOOKUP($A86,parlvotes_lh!$A$11:$ZZ$200,106,FALSE))=TRUE,"",IF(VLOOKUP($A86,parlvotes_lh!$A$11:$ZZ$200,106,FALSE)=0,"",VLOOKUP($A86,parlvotes_lh!$A$11:$ZZ$200,106,FALSE)))</f>
        <v/>
      </c>
      <c r="P86" s="247">
        <f>IF(ISERROR(VLOOKUP($A86,parlvotes_lh!$A$11:$ZZ$200,126,FALSE))=TRUE,"",IF(VLOOKUP($A86,parlvotes_lh!$A$11:$ZZ$200,126,FALSE)=0,"",VLOOKUP($A86,parlvotes_lh!$A$11:$ZZ$200,126,FALSE)))</f>
        <v>6.0000000000000001E-3</v>
      </c>
      <c r="Q86" s="248" t="str">
        <f>IF(ISERROR(VLOOKUP($A86,parlvotes_lh!$A$11:$ZZ$200,146,FALSE))=TRUE,"",IF(VLOOKUP($A86,parlvotes_lh!$A$11:$ZZ$200,146,FALSE)=0,"",VLOOKUP($A86,parlvotes_lh!$A$11:$ZZ$200,146,FALSE)))</f>
        <v/>
      </c>
      <c r="R86" s="248" t="str">
        <f>IF(ISERROR(VLOOKUP($A86,parlvotes_lh!$A$11:$ZZ$200,166,FALSE))=TRUE,"",IF(VLOOKUP($A86,parlvotes_lh!$A$11:$ZZ$200,166,FALSE)=0,"",VLOOKUP($A86,parlvotes_lh!$A$11:$ZZ$200,166,FALSE)))</f>
        <v/>
      </c>
      <c r="S86" s="248" t="str">
        <f>IF(ISERROR(VLOOKUP($A86,parlvotes_lh!$A$11:$ZZ$200,186,FALSE))=TRUE,"",IF(VLOOKUP($A86,parlvotes_lh!$A$11:$ZZ$200,186,FALSE)=0,"",VLOOKUP($A86,parlvotes_lh!$A$11:$ZZ$200,186,FALSE)))</f>
        <v/>
      </c>
      <c r="T86" s="248" t="str">
        <f>IF(ISERROR(VLOOKUP($A86,parlvotes_lh!$A$11:$ZZ$200,206,FALSE))=TRUE,"",IF(VLOOKUP($A86,parlvotes_lh!$A$11:$ZZ$200,206,FALSE)=0,"",VLOOKUP($A86,parlvotes_lh!$A$11:$ZZ$200,206,FALSE)))</f>
        <v/>
      </c>
      <c r="U86" s="248" t="str">
        <f>IF(ISERROR(VLOOKUP($A86,parlvotes_lh!$A$11:$ZZ$200,226,FALSE))=TRUE,"",IF(VLOOKUP($A86,parlvotes_lh!$A$11:$ZZ$200,226,FALSE)=0,"",VLOOKUP($A86,parlvotes_lh!$A$11:$ZZ$200,226,FALSE)))</f>
        <v/>
      </c>
      <c r="V86" s="248" t="str">
        <f>IF(ISERROR(VLOOKUP($A86,parlvotes_lh!$A$11:$ZZ$200,246,FALSE))=TRUE,"",IF(VLOOKUP($A86,parlvotes_lh!$A$11:$ZZ$200,246,FALSE)=0,"",VLOOKUP($A86,parlvotes_lh!$A$11:$ZZ$200,246,FALSE)))</f>
        <v/>
      </c>
      <c r="W86" s="248" t="str">
        <f>IF(ISERROR(VLOOKUP($A86,parlvotes_lh!$A$11:$ZZ$200,266,FALSE))=TRUE,"",IF(VLOOKUP($A86,parlvotes_lh!$A$11:$ZZ$200,266,FALSE)=0,"",VLOOKUP($A86,parlvotes_lh!$A$11:$ZZ$200,266,FALSE)))</f>
        <v/>
      </c>
      <c r="X86" s="248" t="str">
        <f>IF(ISERROR(VLOOKUP($A86,parlvotes_lh!$A$11:$ZZ$200,286,FALSE))=TRUE,"",IF(VLOOKUP($A86,parlvotes_lh!$A$11:$ZZ$200,286,FALSE)=0,"",VLOOKUP($A86,parlvotes_lh!$A$11:$ZZ$200,286,FALSE)))</f>
        <v/>
      </c>
      <c r="Y86" s="248" t="str">
        <f>IF(ISERROR(VLOOKUP($A86,parlvotes_lh!$A$11:$ZZ$200,306,FALSE))=TRUE,"",IF(VLOOKUP($A86,parlvotes_lh!$A$11:$ZZ$200,306,FALSE)=0,"",VLOOKUP($A86,parlvotes_lh!$A$11:$ZZ$200,306,FALSE)))</f>
        <v/>
      </c>
      <c r="Z86" s="248" t="str">
        <f>IF(ISERROR(VLOOKUP($A86,parlvotes_lh!$A$11:$ZZ$200,326,FALSE))=TRUE,"",IF(VLOOKUP($A86,parlvotes_lh!$A$11:$ZZ$200,326,FALSE)=0,"",VLOOKUP($A86,parlvotes_lh!$A$11:$ZZ$200,326,FALSE)))</f>
        <v/>
      </c>
      <c r="AA86" s="248" t="str">
        <f>IF(ISERROR(VLOOKUP($A86,parlvotes_lh!$A$11:$ZZ$200,346,FALSE))=TRUE,"",IF(VLOOKUP($A86,parlvotes_lh!$A$11:$ZZ$200,346,FALSE)=0,"",VLOOKUP($A86,parlvotes_lh!$A$11:$ZZ$200,346,FALSE)))</f>
        <v/>
      </c>
      <c r="AB86" s="248" t="str">
        <f>IF(ISERROR(VLOOKUP($A86,parlvotes_lh!$A$11:$ZZ$200,366,FALSE))=TRUE,"",IF(VLOOKUP($A86,parlvotes_lh!$A$11:$ZZ$200,366,FALSE)=0,"",VLOOKUP($A86,parlvotes_lh!$A$11:$ZZ$200,366,FALSE)))</f>
        <v/>
      </c>
      <c r="AC86" s="248" t="str">
        <f>IF(ISERROR(VLOOKUP($A86,parlvotes_lh!$A$11:$ZZ$200,386,FALSE))=TRUE,"",IF(VLOOKUP($A86,parlvotes_lh!$A$11:$ZZ$200,386,FALSE)=0,"",VLOOKUP($A86,parlvotes_lh!$A$11:$ZZ$200,386,FALSE)))</f>
        <v/>
      </c>
    </row>
    <row r="87" spans="1:29" ht="13.5" customHeight="1" x14ac:dyDescent="0.2">
      <c r="A87" s="242" t="str">
        <f>IF(info_parties!A82="","",info_parties!A82)</f>
        <v>it_pci01</v>
      </c>
      <c r="B87" s="96" t="str">
        <f>IF(A87="","",MID(info_weblinks!$C$3,32,3))</f>
        <v>ita</v>
      </c>
      <c r="C87" s="96" t="str">
        <f>IF(info_parties!G82="","",info_parties!G82)</f>
        <v>Italian Communist Party</v>
      </c>
      <c r="D87" s="96" t="str">
        <f>IF(info_parties!K82="","",info_parties!K82)</f>
        <v>Partito Comunista Italiano</v>
      </c>
      <c r="E87" s="96" t="str">
        <f>IF(info_parties!H82="","",info_parties!H82)</f>
        <v>PCI</v>
      </c>
      <c r="F87" s="243">
        <f t="shared" si="8"/>
        <v>31942</v>
      </c>
      <c r="G87" s="244">
        <f t="shared" si="9"/>
        <v>31942</v>
      </c>
      <c r="H87" s="245">
        <f t="shared" si="10"/>
        <v>0.26600000000000001</v>
      </c>
      <c r="I87" s="246">
        <f t="shared" si="11"/>
        <v>31942</v>
      </c>
      <c r="J87" s="247">
        <f>IF(ISERROR(VLOOKUP($A87,parlvotes_lh!$A$11:$ZZ$200,6,FALSE))=TRUE,"",IF(VLOOKUP($A87,parlvotes_lh!$A$11:$ZZ$200,6,FALSE)=0,"",VLOOKUP($A87,parlvotes_lh!$A$11:$ZZ$200,6,FALSE)))</f>
        <v>0.26600000000000001</v>
      </c>
      <c r="K87" s="247" t="str">
        <f>IF(ISERROR(VLOOKUP($A87,parlvotes_lh!$A$11:$ZZ$200,26,FALSE))=TRUE,"",IF(VLOOKUP($A87,parlvotes_lh!$A$11:$ZZ$200,26,FALSE)=0,"",VLOOKUP($A87,parlvotes_lh!$A$11:$ZZ$200,26,FALSE)))</f>
        <v/>
      </c>
      <c r="L87" s="247" t="str">
        <f>IF(ISERROR(VLOOKUP($A87,parlvotes_lh!$A$11:$ZZ$200,46,FALSE))=TRUE,"",IF(VLOOKUP($A87,parlvotes_lh!$A$11:$ZZ$200,46,FALSE)=0,"",VLOOKUP($A87,parlvotes_lh!$A$11:$ZZ$200,46,FALSE)))</f>
        <v/>
      </c>
      <c r="M87" s="247" t="str">
        <f>IF(ISERROR(VLOOKUP($A87,parlvotes_lh!$A$11:$ZZ$200,66,FALSE))=TRUE,"",IF(VLOOKUP($A87,parlvotes_lh!$A$11:$ZZ$200,66,FALSE)=0,"",VLOOKUP($A87,parlvotes_lh!$A$11:$ZZ$200,66,FALSE)))</f>
        <v/>
      </c>
      <c r="N87" s="247" t="str">
        <f>IF(ISERROR(VLOOKUP($A87,parlvotes_lh!$A$11:$ZZ$200,86,FALSE))=TRUE,"",IF(VLOOKUP($A87,parlvotes_lh!$A$11:$ZZ$200,86,FALSE)=0,"",VLOOKUP($A87,parlvotes_lh!$A$11:$ZZ$200,86,FALSE)))</f>
        <v/>
      </c>
      <c r="O87" s="247" t="str">
        <f>IF(ISERROR(VLOOKUP($A87,parlvotes_lh!$A$11:$ZZ$200,106,FALSE))=TRUE,"",IF(VLOOKUP($A87,parlvotes_lh!$A$11:$ZZ$200,106,FALSE)=0,"",VLOOKUP($A87,parlvotes_lh!$A$11:$ZZ$200,106,FALSE)))</f>
        <v/>
      </c>
      <c r="P87" s="247" t="str">
        <f>IF(ISERROR(VLOOKUP($A87,parlvotes_lh!$A$11:$ZZ$200,126,FALSE))=TRUE,"",IF(VLOOKUP($A87,parlvotes_lh!$A$11:$ZZ$200,126,FALSE)=0,"",VLOOKUP($A87,parlvotes_lh!$A$11:$ZZ$200,126,FALSE)))</f>
        <v/>
      </c>
      <c r="Q87" s="248" t="str">
        <f>IF(ISERROR(VLOOKUP($A87,parlvotes_lh!$A$11:$ZZ$200,146,FALSE))=TRUE,"",IF(VLOOKUP($A87,parlvotes_lh!$A$11:$ZZ$200,146,FALSE)=0,"",VLOOKUP($A87,parlvotes_lh!$A$11:$ZZ$200,146,FALSE)))</f>
        <v/>
      </c>
      <c r="R87" s="248" t="str">
        <f>IF(ISERROR(VLOOKUP($A87,parlvotes_lh!$A$11:$ZZ$200,166,FALSE))=TRUE,"",IF(VLOOKUP($A87,parlvotes_lh!$A$11:$ZZ$200,166,FALSE)=0,"",VLOOKUP($A87,parlvotes_lh!$A$11:$ZZ$200,166,FALSE)))</f>
        <v/>
      </c>
      <c r="S87" s="248" t="str">
        <f>IF(ISERROR(VLOOKUP($A87,parlvotes_lh!$A$11:$ZZ$200,186,FALSE))=TRUE,"",IF(VLOOKUP($A87,parlvotes_lh!$A$11:$ZZ$200,186,FALSE)=0,"",VLOOKUP($A87,parlvotes_lh!$A$11:$ZZ$200,186,FALSE)))</f>
        <v/>
      </c>
      <c r="T87" s="248" t="str">
        <f>IF(ISERROR(VLOOKUP($A87,parlvotes_lh!$A$11:$ZZ$200,206,FALSE))=TRUE,"",IF(VLOOKUP($A87,parlvotes_lh!$A$11:$ZZ$200,206,FALSE)=0,"",VLOOKUP($A87,parlvotes_lh!$A$11:$ZZ$200,206,FALSE)))</f>
        <v/>
      </c>
      <c r="U87" s="248" t="str">
        <f>IF(ISERROR(VLOOKUP($A87,parlvotes_lh!$A$11:$ZZ$200,226,FALSE))=TRUE,"",IF(VLOOKUP($A87,parlvotes_lh!$A$11:$ZZ$200,226,FALSE)=0,"",VLOOKUP($A87,parlvotes_lh!$A$11:$ZZ$200,226,FALSE)))</f>
        <v/>
      </c>
      <c r="V87" s="248" t="str">
        <f>IF(ISERROR(VLOOKUP($A87,parlvotes_lh!$A$11:$ZZ$200,246,FALSE))=TRUE,"",IF(VLOOKUP($A87,parlvotes_lh!$A$11:$ZZ$200,246,FALSE)=0,"",VLOOKUP($A87,parlvotes_lh!$A$11:$ZZ$200,246,FALSE)))</f>
        <v/>
      </c>
      <c r="W87" s="248" t="str">
        <f>IF(ISERROR(VLOOKUP($A87,parlvotes_lh!$A$11:$ZZ$200,266,FALSE))=TRUE,"",IF(VLOOKUP($A87,parlvotes_lh!$A$11:$ZZ$200,266,FALSE)=0,"",VLOOKUP($A87,parlvotes_lh!$A$11:$ZZ$200,266,FALSE)))</f>
        <v/>
      </c>
      <c r="X87" s="248" t="str">
        <f>IF(ISERROR(VLOOKUP($A87,parlvotes_lh!$A$11:$ZZ$200,286,FALSE))=TRUE,"",IF(VLOOKUP($A87,parlvotes_lh!$A$11:$ZZ$200,286,FALSE)=0,"",VLOOKUP($A87,parlvotes_lh!$A$11:$ZZ$200,286,FALSE)))</f>
        <v/>
      </c>
      <c r="Y87" s="248" t="str">
        <f>IF(ISERROR(VLOOKUP($A87,parlvotes_lh!$A$11:$ZZ$200,306,FALSE))=TRUE,"",IF(VLOOKUP($A87,parlvotes_lh!$A$11:$ZZ$200,306,FALSE)=0,"",VLOOKUP($A87,parlvotes_lh!$A$11:$ZZ$200,306,FALSE)))</f>
        <v/>
      </c>
      <c r="Z87" s="248" t="str">
        <f>IF(ISERROR(VLOOKUP($A87,parlvotes_lh!$A$11:$ZZ$200,326,FALSE))=TRUE,"",IF(VLOOKUP($A87,parlvotes_lh!$A$11:$ZZ$200,326,FALSE)=0,"",VLOOKUP($A87,parlvotes_lh!$A$11:$ZZ$200,326,FALSE)))</f>
        <v/>
      </c>
      <c r="AA87" s="248" t="str">
        <f>IF(ISERROR(VLOOKUP($A87,parlvotes_lh!$A$11:$ZZ$200,346,FALSE))=TRUE,"",IF(VLOOKUP($A87,parlvotes_lh!$A$11:$ZZ$200,346,FALSE)=0,"",VLOOKUP($A87,parlvotes_lh!$A$11:$ZZ$200,346,FALSE)))</f>
        <v/>
      </c>
      <c r="AB87" s="248" t="str">
        <f>IF(ISERROR(VLOOKUP($A87,parlvotes_lh!$A$11:$ZZ$200,366,FALSE))=TRUE,"",IF(VLOOKUP($A87,parlvotes_lh!$A$11:$ZZ$200,366,FALSE)=0,"",VLOOKUP($A87,parlvotes_lh!$A$11:$ZZ$200,366,FALSE)))</f>
        <v/>
      </c>
      <c r="AC87" s="248" t="str">
        <f>IF(ISERROR(VLOOKUP($A87,parlvotes_lh!$A$11:$ZZ$200,386,FALSE))=TRUE,"",IF(VLOOKUP($A87,parlvotes_lh!$A$11:$ZZ$200,386,FALSE)=0,"",VLOOKUP($A87,parlvotes_lh!$A$11:$ZZ$200,386,FALSE)))</f>
        <v/>
      </c>
    </row>
    <row r="88" spans="1:29" ht="13.5" customHeight="1" x14ac:dyDescent="0.2">
      <c r="A88" s="242" t="str">
        <f>IF(info_parties!A83="","",info_parties!A83)</f>
        <v>it_pdci01</v>
      </c>
      <c r="B88" s="96" t="str">
        <f>IF(A88="","",MID(info_weblinks!$C$3,32,3))</f>
        <v>ita</v>
      </c>
      <c r="C88" s="96" t="str">
        <f>IF(info_parties!G83="","",info_parties!G83)</f>
        <v>Party of the Italian Communists</v>
      </c>
      <c r="D88" s="96" t="str">
        <f>IF(info_parties!K83="","",info_parties!K83)</f>
        <v>Partito dei Comunisti Italiani</v>
      </c>
      <c r="E88" s="96" t="str">
        <f>IF(info_parties!H83="","",info_parties!H83)</f>
        <v>PdCI</v>
      </c>
      <c r="F88" s="243" t="str">
        <f t="shared" si="8"/>
        <v/>
      </c>
      <c r="G88" s="244" t="str">
        <f t="shared" si="9"/>
        <v/>
      </c>
      <c r="H88" s="245" t="str">
        <f t="shared" si="10"/>
        <v/>
      </c>
      <c r="I88" s="246" t="str">
        <f t="shared" si="11"/>
        <v/>
      </c>
      <c r="J88" s="247" t="str">
        <f>IF(ISERROR(VLOOKUP($A88,parlvotes_lh!$A$11:$ZZ$200,6,FALSE))=TRUE,"",IF(VLOOKUP($A88,parlvotes_lh!$A$11:$ZZ$200,6,FALSE)=0,"",VLOOKUP($A88,parlvotes_lh!$A$11:$ZZ$200,6,FALSE)))</f>
        <v/>
      </c>
      <c r="K88" s="247" t="str">
        <f>IF(ISERROR(VLOOKUP($A88,parlvotes_lh!$A$11:$ZZ$200,26,FALSE))=TRUE,"",IF(VLOOKUP($A88,parlvotes_lh!$A$11:$ZZ$200,26,FALSE)=0,"",VLOOKUP($A88,parlvotes_lh!$A$11:$ZZ$200,26,FALSE)))</f>
        <v/>
      </c>
      <c r="L88" s="247" t="str">
        <f>IF(ISERROR(VLOOKUP($A88,parlvotes_lh!$A$11:$ZZ$200,46,FALSE))=TRUE,"",IF(VLOOKUP($A88,parlvotes_lh!$A$11:$ZZ$200,46,FALSE)=0,"",VLOOKUP($A88,parlvotes_lh!$A$11:$ZZ$200,46,FALSE)))</f>
        <v/>
      </c>
      <c r="M88" s="247" t="str">
        <f>IF(ISERROR(VLOOKUP($A88,parlvotes_lh!$A$11:$ZZ$200,66,FALSE))=TRUE,"",IF(VLOOKUP($A88,parlvotes_lh!$A$11:$ZZ$200,66,FALSE)=0,"",VLOOKUP($A88,parlvotes_lh!$A$11:$ZZ$200,66,FALSE)))</f>
        <v/>
      </c>
      <c r="N88" s="247" t="str">
        <f>IF(ISERROR(VLOOKUP($A88,parlvotes_lh!$A$11:$ZZ$200,86,FALSE))=TRUE,"",IF(VLOOKUP($A88,parlvotes_lh!$A$11:$ZZ$200,86,FALSE)=0,"",VLOOKUP($A88,parlvotes_lh!$A$11:$ZZ$200,86,FALSE)))</f>
        <v/>
      </c>
      <c r="O88" s="247" t="str">
        <f>IF(ISERROR(VLOOKUP($A88,parlvotes_lh!$A$11:$ZZ$200,106,FALSE))=TRUE,"",IF(VLOOKUP($A88,parlvotes_lh!$A$11:$ZZ$200,106,FALSE)=0,"",VLOOKUP($A88,parlvotes_lh!$A$11:$ZZ$200,106,FALSE)))</f>
        <v/>
      </c>
      <c r="P88" s="247" t="str">
        <f>IF(ISERROR(VLOOKUP($A88,parlvotes_lh!$A$11:$ZZ$200,126,FALSE))=TRUE,"",IF(VLOOKUP($A88,parlvotes_lh!$A$11:$ZZ$200,126,FALSE)=0,"",VLOOKUP($A88,parlvotes_lh!$A$11:$ZZ$200,126,FALSE)))</f>
        <v/>
      </c>
      <c r="Q88" s="248" t="str">
        <f>IF(ISERROR(VLOOKUP($A88,parlvotes_lh!$A$11:$ZZ$200,146,FALSE))=TRUE,"",IF(VLOOKUP($A88,parlvotes_lh!$A$11:$ZZ$200,146,FALSE)=0,"",VLOOKUP($A88,parlvotes_lh!$A$11:$ZZ$200,146,FALSE)))</f>
        <v/>
      </c>
      <c r="R88" s="248" t="str">
        <f>IF(ISERROR(VLOOKUP($A88,parlvotes_lh!$A$11:$ZZ$200,166,FALSE))=TRUE,"",IF(VLOOKUP($A88,parlvotes_lh!$A$11:$ZZ$200,166,FALSE)=0,"",VLOOKUP($A88,parlvotes_lh!$A$11:$ZZ$200,166,FALSE)))</f>
        <v/>
      </c>
      <c r="S88" s="248" t="str">
        <f>IF(ISERROR(VLOOKUP($A88,parlvotes_lh!$A$11:$ZZ$200,186,FALSE))=TRUE,"",IF(VLOOKUP($A88,parlvotes_lh!$A$11:$ZZ$200,186,FALSE)=0,"",VLOOKUP($A88,parlvotes_lh!$A$11:$ZZ$200,186,FALSE)))</f>
        <v/>
      </c>
      <c r="T88" s="248" t="str">
        <f>IF(ISERROR(VLOOKUP($A88,parlvotes_lh!$A$11:$ZZ$200,206,FALSE))=TRUE,"",IF(VLOOKUP($A88,parlvotes_lh!$A$11:$ZZ$200,206,FALSE)=0,"",VLOOKUP($A88,parlvotes_lh!$A$11:$ZZ$200,206,FALSE)))</f>
        <v/>
      </c>
      <c r="U88" s="248" t="str">
        <f>IF(ISERROR(VLOOKUP($A88,parlvotes_lh!$A$11:$ZZ$200,226,FALSE))=TRUE,"",IF(VLOOKUP($A88,parlvotes_lh!$A$11:$ZZ$200,226,FALSE)=0,"",VLOOKUP($A88,parlvotes_lh!$A$11:$ZZ$200,226,FALSE)))</f>
        <v/>
      </c>
      <c r="V88" s="248" t="str">
        <f>IF(ISERROR(VLOOKUP($A88,parlvotes_lh!$A$11:$ZZ$200,246,FALSE))=TRUE,"",IF(VLOOKUP($A88,parlvotes_lh!$A$11:$ZZ$200,246,FALSE)=0,"",VLOOKUP($A88,parlvotes_lh!$A$11:$ZZ$200,246,FALSE)))</f>
        <v/>
      </c>
      <c r="W88" s="248" t="str">
        <f>IF(ISERROR(VLOOKUP($A88,parlvotes_lh!$A$11:$ZZ$200,266,FALSE))=TRUE,"",IF(VLOOKUP($A88,parlvotes_lh!$A$11:$ZZ$200,266,FALSE)=0,"",VLOOKUP($A88,parlvotes_lh!$A$11:$ZZ$200,266,FALSE)))</f>
        <v/>
      </c>
      <c r="X88" s="248" t="str">
        <f>IF(ISERROR(VLOOKUP($A88,parlvotes_lh!$A$11:$ZZ$200,286,FALSE))=TRUE,"",IF(VLOOKUP($A88,parlvotes_lh!$A$11:$ZZ$200,286,FALSE)=0,"",VLOOKUP($A88,parlvotes_lh!$A$11:$ZZ$200,286,FALSE)))</f>
        <v/>
      </c>
      <c r="Y88" s="248" t="str">
        <f>IF(ISERROR(VLOOKUP($A88,parlvotes_lh!$A$11:$ZZ$200,306,FALSE))=TRUE,"",IF(VLOOKUP($A88,parlvotes_lh!$A$11:$ZZ$200,306,FALSE)=0,"",VLOOKUP($A88,parlvotes_lh!$A$11:$ZZ$200,306,FALSE)))</f>
        <v/>
      </c>
      <c r="Z88" s="248" t="str">
        <f>IF(ISERROR(VLOOKUP($A88,parlvotes_lh!$A$11:$ZZ$200,326,FALSE))=TRUE,"",IF(VLOOKUP($A88,parlvotes_lh!$A$11:$ZZ$200,326,FALSE)=0,"",VLOOKUP($A88,parlvotes_lh!$A$11:$ZZ$200,326,FALSE)))</f>
        <v/>
      </c>
      <c r="AA88" s="248" t="str">
        <f>IF(ISERROR(VLOOKUP($A88,parlvotes_lh!$A$11:$ZZ$200,346,FALSE))=TRUE,"",IF(VLOOKUP($A88,parlvotes_lh!$A$11:$ZZ$200,346,FALSE)=0,"",VLOOKUP($A88,parlvotes_lh!$A$11:$ZZ$200,346,FALSE)))</f>
        <v/>
      </c>
      <c r="AB88" s="248" t="str">
        <f>IF(ISERROR(VLOOKUP($A88,parlvotes_lh!$A$11:$ZZ$200,366,FALSE))=TRUE,"",IF(VLOOKUP($A88,parlvotes_lh!$A$11:$ZZ$200,366,FALSE)=0,"",VLOOKUP($A88,parlvotes_lh!$A$11:$ZZ$200,366,FALSE)))</f>
        <v/>
      </c>
      <c r="AC88" s="248" t="str">
        <f>IF(ISERROR(VLOOKUP($A88,parlvotes_lh!$A$11:$ZZ$200,386,FALSE))=TRUE,"",IF(VLOOKUP($A88,parlvotes_lh!$A$11:$ZZ$200,386,FALSE)=0,"",VLOOKUP($A88,parlvotes_lh!$A$11:$ZZ$200,386,FALSE)))</f>
        <v/>
      </c>
    </row>
    <row r="89" spans="1:29" ht="13.5" customHeight="1" x14ac:dyDescent="0.2">
      <c r="A89" s="242" t="str">
        <f>IF(info_parties!A84="","",info_parties!A84)</f>
        <v>it_pdp01</v>
      </c>
      <c r="B89" s="96" t="str">
        <f>IF(A89="","",MID(info_weblinks!$C$3,32,3))</f>
        <v>ita</v>
      </c>
      <c r="C89" s="96" t="str">
        <f>IF(info_parties!G84="","",info_parties!G84)</f>
        <v>Party of Pensioners</v>
      </c>
      <c r="D89" s="96" t="str">
        <f>IF(info_parties!K84="","",info_parties!K84)</f>
        <v>Partito dei Pensionati</v>
      </c>
      <c r="E89" s="96" t="str">
        <f>IF(info_parties!H84="","",info_parties!H84)</f>
        <v>PdP</v>
      </c>
      <c r="F89" s="243">
        <f t="shared" si="8"/>
        <v>33699</v>
      </c>
      <c r="G89" s="244">
        <f t="shared" si="9"/>
        <v>41333</v>
      </c>
      <c r="H89" s="245">
        <f t="shared" si="10"/>
        <v>8.9999999999999993E-3</v>
      </c>
      <c r="I89" s="246">
        <f t="shared" si="11"/>
        <v>38816</v>
      </c>
      <c r="J89" s="247" t="str">
        <f>IF(ISERROR(VLOOKUP($A89,parlvotes_lh!$A$11:$ZZ$200,6,FALSE))=TRUE,"",IF(VLOOKUP($A89,parlvotes_lh!$A$11:$ZZ$200,6,FALSE)=0,"",VLOOKUP($A89,parlvotes_lh!$A$11:$ZZ$200,6,FALSE)))</f>
        <v/>
      </c>
      <c r="K89" s="247">
        <f>IF(ISERROR(VLOOKUP($A89,parlvotes_lh!$A$11:$ZZ$200,26,FALSE))=TRUE,"",IF(VLOOKUP($A89,parlvotes_lh!$A$11:$ZZ$200,26,FALSE)=0,"",VLOOKUP($A89,parlvotes_lh!$A$11:$ZZ$200,26,FALSE)))</f>
        <v>6.0000000000000001E-3</v>
      </c>
      <c r="L89" s="247" t="str">
        <f>IF(ISERROR(VLOOKUP($A89,parlvotes_lh!$A$11:$ZZ$200,46,FALSE))=TRUE,"",IF(VLOOKUP($A89,parlvotes_lh!$A$11:$ZZ$200,46,FALSE)=0,"",VLOOKUP($A89,parlvotes_lh!$A$11:$ZZ$200,46,FALSE)))</f>
        <v/>
      </c>
      <c r="M89" s="247" t="str">
        <f>IF(ISERROR(VLOOKUP($A89,parlvotes_lh!$A$11:$ZZ$200,66,FALSE))=TRUE,"",IF(VLOOKUP($A89,parlvotes_lh!$A$11:$ZZ$200,66,FALSE)=0,"",VLOOKUP($A89,parlvotes_lh!$A$11:$ZZ$200,66,FALSE)))</f>
        <v/>
      </c>
      <c r="N89" s="247" t="str">
        <f>IF(ISERROR(VLOOKUP($A89,parlvotes_lh!$A$11:$ZZ$200,86,FALSE))=TRUE,"",IF(VLOOKUP($A89,parlvotes_lh!$A$11:$ZZ$200,86,FALSE)=0,"",VLOOKUP($A89,parlvotes_lh!$A$11:$ZZ$200,86,FALSE)))</f>
        <v/>
      </c>
      <c r="O89" s="247">
        <f>IF(ISERROR(VLOOKUP($A89,parlvotes_lh!$A$11:$ZZ$200,106,FALSE))=TRUE,"",IF(VLOOKUP($A89,parlvotes_lh!$A$11:$ZZ$200,106,FALSE)=0,"",VLOOKUP($A89,parlvotes_lh!$A$11:$ZZ$200,106,FALSE)))</f>
        <v>8.9999999999999993E-3</v>
      </c>
      <c r="P89" s="247" t="str">
        <f>IF(ISERROR(VLOOKUP($A89,parlvotes_lh!$A$11:$ZZ$200,126,FALSE))=TRUE,"",IF(VLOOKUP($A89,parlvotes_lh!$A$11:$ZZ$200,126,FALSE)=0,"",VLOOKUP($A89,parlvotes_lh!$A$11:$ZZ$200,126,FALSE)))</f>
        <v/>
      </c>
      <c r="Q89" s="248">
        <f>IF(ISERROR(VLOOKUP($A89,parlvotes_lh!$A$11:$ZZ$200,146,FALSE))=TRUE,"",IF(VLOOKUP($A89,parlvotes_lh!$A$11:$ZZ$200,146,FALSE)=0,"",VLOOKUP($A89,parlvotes_lh!$A$11:$ZZ$200,146,FALSE)))</f>
        <v>2E-3</v>
      </c>
      <c r="R89" s="248" t="str">
        <f>IF(ISERROR(VLOOKUP($A89,parlvotes_lh!$A$11:$ZZ$200,166,FALSE))=TRUE,"",IF(VLOOKUP($A89,parlvotes_lh!$A$11:$ZZ$200,166,FALSE)=0,"",VLOOKUP($A89,parlvotes_lh!$A$11:$ZZ$200,166,FALSE)))</f>
        <v/>
      </c>
      <c r="S89" s="248" t="str">
        <f>IF(ISERROR(VLOOKUP($A89,parlvotes_lh!$A$11:$ZZ$200,186,FALSE))=TRUE,"",IF(VLOOKUP($A89,parlvotes_lh!$A$11:$ZZ$200,186,FALSE)=0,"",VLOOKUP($A89,parlvotes_lh!$A$11:$ZZ$200,186,FALSE)))</f>
        <v/>
      </c>
      <c r="T89" s="248" t="str">
        <f>IF(ISERROR(VLOOKUP($A89,parlvotes_lh!$A$11:$ZZ$200,206,FALSE))=TRUE,"",IF(VLOOKUP($A89,parlvotes_lh!$A$11:$ZZ$200,206,FALSE)=0,"",VLOOKUP($A89,parlvotes_lh!$A$11:$ZZ$200,206,FALSE)))</f>
        <v/>
      </c>
      <c r="U89" s="248" t="str">
        <f>IF(ISERROR(VLOOKUP($A89,parlvotes_lh!$A$11:$ZZ$200,226,FALSE))=TRUE,"",IF(VLOOKUP($A89,parlvotes_lh!$A$11:$ZZ$200,226,FALSE)=0,"",VLOOKUP($A89,parlvotes_lh!$A$11:$ZZ$200,226,FALSE)))</f>
        <v/>
      </c>
      <c r="V89" s="248" t="str">
        <f>IF(ISERROR(VLOOKUP($A89,parlvotes_lh!$A$11:$ZZ$200,246,FALSE))=TRUE,"",IF(VLOOKUP($A89,parlvotes_lh!$A$11:$ZZ$200,246,FALSE)=0,"",VLOOKUP($A89,parlvotes_lh!$A$11:$ZZ$200,246,FALSE)))</f>
        <v/>
      </c>
      <c r="W89" s="248" t="str">
        <f>IF(ISERROR(VLOOKUP($A89,parlvotes_lh!$A$11:$ZZ$200,266,FALSE))=TRUE,"",IF(VLOOKUP($A89,parlvotes_lh!$A$11:$ZZ$200,266,FALSE)=0,"",VLOOKUP($A89,parlvotes_lh!$A$11:$ZZ$200,266,FALSE)))</f>
        <v/>
      </c>
      <c r="X89" s="248" t="str">
        <f>IF(ISERROR(VLOOKUP($A89,parlvotes_lh!$A$11:$ZZ$200,286,FALSE))=TRUE,"",IF(VLOOKUP($A89,parlvotes_lh!$A$11:$ZZ$200,286,FALSE)=0,"",VLOOKUP($A89,parlvotes_lh!$A$11:$ZZ$200,286,FALSE)))</f>
        <v/>
      </c>
      <c r="Y89" s="248" t="str">
        <f>IF(ISERROR(VLOOKUP($A89,parlvotes_lh!$A$11:$ZZ$200,306,FALSE))=TRUE,"",IF(VLOOKUP($A89,parlvotes_lh!$A$11:$ZZ$200,306,FALSE)=0,"",VLOOKUP($A89,parlvotes_lh!$A$11:$ZZ$200,306,FALSE)))</f>
        <v/>
      </c>
      <c r="Z89" s="248" t="str">
        <f>IF(ISERROR(VLOOKUP($A89,parlvotes_lh!$A$11:$ZZ$200,326,FALSE))=TRUE,"",IF(VLOOKUP($A89,parlvotes_lh!$A$11:$ZZ$200,326,FALSE)=0,"",VLOOKUP($A89,parlvotes_lh!$A$11:$ZZ$200,326,FALSE)))</f>
        <v/>
      </c>
      <c r="AA89" s="248" t="str">
        <f>IF(ISERROR(VLOOKUP($A89,parlvotes_lh!$A$11:$ZZ$200,346,FALSE))=TRUE,"",IF(VLOOKUP($A89,parlvotes_lh!$A$11:$ZZ$200,346,FALSE)=0,"",VLOOKUP($A89,parlvotes_lh!$A$11:$ZZ$200,346,FALSE)))</f>
        <v/>
      </c>
      <c r="AB89" s="248" t="str">
        <f>IF(ISERROR(VLOOKUP($A89,parlvotes_lh!$A$11:$ZZ$200,366,FALSE))=TRUE,"",IF(VLOOKUP($A89,parlvotes_lh!$A$11:$ZZ$200,366,FALSE)=0,"",VLOOKUP($A89,parlvotes_lh!$A$11:$ZZ$200,366,FALSE)))</f>
        <v/>
      </c>
      <c r="AC89" s="248" t="str">
        <f>IF(ISERROR(VLOOKUP($A89,parlvotes_lh!$A$11:$ZZ$200,386,FALSE))=TRUE,"",IF(VLOOKUP($A89,parlvotes_lh!$A$11:$ZZ$200,386,FALSE)=0,"",VLOOKUP($A89,parlvotes_lh!$A$11:$ZZ$200,386,FALSE)))</f>
        <v/>
      </c>
    </row>
    <row r="90" spans="1:29" ht="13.5" customHeight="1" x14ac:dyDescent="0.2">
      <c r="A90" s="242" t="str">
        <f>IF(info_parties!A85="","",info_parties!A85)</f>
        <v>it_se01</v>
      </c>
      <c r="B90" s="96" t="str">
        <f>IF(A90="","",MID(info_weblinks!$C$3,32,3))</f>
        <v>ita</v>
      </c>
      <c r="C90" s="96" t="str">
        <f>IF(info_parties!G85="","",info_parties!G85)</f>
        <v>Party of the European Left</v>
      </c>
      <c r="D90" s="96" t="str">
        <f>IF(info_parties!K85="","",info_parties!K85)</f>
        <v>Partito della Sinistra Europea</v>
      </c>
      <c r="E90" s="96" t="str">
        <f>IF(info_parties!H85="","",info_parties!H85)</f>
        <v>SE</v>
      </c>
      <c r="F90" s="243" t="str">
        <f t="shared" si="8"/>
        <v/>
      </c>
      <c r="G90" s="244" t="str">
        <f t="shared" si="9"/>
        <v/>
      </c>
      <c r="H90" s="245" t="str">
        <f t="shared" si="10"/>
        <v/>
      </c>
      <c r="I90" s="246" t="str">
        <f t="shared" si="11"/>
        <v/>
      </c>
      <c r="J90" s="247" t="str">
        <f>IF(ISERROR(VLOOKUP($A90,parlvotes_lh!$A$11:$ZZ$200,6,FALSE))=TRUE,"",IF(VLOOKUP($A90,parlvotes_lh!$A$11:$ZZ$200,6,FALSE)=0,"",VLOOKUP($A90,parlvotes_lh!$A$11:$ZZ$200,6,FALSE)))</f>
        <v/>
      </c>
      <c r="K90" s="247" t="str">
        <f>IF(ISERROR(VLOOKUP($A90,parlvotes_lh!$A$11:$ZZ$200,26,FALSE))=TRUE,"",IF(VLOOKUP($A90,parlvotes_lh!$A$11:$ZZ$200,26,FALSE)=0,"",VLOOKUP($A90,parlvotes_lh!$A$11:$ZZ$200,26,FALSE)))</f>
        <v/>
      </c>
      <c r="L90" s="247" t="str">
        <f>IF(ISERROR(VLOOKUP($A90,parlvotes_lh!$A$11:$ZZ$200,46,FALSE))=TRUE,"",IF(VLOOKUP($A90,parlvotes_lh!$A$11:$ZZ$200,46,FALSE)=0,"",VLOOKUP($A90,parlvotes_lh!$A$11:$ZZ$200,46,FALSE)))</f>
        <v/>
      </c>
      <c r="M90" s="247" t="str">
        <f>IF(ISERROR(VLOOKUP($A90,parlvotes_lh!$A$11:$ZZ$200,66,FALSE))=TRUE,"",IF(VLOOKUP($A90,parlvotes_lh!$A$11:$ZZ$200,66,FALSE)=0,"",VLOOKUP($A90,parlvotes_lh!$A$11:$ZZ$200,66,FALSE)))</f>
        <v/>
      </c>
      <c r="N90" s="247" t="str">
        <f>IF(ISERROR(VLOOKUP($A90,parlvotes_lh!$A$11:$ZZ$200,86,FALSE))=TRUE,"",IF(VLOOKUP($A90,parlvotes_lh!$A$11:$ZZ$200,86,FALSE)=0,"",VLOOKUP($A90,parlvotes_lh!$A$11:$ZZ$200,86,FALSE)))</f>
        <v/>
      </c>
      <c r="O90" s="247" t="str">
        <f>IF(ISERROR(VLOOKUP($A90,parlvotes_lh!$A$11:$ZZ$200,106,FALSE))=TRUE,"",IF(VLOOKUP($A90,parlvotes_lh!$A$11:$ZZ$200,106,FALSE)=0,"",VLOOKUP($A90,parlvotes_lh!$A$11:$ZZ$200,106,FALSE)))</f>
        <v/>
      </c>
      <c r="P90" s="247" t="str">
        <f>IF(ISERROR(VLOOKUP($A90,parlvotes_lh!$A$11:$ZZ$200,126,FALSE))=TRUE,"",IF(VLOOKUP($A90,parlvotes_lh!$A$11:$ZZ$200,126,FALSE)=0,"",VLOOKUP($A90,parlvotes_lh!$A$11:$ZZ$200,126,FALSE)))</f>
        <v/>
      </c>
      <c r="Q90" s="248" t="str">
        <f>IF(ISERROR(VLOOKUP($A90,parlvotes_lh!$A$11:$ZZ$200,146,FALSE))=TRUE,"",IF(VLOOKUP($A90,parlvotes_lh!$A$11:$ZZ$200,146,FALSE)=0,"",VLOOKUP($A90,parlvotes_lh!$A$11:$ZZ$200,146,FALSE)))</f>
        <v/>
      </c>
      <c r="R90" s="248" t="str">
        <f>IF(ISERROR(VLOOKUP($A90,parlvotes_lh!$A$11:$ZZ$200,166,FALSE))=TRUE,"",IF(VLOOKUP($A90,parlvotes_lh!$A$11:$ZZ$200,166,FALSE)=0,"",VLOOKUP($A90,parlvotes_lh!$A$11:$ZZ$200,166,FALSE)))</f>
        <v/>
      </c>
      <c r="S90" s="248" t="str">
        <f>IF(ISERROR(VLOOKUP($A90,parlvotes_lh!$A$11:$ZZ$200,186,FALSE))=TRUE,"",IF(VLOOKUP($A90,parlvotes_lh!$A$11:$ZZ$200,186,FALSE)=0,"",VLOOKUP($A90,parlvotes_lh!$A$11:$ZZ$200,186,FALSE)))</f>
        <v/>
      </c>
      <c r="T90" s="248" t="str">
        <f>IF(ISERROR(VLOOKUP($A90,parlvotes_lh!$A$11:$ZZ$200,206,FALSE))=TRUE,"",IF(VLOOKUP($A90,parlvotes_lh!$A$11:$ZZ$200,206,FALSE)=0,"",VLOOKUP($A90,parlvotes_lh!$A$11:$ZZ$200,206,FALSE)))</f>
        <v/>
      </c>
      <c r="U90" s="248" t="str">
        <f>IF(ISERROR(VLOOKUP($A90,parlvotes_lh!$A$11:$ZZ$200,226,FALSE))=TRUE,"",IF(VLOOKUP($A90,parlvotes_lh!$A$11:$ZZ$200,226,FALSE)=0,"",VLOOKUP($A90,parlvotes_lh!$A$11:$ZZ$200,226,FALSE)))</f>
        <v/>
      </c>
      <c r="V90" s="248" t="str">
        <f>IF(ISERROR(VLOOKUP($A90,parlvotes_lh!$A$11:$ZZ$200,246,FALSE))=TRUE,"",IF(VLOOKUP($A90,parlvotes_lh!$A$11:$ZZ$200,246,FALSE)=0,"",VLOOKUP($A90,parlvotes_lh!$A$11:$ZZ$200,246,FALSE)))</f>
        <v/>
      </c>
      <c r="W90" s="248" t="str">
        <f>IF(ISERROR(VLOOKUP($A90,parlvotes_lh!$A$11:$ZZ$200,266,FALSE))=TRUE,"",IF(VLOOKUP($A90,parlvotes_lh!$A$11:$ZZ$200,266,FALSE)=0,"",VLOOKUP($A90,parlvotes_lh!$A$11:$ZZ$200,266,FALSE)))</f>
        <v/>
      </c>
      <c r="X90" s="248" t="str">
        <f>IF(ISERROR(VLOOKUP($A90,parlvotes_lh!$A$11:$ZZ$200,286,FALSE))=TRUE,"",IF(VLOOKUP($A90,parlvotes_lh!$A$11:$ZZ$200,286,FALSE)=0,"",VLOOKUP($A90,parlvotes_lh!$A$11:$ZZ$200,286,FALSE)))</f>
        <v/>
      </c>
      <c r="Y90" s="248" t="str">
        <f>IF(ISERROR(VLOOKUP($A90,parlvotes_lh!$A$11:$ZZ$200,306,FALSE))=TRUE,"",IF(VLOOKUP($A90,parlvotes_lh!$A$11:$ZZ$200,306,FALSE)=0,"",VLOOKUP($A90,parlvotes_lh!$A$11:$ZZ$200,306,FALSE)))</f>
        <v/>
      </c>
      <c r="Z90" s="248" t="str">
        <f>IF(ISERROR(VLOOKUP($A90,parlvotes_lh!$A$11:$ZZ$200,326,FALSE))=TRUE,"",IF(VLOOKUP($A90,parlvotes_lh!$A$11:$ZZ$200,326,FALSE)=0,"",VLOOKUP($A90,parlvotes_lh!$A$11:$ZZ$200,326,FALSE)))</f>
        <v/>
      </c>
      <c r="AA90" s="248" t="str">
        <f>IF(ISERROR(VLOOKUP($A90,parlvotes_lh!$A$11:$ZZ$200,346,FALSE))=TRUE,"",IF(VLOOKUP($A90,parlvotes_lh!$A$11:$ZZ$200,346,FALSE)=0,"",VLOOKUP($A90,parlvotes_lh!$A$11:$ZZ$200,346,FALSE)))</f>
        <v/>
      </c>
      <c r="AB90" s="248" t="str">
        <f>IF(ISERROR(VLOOKUP($A90,parlvotes_lh!$A$11:$ZZ$200,366,FALSE))=TRUE,"",IF(VLOOKUP($A90,parlvotes_lh!$A$11:$ZZ$200,366,FALSE)=0,"",VLOOKUP($A90,parlvotes_lh!$A$11:$ZZ$200,366,FALSE)))</f>
        <v/>
      </c>
      <c r="AC90" s="248" t="str">
        <f>IF(ISERROR(VLOOKUP($A90,parlvotes_lh!$A$11:$ZZ$200,386,FALSE))=TRUE,"",IF(VLOOKUP($A90,parlvotes_lh!$A$11:$ZZ$200,386,FALSE)=0,"",VLOOKUP($A90,parlvotes_lh!$A$11:$ZZ$200,386,FALSE)))</f>
        <v/>
      </c>
    </row>
    <row r="91" spans="1:29" ht="13.5" customHeight="1" x14ac:dyDescent="0.2">
      <c r="A91" s="242" t="str">
        <f>IF(info_parties!A86="","",info_parties!A86)</f>
        <v>it_pd01</v>
      </c>
      <c r="B91" s="96" t="str">
        <f>IF(A91="","",MID(info_weblinks!$C$3,32,3))</f>
        <v>ita</v>
      </c>
      <c r="C91" s="96" t="str">
        <f>IF(info_parties!G86="","",info_parties!G86)</f>
        <v>Democratic Party</v>
      </c>
      <c r="D91" s="96" t="str">
        <f>IF(info_parties!K86="","",info_parties!K86)</f>
        <v>Partito Democratico</v>
      </c>
      <c r="E91" s="96" t="str">
        <f>IF(info_parties!H86="","",info_parties!H86)</f>
        <v>PD</v>
      </c>
      <c r="F91" s="243">
        <f t="shared" si="8"/>
        <v>39551</v>
      </c>
      <c r="G91" s="244">
        <f t="shared" si="9"/>
        <v>44829</v>
      </c>
      <c r="H91" s="245">
        <f t="shared" si="10"/>
        <v>0.33100000000000002</v>
      </c>
      <c r="I91" s="246">
        <f t="shared" si="11"/>
        <v>39551</v>
      </c>
      <c r="J91" s="247" t="str">
        <f>IF(ISERROR(VLOOKUP($A91,parlvotes_lh!$A$11:$ZZ$200,6,FALSE))=TRUE,"",IF(VLOOKUP($A91,parlvotes_lh!$A$11:$ZZ$200,6,FALSE)=0,"",VLOOKUP($A91,parlvotes_lh!$A$11:$ZZ$200,6,FALSE)))</f>
        <v/>
      </c>
      <c r="K91" s="247" t="str">
        <f>IF(ISERROR(VLOOKUP($A91,parlvotes_lh!$A$11:$ZZ$200,26,FALSE))=TRUE,"",IF(VLOOKUP($A91,parlvotes_lh!$A$11:$ZZ$200,26,FALSE)=0,"",VLOOKUP($A91,parlvotes_lh!$A$11:$ZZ$200,26,FALSE)))</f>
        <v/>
      </c>
      <c r="L91" s="247" t="str">
        <f>IF(ISERROR(VLOOKUP($A91,parlvotes_lh!$A$11:$ZZ$200,46,FALSE))=TRUE,"",IF(VLOOKUP($A91,parlvotes_lh!$A$11:$ZZ$200,46,FALSE)=0,"",VLOOKUP($A91,parlvotes_lh!$A$11:$ZZ$200,46,FALSE)))</f>
        <v/>
      </c>
      <c r="M91" s="247" t="str">
        <f>IF(ISERROR(VLOOKUP($A91,parlvotes_lh!$A$11:$ZZ$200,66,FALSE))=TRUE,"",IF(VLOOKUP($A91,parlvotes_lh!$A$11:$ZZ$200,66,FALSE)=0,"",VLOOKUP($A91,parlvotes_lh!$A$11:$ZZ$200,66,FALSE)))</f>
        <v/>
      </c>
      <c r="N91" s="247" t="str">
        <f>IF(ISERROR(VLOOKUP($A91,parlvotes_lh!$A$11:$ZZ$200,86,FALSE))=TRUE,"",IF(VLOOKUP($A91,parlvotes_lh!$A$11:$ZZ$200,86,FALSE)=0,"",VLOOKUP($A91,parlvotes_lh!$A$11:$ZZ$200,86,FALSE)))</f>
        <v/>
      </c>
      <c r="O91" s="247" t="str">
        <f>IF(ISERROR(VLOOKUP($A91,parlvotes_lh!$A$11:$ZZ$200,106,FALSE))=TRUE,"",IF(VLOOKUP($A91,parlvotes_lh!$A$11:$ZZ$200,106,FALSE)=0,"",VLOOKUP($A91,parlvotes_lh!$A$11:$ZZ$200,106,FALSE)))</f>
        <v/>
      </c>
      <c r="P91" s="247">
        <f>IF(ISERROR(VLOOKUP($A91,parlvotes_lh!$A$11:$ZZ$200,126,FALSE))=TRUE,"",IF(VLOOKUP($A91,parlvotes_lh!$A$11:$ZZ$200,126,FALSE)=0,"",VLOOKUP($A91,parlvotes_lh!$A$11:$ZZ$200,126,FALSE)))</f>
        <v>0.33100000000000002</v>
      </c>
      <c r="Q91" s="248">
        <f>IF(ISERROR(VLOOKUP($A91,parlvotes_lh!$A$11:$ZZ$200,146,FALSE))=TRUE,"",IF(VLOOKUP($A91,parlvotes_lh!$A$11:$ZZ$200,146,FALSE)=0,"",VLOOKUP($A91,parlvotes_lh!$A$11:$ZZ$200,146,FALSE)))</f>
        <v>0.255</v>
      </c>
      <c r="R91" s="248">
        <f>IF(ISERROR(VLOOKUP($A91,parlvotes_lh!$A$11:$ZZ$200,166,FALSE))=TRUE,"",IF(VLOOKUP($A91,parlvotes_lh!$A$11:$ZZ$200,166,FALSE)=0,"",VLOOKUP($A91,parlvotes_lh!$A$11:$ZZ$200,166,FALSE)))</f>
        <v>0.184</v>
      </c>
      <c r="S91" s="248">
        <f>IF(ISERROR(VLOOKUP($A91,parlvotes_lh!$A$11:$ZZ$200,186,FALSE))=TRUE,"",IF(VLOOKUP($A91,parlvotes_lh!$A$11:$ZZ$200,186,FALSE)=0,"",VLOOKUP($A91,parlvotes_lh!$A$11:$ZZ$200,186,FALSE)))</f>
        <v>0.19375811132757015</v>
      </c>
      <c r="T91" s="248" t="str">
        <f>IF(ISERROR(VLOOKUP($A91,parlvotes_lh!$A$11:$ZZ$200,206,FALSE))=TRUE,"",IF(VLOOKUP($A91,parlvotes_lh!$A$11:$ZZ$200,206,FALSE)=0,"",VLOOKUP($A91,parlvotes_lh!$A$11:$ZZ$200,206,FALSE)))</f>
        <v/>
      </c>
      <c r="U91" s="248" t="str">
        <f>IF(ISERROR(VLOOKUP($A91,parlvotes_lh!$A$11:$ZZ$200,226,FALSE))=TRUE,"",IF(VLOOKUP($A91,parlvotes_lh!$A$11:$ZZ$200,226,FALSE)=0,"",VLOOKUP($A91,parlvotes_lh!$A$11:$ZZ$200,226,FALSE)))</f>
        <v/>
      </c>
      <c r="V91" s="248" t="str">
        <f>IF(ISERROR(VLOOKUP($A91,parlvotes_lh!$A$11:$ZZ$200,246,FALSE))=TRUE,"",IF(VLOOKUP($A91,parlvotes_lh!$A$11:$ZZ$200,246,FALSE)=0,"",VLOOKUP($A91,parlvotes_lh!$A$11:$ZZ$200,246,FALSE)))</f>
        <v/>
      </c>
      <c r="W91" s="248" t="str">
        <f>IF(ISERROR(VLOOKUP($A91,parlvotes_lh!$A$11:$ZZ$200,266,FALSE))=TRUE,"",IF(VLOOKUP($A91,parlvotes_lh!$A$11:$ZZ$200,266,FALSE)=0,"",VLOOKUP($A91,parlvotes_lh!$A$11:$ZZ$200,266,FALSE)))</f>
        <v/>
      </c>
      <c r="X91" s="248" t="str">
        <f>IF(ISERROR(VLOOKUP($A91,parlvotes_lh!$A$11:$ZZ$200,286,FALSE))=TRUE,"",IF(VLOOKUP($A91,parlvotes_lh!$A$11:$ZZ$200,286,FALSE)=0,"",VLOOKUP($A91,parlvotes_lh!$A$11:$ZZ$200,286,FALSE)))</f>
        <v/>
      </c>
      <c r="Y91" s="248" t="str">
        <f>IF(ISERROR(VLOOKUP($A91,parlvotes_lh!$A$11:$ZZ$200,306,FALSE))=TRUE,"",IF(VLOOKUP($A91,parlvotes_lh!$A$11:$ZZ$200,306,FALSE)=0,"",VLOOKUP($A91,parlvotes_lh!$A$11:$ZZ$200,306,FALSE)))</f>
        <v/>
      </c>
      <c r="Z91" s="248" t="str">
        <f>IF(ISERROR(VLOOKUP($A91,parlvotes_lh!$A$11:$ZZ$200,326,FALSE))=TRUE,"",IF(VLOOKUP($A91,parlvotes_lh!$A$11:$ZZ$200,326,FALSE)=0,"",VLOOKUP($A91,parlvotes_lh!$A$11:$ZZ$200,326,FALSE)))</f>
        <v/>
      </c>
      <c r="AA91" s="248" t="str">
        <f>IF(ISERROR(VLOOKUP($A91,parlvotes_lh!$A$11:$ZZ$200,346,FALSE))=TRUE,"",IF(VLOOKUP($A91,parlvotes_lh!$A$11:$ZZ$200,346,FALSE)=0,"",VLOOKUP($A91,parlvotes_lh!$A$11:$ZZ$200,346,FALSE)))</f>
        <v/>
      </c>
      <c r="AB91" s="248" t="str">
        <f>IF(ISERROR(VLOOKUP($A91,parlvotes_lh!$A$11:$ZZ$200,366,FALSE))=TRUE,"",IF(VLOOKUP($A91,parlvotes_lh!$A$11:$ZZ$200,366,FALSE)=0,"",VLOOKUP($A91,parlvotes_lh!$A$11:$ZZ$200,366,FALSE)))</f>
        <v/>
      </c>
      <c r="AC91" s="248" t="str">
        <f>IF(ISERROR(VLOOKUP($A91,parlvotes_lh!$A$11:$ZZ$200,386,FALSE))=TRUE,"",IF(VLOOKUP($A91,parlvotes_lh!$A$11:$ZZ$200,386,FALSE)=0,"",VLOOKUP($A91,parlvotes_lh!$A$11:$ZZ$200,386,FALSE)))</f>
        <v/>
      </c>
    </row>
    <row r="92" spans="1:29" ht="13.5" customHeight="1" x14ac:dyDescent="0.2">
      <c r="A92" s="242" t="str">
        <f>IF(info_parties!A87="","",info_parties!A87)</f>
        <v>it_pds01</v>
      </c>
      <c r="B92" s="96" t="str">
        <f>IF(A92="","",MID(info_weblinks!$C$3,32,3))</f>
        <v>ita</v>
      </c>
      <c r="C92" s="96" t="str">
        <f>IF(info_parties!G87="","",info_parties!G87)</f>
        <v>Democratic Party of the Left</v>
      </c>
      <c r="D92" s="96" t="str">
        <f>IF(info_parties!K87="","",info_parties!K87)</f>
        <v>Partito Democratico della Sinistra</v>
      </c>
      <c r="E92" s="96" t="str">
        <f>IF(info_parties!H87="","",info_parties!H87)</f>
        <v>PDS</v>
      </c>
      <c r="F92" s="243">
        <f t="shared" si="8"/>
        <v>33699</v>
      </c>
      <c r="G92" s="244">
        <f t="shared" si="9"/>
        <v>35176</v>
      </c>
      <c r="H92" s="245">
        <f t="shared" si="10"/>
        <v>0.21059743309736492</v>
      </c>
      <c r="I92" s="246">
        <f t="shared" si="11"/>
        <v>35176</v>
      </c>
      <c r="J92" s="247" t="str">
        <f>IF(ISERROR(VLOOKUP($A92,parlvotes_lh!$A$11:$ZZ$200,6,FALSE))=TRUE,"",IF(VLOOKUP($A92,parlvotes_lh!$A$11:$ZZ$200,6,FALSE)=0,"",VLOOKUP($A92,parlvotes_lh!$A$11:$ZZ$200,6,FALSE)))</f>
        <v/>
      </c>
      <c r="K92" s="247">
        <f>IF(ISERROR(VLOOKUP($A92,parlvotes_lh!$A$11:$ZZ$200,26,FALSE))=TRUE,"",IF(VLOOKUP($A92,parlvotes_lh!$A$11:$ZZ$200,26,FALSE)=0,"",VLOOKUP($A92,parlvotes_lh!$A$11:$ZZ$200,26,FALSE)))</f>
        <v>0.161</v>
      </c>
      <c r="L92" s="247">
        <f>IF(ISERROR(VLOOKUP($A92,parlvotes_lh!$A$11:$ZZ$200,46,FALSE))=TRUE,"",IF(VLOOKUP($A92,parlvotes_lh!$A$11:$ZZ$200,46,FALSE)=0,"",VLOOKUP($A92,parlvotes_lh!$A$11:$ZZ$200,46,FALSE)))</f>
        <v>0.20399999999999999</v>
      </c>
      <c r="M92" s="247">
        <f>IF(ISERROR(VLOOKUP($A92,parlvotes_lh!$A$11:$ZZ$200,66,FALSE))=TRUE,"",IF(VLOOKUP($A92,parlvotes_lh!$A$11:$ZZ$200,66,FALSE)=0,"",VLOOKUP($A92,parlvotes_lh!$A$11:$ZZ$200,66,FALSE)))</f>
        <v>0.21059743309736492</v>
      </c>
      <c r="N92" s="247" t="str">
        <f>IF(ISERROR(VLOOKUP($A92,parlvotes_lh!$A$11:$ZZ$200,86,FALSE))=TRUE,"",IF(VLOOKUP($A92,parlvotes_lh!$A$11:$ZZ$200,86,FALSE)=0,"",VLOOKUP($A92,parlvotes_lh!$A$11:$ZZ$200,86,FALSE)))</f>
        <v/>
      </c>
      <c r="O92" s="247" t="str">
        <f>IF(ISERROR(VLOOKUP($A92,parlvotes_lh!$A$11:$ZZ$200,106,FALSE))=TRUE,"",IF(VLOOKUP($A92,parlvotes_lh!$A$11:$ZZ$200,106,FALSE)=0,"",VLOOKUP($A92,parlvotes_lh!$A$11:$ZZ$200,106,FALSE)))</f>
        <v/>
      </c>
      <c r="P92" s="247" t="str">
        <f>IF(ISERROR(VLOOKUP($A92,parlvotes_lh!$A$11:$ZZ$200,126,FALSE))=TRUE,"",IF(VLOOKUP($A92,parlvotes_lh!$A$11:$ZZ$200,126,FALSE)=0,"",VLOOKUP($A92,parlvotes_lh!$A$11:$ZZ$200,126,FALSE)))</f>
        <v/>
      </c>
      <c r="Q92" s="248" t="str">
        <f>IF(ISERROR(VLOOKUP($A92,parlvotes_lh!$A$11:$ZZ$200,146,FALSE))=TRUE,"",IF(VLOOKUP($A92,parlvotes_lh!$A$11:$ZZ$200,146,FALSE)=0,"",VLOOKUP($A92,parlvotes_lh!$A$11:$ZZ$200,146,FALSE)))</f>
        <v/>
      </c>
      <c r="R92" s="248" t="str">
        <f>IF(ISERROR(VLOOKUP($A92,parlvotes_lh!$A$11:$ZZ$200,166,FALSE))=TRUE,"",IF(VLOOKUP($A92,parlvotes_lh!$A$11:$ZZ$200,166,FALSE)=0,"",VLOOKUP($A92,parlvotes_lh!$A$11:$ZZ$200,166,FALSE)))</f>
        <v/>
      </c>
      <c r="S92" s="248" t="str">
        <f>IF(ISERROR(VLOOKUP($A92,parlvotes_lh!$A$11:$ZZ$200,186,FALSE))=TRUE,"",IF(VLOOKUP($A92,parlvotes_lh!$A$11:$ZZ$200,186,FALSE)=0,"",VLOOKUP($A92,parlvotes_lh!$A$11:$ZZ$200,186,FALSE)))</f>
        <v/>
      </c>
      <c r="T92" s="248" t="str">
        <f>IF(ISERROR(VLOOKUP($A92,parlvotes_lh!$A$11:$ZZ$200,206,FALSE))=TRUE,"",IF(VLOOKUP($A92,parlvotes_lh!$A$11:$ZZ$200,206,FALSE)=0,"",VLOOKUP($A92,parlvotes_lh!$A$11:$ZZ$200,206,FALSE)))</f>
        <v/>
      </c>
      <c r="U92" s="248" t="str">
        <f>IF(ISERROR(VLOOKUP($A92,parlvotes_lh!$A$11:$ZZ$200,226,FALSE))=TRUE,"",IF(VLOOKUP($A92,parlvotes_lh!$A$11:$ZZ$200,226,FALSE)=0,"",VLOOKUP($A92,parlvotes_lh!$A$11:$ZZ$200,226,FALSE)))</f>
        <v/>
      </c>
      <c r="V92" s="248" t="str">
        <f>IF(ISERROR(VLOOKUP($A92,parlvotes_lh!$A$11:$ZZ$200,246,FALSE))=TRUE,"",IF(VLOOKUP($A92,parlvotes_lh!$A$11:$ZZ$200,246,FALSE)=0,"",VLOOKUP($A92,parlvotes_lh!$A$11:$ZZ$200,246,FALSE)))</f>
        <v/>
      </c>
      <c r="W92" s="248" t="str">
        <f>IF(ISERROR(VLOOKUP($A92,parlvotes_lh!$A$11:$ZZ$200,266,FALSE))=TRUE,"",IF(VLOOKUP($A92,parlvotes_lh!$A$11:$ZZ$200,266,FALSE)=0,"",VLOOKUP($A92,parlvotes_lh!$A$11:$ZZ$200,266,FALSE)))</f>
        <v/>
      </c>
      <c r="X92" s="248" t="str">
        <f>IF(ISERROR(VLOOKUP($A92,parlvotes_lh!$A$11:$ZZ$200,286,FALSE))=TRUE,"",IF(VLOOKUP($A92,parlvotes_lh!$A$11:$ZZ$200,286,FALSE)=0,"",VLOOKUP($A92,parlvotes_lh!$A$11:$ZZ$200,286,FALSE)))</f>
        <v/>
      </c>
      <c r="Y92" s="248" t="str">
        <f>IF(ISERROR(VLOOKUP($A92,parlvotes_lh!$A$11:$ZZ$200,306,FALSE))=TRUE,"",IF(VLOOKUP($A92,parlvotes_lh!$A$11:$ZZ$200,306,FALSE)=0,"",VLOOKUP($A92,parlvotes_lh!$A$11:$ZZ$200,306,FALSE)))</f>
        <v/>
      </c>
      <c r="Z92" s="248" t="str">
        <f>IF(ISERROR(VLOOKUP($A92,parlvotes_lh!$A$11:$ZZ$200,326,FALSE))=TRUE,"",IF(VLOOKUP($A92,parlvotes_lh!$A$11:$ZZ$200,326,FALSE)=0,"",VLOOKUP($A92,parlvotes_lh!$A$11:$ZZ$200,326,FALSE)))</f>
        <v/>
      </c>
      <c r="AA92" s="248" t="str">
        <f>IF(ISERROR(VLOOKUP($A92,parlvotes_lh!$A$11:$ZZ$200,346,FALSE))=TRUE,"",IF(VLOOKUP($A92,parlvotes_lh!$A$11:$ZZ$200,346,FALSE)=0,"",VLOOKUP($A92,parlvotes_lh!$A$11:$ZZ$200,346,FALSE)))</f>
        <v/>
      </c>
      <c r="AB92" s="248" t="str">
        <f>IF(ISERROR(VLOOKUP($A92,parlvotes_lh!$A$11:$ZZ$200,366,FALSE))=TRUE,"",IF(VLOOKUP($A92,parlvotes_lh!$A$11:$ZZ$200,366,FALSE)=0,"",VLOOKUP($A92,parlvotes_lh!$A$11:$ZZ$200,366,FALSE)))</f>
        <v/>
      </c>
      <c r="AC92" s="248" t="str">
        <f>IF(ISERROR(VLOOKUP($A92,parlvotes_lh!$A$11:$ZZ$200,386,FALSE))=TRUE,"",IF(VLOOKUP($A92,parlvotes_lh!$A$11:$ZZ$200,386,FALSE)=0,"",VLOOKUP($A92,parlvotes_lh!$A$11:$ZZ$200,386,FALSE)))</f>
        <v/>
      </c>
    </row>
    <row r="93" spans="1:29" ht="13.5" customHeight="1" x14ac:dyDescent="0.2">
      <c r="A93" s="242" t="str">
        <f>IF(info_parties!A88="","",info_parties!A88)</f>
        <v>it_pli01</v>
      </c>
      <c r="B93" s="96" t="str">
        <f>IF(A93="","",MID(info_weblinks!$C$3,32,3))</f>
        <v>ita</v>
      </c>
      <c r="C93" s="96" t="str">
        <f>IF(info_parties!G88="","",info_parties!G88)</f>
        <v>Liberal Party of Italy</v>
      </c>
      <c r="D93" s="96" t="str">
        <f>IF(info_parties!K88="","",info_parties!K88)</f>
        <v>Partito Liberale Italiano</v>
      </c>
      <c r="E93" s="96" t="str">
        <f>IF(info_parties!H88="","",info_parties!H88)</f>
        <v>PLI</v>
      </c>
      <c r="F93" s="243">
        <f t="shared" si="8"/>
        <v>31942</v>
      </c>
      <c r="G93" s="244">
        <f t="shared" si="9"/>
        <v>33699</v>
      </c>
      <c r="H93" s="245">
        <f t="shared" si="10"/>
        <v>2.9000000000000001E-2</v>
      </c>
      <c r="I93" s="246">
        <f t="shared" si="11"/>
        <v>33699</v>
      </c>
      <c r="J93" s="247">
        <f>IF(ISERROR(VLOOKUP($A93,parlvotes_lh!$A$11:$ZZ$200,6,FALSE))=TRUE,"",IF(VLOOKUP($A93,parlvotes_lh!$A$11:$ZZ$200,6,FALSE)=0,"",VLOOKUP($A93,parlvotes_lh!$A$11:$ZZ$200,6,FALSE)))</f>
        <v>2.1000000000000001E-2</v>
      </c>
      <c r="K93" s="247">
        <f>IF(ISERROR(VLOOKUP($A93,parlvotes_lh!$A$11:$ZZ$200,26,FALSE))=TRUE,"",IF(VLOOKUP($A93,parlvotes_lh!$A$11:$ZZ$200,26,FALSE)=0,"",VLOOKUP($A93,parlvotes_lh!$A$11:$ZZ$200,26,FALSE)))</f>
        <v>2.9000000000000001E-2</v>
      </c>
      <c r="L93" s="247" t="str">
        <f>IF(ISERROR(VLOOKUP($A93,parlvotes_lh!$A$11:$ZZ$200,46,FALSE))=TRUE,"",IF(VLOOKUP($A93,parlvotes_lh!$A$11:$ZZ$200,46,FALSE)=0,"",VLOOKUP($A93,parlvotes_lh!$A$11:$ZZ$200,46,FALSE)))</f>
        <v/>
      </c>
      <c r="M93" s="247" t="str">
        <f>IF(ISERROR(VLOOKUP($A93,parlvotes_lh!$A$11:$ZZ$200,66,FALSE))=TRUE,"",IF(VLOOKUP($A93,parlvotes_lh!$A$11:$ZZ$200,66,FALSE)=0,"",VLOOKUP($A93,parlvotes_lh!$A$11:$ZZ$200,66,FALSE)))</f>
        <v/>
      </c>
      <c r="N93" s="247" t="str">
        <f>IF(ISERROR(VLOOKUP($A93,parlvotes_lh!$A$11:$ZZ$200,86,FALSE))=TRUE,"",IF(VLOOKUP($A93,parlvotes_lh!$A$11:$ZZ$200,86,FALSE)=0,"",VLOOKUP($A93,parlvotes_lh!$A$11:$ZZ$200,86,FALSE)))</f>
        <v/>
      </c>
      <c r="O93" s="247" t="str">
        <f>IF(ISERROR(VLOOKUP($A93,parlvotes_lh!$A$11:$ZZ$200,106,FALSE))=TRUE,"",IF(VLOOKUP($A93,parlvotes_lh!$A$11:$ZZ$200,106,FALSE)=0,"",VLOOKUP($A93,parlvotes_lh!$A$11:$ZZ$200,106,FALSE)))</f>
        <v/>
      </c>
      <c r="P93" s="247" t="str">
        <f>IF(ISERROR(VLOOKUP($A93,parlvotes_lh!$A$11:$ZZ$200,126,FALSE))=TRUE,"",IF(VLOOKUP($A93,parlvotes_lh!$A$11:$ZZ$200,126,FALSE)=0,"",VLOOKUP($A93,parlvotes_lh!$A$11:$ZZ$200,126,FALSE)))</f>
        <v/>
      </c>
      <c r="Q93" s="248" t="str">
        <f>IF(ISERROR(VLOOKUP($A93,parlvotes_lh!$A$11:$ZZ$200,146,FALSE))=TRUE,"",IF(VLOOKUP($A93,parlvotes_lh!$A$11:$ZZ$200,146,FALSE)=0,"",VLOOKUP($A93,parlvotes_lh!$A$11:$ZZ$200,146,FALSE)))</f>
        <v/>
      </c>
      <c r="R93" s="248" t="str">
        <f>IF(ISERROR(VLOOKUP($A93,parlvotes_lh!$A$11:$ZZ$200,166,FALSE))=TRUE,"",IF(VLOOKUP($A93,parlvotes_lh!$A$11:$ZZ$200,166,FALSE)=0,"",VLOOKUP($A93,parlvotes_lh!$A$11:$ZZ$200,166,FALSE)))</f>
        <v/>
      </c>
      <c r="S93" s="248" t="str">
        <f>IF(ISERROR(VLOOKUP($A93,parlvotes_lh!$A$11:$ZZ$200,186,FALSE))=TRUE,"",IF(VLOOKUP($A93,parlvotes_lh!$A$11:$ZZ$200,186,FALSE)=0,"",VLOOKUP($A93,parlvotes_lh!$A$11:$ZZ$200,186,FALSE)))</f>
        <v/>
      </c>
      <c r="T93" s="248" t="str">
        <f>IF(ISERROR(VLOOKUP($A93,parlvotes_lh!$A$11:$ZZ$200,206,FALSE))=TRUE,"",IF(VLOOKUP($A93,parlvotes_lh!$A$11:$ZZ$200,206,FALSE)=0,"",VLOOKUP($A93,parlvotes_lh!$A$11:$ZZ$200,206,FALSE)))</f>
        <v/>
      </c>
      <c r="U93" s="248" t="str">
        <f>IF(ISERROR(VLOOKUP($A93,parlvotes_lh!$A$11:$ZZ$200,226,FALSE))=TRUE,"",IF(VLOOKUP($A93,parlvotes_lh!$A$11:$ZZ$200,226,FALSE)=0,"",VLOOKUP($A93,parlvotes_lh!$A$11:$ZZ$200,226,FALSE)))</f>
        <v/>
      </c>
      <c r="V93" s="248" t="str">
        <f>IF(ISERROR(VLOOKUP($A93,parlvotes_lh!$A$11:$ZZ$200,246,FALSE))=TRUE,"",IF(VLOOKUP($A93,parlvotes_lh!$A$11:$ZZ$200,246,FALSE)=0,"",VLOOKUP($A93,parlvotes_lh!$A$11:$ZZ$200,246,FALSE)))</f>
        <v/>
      </c>
      <c r="W93" s="248" t="str">
        <f>IF(ISERROR(VLOOKUP($A93,parlvotes_lh!$A$11:$ZZ$200,266,FALSE))=TRUE,"",IF(VLOOKUP($A93,parlvotes_lh!$A$11:$ZZ$200,266,FALSE)=0,"",VLOOKUP($A93,parlvotes_lh!$A$11:$ZZ$200,266,FALSE)))</f>
        <v/>
      </c>
      <c r="X93" s="248" t="str">
        <f>IF(ISERROR(VLOOKUP($A93,parlvotes_lh!$A$11:$ZZ$200,286,FALSE))=TRUE,"",IF(VLOOKUP($A93,parlvotes_lh!$A$11:$ZZ$200,286,FALSE)=0,"",VLOOKUP($A93,parlvotes_lh!$A$11:$ZZ$200,286,FALSE)))</f>
        <v/>
      </c>
      <c r="Y93" s="248" t="str">
        <f>IF(ISERROR(VLOOKUP($A93,parlvotes_lh!$A$11:$ZZ$200,306,FALSE))=TRUE,"",IF(VLOOKUP($A93,parlvotes_lh!$A$11:$ZZ$200,306,FALSE)=0,"",VLOOKUP($A93,parlvotes_lh!$A$11:$ZZ$200,306,FALSE)))</f>
        <v/>
      </c>
      <c r="Z93" s="248" t="str">
        <f>IF(ISERROR(VLOOKUP($A93,parlvotes_lh!$A$11:$ZZ$200,326,FALSE))=TRUE,"",IF(VLOOKUP($A93,parlvotes_lh!$A$11:$ZZ$200,326,FALSE)=0,"",VLOOKUP($A93,parlvotes_lh!$A$11:$ZZ$200,326,FALSE)))</f>
        <v/>
      </c>
      <c r="AA93" s="248" t="str">
        <f>IF(ISERROR(VLOOKUP($A93,parlvotes_lh!$A$11:$ZZ$200,346,FALSE))=TRUE,"",IF(VLOOKUP($A93,parlvotes_lh!$A$11:$ZZ$200,346,FALSE)=0,"",VLOOKUP($A93,parlvotes_lh!$A$11:$ZZ$200,346,FALSE)))</f>
        <v/>
      </c>
      <c r="AB93" s="248" t="str">
        <f>IF(ISERROR(VLOOKUP($A93,parlvotes_lh!$A$11:$ZZ$200,366,FALSE))=TRUE,"",IF(VLOOKUP($A93,parlvotes_lh!$A$11:$ZZ$200,366,FALSE)=0,"",VLOOKUP($A93,parlvotes_lh!$A$11:$ZZ$200,366,FALSE)))</f>
        <v/>
      </c>
      <c r="AC93" s="248" t="str">
        <f>IF(ISERROR(VLOOKUP($A93,parlvotes_lh!$A$11:$ZZ$200,386,FALSE))=TRUE,"",IF(VLOOKUP($A93,parlvotes_lh!$A$11:$ZZ$200,386,FALSE)=0,"",VLOOKUP($A93,parlvotes_lh!$A$11:$ZZ$200,386,FALSE)))</f>
        <v/>
      </c>
    </row>
    <row r="94" spans="1:29" ht="13.5" customHeight="1" x14ac:dyDescent="0.2">
      <c r="A94" s="242" t="str">
        <f>IF(info_parties!A89="","",info_parties!A89)</f>
        <v>it_lrf01</v>
      </c>
      <c r="B94" s="96" t="str">
        <f>IF(A94="","",MID(info_weblinks!$C$3,32,3))</f>
        <v>ita</v>
      </c>
      <c r="C94" s="96" t="str">
        <f>IF(info_parties!G89="","",info_parties!G89)</f>
        <v>Liberal Party of Italy-Italian Republican Party-Federalism</v>
      </c>
      <c r="D94" s="96" t="str">
        <f>IF(info_parties!K89="","",info_parties!K89)</f>
        <v>Partito Liberale Italiano-Partito Repubblicano Italiano-Federalismo</v>
      </c>
      <c r="E94" s="96" t="str">
        <f>IF(info_parties!H89="","",info_parties!H89)</f>
        <v>LRF</v>
      </c>
      <c r="F94" s="243" t="str">
        <f t="shared" si="8"/>
        <v/>
      </c>
      <c r="G94" s="244" t="str">
        <f t="shared" si="9"/>
        <v/>
      </c>
      <c r="H94" s="245" t="str">
        <f t="shared" si="10"/>
        <v/>
      </c>
      <c r="I94" s="246" t="str">
        <f t="shared" si="11"/>
        <v/>
      </c>
      <c r="J94" s="247" t="str">
        <f>IF(ISERROR(VLOOKUP($A94,parlvotes_lh!$A$11:$ZZ$200,6,FALSE))=TRUE,"",IF(VLOOKUP($A94,parlvotes_lh!$A$11:$ZZ$200,6,FALSE)=0,"",VLOOKUP($A94,parlvotes_lh!$A$11:$ZZ$200,6,FALSE)))</f>
        <v/>
      </c>
      <c r="K94" s="247" t="str">
        <f>IF(ISERROR(VLOOKUP($A94,parlvotes_lh!$A$11:$ZZ$200,26,FALSE))=TRUE,"",IF(VLOOKUP($A94,parlvotes_lh!$A$11:$ZZ$200,26,FALSE)=0,"",VLOOKUP($A94,parlvotes_lh!$A$11:$ZZ$200,26,FALSE)))</f>
        <v/>
      </c>
      <c r="L94" s="247" t="str">
        <f>IF(ISERROR(VLOOKUP($A94,parlvotes_lh!$A$11:$ZZ$200,46,FALSE))=TRUE,"",IF(VLOOKUP($A94,parlvotes_lh!$A$11:$ZZ$200,46,FALSE)=0,"",VLOOKUP($A94,parlvotes_lh!$A$11:$ZZ$200,46,FALSE)))</f>
        <v/>
      </c>
      <c r="M94" s="247" t="str">
        <f>IF(ISERROR(VLOOKUP($A94,parlvotes_lh!$A$11:$ZZ$200,66,FALSE))=TRUE,"",IF(VLOOKUP($A94,parlvotes_lh!$A$11:$ZZ$200,66,FALSE)=0,"",VLOOKUP($A94,parlvotes_lh!$A$11:$ZZ$200,66,FALSE)))</f>
        <v/>
      </c>
      <c r="N94" s="247" t="str">
        <f>IF(ISERROR(VLOOKUP($A94,parlvotes_lh!$A$11:$ZZ$200,86,FALSE))=TRUE,"",IF(VLOOKUP($A94,parlvotes_lh!$A$11:$ZZ$200,86,FALSE)=0,"",VLOOKUP($A94,parlvotes_lh!$A$11:$ZZ$200,86,FALSE)))</f>
        <v/>
      </c>
      <c r="O94" s="247" t="str">
        <f>IF(ISERROR(VLOOKUP($A94,parlvotes_lh!$A$11:$ZZ$200,106,FALSE))=TRUE,"",IF(VLOOKUP($A94,parlvotes_lh!$A$11:$ZZ$200,106,FALSE)=0,"",VLOOKUP($A94,parlvotes_lh!$A$11:$ZZ$200,106,FALSE)))</f>
        <v/>
      </c>
      <c r="P94" s="247" t="str">
        <f>IF(ISERROR(VLOOKUP($A94,parlvotes_lh!$A$11:$ZZ$200,126,FALSE))=TRUE,"",IF(VLOOKUP($A94,parlvotes_lh!$A$11:$ZZ$200,126,FALSE)=0,"",VLOOKUP($A94,parlvotes_lh!$A$11:$ZZ$200,126,FALSE)))</f>
        <v/>
      </c>
      <c r="Q94" s="248" t="str">
        <f>IF(ISERROR(VLOOKUP($A94,parlvotes_lh!$A$11:$ZZ$200,146,FALSE))=TRUE,"",IF(VLOOKUP($A94,parlvotes_lh!$A$11:$ZZ$200,146,FALSE)=0,"",VLOOKUP($A94,parlvotes_lh!$A$11:$ZZ$200,146,FALSE)))</f>
        <v/>
      </c>
      <c r="R94" s="248" t="str">
        <f>IF(ISERROR(VLOOKUP($A94,parlvotes_lh!$A$11:$ZZ$200,166,FALSE))=TRUE,"",IF(VLOOKUP($A94,parlvotes_lh!$A$11:$ZZ$200,166,FALSE)=0,"",VLOOKUP($A94,parlvotes_lh!$A$11:$ZZ$200,166,FALSE)))</f>
        <v/>
      </c>
      <c r="S94" s="248" t="str">
        <f>IF(ISERROR(VLOOKUP($A94,parlvotes_lh!$A$11:$ZZ$200,186,FALSE))=TRUE,"",IF(VLOOKUP($A94,parlvotes_lh!$A$11:$ZZ$200,186,FALSE)=0,"",VLOOKUP($A94,parlvotes_lh!$A$11:$ZZ$200,186,FALSE)))</f>
        <v/>
      </c>
      <c r="T94" s="248" t="str">
        <f>IF(ISERROR(VLOOKUP($A94,parlvotes_lh!$A$11:$ZZ$200,206,FALSE))=TRUE,"",IF(VLOOKUP($A94,parlvotes_lh!$A$11:$ZZ$200,206,FALSE)=0,"",VLOOKUP($A94,parlvotes_lh!$A$11:$ZZ$200,206,FALSE)))</f>
        <v/>
      </c>
      <c r="U94" s="248" t="str">
        <f>IF(ISERROR(VLOOKUP($A94,parlvotes_lh!$A$11:$ZZ$200,226,FALSE))=TRUE,"",IF(VLOOKUP($A94,parlvotes_lh!$A$11:$ZZ$200,226,FALSE)=0,"",VLOOKUP($A94,parlvotes_lh!$A$11:$ZZ$200,226,FALSE)))</f>
        <v/>
      </c>
      <c r="V94" s="248" t="str">
        <f>IF(ISERROR(VLOOKUP($A94,parlvotes_lh!$A$11:$ZZ$200,246,FALSE))=TRUE,"",IF(VLOOKUP($A94,parlvotes_lh!$A$11:$ZZ$200,246,FALSE)=0,"",VLOOKUP($A94,parlvotes_lh!$A$11:$ZZ$200,246,FALSE)))</f>
        <v/>
      </c>
      <c r="W94" s="248" t="str">
        <f>IF(ISERROR(VLOOKUP($A94,parlvotes_lh!$A$11:$ZZ$200,266,FALSE))=TRUE,"",IF(VLOOKUP($A94,parlvotes_lh!$A$11:$ZZ$200,266,FALSE)=0,"",VLOOKUP($A94,parlvotes_lh!$A$11:$ZZ$200,266,FALSE)))</f>
        <v/>
      </c>
      <c r="X94" s="248" t="str">
        <f>IF(ISERROR(VLOOKUP($A94,parlvotes_lh!$A$11:$ZZ$200,286,FALSE))=TRUE,"",IF(VLOOKUP($A94,parlvotes_lh!$A$11:$ZZ$200,286,FALSE)=0,"",VLOOKUP($A94,parlvotes_lh!$A$11:$ZZ$200,286,FALSE)))</f>
        <v/>
      </c>
      <c r="Y94" s="248" t="str">
        <f>IF(ISERROR(VLOOKUP($A94,parlvotes_lh!$A$11:$ZZ$200,306,FALSE))=TRUE,"",IF(VLOOKUP($A94,parlvotes_lh!$A$11:$ZZ$200,306,FALSE)=0,"",VLOOKUP($A94,parlvotes_lh!$A$11:$ZZ$200,306,FALSE)))</f>
        <v/>
      </c>
      <c r="Z94" s="248" t="str">
        <f>IF(ISERROR(VLOOKUP($A94,parlvotes_lh!$A$11:$ZZ$200,326,FALSE))=TRUE,"",IF(VLOOKUP($A94,parlvotes_lh!$A$11:$ZZ$200,326,FALSE)=0,"",VLOOKUP($A94,parlvotes_lh!$A$11:$ZZ$200,326,FALSE)))</f>
        <v/>
      </c>
      <c r="AA94" s="248" t="str">
        <f>IF(ISERROR(VLOOKUP($A94,parlvotes_lh!$A$11:$ZZ$200,346,FALSE))=TRUE,"",IF(VLOOKUP($A94,parlvotes_lh!$A$11:$ZZ$200,346,FALSE)=0,"",VLOOKUP($A94,parlvotes_lh!$A$11:$ZZ$200,346,FALSE)))</f>
        <v/>
      </c>
      <c r="AB94" s="248" t="str">
        <f>IF(ISERROR(VLOOKUP($A94,parlvotes_lh!$A$11:$ZZ$200,366,FALSE))=TRUE,"",IF(VLOOKUP($A94,parlvotes_lh!$A$11:$ZZ$200,366,FALSE)=0,"",VLOOKUP($A94,parlvotes_lh!$A$11:$ZZ$200,366,FALSE)))</f>
        <v/>
      </c>
      <c r="AC94" s="248" t="str">
        <f>IF(ISERROR(VLOOKUP($A94,parlvotes_lh!$A$11:$ZZ$200,386,FALSE))=TRUE,"",IF(VLOOKUP($A94,parlvotes_lh!$A$11:$ZZ$200,386,FALSE)=0,"",VLOOKUP($A94,parlvotes_lh!$A$11:$ZZ$200,386,FALSE)))</f>
        <v/>
      </c>
    </row>
    <row r="95" spans="1:29" ht="13.5" customHeight="1" x14ac:dyDescent="0.2">
      <c r="A95" s="242" t="str">
        <f>IF(info_parties!A90="","",info_parties!A90)</f>
        <v>it_ppi01</v>
      </c>
      <c r="B95" s="96" t="str">
        <f>IF(A95="","",MID(info_weblinks!$C$3,32,3))</f>
        <v>ita</v>
      </c>
      <c r="C95" s="96" t="str">
        <f>IF(info_parties!G90="","",info_parties!G90)</f>
        <v>Popular Party of Italy</v>
      </c>
      <c r="D95" s="96" t="str">
        <f>IF(info_parties!K90="","",info_parties!K90)</f>
        <v>Partito Popolare Italiano</v>
      </c>
      <c r="E95" s="96" t="str">
        <f>IF(info_parties!H90="","",info_parties!H90)</f>
        <v>PPI</v>
      </c>
      <c r="F95" s="243">
        <f t="shared" si="8"/>
        <v>34420</v>
      </c>
      <c r="G95" s="244">
        <f t="shared" si="9"/>
        <v>34420</v>
      </c>
      <c r="H95" s="245">
        <f t="shared" si="10"/>
        <v>0.111</v>
      </c>
      <c r="I95" s="246">
        <f t="shared" si="11"/>
        <v>34420</v>
      </c>
      <c r="J95" s="247" t="str">
        <f>IF(ISERROR(VLOOKUP($A95,parlvotes_lh!$A$11:$ZZ$200,6,FALSE))=TRUE,"",IF(VLOOKUP($A95,parlvotes_lh!$A$11:$ZZ$200,6,FALSE)=0,"",VLOOKUP($A95,parlvotes_lh!$A$11:$ZZ$200,6,FALSE)))</f>
        <v/>
      </c>
      <c r="K95" s="247" t="str">
        <f>IF(ISERROR(VLOOKUP($A95,parlvotes_lh!$A$11:$ZZ$200,26,FALSE))=TRUE,"",IF(VLOOKUP($A95,parlvotes_lh!$A$11:$ZZ$200,26,FALSE)=0,"",VLOOKUP($A95,parlvotes_lh!$A$11:$ZZ$200,26,FALSE)))</f>
        <v/>
      </c>
      <c r="L95" s="247">
        <f>IF(ISERROR(VLOOKUP($A95,parlvotes_lh!$A$11:$ZZ$200,46,FALSE))=TRUE,"",IF(VLOOKUP($A95,parlvotes_lh!$A$11:$ZZ$200,46,FALSE)=0,"",VLOOKUP($A95,parlvotes_lh!$A$11:$ZZ$200,46,FALSE)))</f>
        <v>0.111</v>
      </c>
      <c r="M95" s="247" t="str">
        <f>IF(ISERROR(VLOOKUP($A95,parlvotes_lh!$A$11:$ZZ$200,66,FALSE))=TRUE,"",IF(VLOOKUP($A95,parlvotes_lh!$A$11:$ZZ$200,66,FALSE)=0,"",VLOOKUP($A95,parlvotes_lh!$A$11:$ZZ$200,66,FALSE)))</f>
        <v/>
      </c>
      <c r="N95" s="247" t="str">
        <f>IF(ISERROR(VLOOKUP($A95,parlvotes_lh!$A$11:$ZZ$200,86,FALSE))=TRUE,"",IF(VLOOKUP($A95,parlvotes_lh!$A$11:$ZZ$200,86,FALSE)=0,"",VLOOKUP($A95,parlvotes_lh!$A$11:$ZZ$200,86,FALSE)))</f>
        <v/>
      </c>
      <c r="O95" s="247" t="str">
        <f>IF(ISERROR(VLOOKUP($A95,parlvotes_lh!$A$11:$ZZ$200,106,FALSE))=TRUE,"",IF(VLOOKUP($A95,parlvotes_lh!$A$11:$ZZ$200,106,FALSE)=0,"",VLOOKUP($A95,parlvotes_lh!$A$11:$ZZ$200,106,FALSE)))</f>
        <v/>
      </c>
      <c r="P95" s="247" t="str">
        <f>IF(ISERROR(VLOOKUP($A95,parlvotes_lh!$A$11:$ZZ$200,126,FALSE))=TRUE,"",IF(VLOOKUP($A95,parlvotes_lh!$A$11:$ZZ$200,126,FALSE)=0,"",VLOOKUP($A95,parlvotes_lh!$A$11:$ZZ$200,126,FALSE)))</f>
        <v/>
      </c>
      <c r="Q95" s="248" t="str">
        <f>IF(ISERROR(VLOOKUP($A95,parlvotes_lh!$A$11:$ZZ$200,146,FALSE))=TRUE,"",IF(VLOOKUP($A95,parlvotes_lh!$A$11:$ZZ$200,146,FALSE)=0,"",VLOOKUP($A95,parlvotes_lh!$A$11:$ZZ$200,146,FALSE)))</f>
        <v/>
      </c>
      <c r="R95" s="248" t="str">
        <f>IF(ISERROR(VLOOKUP($A95,parlvotes_lh!$A$11:$ZZ$200,166,FALSE))=TRUE,"",IF(VLOOKUP($A95,parlvotes_lh!$A$11:$ZZ$200,166,FALSE)=0,"",VLOOKUP($A95,parlvotes_lh!$A$11:$ZZ$200,166,FALSE)))</f>
        <v/>
      </c>
      <c r="S95" s="248" t="str">
        <f>IF(ISERROR(VLOOKUP($A95,parlvotes_lh!$A$11:$ZZ$200,186,FALSE))=TRUE,"",IF(VLOOKUP($A95,parlvotes_lh!$A$11:$ZZ$200,186,FALSE)=0,"",VLOOKUP($A95,parlvotes_lh!$A$11:$ZZ$200,186,FALSE)))</f>
        <v/>
      </c>
      <c r="T95" s="248" t="str">
        <f>IF(ISERROR(VLOOKUP($A95,parlvotes_lh!$A$11:$ZZ$200,206,FALSE))=TRUE,"",IF(VLOOKUP($A95,parlvotes_lh!$A$11:$ZZ$200,206,FALSE)=0,"",VLOOKUP($A95,parlvotes_lh!$A$11:$ZZ$200,206,FALSE)))</f>
        <v/>
      </c>
      <c r="U95" s="248" t="str">
        <f>IF(ISERROR(VLOOKUP($A95,parlvotes_lh!$A$11:$ZZ$200,226,FALSE))=TRUE,"",IF(VLOOKUP($A95,parlvotes_lh!$A$11:$ZZ$200,226,FALSE)=0,"",VLOOKUP($A95,parlvotes_lh!$A$11:$ZZ$200,226,FALSE)))</f>
        <v/>
      </c>
      <c r="V95" s="248" t="str">
        <f>IF(ISERROR(VLOOKUP($A95,parlvotes_lh!$A$11:$ZZ$200,246,FALSE))=TRUE,"",IF(VLOOKUP($A95,parlvotes_lh!$A$11:$ZZ$200,246,FALSE)=0,"",VLOOKUP($A95,parlvotes_lh!$A$11:$ZZ$200,246,FALSE)))</f>
        <v/>
      </c>
      <c r="W95" s="248" t="str">
        <f>IF(ISERROR(VLOOKUP($A95,parlvotes_lh!$A$11:$ZZ$200,266,FALSE))=TRUE,"",IF(VLOOKUP($A95,parlvotes_lh!$A$11:$ZZ$200,266,FALSE)=0,"",VLOOKUP($A95,parlvotes_lh!$A$11:$ZZ$200,266,FALSE)))</f>
        <v/>
      </c>
      <c r="X95" s="248" t="str">
        <f>IF(ISERROR(VLOOKUP($A95,parlvotes_lh!$A$11:$ZZ$200,286,FALSE))=TRUE,"",IF(VLOOKUP($A95,parlvotes_lh!$A$11:$ZZ$200,286,FALSE)=0,"",VLOOKUP($A95,parlvotes_lh!$A$11:$ZZ$200,286,FALSE)))</f>
        <v/>
      </c>
      <c r="Y95" s="248" t="str">
        <f>IF(ISERROR(VLOOKUP($A95,parlvotes_lh!$A$11:$ZZ$200,306,FALSE))=TRUE,"",IF(VLOOKUP($A95,parlvotes_lh!$A$11:$ZZ$200,306,FALSE)=0,"",VLOOKUP($A95,parlvotes_lh!$A$11:$ZZ$200,306,FALSE)))</f>
        <v/>
      </c>
      <c r="Z95" s="248" t="str">
        <f>IF(ISERROR(VLOOKUP($A95,parlvotes_lh!$A$11:$ZZ$200,326,FALSE))=TRUE,"",IF(VLOOKUP($A95,parlvotes_lh!$A$11:$ZZ$200,326,FALSE)=0,"",VLOOKUP($A95,parlvotes_lh!$A$11:$ZZ$200,326,FALSE)))</f>
        <v/>
      </c>
      <c r="AA95" s="248" t="str">
        <f>IF(ISERROR(VLOOKUP($A95,parlvotes_lh!$A$11:$ZZ$200,346,FALSE))=TRUE,"",IF(VLOOKUP($A95,parlvotes_lh!$A$11:$ZZ$200,346,FALSE)=0,"",VLOOKUP($A95,parlvotes_lh!$A$11:$ZZ$200,346,FALSE)))</f>
        <v/>
      </c>
      <c r="AB95" s="248" t="str">
        <f>IF(ISERROR(VLOOKUP($A95,parlvotes_lh!$A$11:$ZZ$200,366,FALSE))=TRUE,"",IF(VLOOKUP($A95,parlvotes_lh!$A$11:$ZZ$200,366,FALSE)=0,"",VLOOKUP($A95,parlvotes_lh!$A$11:$ZZ$200,366,FALSE)))</f>
        <v/>
      </c>
      <c r="AC95" s="248" t="str">
        <f>IF(ISERROR(VLOOKUP($A95,parlvotes_lh!$A$11:$ZZ$200,386,FALSE))=TRUE,"",IF(VLOOKUP($A95,parlvotes_lh!$A$11:$ZZ$200,386,FALSE)=0,"",VLOOKUP($A95,parlvotes_lh!$A$11:$ZZ$200,386,FALSE)))</f>
        <v/>
      </c>
    </row>
    <row r="96" spans="1:29" ht="13.5" customHeight="1" x14ac:dyDescent="0.2">
      <c r="A96" s="242" t="str">
        <f>IF(info_parties!A91="","",info_parties!A91)</f>
        <v>it_pri01</v>
      </c>
      <c r="B96" s="96" t="str">
        <f>IF(A96="","",MID(info_weblinks!$C$3,32,3))</f>
        <v>ita</v>
      </c>
      <c r="C96" s="96" t="str">
        <f>IF(info_parties!G91="","",info_parties!G91)</f>
        <v>Italian Republican Party</v>
      </c>
      <c r="D96" s="96" t="str">
        <f>IF(info_parties!K91="","",info_parties!K91)</f>
        <v>Partito Repubblicano Italiano</v>
      </c>
      <c r="E96" s="96" t="str">
        <f>IF(info_parties!H91="","",info_parties!H91)</f>
        <v>PRI</v>
      </c>
      <c r="F96" s="243">
        <f t="shared" si="8"/>
        <v>31942</v>
      </c>
      <c r="G96" s="244">
        <f t="shared" si="9"/>
        <v>33699</v>
      </c>
      <c r="H96" s="245">
        <f t="shared" si="10"/>
        <v>4.3999999999999997E-2</v>
      </c>
      <c r="I96" s="246">
        <f t="shared" si="11"/>
        <v>33699</v>
      </c>
      <c r="J96" s="247">
        <f>IF(ISERROR(VLOOKUP($A96,parlvotes_lh!$A$11:$ZZ$200,6,FALSE))=TRUE,"",IF(VLOOKUP($A96,parlvotes_lh!$A$11:$ZZ$200,6,FALSE)=0,"",VLOOKUP($A96,parlvotes_lh!$A$11:$ZZ$200,6,FALSE)))</f>
        <v>3.6999999999999998E-2</v>
      </c>
      <c r="K96" s="247">
        <f>IF(ISERROR(VLOOKUP($A96,parlvotes_lh!$A$11:$ZZ$200,26,FALSE))=TRUE,"",IF(VLOOKUP($A96,parlvotes_lh!$A$11:$ZZ$200,26,FALSE)=0,"",VLOOKUP($A96,parlvotes_lh!$A$11:$ZZ$200,26,FALSE)))</f>
        <v>4.3999999999999997E-2</v>
      </c>
      <c r="L96" s="247" t="str">
        <f>IF(ISERROR(VLOOKUP($A96,parlvotes_lh!$A$11:$ZZ$200,46,FALSE))=TRUE,"",IF(VLOOKUP($A96,parlvotes_lh!$A$11:$ZZ$200,46,FALSE)=0,"",VLOOKUP($A96,parlvotes_lh!$A$11:$ZZ$200,46,FALSE)))</f>
        <v/>
      </c>
      <c r="M96" s="247" t="str">
        <f>IF(ISERROR(VLOOKUP($A96,parlvotes_lh!$A$11:$ZZ$200,66,FALSE))=TRUE,"",IF(VLOOKUP($A96,parlvotes_lh!$A$11:$ZZ$200,66,FALSE)=0,"",VLOOKUP($A96,parlvotes_lh!$A$11:$ZZ$200,66,FALSE)))</f>
        <v/>
      </c>
      <c r="N96" s="247" t="str">
        <f>IF(ISERROR(VLOOKUP($A96,parlvotes_lh!$A$11:$ZZ$200,86,FALSE))=TRUE,"",IF(VLOOKUP($A96,parlvotes_lh!$A$11:$ZZ$200,86,FALSE)=0,"",VLOOKUP($A96,parlvotes_lh!$A$11:$ZZ$200,86,FALSE)))</f>
        <v/>
      </c>
      <c r="O96" s="247" t="str">
        <f>IF(ISERROR(VLOOKUP($A96,parlvotes_lh!$A$11:$ZZ$200,106,FALSE))=TRUE,"",IF(VLOOKUP($A96,parlvotes_lh!$A$11:$ZZ$200,106,FALSE)=0,"",VLOOKUP($A96,parlvotes_lh!$A$11:$ZZ$200,106,FALSE)))</f>
        <v/>
      </c>
      <c r="P96" s="247" t="str">
        <f>IF(ISERROR(VLOOKUP($A96,parlvotes_lh!$A$11:$ZZ$200,126,FALSE))=TRUE,"",IF(VLOOKUP($A96,parlvotes_lh!$A$11:$ZZ$200,126,FALSE)=0,"",VLOOKUP($A96,parlvotes_lh!$A$11:$ZZ$200,126,FALSE)))</f>
        <v/>
      </c>
      <c r="Q96" s="248" t="str">
        <f>IF(ISERROR(VLOOKUP($A96,parlvotes_lh!$A$11:$ZZ$200,146,FALSE))=TRUE,"",IF(VLOOKUP($A96,parlvotes_lh!$A$11:$ZZ$200,146,FALSE)=0,"",VLOOKUP($A96,parlvotes_lh!$A$11:$ZZ$200,146,FALSE)))</f>
        <v/>
      </c>
      <c r="R96" s="248" t="str">
        <f>IF(ISERROR(VLOOKUP($A96,parlvotes_lh!$A$11:$ZZ$200,166,FALSE))=TRUE,"",IF(VLOOKUP($A96,parlvotes_lh!$A$11:$ZZ$200,166,FALSE)=0,"",VLOOKUP($A96,parlvotes_lh!$A$11:$ZZ$200,166,FALSE)))</f>
        <v/>
      </c>
      <c r="S96" s="248" t="str">
        <f>IF(ISERROR(VLOOKUP($A96,parlvotes_lh!$A$11:$ZZ$200,186,FALSE))=TRUE,"",IF(VLOOKUP($A96,parlvotes_lh!$A$11:$ZZ$200,186,FALSE)=0,"",VLOOKUP($A96,parlvotes_lh!$A$11:$ZZ$200,186,FALSE)))</f>
        <v/>
      </c>
      <c r="T96" s="248" t="str">
        <f>IF(ISERROR(VLOOKUP($A96,parlvotes_lh!$A$11:$ZZ$200,206,FALSE))=TRUE,"",IF(VLOOKUP($A96,parlvotes_lh!$A$11:$ZZ$200,206,FALSE)=0,"",VLOOKUP($A96,parlvotes_lh!$A$11:$ZZ$200,206,FALSE)))</f>
        <v/>
      </c>
      <c r="U96" s="248" t="str">
        <f>IF(ISERROR(VLOOKUP($A96,parlvotes_lh!$A$11:$ZZ$200,226,FALSE))=TRUE,"",IF(VLOOKUP($A96,parlvotes_lh!$A$11:$ZZ$200,226,FALSE)=0,"",VLOOKUP($A96,parlvotes_lh!$A$11:$ZZ$200,226,FALSE)))</f>
        <v/>
      </c>
      <c r="V96" s="248" t="str">
        <f>IF(ISERROR(VLOOKUP($A96,parlvotes_lh!$A$11:$ZZ$200,246,FALSE))=TRUE,"",IF(VLOOKUP($A96,parlvotes_lh!$A$11:$ZZ$200,246,FALSE)=0,"",VLOOKUP($A96,parlvotes_lh!$A$11:$ZZ$200,246,FALSE)))</f>
        <v/>
      </c>
      <c r="W96" s="248" t="str">
        <f>IF(ISERROR(VLOOKUP($A96,parlvotes_lh!$A$11:$ZZ$200,266,FALSE))=TRUE,"",IF(VLOOKUP($A96,parlvotes_lh!$A$11:$ZZ$200,266,FALSE)=0,"",VLOOKUP($A96,parlvotes_lh!$A$11:$ZZ$200,266,FALSE)))</f>
        <v/>
      </c>
      <c r="X96" s="248" t="str">
        <f>IF(ISERROR(VLOOKUP($A96,parlvotes_lh!$A$11:$ZZ$200,286,FALSE))=TRUE,"",IF(VLOOKUP($A96,parlvotes_lh!$A$11:$ZZ$200,286,FALSE)=0,"",VLOOKUP($A96,parlvotes_lh!$A$11:$ZZ$200,286,FALSE)))</f>
        <v/>
      </c>
      <c r="Y96" s="248" t="str">
        <f>IF(ISERROR(VLOOKUP($A96,parlvotes_lh!$A$11:$ZZ$200,306,FALSE))=TRUE,"",IF(VLOOKUP($A96,parlvotes_lh!$A$11:$ZZ$200,306,FALSE)=0,"",VLOOKUP($A96,parlvotes_lh!$A$11:$ZZ$200,306,FALSE)))</f>
        <v/>
      </c>
      <c r="Z96" s="248" t="str">
        <f>IF(ISERROR(VLOOKUP($A96,parlvotes_lh!$A$11:$ZZ$200,326,FALSE))=TRUE,"",IF(VLOOKUP($A96,parlvotes_lh!$A$11:$ZZ$200,326,FALSE)=0,"",VLOOKUP($A96,parlvotes_lh!$A$11:$ZZ$200,326,FALSE)))</f>
        <v/>
      </c>
      <c r="AA96" s="248" t="str">
        <f>IF(ISERROR(VLOOKUP($A96,parlvotes_lh!$A$11:$ZZ$200,346,FALSE))=TRUE,"",IF(VLOOKUP($A96,parlvotes_lh!$A$11:$ZZ$200,346,FALSE)=0,"",VLOOKUP($A96,parlvotes_lh!$A$11:$ZZ$200,346,FALSE)))</f>
        <v/>
      </c>
      <c r="AB96" s="248" t="str">
        <f>IF(ISERROR(VLOOKUP($A96,parlvotes_lh!$A$11:$ZZ$200,366,FALSE))=TRUE,"",IF(VLOOKUP($A96,parlvotes_lh!$A$11:$ZZ$200,366,FALSE)=0,"",VLOOKUP($A96,parlvotes_lh!$A$11:$ZZ$200,366,FALSE)))</f>
        <v/>
      </c>
      <c r="AC96" s="248" t="str">
        <f>IF(ISERROR(VLOOKUP($A96,parlvotes_lh!$A$11:$ZZ$200,386,FALSE))=TRUE,"",IF(VLOOKUP($A96,parlvotes_lh!$A$11:$ZZ$200,386,FALSE)=0,"",VLOOKUP($A96,parlvotes_lh!$A$11:$ZZ$200,386,FALSE)))</f>
        <v/>
      </c>
    </row>
    <row r="97" spans="1:29" ht="13.5" customHeight="1" x14ac:dyDescent="0.2">
      <c r="A97" s="242" t="str">
        <f>IF(info_parties!A92="","",info_parties!A92)</f>
        <v>it_psdaz01</v>
      </c>
      <c r="B97" s="96" t="str">
        <f>IF(A97="","",MID(info_weblinks!$C$3,32,3))</f>
        <v>ita</v>
      </c>
      <c r="C97" s="96" t="str">
        <f>IF(info_parties!G92="","",info_parties!G92)</f>
        <v>Sardinian Action Party</v>
      </c>
      <c r="D97" s="96" t="str">
        <f>IF(info_parties!K92="","",info_parties!K92)</f>
        <v>Partito Sardo d’Azione</v>
      </c>
      <c r="E97" s="96" t="str">
        <f>IF(info_parties!H92="","",info_parties!H92)</f>
        <v>PSdAz</v>
      </c>
      <c r="F97" s="243">
        <f t="shared" si="8"/>
        <v>31942</v>
      </c>
      <c r="G97" s="244">
        <f t="shared" si="9"/>
        <v>31942</v>
      </c>
      <c r="H97" s="245">
        <f t="shared" si="10"/>
        <v>4.0000000000000001E-3</v>
      </c>
      <c r="I97" s="246">
        <f t="shared" si="11"/>
        <v>31942</v>
      </c>
      <c r="J97" s="247">
        <f>IF(ISERROR(VLOOKUP($A97,parlvotes_lh!$A$11:$ZZ$200,6,FALSE))=TRUE,"",IF(VLOOKUP($A97,parlvotes_lh!$A$11:$ZZ$200,6,FALSE)=0,"",VLOOKUP($A97,parlvotes_lh!$A$11:$ZZ$200,6,FALSE)))</f>
        <v>4.0000000000000001E-3</v>
      </c>
      <c r="K97" s="247" t="str">
        <f>IF(ISERROR(VLOOKUP($A97,parlvotes_lh!$A$11:$ZZ$200,26,FALSE))=TRUE,"",IF(VLOOKUP($A97,parlvotes_lh!$A$11:$ZZ$200,26,FALSE)=0,"",VLOOKUP($A97,parlvotes_lh!$A$11:$ZZ$200,26,FALSE)))</f>
        <v/>
      </c>
      <c r="L97" s="247" t="str">
        <f>IF(ISERROR(VLOOKUP($A97,parlvotes_lh!$A$11:$ZZ$200,46,FALSE))=TRUE,"",IF(VLOOKUP($A97,parlvotes_lh!$A$11:$ZZ$200,46,FALSE)=0,"",VLOOKUP($A97,parlvotes_lh!$A$11:$ZZ$200,46,FALSE)))</f>
        <v/>
      </c>
      <c r="M97" s="247" t="str">
        <f>IF(ISERROR(VLOOKUP($A97,parlvotes_lh!$A$11:$ZZ$200,66,FALSE))=TRUE,"",IF(VLOOKUP($A97,parlvotes_lh!$A$11:$ZZ$200,66,FALSE)=0,"",VLOOKUP($A97,parlvotes_lh!$A$11:$ZZ$200,66,FALSE)))</f>
        <v/>
      </c>
      <c r="N97" s="247" t="str">
        <f>IF(ISERROR(VLOOKUP($A97,parlvotes_lh!$A$11:$ZZ$200,86,FALSE))=TRUE,"",IF(VLOOKUP($A97,parlvotes_lh!$A$11:$ZZ$200,86,FALSE)=0,"",VLOOKUP($A97,parlvotes_lh!$A$11:$ZZ$200,86,FALSE)))</f>
        <v/>
      </c>
      <c r="O97" s="247" t="str">
        <f>IF(ISERROR(VLOOKUP($A97,parlvotes_lh!$A$11:$ZZ$200,106,FALSE))=TRUE,"",IF(VLOOKUP($A97,parlvotes_lh!$A$11:$ZZ$200,106,FALSE)=0,"",VLOOKUP($A97,parlvotes_lh!$A$11:$ZZ$200,106,FALSE)))</f>
        <v/>
      </c>
      <c r="P97" s="247" t="str">
        <f>IF(ISERROR(VLOOKUP($A97,parlvotes_lh!$A$11:$ZZ$200,126,FALSE))=TRUE,"",IF(VLOOKUP($A97,parlvotes_lh!$A$11:$ZZ$200,126,FALSE)=0,"",VLOOKUP($A97,parlvotes_lh!$A$11:$ZZ$200,126,FALSE)))</f>
        <v/>
      </c>
      <c r="Q97" s="248" t="str">
        <f>IF(ISERROR(VLOOKUP($A97,parlvotes_lh!$A$11:$ZZ$200,146,FALSE))=TRUE,"",IF(VLOOKUP($A97,parlvotes_lh!$A$11:$ZZ$200,146,FALSE)=0,"",VLOOKUP($A97,parlvotes_lh!$A$11:$ZZ$200,146,FALSE)))</f>
        <v/>
      </c>
      <c r="R97" s="248" t="str">
        <f>IF(ISERROR(VLOOKUP($A97,parlvotes_lh!$A$11:$ZZ$200,166,FALSE))=TRUE,"",IF(VLOOKUP($A97,parlvotes_lh!$A$11:$ZZ$200,166,FALSE)=0,"",VLOOKUP($A97,parlvotes_lh!$A$11:$ZZ$200,166,FALSE)))</f>
        <v/>
      </c>
      <c r="S97" s="248" t="str">
        <f>IF(ISERROR(VLOOKUP($A97,parlvotes_lh!$A$11:$ZZ$200,186,FALSE))=TRUE,"",IF(VLOOKUP($A97,parlvotes_lh!$A$11:$ZZ$200,186,FALSE)=0,"",VLOOKUP($A97,parlvotes_lh!$A$11:$ZZ$200,186,FALSE)))</f>
        <v/>
      </c>
      <c r="T97" s="248" t="str">
        <f>IF(ISERROR(VLOOKUP($A97,parlvotes_lh!$A$11:$ZZ$200,206,FALSE))=TRUE,"",IF(VLOOKUP($A97,parlvotes_lh!$A$11:$ZZ$200,206,FALSE)=0,"",VLOOKUP($A97,parlvotes_lh!$A$11:$ZZ$200,206,FALSE)))</f>
        <v/>
      </c>
      <c r="U97" s="248" t="str">
        <f>IF(ISERROR(VLOOKUP($A97,parlvotes_lh!$A$11:$ZZ$200,226,FALSE))=TRUE,"",IF(VLOOKUP($A97,parlvotes_lh!$A$11:$ZZ$200,226,FALSE)=0,"",VLOOKUP($A97,parlvotes_lh!$A$11:$ZZ$200,226,FALSE)))</f>
        <v/>
      </c>
      <c r="V97" s="248" t="str">
        <f>IF(ISERROR(VLOOKUP($A97,parlvotes_lh!$A$11:$ZZ$200,246,FALSE))=TRUE,"",IF(VLOOKUP($A97,parlvotes_lh!$A$11:$ZZ$200,246,FALSE)=0,"",VLOOKUP($A97,parlvotes_lh!$A$11:$ZZ$200,246,FALSE)))</f>
        <v/>
      </c>
      <c r="W97" s="248" t="str">
        <f>IF(ISERROR(VLOOKUP($A97,parlvotes_lh!$A$11:$ZZ$200,266,FALSE))=TRUE,"",IF(VLOOKUP($A97,parlvotes_lh!$A$11:$ZZ$200,266,FALSE)=0,"",VLOOKUP($A97,parlvotes_lh!$A$11:$ZZ$200,266,FALSE)))</f>
        <v/>
      </c>
      <c r="X97" s="248" t="str">
        <f>IF(ISERROR(VLOOKUP($A97,parlvotes_lh!$A$11:$ZZ$200,286,FALSE))=TRUE,"",IF(VLOOKUP($A97,parlvotes_lh!$A$11:$ZZ$200,286,FALSE)=0,"",VLOOKUP($A97,parlvotes_lh!$A$11:$ZZ$200,286,FALSE)))</f>
        <v/>
      </c>
      <c r="Y97" s="248" t="str">
        <f>IF(ISERROR(VLOOKUP($A97,parlvotes_lh!$A$11:$ZZ$200,306,FALSE))=TRUE,"",IF(VLOOKUP($A97,parlvotes_lh!$A$11:$ZZ$200,306,FALSE)=0,"",VLOOKUP($A97,parlvotes_lh!$A$11:$ZZ$200,306,FALSE)))</f>
        <v/>
      </c>
      <c r="Z97" s="248" t="str">
        <f>IF(ISERROR(VLOOKUP($A97,parlvotes_lh!$A$11:$ZZ$200,326,FALSE))=TRUE,"",IF(VLOOKUP($A97,parlvotes_lh!$A$11:$ZZ$200,326,FALSE)=0,"",VLOOKUP($A97,parlvotes_lh!$A$11:$ZZ$200,326,FALSE)))</f>
        <v/>
      </c>
      <c r="AA97" s="248" t="str">
        <f>IF(ISERROR(VLOOKUP($A97,parlvotes_lh!$A$11:$ZZ$200,346,FALSE))=TRUE,"",IF(VLOOKUP($A97,parlvotes_lh!$A$11:$ZZ$200,346,FALSE)=0,"",VLOOKUP($A97,parlvotes_lh!$A$11:$ZZ$200,346,FALSE)))</f>
        <v/>
      </c>
      <c r="AB97" s="248" t="str">
        <f>IF(ISERROR(VLOOKUP($A97,parlvotes_lh!$A$11:$ZZ$200,366,FALSE))=TRUE,"",IF(VLOOKUP($A97,parlvotes_lh!$A$11:$ZZ$200,366,FALSE)=0,"",VLOOKUP($A97,parlvotes_lh!$A$11:$ZZ$200,366,FALSE)))</f>
        <v/>
      </c>
      <c r="AC97" s="248" t="str">
        <f>IF(ISERROR(VLOOKUP($A97,parlvotes_lh!$A$11:$ZZ$200,386,FALSE))=TRUE,"",IF(VLOOKUP($A97,parlvotes_lh!$A$11:$ZZ$200,386,FALSE)=0,"",VLOOKUP($A97,parlvotes_lh!$A$11:$ZZ$200,386,FALSE)))</f>
        <v/>
      </c>
    </row>
    <row r="98" spans="1:29" ht="13.5" customHeight="1" x14ac:dyDescent="0.2">
      <c r="A98" s="242" t="str">
        <f>IF(info_parties!A93="","",info_parties!A93)</f>
        <v>it_psdaz-u01</v>
      </c>
      <c r="B98" s="96" t="str">
        <f>IF(A98="","",MID(info_weblinks!$C$3,32,3))</f>
        <v>ita</v>
      </c>
      <c r="C98" s="96" t="str">
        <f>IF(info_parties!G93="","",info_parties!G93)</f>
        <v>Sardinian Action Party</v>
      </c>
      <c r="D98" s="96" t="str">
        <f>IF(info_parties!K93="","",info_parties!K93)</f>
        <v>Partito Sardo d'Azione-l'Ulivo</v>
      </c>
      <c r="E98" s="96" t="str">
        <f>IF(info_parties!H93="","",info_parties!H93)</f>
        <v>PSdAz-U</v>
      </c>
      <c r="F98" s="243" t="str">
        <f t="shared" si="8"/>
        <v/>
      </c>
      <c r="G98" s="244" t="str">
        <f t="shared" si="9"/>
        <v/>
      </c>
      <c r="H98" s="245" t="str">
        <f t="shared" si="10"/>
        <v/>
      </c>
      <c r="I98" s="246" t="str">
        <f t="shared" si="11"/>
        <v/>
      </c>
      <c r="J98" s="247" t="str">
        <f>IF(ISERROR(VLOOKUP($A98,parlvotes_lh!$A$11:$ZZ$200,6,FALSE))=TRUE,"",IF(VLOOKUP($A98,parlvotes_lh!$A$11:$ZZ$200,6,FALSE)=0,"",VLOOKUP($A98,parlvotes_lh!$A$11:$ZZ$200,6,FALSE)))</f>
        <v/>
      </c>
      <c r="K98" s="247" t="str">
        <f>IF(ISERROR(VLOOKUP($A98,parlvotes_lh!$A$11:$ZZ$200,26,FALSE))=TRUE,"",IF(VLOOKUP($A98,parlvotes_lh!$A$11:$ZZ$200,26,FALSE)=0,"",VLOOKUP($A98,parlvotes_lh!$A$11:$ZZ$200,26,FALSE)))</f>
        <v/>
      </c>
      <c r="L98" s="247" t="str">
        <f>IF(ISERROR(VLOOKUP($A98,parlvotes_lh!$A$11:$ZZ$200,46,FALSE))=TRUE,"",IF(VLOOKUP($A98,parlvotes_lh!$A$11:$ZZ$200,46,FALSE)=0,"",VLOOKUP($A98,parlvotes_lh!$A$11:$ZZ$200,46,FALSE)))</f>
        <v/>
      </c>
      <c r="M98" s="247" t="str">
        <f>IF(ISERROR(VLOOKUP($A98,parlvotes_lh!$A$11:$ZZ$200,66,FALSE))=TRUE,"",IF(VLOOKUP($A98,parlvotes_lh!$A$11:$ZZ$200,66,FALSE)=0,"",VLOOKUP($A98,parlvotes_lh!$A$11:$ZZ$200,66,FALSE)))</f>
        <v/>
      </c>
      <c r="N98" s="247" t="str">
        <f>IF(ISERROR(VLOOKUP($A98,parlvotes_lh!$A$11:$ZZ$200,86,FALSE))=TRUE,"",IF(VLOOKUP($A98,parlvotes_lh!$A$11:$ZZ$200,86,FALSE)=0,"",VLOOKUP($A98,parlvotes_lh!$A$11:$ZZ$200,86,FALSE)))</f>
        <v/>
      </c>
      <c r="O98" s="247" t="str">
        <f>IF(ISERROR(VLOOKUP($A98,parlvotes_lh!$A$11:$ZZ$200,106,FALSE))=TRUE,"",IF(VLOOKUP($A98,parlvotes_lh!$A$11:$ZZ$200,106,FALSE)=0,"",VLOOKUP($A98,parlvotes_lh!$A$11:$ZZ$200,106,FALSE)))</f>
        <v/>
      </c>
      <c r="P98" s="247" t="str">
        <f>IF(ISERROR(VLOOKUP($A98,parlvotes_lh!$A$11:$ZZ$200,126,FALSE))=TRUE,"",IF(VLOOKUP($A98,parlvotes_lh!$A$11:$ZZ$200,126,FALSE)=0,"",VLOOKUP($A98,parlvotes_lh!$A$11:$ZZ$200,126,FALSE)))</f>
        <v/>
      </c>
      <c r="Q98" s="248" t="str">
        <f>IF(ISERROR(VLOOKUP($A98,parlvotes_lh!$A$11:$ZZ$200,146,FALSE))=TRUE,"",IF(VLOOKUP($A98,parlvotes_lh!$A$11:$ZZ$200,146,FALSE)=0,"",VLOOKUP($A98,parlvotes_lh!$A$11:$ZZ$200,146,FALSE)))</f>
        <v/>
      </c>
      <c r="R98" s="248" t="str">
        <f>IF(ISERROR(VLOOKUP($A98,parlvotes_lh!$A$11:$ZZ$200,166,FALSE))=TRUE,"",IF(VLOOKUP($A98,parlvotes_lh!$A$11:$ZZ$200,166,FALSE)=0,"",VLOOKUP($A98,parlvotes_lh!$A$11:$ZZ$200,166,FALSE)))</f>
        <v/>
      </c>
      <c r="S98" s="248" t="str">
        <f>IF(ISERROR(VLOOKUP($A98,parlvotes_lh!$A$11:$ZZ$200,186,FALSE))=TRUE,"",IF(VLOOKUP($A98,parlvotes_lh!$A$11:$ZZ$200,186,FALSE)=0,"",VLOOKUP($A98,parlvotes_lh!$A$11:$ZZ$200,186,FALSE)))</f>
        <v/>
      </c>
      <c r="T98" s="248" t="str">
        <f>IF(ISERROR(VLOOKUP($A98,parlvotes_lh!$A$11:$ZZ$200,206,FALSE))=TRUE,"",IF(VLOOKUP($A98,parlvotes_lh!$A$11:$ZZ$200,206,FALSE)=0,"",VLOOKUP($A98,parlvotes_lh!$A$11:$ZZ$200,206,FALSE)))</f>
        <v/>
      </c>
      <c r="U98" s="248" t="str">
        <f>IF(ISERROR(VLOOKUP($A98,parlvotes_lh!$A$11:$ZZ$200,226,FALSE))=TRUE,"",IF(VLOOKUP($A98,parlvotes_lh!$A$11:$ZZ$200,226,FALSE)=0,"",VLOOKUP($A98,parlvotes_lh!$A$11:$ZZ$200,226,FALSE)))</f>
        <v/>
      </c>
      <c r="V98" s="248" t="str">
        <f>IF(ISERROR(VLOOKUP($A98,parlvotes_lh!$A$11:$ZZ$200,246,FALSE))=TRUE,"",IF(VLOOKUP($A98,parlvotes_lh!$A$11:$ZZ$200,246,FALSE)=0,"",VLOOKUP($A98,parlvotes_lh!$A$11:$ZZ$200,246,FALSE)))</f>
        <v/>
      </c>
      <c r="W98" s="248" t="str">
        <f>IF(ISERROR(VLOOKUP($A98,parlvotes_lh!$A$11:$ZZ$200,266,FALSE))=TRUE,"",IF(VLOOKUP($A98,parlvotes_lh!$A$11:$ZZ$200,266,FALSE)=0,"",VLOOKUP($A98,parlvotes_lh!$A$11:$ZZ$200,266,FALSE)))</f>
        <v/>
      </c>
      <c r="X98" s="248" t="str">
        <f>IF(ISERROR(VLOOKUP($A98,parlvotes_lh!$A$11:$ZZ$200,286,FALSE))=TRUE,"",IF(VLOOKUP($A98,parlvotes_lh!$A$11:$ZZ$200,286,FALSE)=0,"",VLOOKUP($A98,parlvotes_lh!$A$11:$ZZ$200,286,FALSE)))</f>
        <v/>
      </c>
      <c r="Y98" s="248" t="str">
        <f>IF(ISERROR(VLOOKUP($A98,parlvotes_lh!$A$11:$ZZ$200,306,FALSE))=TRUE,"",IF(VLOOKUP($A98,parlvotes_lh!$A$11:$ZZ$200,306,FALSE)=0,"",VLOOKUP($A98,parlvotes_lh!$A$11:$ZZ$200,306,FALSE)))</f>
        <v/>
      </c>
      <c r="Z98" s="248" t="str">
        <f>IF(ISERROR(VLOOKUP($A98,parlvotes_lh!$A$11:$ZZ$200,326,FALSE))=TRUE,"",IF(VLOOKUP($A98,parlvotes_lh!$A$11:$ZZ$200,326,FALSE)=0,"",VLOOKUP($A98,parlvotes_lh!$A$11:$ZZ$200,326,FALSE)))</f>
        <v/>
      </c>
      <c r="AA98" s="248" t="str">
        <f>IF(ISERROR(VLOOKUP($A98,parlvotes_lh!$A$11:$ZZ$200,346,FALSE))=TRUE,"",IF(VLOOKUP($A98,parlvotes_lh!$A$11:$ZZ$200,346,FALSE)=0,"",VLOOKUP($A98,parlvotes_lh!$A$11:$ZZ$200,346,FALSE)))</f>
        <v/>
      </c>
      <c r="AB98" s="248" t="str">
        <f>IF(ISERROR(VLOOKUP($A98,parlvotes_lh!$A$11:$ZZ$200,366,FALSE))=TRUE,"",IF(VLOOKUP($A98,parlvotes_lh!$A$11:$ZZ$200,366,FALSE)=0,"",VLOOKUP($A98,parlvotes_lh!$A$11:$ZZ$200,366,FALSE)))</f>
        <v/>
      </c>
      <c r="AC98" s="248" t="str">
        <f>IF(ISERROR(VLOOKUP($A98,parlvotes_lh!$A$11:$ZZ$200,386,FALSE))=TRUE,"",IF(VLOOKUP($A98,parlvotes_lh!$A$11:$ZZ$200,386,FALSE)=0,"",VLOOKUP($A98,parlvotes_lh!$A$11:$ZZ$200,386,FALSE)))</f>
        <v/>
      </c>
    </row>
    <row r="99" spans="1:29" ht="13.5" customHeight="1" x14ac:dyDescent="0.2">
      <c r="A99" s="242" t="str">
        <f>IF(info_parties!A94="","",info_parties!A94)</f>
        <v>it_psdi01</v>
      </c>
      <c r="B99" s="96" t="str">
        <f>IF(A99="","",MID(info_weblinks!$C$3,32,3))</f>
        <v>ita</v>
      </c>
      <c r="C99" s="96" t="str">
        <f>IF(info_parties!G94="","",info_parties!G94)</f>
        <v>Social Democratic Party</v>
      </c>
      <c r="D99" s="96" t="str">
        <f>IF(info_parties!K94="","",info_parties!K94)</f>
        <v>Partito Socialdemocratico</v>
      </c>
      <c r="E99" s="96" t="str">
        <f>IF(info_parties!H94="","",info_parties!H94)</f>
        <v>PSDI</v>
      </c>
      <c r="F99" s="243">
        <f t="shared" si="8"/>
        <v>31942</v>
      </c>
      <c r="G99" s="244">
        <f t="shared" si="9"/>
        <v>34420</v>
      </c>
      <c r="H99" s="245">
        <f t="shared" si="10"/>
        <v>0.03</v>
      </c>
      <c r="I99" s="246">
        <f t="shared" si="11"/>
        <v>31942</v>
      </c>
      <c r="J99" s="247">
        <f>IF(ISERROR(VLOOKUP($A99,parlvotes_lh!$A$11:$ZZ$200,6,FALSE))=TRUE,"",IF(VLOOKUP($A99,parlvotes_lh!$A$11:$ZZ$200,6,FALSE)=0,"",VLOOKUP($A99,parlvotes_lh!$A$11:$ZZ$200,6,FALSE)))</f>
        <v>0.03</v>
      </c>
      <c r="K99" s="247">
        <f>IF(ISERROR(VLOOKUP($A99,parlvotes_lh!$A$11:$ZZ$200,26,FALSE))=TRUE,"",IF(VLOOKUP($A99,parlvotes_lh!$A$11:$ZZ$200,26,FALSE)=0,"",VLOOKUP($A99,parlvotes_lh!$A$11:$ZZ$200,26,FALSE)))</f>
        <v>2.7E-2</v>
      </c>
      <c r="L99" s="247">
        <f>IF(ISERROR(VLOOKUP($A99,parlvotes_lh!$A$11:$ZZ$200,46,FALSE))=TRUE,"",IF(VLOOKUP($A99,parlvotes_lh!$A$11:$ZZ$200,46,FALSE)=0,"",VLOOKUP($A99,parlvotes_lh!$A$11:$ZZ$200,46,FALSE)))</f>
        <v>5.0000000000000001E-3</v>
      </c>
      <c r="M99" s="247" t="str">
        <f>IF(ISERROR(VLOOKUP($A99,parlvotes_lh!$A$11:$ZZ$200,66,FALSE))=TRUE,"",IF(VLOOKUP($A99,parlvotes_lh!$A$11:$ZZ$200,66,FALSE)=0,"",VLOOKUP($A99,parlvotes_lh!$A$11:$ZZ$200,66,FALSE)))</f>
        <v/>
      </c>
      <c r="N99" s="247" t="str">
        <f>IF(ISERROR(VLOOKUP($A99,parlvotes_lh!$A$11:$ZZ$200,86,FALSE))=TRUE,"",IF(VLOOKUP($A99,parlvotes_lh!$A$11:$ZZ$200,86,FALSE)=0,"",VLOOKUP($A99,parlvotes_lh!$A$11:$ZZ$200,86,FALSE)))</f>
        <v/>
      </c>
      <c r="O99" s="247" t="str">
        <f>IF(ISERROR(VLOOKUP($A99,parlvotes_lh!$A$11:$ZZ$200,106,FALSE))=TRUE,"",IF(VLOOKUP($A99,parlvotes_lh!$A$11:$ZZ$200,106,FALSE)=0,"",VLOOKUP($A99,parlvotes_lh!$A$11:$ZZ$200,106,FALSE)))</f>
        <v/>
      </c>
      <c r="P99" s="247" t="str">
        <f>IF(ISERROR(VLOOKUP($A99,parlvotes_lh!$A$11:$ZZ$200,126,FALSE))=TRUE,"",IF(VLOOKUP($A99,parlvotes_lh!$A$11:$ZZ$200,126,FALSE)=0,"",VLOOKUP($A99,parlvotes_lh!$A$11:$ZZ$200,126,FALSE)))</f>
        <v/>
      </c>
      <c r="Q99" s="248" t="str">
        <f>IF(ISERROR(VLOOKUP($A99,parlvotes_lh!$A$11:$ZZ$200,146,FALSE))=TRUE,"",IF(VLOOKUP($A99,parlvotes_lh!$A$11:$ZZ$200,146,FALSE)=0,"",VLOOKUP($A99,parlvotes_lh!$A$11:$ZZ$200,146,FALSE)))</f>
        <v/>
      </c>
      <c r="R99" s="248" t="str">
        <f>IF(ISERROR(VLOOKUP($A99,parlvotes_lh!$A$11:$ZZ$200,166,FALSE))=TRUE,"",IF(VLOOKUP($A99,parlvotes_lh!$A$11:$ZZ$200,166,FALSE)=0,"",VLOOKUP($A99,parlvotes_lh!$A$11:$ZZ$200,166,FALSE)))</f>
        <v/>
      </c>
      <c r="S99" s="248" t="str">
        <f>IF(ISERROR(VLOOKUP($A99,parlvotes_lh!$A$11:$ZZ$200,186,FALSE))=TRUE,"",IF(VLOOKUP($A99,parlvotes_lh!$A$11:$ZZ$200,186,FALSE)=0,"",VLOOKUP($A99,parlvotes_lh!$A$11:$ZZ$200,186,FALSE)))</f>
        <v/>
      </c>
      <c r="T99" s="248" t="str">
        <f>IF(ISERROR(VLOOKUP($A99,parlvotes_lh!$A$11:$ZZ$200,206,FALSE))=TRUE,"",IF(VLOOKUP($A99,parlvotes_lh!$A$11:$ZZ$200,206,FALSE)=0,"",VLOOKUP($A99,parlvotes_lh!$A$11:$ZZ$200,206,FALSE)))</f>
        <v/>
      </c>
      <c r="U99" s="248" t="str">
        <f>IF(ISERROR(VLOOKUP($A99,parlvotes_lh!$A$11:$ZZ$200,226,FALSE))=TRUE,"",IF(VLOOKUP($A99,parlvotes_lh!$A$11:$ZZ$200,226,FALSE)=0,"",VLOOKUP($A99,parlvotes_lh!$A$11:$ZZ$200,226,FALSE)))</f>
        <v/>
      </c>
      <c r="V99" s="248" t="str">
        <f>IF(ISERROR(VLOOKUP($A99,parlvotes_lh!$A$11:$ZZ$200,246,FALSE))=TRUE,"",IF(VLOOKUP($A99,parlvotes_lh!$A$11:$ZZ$200,246,FALSE)=0,"",VLOOKUP($A99,parlvotes_lh!$A$11:$ZZ$200,246,FALSE)))</f>
        <v/>
      </c>
      <c r="W99" s="248" t="str">
        <f>IF(ISERROR(VLOOKUP($A99,parlvotes_lh!$A$11:$ZZ$200,266,FALSE))=TRUE,"",IF(VLOOKUP($A99,parlvotes_lh!$A$11:$ZZ$200,266,FALSE)=0,"",VLOOKUP($A99,parlvotes_lh!$A$11:$ZZ$200,266,FALSE)))</f>
        <v/>
      </c>
      <c r="X99" s="248" t="str">
        <f>IF(ISERROR(VLOOKUP($A99,parlvotes_lh!$A$11:$ZZ$200,286,FALSE))=TRUE,"",IF(VLOOKUP($A99,parlvotes_lh!$A$11:$ZZ$200,286,FALSE)=0,"",VLOOKUP($A99,parlvotes_lh!$A$11:$ZZ$200,286,FALSE)))</f>
        <v/>
      </c>
      <c r="Y99" s="248" t="str">
        <f>IF(ISERROR(VLOOKUP($A99,parlvotes_lh!$A$11:$ZZ$200,306,FALSE))=TRUE,"",IF(VLOOKUP($A99,parlvotes_lh!$A$11:$ZZ$200,306,FALSE)=0,"",VLOOKUP($A99,parlvotes_lh!$A$11:$ZZ$200,306,FALSE)))</f>
        <v/>
      </c>
      <c r="Z99" s="248" t="str">
        <f>IF(ISERROR(VLOOKUP($A99,parlvotes_lh!$A$11:$ZZ$200,326,FALSE))=TRUE,"",IF(VLOOKUP($A99,parlvotes_lh!$A$11:$ZZ$200,326,FALSE)=0,"",VLOOKUP($A99,parlvotes_lh!$A$11:$ZZ$200,326,FALSE)))</f>
        <v/>
      </c>
      <c r="AA99" s="248" t="str">
        <f>IF(ISERROR(VLOOKUP($A99,parlvotes_lh!$A$11:$ZZ$200,346,FALSE))=TRUE,"",IF(VLOOKUP($A99,parlvotes_lh!$A$11:$ZZ$200,346,FALSE)=0,"",VLOOKUP($A99,parlvotes_lh!$A$11:$ZZ$200,346,FALSE)))</f>
        <v/>
      </c>
      <c r="AB99" s="248" t="str">
        <f>IF(ISERROR(VLOOKUP($A99,parlvotes_lh!$A$11:$ZZ$200,366,FALSE))=TRUE,"",IF(VLOOKUP($A99,parlvotes_lh!$A$11:$ZZ$200,366,FALSE)=0,"",VLOOKUP($A99,parlvotes_lh!$A$11:$ZZ$200,366,FALSE)))</f>
        <v/>
      </c>
      <c r="AC99" s="248" t="str">
        <f>IF(ISERROR(VLOOKUP($A99,parlvotes_lh!$A$11:$ZZ$200,386,FALSE))=TRUE,"",IF(VLOOKUP($A99,parlvotes_lh!$A$11:$ZZ$200,386,FALSE)=0,"",VLOOKUP($A99,parlvotes_lh!$A$11:$ZZ$200,386,FALSE)))</f>
        <v/>
      </c>
    </row>
    <row r="100" spans="1:29" ht="13.5" customHeight="1" x14ac:dyDescent="0.2">
      <c r="A100" s="242" t="str">
        <f>IF(info_parties!A95="","",info_parties!A95)</f>
        <v>it_psi01</v>
      </c>
      <c r="B100" s="96" t="str">
        <f>IF(A100="","",MID(info_weblinks!$C$3,32,3))</f>
        <v>ita</v>
      </c>
      <c r="C100" s="96" t="str">
        <f>IF(info_parties!G95="","",info_parties!G95)</f>
        <v>Italian Socialist Party</v>
      </c>
      <c r="D100" s="96" t="str">
        <f>IF(info_parties!K95="","",info_parties!K95)</f>
        <v>Partito Socialista Italiano</v>
      </c>
      <c r="E100" s="96" t="str">
        <f>IF(info_parties!H95="","",info_parties!H95)</f>
        <v>PSI</v>
      </c>
      <c r="F100" s="243">
        <f t="shared" si="8"/>
        <v>31942</v>
      </c>
      <c r="G100" s="244">
        <f t="shared" si="9"/>
        <v>39551</v>
      </c>
      <c r="H100" s="245">
        <f t="shared" si="10"/>
        <v>0.14299999999999999</v>
      </c>
      <c r="I100" s="246">
        <f t="shared" si="11"/>
        <v>31942</v>
      </c>
      <c r="J100" s="247">
        <f>IF(ISERROR(VLOOKUP($A100,parlvotes_lh!$A$11:$ZZ$200,6,FALSE))=TRUE,"",IF(VLOOKUP($A100,parlvotes_lh!$A$11:$ZZ$200,6,FALSE)=0,"",VLOOKUP($A100,parlvotes_lh!$A$11:$ZZ$200,6,FALSE)))</f>
        <v>0.14299999999999999</v>
      </c>
      <c r="K100" s="247">
        <f>IF(ISERROR(VLOOKUP($A100,parlvotes_lh!$A$11:$ZZ$200,26,FALSE))=TRUE,"",IF(VLOOKUP($A100,parlvotes_lh!$A$11:$ZZ$200,26,FALSE)=0,"",VLOOKUP($A100,parlvotes_lh!$A$11:$ZZ$200,26,FALSE)))</f>
        <v>0.13600000000000001</v>
      </c>
      <c r="L100" s="247">
        <f>IF(ISERROR(VLOOKUP($A100,parlvotes_lh!$A$11:$ZZ$200,46,FALSE))=TRUE,"",IF(VLOOKUP($A100,parlvotes_lh!$A$11:$ZZ$200,46,FALSE)=0,"",VLOOKUP($A100,parlvotes_lh!$A$11:$ZZ$200,46,FALSE)))</f>
        <v>2.1999999999999999E-2</v>
      </c>
      <c r="M100" s="247">
        <f>IF(ISERROR(VLOOKUP($A100,parlvotes_lh!$A$11:$ZZ$200,66,FALSE))=TRUE,"",IF(VLOOKUP($A100,parlvotes_lh!$A$11:$ZZ$200,66,FALSE)=0,"",VLOOKUP($A100,parlvotes_lh!$A$11:$ZZ$200,66,FALSE)))</f>
        <v>3.9867520348065878E-3</v>
      </c>
      <c r="N100" s="247" t="str">
        <f>IF(ISERROR(VLOOKUP($A100,parlvotes_lh!$A$11:$ZZ$200,86,FALSE))=TRUE,"",IF(VLOOKUP($A100,parlvotes_lh!$A$11:$ZZ$200,86,FALSE)=0,"",VLOOKUP($A100,parlvotes_lh!$A$11:$ZZ$200,86,FALSE)))</f>
        <v/>
      </c>
      <c r="O100" s="247" t="str">
        <f>IF(ISERROR(VLOOKUP($A100,parlvotes_lh!$A$11:$ZZ$200,106,FALSE))=TRUE,"",IF(VLOOKUP($A100,parlvotes_lh!$A$11:$ZZ$200,106,FALSE)=0,"",VLOOKUP($A100,parlvotes_lh!$A$11:$ZZ$200,106,FALSE)))</f>
        <v/>
      </c>
      <c r="P100" s="247">
        <f>IF(ISERROR(VLOOKUP($A100,parlvotes_lh!$A$11:$ZZ$200,126,FALSE))=TRUE,"",IF(VLOOKUP($A100,parlvotes_lh!$A$11:$ZZ$200,126,FALSE)=0,"",VLOOKUP($A100,parlvotes_lh!$A$11:$ZZ$200,126,FALSE)))</f>
        <v>0.01</v>
      </c>
      <c r="Q100" s="248" t="str">
        <f>IF(ISERROR(VLOOKUP($A100,parlvotes_lh!$A$11:$ZZ$200,146,FALSE))=TRUE,"",IF(VLOOKUP($A100,parlvotes_lh!$A$11:$ZZ$200,146,FALSE)=0,"",VLOOKUP($A100,parlvotes_lh!$A$11:$ZZ$200,146,FALSE)))</f>
        <v/>
      </c>
      <c r="R100" s="248" t="str">
        <f>IF(ISERROR(VLOOKUP($A100,parlvotes_lh!$A$11:$ZZ$200,166,FALSE))=TRUE,"",IF(VLOOKUP($A100,parlvotes_lh!$A$11:$ZZ$200,166,FALSE)=0,"",VLOOKUP($A100,parlvotes_lh!$A$11:$ZZ$200,166,FALSE)))</f>
        <v/>
      </c>
      <c r="S100" s="248" t="str">
        <f>IF(ISERROR(VLOOKUP($A100,parlvotes_lh!$A$11:$ZZ$200,186,FALSE))=TRUE,"",IF(VLOOKUP($A100,parlvotes_lh!$A$11:$ZZ$200,186,FALSE)=0,"",VLOOKUP($A100,parlvotes_lh!$A$11:$ZZ$200,186,FALSE)))</f>
        <v/>
      </c>
      <c r="T100" s="248" t="str">
        <f>IF(ISERROR(VLOOKUP($A100,parlvotes_lh!$A$11:$ZZ$200,206,FALSE))=TRUE,"",IF(VLOOKUP($A100,parlvotes_lh!$A$11:$ZZ$200,206,FALSE)=0,"",VLOOKUP($A100,parlvotes_lh!$A$11:$ZZ$200,206,FALSE)))</f>
        <v/>
      </c>
      <c r="U100" s="248" t="str">
        <f>IF(ISERROR(VLOOKUP($A100,parlvotes_lh!$A$11:$ZZ$200,226,FALSE))=TRUE,"",IF(VLOOKUP($A100,parlvotes_lh!$A$11:$ZZ$200,226,FALSE)=0,"",VLOOKUP($A100,parlvotes_lh!$A$11:$ZZ$200,226,FALSE)))</f>
        <v/>
      </c>
      <c r="V100" s="248" t="str">
        <f>IF(ISERROR(VLOOKUP($A100,parlvotes_lh!$A$11:$ZZ$200,246,FALSE))=TRUE,"",IF(VLOOKUP($A100,parlvotes_lh!$A$11:$ZZ$200,246,FALSE)=0,"",VLOOKUP($A100,parlvotes_lh!$A$11:$ZZ$200,246,FALSE)))</f>
        <v/>
      </c>
      <c r="W100" s="248" t="str">
        <f>IF(ISERROR(VLOOKUP($A100,parlvotes_lh!$A$11:$ZZ$200,266,FALSE))=TRUE,"",IF(VLOOKUP($A100,parlvotes_lh!$A$11:$ZZ$200,266,FALSE)=0,"",VLOOKUP($A100,parlvotes_lh!$A$11:$ZZ$200,266,FALSE)))</f>
        <v/>
      </c>
      <c r="X100" s="248" t="str">
        <f>IF(ISERROR(VLOOKUP($A100,parlvotes_lh!$A$11:$ZZ$200,286,FALSE))=TRUE,"",IF(VLOOKUP($A100,parlvotes_lh!$A$11:$ZZ$200,286,FALSE)=0,"",VLOOKUP($A100,parlvotes_lh!$A$11:$ZZ$200,286,FALSE)))</f>
        <v/>
      </c>
      <c r="Y100" s="248" t="str">
        <f>IF(ISERROR(VLOOKUP($A100,parlvotes_lh!$A$11:$ZZ$200,306,FALSE))=TRUE,"",IF(VLOOKUP($A100,parlvotes_lh!$A$11:$ZZ$200,306,FALSE)=0,"",VLOOKUP($A100,parlvotes_lh!$A$11:$ZZ$200,306,FALSE)))</f>
        <v/>
      </c>
      <c r="Z100" s="248" t="str">
        <f>IF(ISERROR(VLOOKUP($A100,parlvotes_lh!$A$11:$ZZ$200,326,FALSE))=TRUE,"",IF(VLOOKUP($A100,parlvotes_lh!$A$11:$ZZ$200,326,FALSE)=0,"",VLOOKUP($A100,parlvotes_lh!$A$11:$ZZ$200,326,FALSE)))</f>
        <v/>
      </c>
      <c r="AA100" s="248" t="str">
        <f>IF(ISERROR(VLOOKUP($A100,parlvotes_lh!$A$11:$ZZ$200,346,FALSE))=TRUE,"",IF(VLOOKUP($A100,parlvotes_lh!$A$11:$ZZ$200,346,FALSE)=0,"",VLOOKUP($A100,parlvotes_lh!$A$11:$ZZ$200,346,FALSE)))</f>
        <v/>
      </c>
      <c r="AB100" s="248" t="str">
        <f>IF(ISERROR(VLOOKUP($A100,parlvotes_lh!$A$11:$ZZ$200,366,FALSE))=TRUE,"",IF(VLOOKUP($A100,parlvotes_lh!$A$11:$ZZ$200,366,FALSE)=0,"",VLOOKUP($A100,parlvotes_lh!$A$11:$ZZ$200,366,FALSE)))</f>
        <v/>
      </c>
      <c r="AC100" s="248" t="str">
        <f>IF(ISERROR(VLOOKUP($A100,parlvotes_lh!$A$11:$ZZ$200,386,FALSE))=TRUE,"",IF(VLOOKUP($A100,parlvotes_lh!$A$11:$ZZ$200,386,FALSE)=0,"",VLOOKUP($A100,parlvotes_lh!$A$11:$ZZ$200,386,FALSE)))</f>
        <v/>
      </c>
    </row>
    <row r="101" spans="1:29" ht="13.5" customHeight="1" x14ac:dyDescent="0.2">
      <c r="A101" s="242" t="str">
        <f>IF(info_parties!A96="","",info_parties!A96)</f>
        <v>it_psi-ad01</v>
      </c>
      <c r="B101" s="96" t="str">
        <f>IF(A101="","",MID(info_weblinks!$C$3,32,3))</f>
        <v>ita</v>
      </c>
      <c r="C101" s="96" t="str">
        <f>IF(info_parties!G96="","",info_parties!G96)</f>
        <v>Italian Socialist Party-Democratic Alliance</v>
      </c>
      <c r="D101" s="96" t="str">
        <f>IF(info_parties!K96="","",info_parties!K96)</f>
        <v>Partito Socialista Italiano-Alleanza Democratica</v>
      </c>
      <c r="E101" s="96" t="str">
        <f>IF(info_parties!H96="","",info_parties!H96)</f>
        <v>PSI-AD</v>
      </c>
      <c r="F101" s="243" t="str">
        <f t="shared" si="8"/>
        <v/>
      </c>
      <c r="G101" s="244" t="str">
        <f t="shared" si="9"/>
        <v/>
      </c>
      <c r="H101" s="245" t="str">
        <f t="shared" si="10"/>
        <v/>
      </c>
      <c r="I101" s="246" t="str">
        <f t="shared" si="11"/>
        <v/>
      </c>
      <c r="J101" s="247" t="str">
        <f>IF(ISERROR(VLOOKUP($A101,parlvotes_lh!$A$11:$ZZ$200,6,FALSE))=TRUE,"",IF(VLOOKUP($A101,parlvotes_lh!$A$11:$ZZ$200,6,FALSE)=0,"",VLOOKUP($A101,parlvotes_lh!$A$11:$ZZ$200,6,FALSE)))</f>
        <v/>
      </c>
      <c r="K101" s="247" t="str">
        <f>IF(ISERROR(VLOOKUP($A101,parlvotes_lh!$A$11:$ZZ$200,26,FALSE))=TRUE,"",IF(VLOOKUP($A101,parlvotes_lh!$A$11:$ZZ$200,26,FALSE)=0,"",VLOOKUP($A101,parlvotes_lh!$A$11:$ZZ$200,26,FALSE)))</f>
        <v/>
      </c>
      <c r="L101" s="247" t="str">
        <f>IF(ISERROR(VLOOKUP($A101,parlvotes_lh!$A$11:$ZZ$200,46,FALSE))=TRUE,"",IF(VLOOKUP($A101,parlvotes_lh!$A$11:$ZZ$200,46,FALSE)=0,"",VLOOKUP($A101,parlvotes_lh!$A$11:$ZZ$200,46,FALSE)))</f>
        <v/>
      </c>
      <c r="M101" s="247" t="str">
        <f>IF(ISERROR(VLOOKUP($A101,parlvotes_lh!$A$11:$ZZ$200,66,FALSE))=TRUE,"",IF(VLOOKUP($A101,parlvotes_lh!$A$11:$ZZ$200,66,FALSE)=0,"",VLOOKUP($A101,parlvotes_lh!$A$11:$ZZ$200,66,FALSE)))</f>
        <v/>
      </c>
      <c r="N101" s="247" t="str">
        <f>IF(ISERROR(VLOOKUP($A101,parlvotes_lh!$A$11:$ZZ$200,86,FALSE))=TRUE,"",IF(VLOOKUP($A101,parlvotes_lh!$A$11:$ZZ$200,86,FALSE)=0,"",VLOOKUP($A101,parlvotes_lh!$A$11:$ZZ$200,86,FALSE)))</f>
        <v/>
      </c>
      <c r="O101" s="247" t="str">
        <f>IF(ISERROR(VLOOKUP($A101,parlvotes_lh!$A$11:$ZZ$200,106,FALSE))=TRUE,"",IF(VLOOKUP($A101,parlvotes_lh!$A$11:$ZZ$200,106,FALSE)=0,"",VLOOKUP($A101,parlvotes_lh!$A$11:$ZZ$200,106,FALSE)))</f>
        <v/>
      </c>
      <c r="P101" s="247" t="str">
        <f>IF(ISERROR(VLOOKUP($A101,parlvotes_lh!$A$11:$ZZ$200,126,FALSE))=TRUE,"",IF(VLOOKUP($A101,parlvotes_lh!$A$11:$ZZ$200,126,FALSE)=0,"",VLOOKUP($A101,parlvotes_lh!$A$11:$ZZ$200,126,FALSE)))</f>
        <v/>
      </c>
      <c r="Q101" s="248" t="str">
        <f>IF(ISERROR(VLOOKUP($A101,parlvotes_lh!$A$11:$ZZ$200,146,FALSE))=TRUE,"",IF(VLOOKUP($A101,parlvotes_lh!$A$11:$ZZ$200,146,FALSE)=0,"",VLOOKUP($A101,parlvotes_lh!$A$11:$ZZ$200,146,FALSE)))</f>
        <v/>
      </c>
      <c r="R101" s="248" t="str">
        <f>IF(ISERROR(VLOOKUP($A101,parlvotes_lh!$A$11:$ZZ$200,166,FALSE))=TRUE,"",IF(VLOOKUP($A101,parlvotes_lh!$A$11:$ZZ$200,166,FALSE)=0,"",VLOOKUP($A101,parlvotes_lh!$A$11:$ZZ$200,166,FALSE)))</f>
        <v/>
      </c>
      <c r="S101" s="248" t="str">
        <f>IF(ISERROR(VLOOKUP($A101,parlvotes_lh!$A$11:$ZZ$200,186,FALSE))=TRUE,"",IF(VLOOKUP($A101,parlvotes_lh!$A$11:$ZZ$200,186,FALSE)=0,"",VLOOKUP($A101,parlvotes_lh!$A$11:$ZZ$200,186,FALSE)))</f>
        <v/>
      </c>
      <c r="T101" s="248" t="str">
        <f>IF(ISERROR(VLOOKUP($A101,parlvotes_lh!$A$11:$ZZ$200,206,FALSE))=TRUE,"",IF(VLOOKUP($A101,parlvotes_lh!$A$11:$ZZ$200,206,FALSE)=0,"",VLOOKUP($A101,parlvotes_lh!$A$11:$ZZ$200,206,FALSE)))</f>
        <v/>
      </c>
      <c r="U101" s="248" t="str">
        <f>IF(ISERROR(VLOOKUP($A101,parlvotes_lh!$A$11:$ZZ$200,226,FALSE))=TRUE,"",IF(VLOOKUP($A101,parlvotes_lh!$A$11:$ZZ$200,226,FALSE)=0,"",VLOOKUP($A101,parlvotes_lh!$A$11:$ZZ$200,226,FALSE)))</f>
        <v/>
      </c>
      <c r="V101" s="248" t="str">
        <f>IF(ISERROR(VLOOKUP($A101,parlvotes_lh!$A$11:$ZZ$200,246,FALSE))=TRUE,"",IF(VLOOKUP($A101,parlvotes_lh!$A$11:$ZZ$200,246,FALSE)=0,"",VLOOKUP($A101,parlvotes_lh!$A$11:$ZZ$200,246,FALSE)))</f>
        <v/>
      </c>
      <c r="W101" s="248" t="str">
        <f>IF(ISERROR(VLOOKUP($A101,parlvotes_lh!$A$11:$ZZ$200,266,FALSE))=TRUE,"",IF(VLOOKUP($A101,parlvotes_lh!$A$11:$ZZ$200,266,FALSE)=0,"",VLOOKUP($A101,parlvotes_lh!$A$11:$ZZ$200,266,FALSE)))</f>
        <v/>
      </c>
      <c r="X101" s="248" t="str">
        <f>IF(ISERROR(VLOOKUP($A101,parlvotes_lh!$A$11:$ZZ$200,286,FALSE))=TRUE,"",IF(VLOOKUP($A101,parlvotes_lh!$A$11:$ZZ$200,286,FALSE)=0,"",VLOOKUP($A101,parlvotes_lh!$A$11:$ZZ$200,286,FALSE)))</f>
        <v/>
      </c>
      <c r="Y101" s="248" t="str">
        <f>IF(ISERROR(VLOOKUP($A101,parlvotes_lh!$A$11:$ZZ$200,306,FALSE))=TRUE,"",IF(VLOOKUP($A101,parlvotes_lh!$A$11:$ZZ$200,306,FALSE)=0,"",VLOOKUP($A101,parlvotes_lh!$A$11:$ZZ$200,306,FALSE)))</f>
        <v/>
      </c>
      <c r="Z101" s="248" t="str">
        <f>IF(ISERROR(VLOOKUP($A101,parlvotes_lh!$A$11:$ZZ$200,326,FALSE))=TRUE,"",IF(VLOOKUP($A101,parlvotes_lh!$A$11:$ZZ$200,326,FALSE)=0,"",VLOOKUP($A101,parlvotes_lh!$A$11:$ZZ$200,326,FALSE)))</f>
        <v/>
      </c>
      <c r="AA101" s="248" t="str">
        <f>IF(ISERROR(VLOOKUP($A101,parlvotes_lh!$A$11:$ZZ$200,346,FALSE))=TRUE,"",IF(VLOOKUP($A101,parlvotes_lh!$A$11:$ZZ$200,346,FALSE)=0,"",VLOOKUP($A101,parlvotes_lh!$A$11:$ZZ$200,346,FALSE)))</f>
        <v/>
      </c>
      <c r="AB101" s="248" t="str">
        <f>IF(ISERROR(VLOOKUP($A101,parlvotes_lh!$A$11:$ZZ$200,366,FALSE))=TRUE,"",IF(VLOOKUP($A101,parlvotes_lh!$A$11:$ZZ$200,366,FALSE)=0,"",VLOOKUP($A101,parlvotes_lh!$A$11:$ZZ$200,366,FALSE)))</f>
        <v/>
      </c>
      <c r="AC101" s="248" t="str">
        <f>IF(ISERROR(VLOOKUP($A101,parlvotes_lh!$A$11:$ZZ$200,386,FALSE))=TRUE,"",IF(VLOOKUP($A101,parlvotes_lh!$A$11:$ZZ$200,386,FALSE)=0,"",VLOOKUP($A101,parlvotes_lh!$A$11:$ZZ$200,386,FALSE)))</f>
        <v/>
      </c>
    </row>
    <row r="102" spans="1:29" ht="13.5" customHeight="1" x14ac:dyDescent="0.2">
      <c r="A102" s="242" t="str">
        <f>IF(info_parties!A97="","",info_parties!A97)</f>
        <v>it_pi01</v>
      </c>
      <c r="B102" s="96" t="str">
        <f>IF(A102="","",MID(info_weblinks!$C$3,32,3))</f>
        <v>ita</v>
      </c>
      <c r="C102" s="96" t="str">
        <f>IF(info_parties!G97="","",info_parties!G97)</f>
        <v>Pact for Italy</v>
      </c>
      <c r="D102" s="96" t="str">
        <f>IF(info_parties!K97="","",info_parties!K97)</f>
        <v>Patto per l'Italia</v>
      </c>
      <c r="E102" s="96" t="str">
        <f>IF(info_parties!H97="","",info_parties!H97)</f>
        <v>PI</v>
      </c>
      <c r="F102" s="243" t="str">
        <f t="shared" si="8"/>
        <v/>
      </c>
      <c r="G102" s="244" t="str">
        <f t="shared" si="9"/>
        <v/>
      </c>
      <c r="H102" s="245" t="str">
        <f t="shared" si="10"/>
        <v/>
      </c>
      <c r="I102" s="246" t="str">
        <f t="shared" si="11"/>
        <v/>
      </c>
      <c r="J102" s="247" t="str">
        <f>IF(ISERROR(VLOOKUP($A102,parlvotes_lh!$A$11:$ZZ$200,6,FALSE))=TRUE,"",IF(VLOOKUP($A102,parlvotes_lh!$A$11:$ZZ$200,6,FALSE)=0,"",VLOOKUP($A102,parlvotes_lh!$A$11:$ZZ$200,6,FALSE)))</f>
        <v/>
      </c>
      <c r="K102" s="247" t="str">
        <f>IF(ISERROR(VLOOKUP($A102,parlvotes_lh!$A$11:$ZZ$200,26,FALSE))=TRUE,"",IF(VLOOKUP($A102,parlvotes_lh!$A$11:$ZZ$200,26,FALSE)=0,"",VLOOKUP($A102,parlvotes_lh!$A$11:$ZZ$200,26,FALSE)))</f>
        <v/>
      </c>
      <c r="L102" s="247" t="str">
        <f>IF(ISERROR(VLOOKUP($A102,parlvotes_lh!$A$11:$ZZ$200,46,FALSE))=TRUE,"",IF(VLOOKUP($A102,parlvotes_lh!$A$11:$ZZ$200,46,FALSE)=0,"",VLOOKUP($A102,parlvotes_lh!$A$11:$ZZ$200,46,FALSE)))</f>
        <v/>
      </c>
      <c r="M102" s="247" t="str">
        <f>IF(ISERROR(VLOOKUP($A102,parlvotes_lh!$A$11:$ZZ$200,66,FALSE))=TRUE,"",IF(VLOOKUP($A102,parlvotes_lh!$A$11:$ZZ$200,66,FALSE)=0,"",VLOOKUP($A102,parlvotes_lh!$A$11:$ZZ$200,66,FALSE)))</f>
        <v/>
      </c>
      <c r="N102" s="247" t="str">
        <f>IF(ISERROR(VLOOKUP($A102,parlvotes_lh!$A$11:$ZZ$200,86,FALSE))=TRUE,"",IF(VLOOKUP($A102,parlvotes_lh!$A$11:$ZZ$200,86,FALSE)=0,"",VLOOKUP($A102,parlvotes_lh!$A$11:$ZZ$200,86,FALSE)))</f>
        <v/>
      </c>
      <c r="O102" s="247" t="str">
        <f>IF(ISERROR(VLOOKUP($A102,parlvotes_lh!$A$11:$ZZ$200,106,FALSE))=TRUE,"",IF(VLOOKUP($A102,parlvotes_lh!$A$11:$ZZ$200,106,FALSE)=0,"",VLOOKUP($A102,parlvotes_lh!$A$11:$ZZ$200,106,FALSE)))</f>
        <v/>
      </c>
      <c r="P102" s="247" t="str">
        <f>IF(ISERROR(VLOOKUP($A102,parlvotes_lh!$A$11:$ZZ$200,126,FALSE))=TRUE,"",IF(VLOOKUP($A102,parlvotes_lh!$A$11:$ZZ$200,126,FALSE)=0,"",VLOOKUP($A102,parlvotes_lh!$A$11:$ZZ$200,126,FALSE)))</f>
        <v/>
      </c>
      <c r="Q102" s="248" t="str">
        <f>IF(ISERROR(VLOOKUP($A102,parlvotes_lh!$A$11:$ZZ$200,146,FALSE))=TRUE,"",IF(VLOOKUP($A102,parlvotes_lh!$A$11:$ZZ$200,146,FALSE)=0,"",VLOOKUP($A102,parlvotes_lh!$A$11:$ZZ$200,146,FALSE)))</f>
        <v/>
      </c>
      <c r="R102" s="248" t="str">
        <f>IF(ISERROR(VLOOKUP($A102,parlvotes_lh!$A$11:$ZZ$200,166,FALSE))=TRUE,"",IF(VLOOKUP($A102,parlvotes_lh!$A$11:$ZZ$200,166,FALSE)=0,"",VLOOKUP($A102,parlvotes_lh!$A$11:$ZZ$200,166,FALSE)))</f>
        <v/>
      </c>
      <c r="S102" s="248" t="str">
        <f>IF(ISERROR(VLOOKUP($A102,parlvotes_lh!$A$11:$ZZ$200,186,FALSE))=TRUE,"",IF(VLOOKUP($A102,parlvotes_lh!$A$11:$ZZ$200,186,FALSE)=0,"",VLOOKUP($A102,parlvotes_lh!$A$11:$ZZ$200,186,FALSE)))</f>
        <v/>
      </c>
      <c r="T102" s="248" t="str">
        <f>IF(ISERROR(VLOOKUP($A102,parlvotes_lh!$A$11:$ZZ$200,206,FALSE))=TRUE,"",IF(VLOOKUP($A102,parlvotes_lh!$A$11:$ZZ$200,206,FALSE)=0,"",VLOOKUP($A102,parlvotes_lh!$A$11:$ZZ$200,206,FALSE)))</f>
        <v/>
      </c>
      <c r="U102" s="248" t="str">
        <f>IF(ISERROR(VLOOKUP($A102,parlvotes_lh!$A$11:$ZZ$200,226,FALSE))=TRUE,"",IF(VLOOKUP($A102,parlvotes_lh!$A$11:$ZZ$200,226,FALSE)=0,"",VLOOKUP($A102,parlvotes_lh!$A$11:$ZZ$200,226,FALSE)))</f>
        <v/>
      </c>
      <c r="V102" s="248" t="str">
        <f>IF(ISERROR(VLOOKUP($A102,parlvotes_lh!$A$11:$ZZ$200,246,FALSE))=TRUE,"",IF(VLOOKUP($A102,parlvotes_lh!$A$11:$ZZ$200,246,FALSE)=0,"",VLOOKUP($A102,parlvotes_lh!$A$11:$ZZ$200,246,FALSE)))</f>
        <v/>
      </c>
      <c r="W102" s="248" t="str">
        <f>IF(ISERROR(VLOOKUP($A102,parlvotes_lh!$A$11:$ZZ$200,266,FALSE))=TRUE,"",IF(VLOOKUP($A102,parlvotes_lh!$A$11:$ZZ$200,266,FALSE)=0,"",VLOOKUP($A102,parlvotes_lh!$A$11:$ZZ$200,266,FALSE)))</f>
        <v/>
      </c>
      <c r="X102" s="248" t="str">
        <f>IF(ISERROR(VLOOKUP($A102,parlvotes_lh!$A$11:$ZZ$200,286,FALSE))=TRUE,"",IF(VLOOKUP($A102,parlvotes_lh!$A$11:$ZZ$200,286,FALSE)=0,"",VLOOKUP($A102,parlvotes_lh!$A$11:$ZZ$200,286,FALSE)))</f>
        <v/>
      </c>
      <c r="Y102" s="248" t="str">
        <f>IF(ISERROR(VLOOKUP($A102,parlvotes_lh!$A$11:$ZZ$200,306,FALSE))=TRUE,"",IF(VLOOKUP($A102,parlvotes_lh!$A$11:$ZZ$200,306,FALSE)=0,"",VLOOKUP($A102,parlvotes_lh!$A$11:$ZZ$200,306,FALSE)))</f>
        <v/>
      </c>
      <c r="Z102" s="248" t="str">
        <f>IF(ISERROR(VLOOKUP($A102,parlvotes_lh!$A$11:$ZZ$200,326,FALSE))=TRUE,"",IF(VLOOKUP($A102,parlvotes_lh!$A$11:$ZZ$200,326,FALSE)=0,"",VLOOKUP($A102,parlvotes_lh!$A$11:$ZZ$200,326,FALSE)))</f>
        <v/>
      </c>
      <c r="AA102" s="248" t="str">
        <f>IF(ISERROR(VLOOKUP($A102,parlvotes_lh!$A$11:$ZZ$200,346,FALSE))=TRUE,"",IF(VLOOKUP($A102,parlvotes_lh!$A$11:$ZZ$200,346,FALSE)=0,"",VLOOKUP($A102,parlvotes_lh!$A$11:$ZZ$200,346,FALSE)))</f>
        <v/>
      </c>
      <c r="AB102" s="248" t="str">
        <f>IF(ISERROR(VLOOKUP($A102,parlvotes_lh!$A$11:$ZZ$200,366,FALSE))=TRUE,"",IF(VLOOKUP($A102,parlvotes_lh!$A$11:$ZZ$200,366,FALSE)=0,"",VLOOKUP($A102,parlvotes_lh!$A$11:$ZZ$200,366,FALSE)))</f>
        <v/>
      </c>
      <c r="AC102" s="248" t="str">
        <f>IF(ISERROR(VLOOKUP($A102,parlvotes_lh!$A$11:$ZZ$200,386,FALSE))=TRUE,"",IF(VLOOKUP($A102,parlvotes_lh!$A$11:$ZZ$200,386,FALSE)=0,"",VLOOKUP($A102,parlvotes_lh!$A$11:$ZZ$200,386,FALSE)))</f>
        <v/>
      </c>
    </row>
    <row r="103" spans="1:29" ht="13.5" customHeight="1" x14ac:dyDescent="0.2">
      <c r="A103" s="242" t="str">
        <f>IF(info_parties!A98="","",info_parties!A98)</f>
        <v>it_ps01</v>
      </c>
      <c r="B103" s="96" t="str">
        <f>IF(A103="","",MID(info_weblinks!$C$3,32,3))</f>
        <v>ita</v>
      </c>
      <c r="C103" s="96" t="str">
        <f>IF(info_parties!G98="","",info_parties!G98)</f>
        <v>Segni Pact</v>
      </c>
      <c r="D103" s="96" t="str">
        <f>IF(info_parties!K98="","",info_parties!K98)</f>
        <v>Patto Segni</v>
      </c>
      <c r="E103" s="96" t="str">
        <f>IF(info_parties!H98="","",info_parties!H98)</f>
        <v>PS</v>
      </c>
      <c r="F103" s="243">
        <f t="shared" ref="F103:F134" si="12">IF(MAX(J103:AC103)=0,"",INDEX(J$1:AC$1,MATCH(TRUE,INDEX((J103:AC103&lt;&gt;""),0),0)))</f>
        <v>34420</v>
      </c>
      <c r="G103" s="244">
        <f t="shared" ref="G103:G134" si="13">IF(MAX(J103:AC103)=0,"",INDEX(J$1:AC$1,1,MATCH(LOOKUP(9.99+307,J103:AC103),J103:AC103,0)))</f>
        <v>34420</v>
      </c>
      <c r="H103" s="245">
        <f t="shared" ref="H103:H134" si="14">IF(MAX(J103:AC103)=0,"",MAX(J103:AC103))</f>
        <v>4.7E-2</v>
      </c>
      <c r="I103" s="246">
        <f t="shared" ref="I103:I134" si="15">IF(H103="","",INDEX(J$1:AC$1,1,MATCH(H103,J103:AC103,0)))</f>
        <v>34420</v>
      </c>
      <c r="J103" s="247" t="str">
        <f>IF(ISERROR(VLOOKUP($A103,parlvotes_lh!$A$11:$ZZ$200,6,FALSE))=TRUE,"",IF(VLOOKUP($A103,parlvotes_lh!$A$11:$ZZ$200,6,FALSE)=0,"",VLOOKUP($A103,parlvotes_lh!$A$11:$ZZ$200,6,FALSE)))</f>
        <v/>
      </c>
      <c r="K103" s="247" t="str">
        <f>IF(ISERROR(VLOOKUP($A103,parlvotes_lh!$A$11:$ZZ$200,26,FALSE))=TRUE,"",IF(VLOOKUP($A103,parlvotes_lh!$A$11:$ZZ$200,26,FALSE)=0,"",VLOOKUP($A103,parlvotes_lh!$A$11:$ZZ$200,26,FALSE)))</f>
        <v/>
      </c>
      <c r="L103" s="247">
        <f>IF(ISERROR(VLOOKUP($A103,parlvotes_lh!$A$11:$ZZ$200,46,FALSE))=TRUE,"",IF(VLOOKUP($A103,parlvotes_lh!$A$11:$ZZ$200,46,FALSE)=0,"",VLOOKUP($A103,parlvotes_lh!$A$11:$ZZ$200,46,FALSE)))</f>
        <v>4.7E-2</v>
      </c>
      <c r="M103" s="247" t="str">
        <f>IF(ISERROR(VLOOKUP($A103,parlvotes_lh!$A$11:$ZZ$200,66,FALSE))=TRUE,"",IF(VLOOKUP($A103,parlvotes_lh!$A$11:$ZZ$200,66,FALSE)=0,"",VLOOKUP($A103,parlvotes_lh!$A$11:$ZZ$200,66,FALSE)))</f>
        <v/>
      </c>
      <c r="N103" s="247" t="str">
        <f>IF(ISERROR(VLOOKUP($A103,parlvotes_lh!$A$11:$ZZ$200,86,FALSE))=TRUE,"",IF(VLOOKUP($A103,parlvotes_lh!$A$11:$ZZ$200,86,FALSE)=0,"",VLOOKUP($A103,parlvotes_lh!$A$11:$ZZ$200,86,FALSE)))</f>
        <v/>
      </c>
      <c r="O103" s="247" t="str">
        <f>IF(ISERROR(VLOOKUP($A103,parlvotes_lh!$A$11:$ZZ$200,106,FALSE))=TRUE,"",IF(VLOOKUP($A103,parlvotes_lh!$A$11:$ZZ$200,106,FALSE)=0,"",VLOOKUP($A103,parlvotes_lh!$A$11:$ZZ$200,106,FALSE)))</f>
        <v/>
      </c>
      <c r="P103" s="247" t="str">
        <f>IF(ISERROR(VLOOKUP($A103,parlvotes_lh!$A$11:$ZZ$200,126,FALSE))=TRUE,"",IF(VLOOKUP($A103,parlvotes_lh!$A$11:$ZZ$200,126,FALSE)=0,"",VLOOKUP($A103,parlvotes_lh!$A$11:$ZZ$200,126,FALSE)))</f>
        <v/>
      </c>
      <c r="Q103" s="248" t="str">
        <f>IF(ISERROR(VLOOKUP($A103,parlvotes_lh!$A$11:$ZZ$200,146,FALSE))=TRUE,"",IF(VLOOKUP($A103,parlvotes_lh!$A$11:$ZZ$200,146,FALSE)=0,"",VLOOKUP($A103,parlvotes_lh!$A$11:$ZZ$200,146,FALSE)))</f>
        <v/>
      </c>
      <c r="R103" s="248" t="str">
        <f>IF(ISERROR(VLOOKUP($A103,parlvotes_lh!$A$11:$ZZ$200,166,FALSE))=TRUE,"",IF(VLOOKUP($A103,parlvotes_lh!$A$11:$ZZ$200,166,FALSE)=0,"",VLOOKUP($A103,parlvotes_lh!$A$11:$ZZ$200,166,FALSE)))</f>
        <v/>
      </c>
      <c r="S103" s="248" t="str">
        <f>IF(ISERROR(VLOOKUP($A103,parlvotes_lh!$A$11:$ZZ$200,186,FALSE))=TRUE,"",IF(VLOOKUP($A103,parlvotes_lh!$A$11:$ZZ$200,186,FALSE)=0,"",VLOOKUP($A103,parlvotes_lh!$A$11:$ZZ$200,186,FALSE)))</f>
        <v/>
      </c>
      <c r="T103" s="248" t="str">
        <f>IF(ISERROR(VLOOKUP($A103,parlvotes_lh!$A$11:$ZZ$200,206,FALSE))=TRUE,"",IF(VLOOKUP($A103,parlvotes_lh!$A$11:$ZZ$200,206,FALSE)=0,"",VLOOKUP($A103,parlvotes_lh!$A$11:$ZZ$200,206,FALSE)))</f>
        <v/>
      </c>
      <c r="U103" s="248" t="str">
        <f>IF(ISERROR(VLOOKUP($A103,parlvotes_lh!$A$11:$ZZ$200,226,FALSE))=TRUE,"",IF(VLOOKUP($A103,parlvotes_lh!$A$11:$ZZ$200,226,FALSE)=0,"",VLOOKUP($A103,parlvotes_lh!$A$11:$ZZ$200,226,FALSE)))</f>
        <v/>
      </c>
      <c r="V103" s="248" t="str">
        <f>IF(ISERROR(VLOOKUP($A103,parlvotes_lh!$A$11:$ZZ$200,246,FALSE))=TRUE,"",IF(VLOOKUP($A103,parlvotes_lh!$A$11:$ZZ$200,246,FALSE)=0,"",VLOOKUP($A103,parlvotes_lh!$A$11:$ZZ$200,246,FALSE)))</f>
        <v/>
      </c>
      <c r="W103" s="248" t="str">
        <f>IF(ISERROR(VLOOKUP($A103,parlvotes_lh!$A$11:$ZZ$200,266,FALSE))=TRUE,"",IF(VLOOKUP($A103,parlvotes_lh!$A$11:$ZZ$200,266,FALSE)=0,"",VLOOKUP($A103,parlvotes_lh!$A$11:$ZZ$200,266,FALSE)))</f>
        <v/>
      </c>
      <c r="X103" s="248" t="str">
        <f>IF(ISERROR(VLOOKUP($A103,parlvotes_lh!$A$11:$ZZ$200,286,FALSE))=TRUE,"",IF(VLOOKUP($A103,parlvotes_lh!$A$11:$ZZ$200,286,FALSE)=0,"",VLOOKUP($A103,parlvotes_lh!$A$11:$ZZ$200,286,FALSE)))</f>
        <v/>
      </c>
      <c r="Y103" s="248" t="str">
        <f>IF(ISERROR(VLOOKUP($A103,parlvotes_lh!$A$11:$ZZ$200,306,FALSE))=TRUE,"",IF(VLOOKUP($A103,parlvotes_lh!$A$11:$ZZ$200,306,FALSE)=0,"",VLOOKUP($A103,parlvotes_lh!$A$11:$ZZ$200,306,FALSE)))</f>
        <v/>
      </c>
      <c r="Z103" s="248" t="str">
        <f>IF(ISERROR(VLOOKUP($A103,parlvotes_lh!$A$11:$ZZ$200,326,FALSE))=TRUE,"",IF(VLOOKUP($A103,parlvotes_lh!$A$11:$ZZ$200,326,FALSE)=0,"",VLOOKUP($A103,parlvotes_lh!$A$11:$ZZ$200,326,FALSE)))</f>
        <v/>
      </c>
      <c r="AA103" s="248" t="str">
        <f>IF(ISERROR(VLOOKUP($A103,parlvotes_lh!$A$11:$ZZ$200,346,FALSE))=TRUE,"",IF(VLOOKUP($A103,parlvotes_lh!$A$11:$ZZ$200,346,FALSE)=0,"",VLOOKUP($A103,parlvotes_lh!$A$11:$ZZ$200,346,FALSE)))</f>
        <v/>
      </c>
      <c r="AB103" s="248" t="str">
        <f>IF(ISERROR(VLOOKUP($A103,parlvotes_lh!$A$11:$ZZ$200,366,FALSE))=TRUE,"",IF(VLOOKUP($A103,parlvotes_lh!$A$11:$ZZ$200,366,FALSE)=0,"",VLOOKUP($A103,parlvotes_lh!$A$11:$ZZ$200,366,FALSE)))</f>
        <v/>
      </c>
      <c r="AC103" s="248" t="str">
        <f>IF(ISERROR(VLOOKUP($A103,parlvotes_lh!$A$11:$ZZ$200,386,FALSE))=TRUE,"",IF(VLOOKUP($A103,parlvotes_lh!$A$11:$ZZ$200,386,FALSE)=0,"",VLOOKUP($A103,parlvotes_lh!$A$11:$ZZ$200,386,FALSE)))</f>
        <v/>
      </c>
    </row>
    <row r="104" spans="1:29" ht="13.5" customHeight="1" x14ac:dyDescent="0.2">
      <c r="A104" s="242" t="str">
        <f>IF(info_parties!A99="","",info_parties!A99)</f>
        <v>it_pss01</v>
      </c>
      <c r="B104" s="96" t="str">
        <f>IF(A104="","",MID(info_weblinks!$C$3,32,3))</f>
        <v>ita</v>
      </c>
      <c r="C104" s="96" t="str">
        <f>IF(info_parties!G99="","",info_parties!G99)</f>
        <v>Segri Scognamiglio Pact</v>
      </c>
      <c r="D104" s="96" t="str">
        <f>IF(info_parties!K99="","",info_parties!K99)</f>
        <v>Patto Segni Scognamiglio</v>
      </c>
      <c r="E104" s="96" t="str">
        <f>IF(info_parties!H99="","",info_parties!H99)</f>
        <v>PSS</v>
      </c>
      <c r="F104" s="243" t="str">
        <f t="shared" si="12"/>
        <v/>
      </c>
      <c r="G104" s="244" t="str">
        <f t="shared" si="13"/>
        <v/>
      </c>
      <c r="H104" s="245" t="str">
        <f t="shared" si="14"/>
        <v/>
      </c>
      <c r="I104" s="246" t="str">
        <f t="shared" si="15"/>
        <v/>
      </c>
      <c r="J104" s="247" t="str">
        <f>IF(ISERROR(VLOOKUP($A104,parlvotes_lh!$A$11:$ZZ$200,6,FALSE))=TRUE,"",IF(VLOOKUP($A104,parlvotes_lh!$A$11:$ZZ$200,6,FALSE)=0,"",VLOOKUP($A104,parlvotes_lh!$A$11:$ZZ$200,6,FALSE)))</f>
        <v/>
      </c>
      <c r="K104" s="247" t="str">
        <f>IF(ISERROR(VLOOKUP($A104,parlvotes_lh!$A$11:$ZZ$200,26,FALSE))=TRUE,"",IF(VLOOKUP($A104,parlvotes_lh!$A$11:$ZZ$200,26,FALSE)=0,"",VLOOKUP($A104,parlvotes_lh!$A$11:$ZZ$200,26,FALSE)))</f>
        <v/>
      </c>
      <c r="L104" s="247" t="str">
        <f>IF(ISERROR(VLOOKUP($A104,parlvotes_lh!$A$11:$ZZ$200,46,FALSE))=TRUE,"",IF(VLOOKUP($A104,parlvotes_lh!$A$11:$ZZ$200,46,FALSE)=0,"",VLOOKUP($A104,parlvotes_lh!$A$11:$ZZ$200,46,FALSE)))</f>
        <v/>
      </c>
      <c r="M104" s="247" t="str">
        <f>IF(ISERROR(VLOOKUP($A104,parlvotes_lh!$A$11:$ZZ$200,66,FALSE))=TRUE,"",IF(VLOOKUP($A104,parlvotes_lh!$A$11:$ZZ$200,66,FALSE)=0,"",VLOOKUP($A104,parlvotes_lh!$A$11:$ZZ$200,66,FALSE)))</f>
        <v/>
      </c>
      <c r="N104" s="247" t="str">
        <f>IF(ISERROR(VLOOKUP($A104,parlvotes_lh!$A$11:$ZZ$200,86,FALSE))=TRUE,"",IF(VLOOKUP($A104,parlvotes_lh!$A$11:$ZZ$200,86,FALSE)=0,"",VLOOKUP($A104,parlvotes_lh!$A$11:$ZZ$200,86,FALSE)))</f>
        <v/>
      </c>
      <c r="O104" s="247" t="str">
        <f>IF(ISERROR(VLOOKUP($A104,parlvotes_lh!$A$11:$ZZ$200,106,FALSE))=TRUE,"",IF(VLOOKUP($A104,parlvotes_lh!$A$11:$ZZ$200,106,FALSE)=0,"",VLOOKUP($A104,parlvotes_lh!$A$11:$ZZ$200,106,FALSE)))</f>
        <v/>
      </c>
      <c r="P104" s="247" t="str">
        <f>IF(ISERROR(VLOOKUP($A104,parlvotes_lh!$A$11:$ZZ$200,126,FALSE))=TRUE,"",IF(VLOOKUP($A104,parlvotes_lh!$A$11:$ZZ$200,126,FALSE)=0,"",VLOOKUP($A104,parlvotes_lh!$A$11:$ZZ$200,126,FALSE)))</f>
        <v/>
      </c>
      <c r="Q104" s="248" t="str">
        <f>IF(ISERROR(VLOOKUP($A104,parlvotes_lh!$A$11:$ZZ$200,146,FALSE))=TRUE,"",IF(VLOOKUP($A104,parlvotes_lh!$A$11:$ZZ$200,146,FALSE)=0,"",VLOOKUP($A104,parlvotes_lh!$A$11:$ZZ$200,146,FALSE)))</f>
        <v/>
      </c>
      <c r="R104" s="248" t="str">
        <f>IF(ISERROR(VLOOKUP($A104,parlvotes_lh!$A$11:$ZZ$200,166,FALSE))=TRUE,"",IF(VLOOKUP($A104,parlvotes_lh!$A$11:$ZZ$200,166,FALSE)=0,"",VLOOKUP($A104,parlvotes_lh!$A$11:$ZZ$200,166,FALSE)))</f>
        <v/>
      </c>
      <c r="S104" s="248" t="str">
        <f>IF(ISERROR(VLOOKUP($A104,parlvotes_lh!$A$11:$ZZ$200,186,FALSE))=TRUE,"",IF(VLOOKUP($A104,parlvotes_lh!$A$11:$ZZ$200,186,FALSE)=0,"",VLOOKUP($A104,parlvotes_lh!$A$11:$ZZ$200,186,FALSE)))</f>
        <v/>
      </c>
      <c r="T104" s="248" t="str">
        <f>IF(ISERROR(VLOOKUP($A104,parlvotes_lh!$A$11:$ZZ$200,206,FALSE))=TRUE,"",IF(VLOOKUP($A104,parlvotes_lh!$A$11:$ZZ$200,206,FALSE)=0,"",VLOOKUP($A104,parlvotes_lh!$A$11:$ZZ$200,206,FALSE)))</f>
        <v/>
      </c>
      <c r="U104" s="248" t="str">
        <f>IF(ISERROR(VLOOKUP($A104,parlvotes_lh!$A$11:$ZZ$200,226,FALSE))=TRUE,"",IF(VLOOKUP($A104,parlvotes_lh!$A$11:$ZZ$200,226,FALSE)=0,"",VLOOKUP($A104,parlvotes_lh!$A$11:$ZZ$200,226,FALSE)))</f>
        <v/>
      </c>
      <c r="V104" s="248" t="str">
        <f>IF(ISERROR(VLOOKUP($A104,parlvotes_lh!$A$11:$ZZ$200,246,FALSE))=TRUE,"",IF(VLOOKUP($A104,parlvotes_lh!$A$11:$ZZ$200,246,FALSE)=0,"",VLOOKUP($A104,parlvotes_lh!$A$11:$ZZ$200,246,FALSE)))</f>
        <v/>
      </c>
      <c r="W104" s="248" t="str">
        <f>IF(ISERROR(VLOOKUP($A104,parlvotes_lh!$A$11:$ZZ$200,266,FALSE))=TRUE,"",IF(VLOOKUP($A104,parlvotes_lh!$A$11:$ZZ$200,266,FALSE)=0,"",VLOOKUP($A104,parlvotes_lh!$A$11:$ZZ$200,266,FALSE)))</f>
        <v/>
      </c>
      <c r="X104" s="248" t="str">
        <f>IF(ISERROR(VLOOKUP($A104,parlvotes_lh!$A$11:$ZZ$200,286,FALSE))=TRUE,"",IF(VLOOKUP($A104,parlvotes_lh!$A$11:$ZZ$200,286,FALSE)=0,"",VLOOKUP($A104,parlvotes_lh!$A$11:$ZZ$200,286,FALSE)))</f>
        <v/>
      </c>
      <c r="Y104" s="248" t="str">
        <f>IF(ISERROR(VLOOKUP($A104,parlvotes_lh!$A$11:$ZZ$200,306,FALSE))=TRUE,"",IF(VLOOKUP($A104,parlvotes_lh!$A$11:$ZZ$200,306,FALSE)=0,"",VLOOKUP($A104,parlvotes_lh!$A$11:$ZZ$200,306,FALSE)))</f>
        <v/>
      </c>
      <c r="Z104" s="248" t="str">
        <f>IF(ISERROR(VLOOKUP($A104,parlvotes_lh!$A$11:$ZZ$200,326,FALSE))=TRUE,"",IF(VLOOKUP($A104,parlvotes_lh!$A$11:$ZZ$200,326,FALSE)=0,"",VLOOKUP($A104,parlvotes_lh!$A$11:$ZZ$200,326,FALSE)))</f>
        <v/>
      </c>
      <c r="AA104" s="248" t="str">
        <f>IF(ISERROR(VLOOKUP($A104,parlvotes_lh!$A$11:$ZZ$200,346,FALSE))=TRUE,"",IF(VLOOKUP($A104,parlvotes_lh!$A$11:$ZZ$200,346,FALSE)=0,"",VLOOKUP($A104,parlvotes_lh!$A$11:$ZZ$200,346,FALSE)))</f>
        <v/>
      </c>
      <c r="AB104" s="248" t="str">
        <f>IF(ISERROR(VLOOKUP($A104,parlvotes_lh!$A$11:$ZZ$200,366,FALSE))=TRUE,"",IF(VLOOKUP($A104,parlvotes_lh!$A$11:$ZZ$200,366,FALSE)=0,"",VLOOKUP($A104,parlvotes_lh!$A$11:$ZZ$200,366,FALSE)))</f>
        <v/>
      </c>
      <c r="AC104" s="248" t="str">
        <f>IF(ISERROR(VLOOKUP($A104,parlvotes_lh!$A$11:$ZZ$200,386,FALSE))=TRUE,"",IF(VLOOKUP($A104,parlvotes_lh!$A$11:$ZZ$200,386,FALSE)=0,"",VLOOKUP($A104,parlvotes_lh!$A$11:$ZZ$200,386,FALSE)))</f>
        <v/>
      </c>
    </row>
    <row r="105" spans="1:29" ht="13.5" customHeight="1" x14ac:dyDescent="0.2">
      <c r="A105" s="242" t="str">
        <f>IF(info_parties!A100="","",info_parties!A100)</f>
        <v>it_pdl01</v>
      </c>
      <c r="B105" s="96" t="str">
        <f>IF(A105="","",MID(info_weblinks!$C$3,32,3))</f>
        <v>ita</v>
      </c>
      <c r="C105" s="96" t="str">
        <f>IF(info_parties!G100="","",info_parties!G100)</f>
        <v>Pole for Liberty</v>
      </c>
      <c r="D105" s="96" t="str">
        <f>IF(info_parties!K100="","",info_parties!K100)</f>
        <v>Polo delle Liberta'</v>
      </c>
      <c r="E105" s="96" t="str">
        <f>IF(info_parties!H100="","",info_parties!H100)</f>
        <v>PdL</v>
      </c>
      <c r="F105" s="243" t="str">
        <f t="shared" si="12"/>
        <v/>
      </c>
      <c r="G105" s="244" t="str">
        <f t="shared" si="13"/>
        <v/>
      </c>
      <c r="H105" s="245" t="str">
        <f t="shared" si="14"/>
        <v/>
      </c>
      <c r="I105" s="246" t="str">
        <f t="shared" si="15"/>
        <v/>
      </c>
      <c r="J105" s="247" t="str">
        <f>IF(ISERROR(VLOOKUP($A105,parlvotes_lh!$A$11:$ZZ$200,6,FALSE))=TRUE,"",IF(VLOOKUP($A105,parlvotes_lh!$A$11:$ZZ$200,6,FALSE)=0,"",VLOOKUP($A105,parlvotes_lh!$A$11:$ZZ$200,6,FALSE)))</f>
        <v/>
      </c>
      <c r="K105" s="247" t="str">
        <f>IF(ISERROR(VLOOKUP($A105,parlvotes_lh!$A$11:$ZZ$200,26,FALSE))=TRUE,"",IF(VLOOKUP($A105,parlvotes_lh!$A$11:$ZZ$200,26,FALSE)=0,"",VLOOKUP($A105,parlvotes_lh!$A$11:$ZZ$200,26,FALSE)))</f>
        <v/>
      </c>
      <c r="L105" s="247" t="str">
        <f>IF(ISERROR(VLOOKUP($A105,parlvotes_lh!$A$11:$ZZ$200,46,FALSE))=TRUE,"",IF(VLOOKUP($A105,parlvotes_lh!$A$11:$ZZ$200,46,FALSE)=0,"",VLOOKUP($A105,parlvotes_lh!$A$11:$ZZ$200,46,FALSE)))</f>
        <v/>
      </c>
      <c r="M105" s="247" t="str">
        <f>IF(ISERROR(VLOOKUP($A105,parlvotes_lh!$A$11:$ZZ$200,66,FALSE))=TRUE,"",IF(VLOOKUP($A105,parlvotes_lh!$A$11:$ZZ$200,66,FALSE)=0,"",VLOOKUP($A105,parlvotes_lh!$A$11:$ZZ$200,66,FALSE)))</f>
        <v/>
      </c>
      <c r="N105" s="247" t="str">
        <f>IF(ISERROR(VLOOKUP($A105,parlvotes_lh!$A$11:$ZZ$200,86,FALSE))=TRUE,"",IF(VLOOKUP($A105,parlvotes_lh!$A$11:$ZZ$200,86,FALSE)=0,"",VLOOKUP($A105,parlvotes_lh!$A$11:$ZZ$200,86,FALSE)))</f>
        <v/>
      </c>
      <c r="O105" s="247" t="str">
        <f>IF(ISERROR(VLOOKUP($A105,parlvotes_lh!$A$11:$ZZ$200,106,FALSE))=TRUE,"",IF(VLOOKUP($A105,parlvotes_lh!$A$11:$ZZ$200,106,FALSE)=0,"",VLOOKUP($A105,parlvotes_lh!$A$11:$ZZ$200,106,FALSE)))</f>
        <v/>
      </c>
      <c r="P105" s="247" t="str">
        <f>IF(ISERROR(VLOOKUP($A105,parlvotes_lh!$A$11:$ZZ$200,126,FALSE))=TRUE,"",IF(VLOOKUP($A105,parlvotes_lh!$A$11:$ZZ$200,126,FALSE)=0,"",VLOOKUP($A105,parlvotes_lh!$A$11:$ZZ$200,126,FALSE)))</f>
        <v/>
      </c>
      <c r="Q105" s="248" t="str">
        <f>IF(ISERROR(VLOOKUP($A105,parlvotes_lh!$A$11:$ZZ$200,146,FALSE))=TRUE,"",IF(VLOOKUP($A105,parlvotes_lh!$A$11:$ZZ$200,146,FALSE)=0,"",VLOOKUP($A105,parlvotes_lh!$A$11:$ZZ$200,146,FALSE)))</f>
        <v/>
      </c>
      <c r="R105" s="248" t="str">
        <f>IF(ISERROR(VLOOKUP($A105,parlvotes_lh!$A$11:$ZZ$200,166,FALSE))=TRUE,"",IF(VLOOKUP($A105,parlvotes_lh!$A$11:$ZZ$200,166,FALSE)=0,"",VLOOKUP($A105,parlvotes_lh!$A$11:$ZZ$200,166,FALSE)))</f>
        <v/>
      </c>
      <c r="S105" s="248" t="str">
        <f>IF(ISERROR(VLOOKUP($A105,parlvotes_lh!$A$11:$ZZ$200,186,FALSE))=TRUE,"",IF(VLOOKUP($A105,parlvotes_lh!$A$11:$ZZ$200,186,FALSE)=0,"",VLOOKUP($A105,parlvotes_lh!$A$11:$ZZ$200,186,FALSE)))</f>
        <v/>
      </c>
      <c r="T105" s="248" t="str">
        <f>IF(ISERROR(VLOOKUP($A105,parlvotes_lh!$A$11:$ZZ$200,206,FALSE))=TRUE,"",IF(VLOOKUP($A105,parlvotes_lh!$A$11:$ZZ$200,206,FALSE)=0,"",VLOOKUP($A105,parlvotes_lh!$A$11:$ZZ$200,206,FALSE)))</f>
        <v/>
      </c>
      <c r="U105" s="248" t="str">
        <f>IF(ISERROR(VLOOKUP($A105,parlvotes_lh!$A$11:$ZZ$200,226,FALSE))=TRUE,"",IF(VLOOKUP($A105,parlvotes_lh!$A$11:$ZZ$200,226,FALSE)=0,"",VLOOKUP($A105,parlvotes_lh!$A$11:$ZZ$200,226,FALSE)))</f>
        <v/>
      </c>
      <c r="V105" s="248" t="str">
        <f>IF(ISERROR(VLOOKUP($A105,parlvotes_lh!$A$11:$ZZ$200,246,FALSE))=TRUE,"",IF(VLOOKUP($A105,parlvotes_lh!$A$11:$ZZ$200,246,FALSE)=0,"",VLOOKUP($A105,parlvotes_lh!$A$11:$ZZ$200,246,FALSE)))</f>
        <v/>
      </c>
      <c r="W105" s="248" t="str">
        <f>IF(ISERROR(VLOOKUP($A105,parlvotes_lh!$A$11:$ZZ$200,266,FALSE))=TRUE,"",IF(VLOOKUP($A105,parlvotes_lh!$A$11:$ZZ$200,266,FALSE)=0,"",VLOOKUP($A105,parlvotes_lh!$A$11:$ZZ$200,266,FALSE)))</f>
        <v/>
      </c>
      <c r="X105" s="248" t="str">
        <f>IF(ISERROR(VLOOKUP($A105,parlvotes_lh!$A$11:$ZZ$200,286,FALSE))=TRUE,"",IF(VLOOKUP($A105,parlvotes_lh!$A$11:$ZZ$200,286,FALSE)=0,"",VLOOKUP($A105,parlvotes_lh!$A$11:$ZZ$200,286,FALSE)))</f>
        <v/>
      </c>
      <c r="Y105" s="248" t="str">
        <f>IF(ISERROR(VLOOKUP($A105,parlvotes_lh!$A$11:$ZZ$200,306,FALSE))=TRUE,"",IF(VLOOKUP($A105,parlvotes_lh!$A$11:$ZZ$200,306,FALSE)=0,"",VLOOKUP($A105,parlvotes_lh!$A$11:$ZZ$200,306,FALSE)))</f>
        <v/>
      </c>
      <c r="Z105" s="248" t="str">
        <f>IF(ISERROR(VLOOKUP($A105,parlvotes_lh!$A$11:$ZZ$200,326,FALSE))=TRUE,"",IF(VLOOKUP($A105,parlvotes_lh!$A$11:$ZZ$200,326,FALSE)=0,"",VLOOKUP($A105,parlvotes_lh!$A$11:$ZZ$200,326,FALSE)))</f>
        <v/>
      </c>
      <c r="AA105" s="248" t="str">
        <f>IF(ISERROR(VLOOKUP($A105,parlvotes_lh!$A$11:$ZZ$200,346,FALSE))=TRUE,"",IF(VLOOKUP($A105,parlvotes_lh!$A$11:$ZZ$200,346,FALSE)=0,"",VLOOKUP($A105,parlvotes_lh!$A$11:$ZZ$200,346,FALSE)))</f>
        <v/>
      </c>
      <c r="AB105" s="248" t="str">
        <f>IF(ISERROR(VLOOKUP($A105,parlvotes_lh!$A$11:$ZZ$200,366,FALSE))=TRUE,"",IF(VLOOKUP($A105,parlvotes_lh!$A$11:$ZZ$200,366,FALSE)=0,"",VLOOKUP($A105,parlvotes_lh!$A$11:$ZZ$200,366,FALSE)))</f>
        <v/>
      </c>
      <c r="AC105" s="248" t="str">
        <f>IF(ISERROR(VLOOKUP($A105,parlvotes_lh!$A$11:$ZZ$200,386,FALSE))=TRUE,"",IF(VLOOKUP($A105,parlvotes_lh!$A$11:$ZZ$200,386,FALSE)=0,"",VLOOKUP($A105,parlvotes_lh!$A$11:$ZZ$200,386,FALSE)))</f>
        <v/>
      </c>
    </row>
    <row r="106" spans="1:29" ht="13.5" customHeight="1" x14ac:dyDescent="0.2">
      <c r="A106" s="242" t="str">
        <f>IF(info_parties!A101="","",info_parties!A101)</f>
        <v>it_pdl-pdbg01</v>
      </c>
      <c r="B106" s="96" t="str">
        <f>IF(A106="","",MID(info_weblinks!$C$3,32,3))</f>
        <v>ita</v>
      </c>
      <c r="C106" s="96" t="str">
        <f>IF(info_parties!G101="","",info_parties!G101)</f>
        <v>Pole Of Freedoms/Pole Of Good Government Related Coalitions (Forza Italia And Alleanza Nazionale 4702871 Votes; Forza Italia And Lega Nord 7976131 Votes)</v>
      </c>
      <c r="D106" s="96" t="str">
        <f>IF(info_parties!K101="","",info_parties!K101)</f>
        <v>Polo delle Libertà-Polo del Buon Governo</v>
      </c>
      <c r="E106" s="96" t="str">
        <f>IF(info_parties!H101="","",info_parties!H101)</f>
        <v>PdL-PdBG</v>
      </c>
      <c r="F106" s="243" t="str">
        <f t="shared" si="12"/>
        <v/>
      </c>
      <c r="G106" s="244" t="str">
        <f t="shared" si="13"/>
        <v/>
      </c>
      <c r="H106" s="245" t="str">
        <f t="shared" si="14"/>
        <v/>
      </c>
      <c r="I106" s="246" t="str">
        <f t="shared" si="15"/>
        <v/>
      </c>
      <c r="J106" s="247" t="str">
        <f>IF(ISERROR(VLOOKUP($A106,parlvotes_lh!$A$11:$ZZ$200,6,FALSE))=TRUE,"",IF(VLOOKUP($A106,parlvotes_lh!$A$11:$ZZ$200,6,FALSE)=0,"",VLOOKUP($A106,parlvotes_lh!$A$11:$ZZ$200,6,FALSE)))</f>
        <v/>
      </c>
      <c r="K106" s="247" t="str">
        <f>IF(ISERROR(VLOOKUP($A106,parlvotes_lh!$A$11:$ZZ$200,26,FALSE))=TRUE,"",IF(VLOOKUP($A106,parlvotes_lh!$A$11:$ZZ$200,26,FALSE)=0,"",VLOOKUP($A106,parlvotes_lh!$A$11:$ZZ$200,26,FALSE)))</f>
        <v/>
      </c>
      <c r="L106" s="247" t="str">
        <f>IF(ISERROR(VLOOKUP($A106,parlvotes_lh!$A$11:$ZZ$200,46,FALSE))=TRUE,"",IF(VLOOKUP($A106,parlvotes_lh!$A$11:$ZZ$200,46,FALSE)=0,"",VLOOKUP($A106,parlvotes_lh!$A$11:$ZZ$200,46,FALSE)))</f>
        <v/>
      </c>
      <c r="M106" s="247" t="str">
        <f>IF(ISERROR(VLOOKUP($A106,parlvotes_lh!$A$11:$ZZ$200,66,FALSE))=TRUE,"",IF(VLOOKUP($A106,parlvotes_lh!$A$11:$ZZ$200,66,FALSE)=0,"",VLOOKUP($A106,parlvotes_lh!$A$11:$ZZ$200,66,FALSE)))</f>
        <v/>
      </c>
      <c r="N106" s="247" t="str">
        <f>IF(ISERROR(VLOOKUP($A106,parlvotes_lh!$A$11:$ZZ$200,86,FALSE))=TRUE,"",IF(VLOOKUP($A106,parlvotes_lh!$A$11:$ZZ$200,86,FALSE)=0,"",VLOOKUP($A106,parlvotes_lh!$A$11:$ZZ$200,86,FALSE)))</f>
        <v/>
      </c>
      <c r="O106" s="247" t="str">
        <f>IF(ISERROR(VLOOKUP($A106,parlvotes_lh!$A$11:$ZZ$200,106,FALSE))=TRUE,"",IF(VLOOKUP($A106,parlvotes_lh!$A$11:$ZZ$200,106,FALSE)=0,"",VLOOKUP($A106,parlvotes_lh!$A$11:$ZZ$200,106,FALSE)))</f>
        <v/>
      </c>
      <c r="P106" s="247" t="str">
        <f>IF(ISERROR(VLOOKUP($A106,parlvotes_lh!$A$11:$ZZ$200,126,FALSE))=TRUE,"",IF(VLOOKUP($A106,parlvotes_lh!$A$11:$ZZ$200,126,FALSE)=0,"",VLOOKUP($A106,parlvotes_lh!$A$11:$ZZ$200,126,FALSE)))</f>
        <v/>
      </c>
      <c r="Q106" s="248" t="str">
        <f>IF(ISERROR(VLOOKUP($A106,parlvotes_lh!$A$11:$ZZ$200,146,FALSE))=TRUE,"",IF(VLOOKUP($A106,parlvotes_lh!$A$11:$ZZ$200,146,FALSE)=0,"",VLOOKUP($A106,parlvotes_lh!$A$11:$ZZ$200,146,FALSE)))</f>
        <v/>
      </c>
      <c r="R106" s="248" t="str">
        <f>IF(ISERROR(VLOOKUP($A106,parlvotes_lh!$A$11:$ZZ$200,166,FALSE))=TRUE,"",IF(VLOOKUP($A106,parlvotes_lh!$A$11:$ZZ$200,166,FALSE)=0,"",VLOOKUP($A106,parlvotes_lh!$A$11:$ZZ$200,166,FALSE)))</f>
        <v/>
      </c>
      <c r="S106" s="248" t="str">
        <f>IF(ISERROR(VLOOKUP($A106,parlvotes_lh!$A$11:$ZZ$200,186,FALSE))=TRUE,"",IF(VLOOKUP($A106,parlvotes_lh!$A$11:$ZZ$200,186,FALSE)=0,"",VLOOKUP($A106,parlvotes_lh!$A$11:$ZZ$200,186,FALSE)))</f>
        <v/>
      </c>
      <c r="T106" s="248" t="str">
        <f>IF(ISERROR(VLOOKUP($A106,parlvotes_lh!$A$11:$ZZ$200,206,FALSE))=TRUE,"",IF(VLOOKUP($A106,parlvotes_lh!$A$11:$ZZ$200,206,FALSE)=0,"",VLOOKUP($A106,parlvotes_lh!$A$11:$ZZ$200,206,FALSE)))</f>
        <v/>
      </c>
      <c r="U106" s="248" t="str">
        <f>IF(ISERROR(VLOOKUP($A106,parlvotes_lh!$A$11:$ZZ$200,226,FALSE))=TRUE,"",IF(VLOOKUP($A106,parlvotes_lh!$A$11:$ZZ$200,226,FALSE)=0,"",VLOOKUP($A106,parlvotes_lh!$A$11:$ZZ$200,226,FALSE)))</f>
        <v/>
      </c>
      <c r="V106" s="248" t="str">
        <f>IF(ISERROR(VLOOKUP($A106,parlvotes_lh!$A$11:$ZZ$200,246,FALSE))=TRUE,"",IF(VLOOKUP($A106,parlvotes_lh!$A$11:$ZZ$200,246,FALSE)=0,"",VLOOKUP($A106,parlvotes_lh!$A$11:$ZZ$200,246,FALSE)))</f>
        <v/>
      </c>
      <c r="W106" s="248" t="str">
        <f>IF(ISERROR(VLOOKUP($A106,parlvotes_lh!$A$11:$ZZ$200,266,FALSE))=TRUE,"",IF(VLOOKUP($A106,parlvotes_lh!$A$11:$ZZ$200,266,FALSE)=0,"",VLOOKUP($A106,parlvotes_lh!$A$11:$ZZ$200,266,FALSE)))</f>
        <v/>
      </c>
      <c r="X106" s="248" t="str">
        <f>IF(ISERROR(VLOOKUP($A106,parlvotes_lh!$A$11:$ZZ$200,286,FALSE))=TRUE,"",IF(VLOOKUP($A106,parlvotes_lh!$A$11:$ZZ$200,286,FALSE)=0,"",VLOOKUP($A106,parlvotes_lh!$A$11:$ZZ$200,286,FALSE)))</f>
        <v/>
      </c>
      <c r="Y106" s="248" t="str">
        <f>IF(ISERROR(VLOOKUP($A106,parlvotes_lh!$A$11:$ZZ$200,306,FALSE))=TRUE,"",IF(VLOOKUP($A106,parlvotes_lh!$A$11:$ZZ$200,306,FALSE)=0,"",VLOOKUP($A106,parlvotes_lh!$A$11:$ZZ$200,306,FALSE)))</f>
        <v/>
      </c>
      <c r="Z106" s="248" t="str">
        <f>IF(ISERROR(VLOOKUP($A106,parlvotes_lh!$A$11:$ZZ$200,326,FALSE))=TRUE,"",IF(VLOOKUP($A106,parlvotes_lh!$A$11:$ZZ$200,326,FALSE)=0,"",VLOOKUP($A106,parlvotes_lh!$A$11:$ZZ$200,326,FALSE)))</f>
        <v/>
      </c>
      <c r="AA106" s="248" t="str">
        <f>IF(ISERROR(VLOOKUP($A106,parlvotes_lh!$A$11:$ZZ$200,346,FALSE))=TRUE,"",IF(VLOOKUP($A106,parlvotes_lh!$A$11:$ZZ$200,346,FALSE)=0,"",VLOOKUP($A106,parlvotes_lh!$A$11:$ZZ$200,346,FALSE)))</f>
        <v/>
      </c>
      <c r="AB106" s="248" t="str">
        <f>IF(ISERROR(VLOOKUP($A106,parlvotes_lh!$A$11:$ZZ$200,366,FALSE))=TRUE,"",IF(VLOOKUP($A106,parlvotes_lh!$A$11:$ZZ$200,366,FALSE)=0,"",VLOOKUP($A106,parlvotes_lh!$A$11:$ZZ$200,366,FALSE)))</f>
        <v/>
      </c>
      <c r="AC106" s="248" t="str">
        <f>IF(ISERROR(VLOOKUP($A106,parlvotes_lh!$A$11:$ZZ$200,386,FALSE))=TRUE,"",IF(VLOOKUP($A106,parlvotes_lh!$A$11:$ZZ$200,386,FALSE)=0,"",VLOOKUP($A106,parlvotes_lh!$A$11:$ZZ$200,386,FALSE)))</f>
        <v/>
      </c>
    </row>
    <row r="107" spans="1:29" ht="13.5" customHeight="1" x14ac:dyDescent="0.2">
      <c r="A107" s="242"/>
      <c r="B107" s="96" t="str">
        <f>IF(A107="","",MID(info_weblinks!$C$3,32,3))</f>
        <v/>
      </c>
      <c r="C107" s="96" t="str">
        <f>IF(info_parties!G102="","",info_parties!G102)</f>
        <v>People's Party for Prodi (PPI-SVP-PRI-UD-Committees for Prodi)</v>
      </c>
      <c r="D107" s="96" t="str">
        <f>IF(info_parties!K102="","",info_parties!K102)</f>
        <v>Popolari per Prodi (PPI-SVP-PRI-UD-Comitati Prodi)</v>
      </c>
      <c r="E107" s="96" t="str">
        <f>IF(info_parties!H102="","",info_parties!H102)</f>
        <v>PpP</v>
      </c>
      <c r="F107" s="243" t="str">
        <f t="shared" si="12"/>
        <v/>
      </c>
      <c r="G107" s="244" t="str">
        <f t="shared" si="13"/>
        <v/>
      </c>
      <c r="H107" s="245" t="str">
        <f t="shared" si="14"/>
        <v/>
      </c>
      <c r="I107" s="246" t="str">
        <f t="shared" si="15"/>
        <v/>
      </c>
      <c r="J107" s="247" t="str">
        <f>IF(ISERROR(VLOOKUP($A107,parlvotes_lh!$A$11:$ZZ$200,6,FALSE))=TRUE,"",IF(VLOOKUP($A107,parlvotes_lh!$A$11:$ZZ$200,6,FALSE)=0,"",VLOOKUP($A107,parlvotes_lh!$A$11:$ZZ$200,6,FALSE)))</f>
        <v/>
      </c>
      <c r="K107" s="247" t="str">
        <f>IF(ISERROR(VLOOKUP($A107,parlvotes_lh!$A$11:$ZZ$200,26,FALSE))=TRUE,"",IF(VLOOKUP($A107,parlvotes_lh!$A$11:$ZZ$200,26,FALSE)=0,"",VLOOKUP($A107,parlvotes_lh!$A$11:$ZZ$200,26,FALSE)))</f>
        <v/>
      </c>
      <c r="L107" s="247" t="str">
        <f>IF(ISERROR(VLOOKUP($A107,parlvotes_lh!$A$11:$ZZ$200,46,FALSE))=TRUE,"",IF(VLOOKUP($A107,parlvotes_lh!$A$11:$ZZ$200,46,FALSE)=0,"",VLOOKUP($A107,parlvotes_lh!$A$11:$ZZ$200,46,FALSE)))</f>
        <v/>
      </c>
      <c r="M107" s="247" t="str">
        <f>IF(ISERROR(VLOOKUP($A107,parlvotes_lh!$A$11:$ZZ$200,66,FALSE))=TRUE,"",IF(VLOOKUP($A107,parlvotes_lh!$A$11:$ZZ$200,66,FALSE)=0,"",VLOOKUP($A107,parlvotes_lh!$A$11:$ZZ$200,66,FALSE)))</f>
        <v/>
      </c>
      <c r="N107" s="247" t="str">
        <f>IF(ISERROR(VLOOKUP($A107,parlvotes_lh!$A$11:$ZZ$200,86,FALSE))=TRUE,"",IF(VLOOKUP($A107,parlvotes_lh!$A$11:$ZZ$200,86,FALSE)=0,"",VLOOKUP($A107,parlvotes_lh!$A$11:$ZZ$200,86,FALSE)))</f>
        <v/>
      </c>
      <c r="O107" s="247" t="str">
        <f>IF(ISERROR(VLOOKUP($A107,parlvotes_lh!$A$11:$ZZ$200,106,FALSE))=TRUE,"",IF(VLOOKUP($A107,parlvotes_lh!$A$11:$ZZ$200,106,FALSE)=0,"",VLOOKUP($A107,parlvotes_lh!$A$11:$ZZ$200,106,FALSE)))</f>
        <v/>
      </c>
      <c r="P107" s="247" t="str">
        <f>IF(ISERROR(VLOOKUP($A107,parlvotes_lh!$A$11:$ZZ$200,126,FALSE))=TRUE,"",IF(VLOOKUP($A107,parlvotes_lh!$A$11:$ZZ$200,126,FALSE)=0,"",VLOOKUP($A107,parlvotes_lh!$A$11:$ZZ$200,126,FALSE)))</f>
        <v/>
      </c>
      <c r="Q107" s="248" t="str">
        <f>IF(ISERROR(VLOOKUP($A107,parlvotes_lh!$A$11:$ZZ$200,146,FALSE))=TRUE,"",IF(VLOOKUP($A107,parlvotes_lh!$A$11:$ZZ$200,146,FALSE)=0,"",VLOOKUP($A107,parlvotes_lh!$A$11:$ZZ$200,146,FALSE)))</f>
        <v/>
      </c>
      <c r="R107" s="248" t="str">
        <f>IF(ISERROR(VLOOKUP($A107,parlvotes_lh!$A$11:$ZZ$200,166,FALSE))=TRUE,"",IF(VLOOKUP($A107,parlvotes_lh!$A$11:$ZZ$200,166,FALSE)=0,"",VLOOKUP($A107,parlvotes_lh!$A$11:$ZZ$200,166,FALSE)))</f>
        <v/>
      </c>
      <c r="S107" s="248" t="str">
        <f>IF(ISERROR(VLOOKUP($A107,parlvotes_lh!$A$11:$ZZ$200,186,FALSE))=TRUE,"",IF(VLOOKUP($A107,parlvotes_lh!$A$11:$ZZ$200,186,FALSE)=0,"",VLOOKUP($A107,parlvotes_lh!$A$11:$ZZ$200,186,FALSE)))</f>
        <v/>
      </c>
      <c r="T107" s="248" t="str">
        <f>IF(ISERROR(VLOOKUP($A107,parlvotes_lh!$A$11:$ZZ$200,206,FALSE))=TRUE,"",IF(VLOOKUP($A107,parlvotes_lh!$A$11:$ZZ$200,206,FALSE)=0,"",VLOOKUP($A107,parlvotes_lh!$A$11:$ZZ$200,206,FALSE)))</f>
        <v/>
      </c>
      <c r="U107" s="248" t="str">
        <f>IF(ISERROR(VLOOKUP($A107,parlvotes_lh!$A$11:$ZZ$200,226,FALSE))=TRUE,"",IF(VLOOKUP($A107,parlvotes_lh!$A$11:$ZZ$200,226,FALSE)=0,"",VLOOKUP($A107,parlvotes_lh!$A$11:$ZZ$200,226,FALSE)))</f>
        <v/>
      </c>
      <c r="V107" s="248" t="str">
        <f>IF(ISERROR(VLOOKUP($A107,parlvotes_lh!$A$11:$ZZ$200,246,FALSE))=TRUE,"",IF(VLOOKUP($A107,parlvotes_lh!$A$11:$ZZ$200,246,FALSE)=0,"",VLOOKUP($A107,parlvotes_lh!$A$11:$ZZ$200,246,FALSE)))</f>
        <v/>
      </c>
      <c r="W107" s="248" t="str">
        <f>IF(ISERROR(VLOOKUP($A107,parlvotes_lh!$A$11:$ZZ$200,266,FALSE))=TRUE,"",IF(VLOOKUP($A107,parlvotes_lh!$A$11:$ZZ$200,266,FALSE)=0,"",VLOOKUP($A107,parlvotes_lh!$A$11:$ZZ$200,266,FALSE)))</f>
        <v/>
      </c>
      <c r="X107" s="248" t="str">
        <f>IF(ISERROR(VLOOKUP($A107,parlvotes_lh!$A$11:$ZZ$200,286,FALSE))=TRUE,"",IF(VLOOKUP($A107,parlvotes_lh!$A$11:$ZZ$200,286,FALSE)=0,"",VLOOKUP($A107,parlvotes_lh!$A$11:$ZZ$200,286,FALSE)))</f>
        <v/>
      </c>
      <c r="Y107" s="248" t="str">
        <f>IF(ISERROR(VLOOKUP($A107,parlvotes_lh!$A$11:$ZZ$200,306,FALSE))=TRUE,"",IF(VLOOKUP($A107,parlvotes_lh!$A$11:$ZZ$200,306,FALSE)=0,"",VLOOKUP($A107,parlvotes_lh!$A$11:$ZZ$200,306,FALSE)))</f>
        <v/>
      </c>
      <c r="Z107" s="248" t="str">
        <f>IF(ISERROR(VLOOKUP($A107,parlvotes_lh!$A$11:$ZZ$200,326,FALSE))=TRUE,"",IF(VLOOKUP($A107,parlvotes_lh!$A$11:$ZZ$200,326,FALSE)=0,"",VLOOKUP($A107,parlvotes_lh!$A$11:$ZZ$200,326,FALSE)))</f>
        <v/>
      </c>
      <c r="AA107" s="248" t="str">
        <f>IF(ISERROR(VLOOKUP($A107,parlvotes_lh!$A$11:$ZZ$200,346,FALSE))=TRUE,"",IF(VLOOKUP($A107,parlvotes_lh!$A$11:$ZZ$200,346,FALSE)=0,"",VLOOKUP($A107,parlvotes_lh!$A$11:$ZZ$200,346,FALSE)))</f>
        <v/>
      </c>
      <c r="AB107" s="248" t="str">
        <f>IF(ISERROR(VLOOKUP($A107,parlvotes_lh!$A$11:$ZZ$200,366,FALSE))=TRUE,"",IF(VLOOKUP($A107,parlvotes_lh!$A$11:$ZZ$200,366,FALSE)=0,"",VLOOKUP($A107,parlvotes_lh!$A$11:$ZZ$200,366,FALSE)))</f>
        <v/>
      </c>
      <c r="AC107" s="248" t="str">
        <f>IF(ISERROR(VLOOKUP($A107,parlvotes_lh!$A$11:$ZZ$200,386,FALSE))=TRUE,"",IF(VLOOKUP($A107,parlvotes_lh!$A$11:$ZZ$200,386,FALSE)=0,"",VLOOKUP($A107,parlvotes_lh!$A$11:$ZZ$200,386,FALSE)))</f>
        <v/>
      </c>
    </row>
    <row r="108" spans="1:29" ht="13.5" customHeight="1" x14ac:dyDescent="0.2">
      <c r="A108" s="242"/>
      <c r="B108" s="96" t="str">
        <f>IF(A108="","",MID(info_weblinks!$C$3,32,3))</f>
        <v/>
      </c>
      <c r="C108" s="96" t="str">
        <f>IF(info_parties!G103="","",info_parties!G103)</f>
        <v>Refounded Communists</v>
      </c>
      <c r="D108" s="96" t="str">
        <f>IF(info_parties!K103="","",info_parties!K103)</f>
        <v>Rifondazione Comunista</v>
      </c>
      <c r="E108" s="96" t="str">
        <f>IF(info_parties!H103="","",info_parties!H103)</f>
        <v>RC</v>
      </c>
      <c r="F108" s="243" t="str">
        <f t="shared" si="12"/>
        <v/>
      </c>
      <c r="G108" s="244" t="str">
        <f t="shared" si="13"/>
        <v/>
      </c>
      <c r="H108" s="245" t="str">
        <f t="shared" si="14"/>
        <v/>
      </c>
      <c r="I108" s="246" t="str">
        <f t="shared" si="15"/>
        <v/>
      </c>
      <c r="J108" s="247" t="str">
        <f>IF(ISERROR(VLOOKUP($A108,parlvotes_lh!$A$11:$ZZ$200,6,FALSE))=TRUE,"",IF(VLOOKUP($A108,parlvotes_lh!$A$11:$ZZ$200,6,FALSE)=0,"",VLOOKUP($A108,parlvotes_lh!$A$11:$ZZ$200,6,FALSE)))</f>
        <v/>
      </c>
      <c r="K108" s="247" t="str">
        <f>IF(ISERROR(VLOOKUP($A108,parlvotes_lh!$A$11:$ZZ$200,26,FALSE))=TRUE,"",IF(VLOOKUP($A108,parlvotes_lh!$A$11:$ZZ$200,26,FALSE)=0,"",VLOOKUP($A108,parlvotes_lh!$A$11:$ZZ$200,26,FALSE)))</f>
        <v/>
      </c>
      <c r="L108" s="247" t="str">
        <f>IF(ISERROR(VLOOKUP($A108,parlvotes_lh!$A$11:$ZZ$200,46,FALSE))=TRUE,"",IF(VLOOKUP($A108,parlvotes_lh!$A$11:$ZZ$200,46,FALSE)=0,"",VLOOKUP($A108,parlvotes_lh!$A$11:$ZZ$200,46,FALSE)))</f>
        <v/>
      </c>
      <c r="M108" s="247" t="str">
        <f>IF(ISERROR(VLOOKUP($A108,parlvotes_lh!$A$11:$ZZ$200,66,FALSE))=TRUE,"",IF(VLOOKUP($A108,parlvotes_lh!$A$11:$ZZ$200,66,FALSE)=0,"",VLOOKUP($A108,parlvotes_lh!$A$11:$ZZ$200,66,FALSE)))</f>
        <v/>
      </c>
      <c r="N108" s="247" t="str">
        <f>IF(ISERROR(VLOOKUP($A108,parlvotes_lh!$A$11:$ZZ$200,86,FALSE))=TRUE,"",IF(VLOOKUP($A108,parlvotes_lh!$A$11:$ZZ$200,86,FALSE)=0,"",VLOOKUP($A108,parlvotes_lh!$A$11:$ZZ$200,86,FALSE)))</f>
        <v/>
      </c>
      <c r="O108" s="247" t="str">
        <f>IF(ISERROR(VLOOKUP($A108,parlvotes_lh!$A$11:$ZZ$200,106,FALSE))=TRUE,"",IF(VLOOKUP($A108,parlvotes_lh!$A$11:$ZZ$200,106,FALSE)=0,"",VLOOKUP($A108,parlvotes_lh!$A$11:$ZZ$200,106,FALSE)))</f>
        <v/>
      </c>
      <c r="P108" s="247" t="str">
        <f>IF(ISERROR(VLOOKUP($A108,parlvotes_lh!$A$11:$ZZ$200,126,FALSE))=TRUE,"",IF(VLOOKUP($A108,parlvotes_lh!$A$11:$ZZ$200,126,FALSE)=0,"",VLOOKUP($A108,parlvotes_lh!$A$11:$ZZ$200,126,FALSE)))</f>
        <v/>
      </c>
      <c r="Q108" s="248" t="str">
        <f>IF(ISERROR(VLOOKUP($A108,parlvotes_lh!$A$11:$ZZ$200,146,FALSE))=TRUE,"",IF(VLOOKUP($A108,parlvotes_lh!$A$11:$ZZ$200,146,FALSE)=0,"",VLOOKUP($A108,parlvotes_lh!$A$11:$ZZ$200,146,FALSE)))</f>
        <v/>
      </c>
      <c r="R108" s="248" t="str">
        <f>IF(ISERROR(VLOOKUP($A108,parlvotes_lh!$A$11:$ZZ$200,166,FALSE))=TRUE,"",IF(VLOOKUP($A108,parlvotes_lh!$A$11:$ZZ$200,166,FALSE)=0,"",VLOOKUP($A108,parlvotes_lh!$A$11:$ZZ$200,166,FALSE)))</f>
        <v/>
      </c>
      <c r="S108" s="248" t="str">
        <f>IF(ISERROR(VLOOKUP($A108,parlvotes_lh!$A$11:$ZZ$200,186,FALSE))=TRUE,"",IF(VLOOKUP($A108,parlvotes_lh!$A$11:$ZZ$200,186,FALSE)=0,"",VLOOKUP($A108,parlvotes_lh!$A$11:$ZZ$200,186,FALSE)))</f>
        <v/>
      </c>
      <c r="T108" s="248" t="str">
        <f>IF(ISERROR(VLOOKUP($A108,parlvotes_lh!$A$11:$ZZ$200,206,FALSE))=TRUE,"",IF(VLOOKUP($A108,parlvotes_lh!$A$11:$ZZ$200,206,FALSE)=0,"",VLOOKUP($A108,parlvotes_lh!$A$11:$ZZ$200,206,FALSE)))</f>
        <v/>
      </c>
      <c r="U108" s="248" t="str">
        <f>IF(ISERROR(VLOOKUP($A108,parlvotes_lh!$A$11:$ZZ$200,226,FALSE))=TRUE,"",IF(VLOOKUP($A108,parlvotes_lh!$A$11:$ZZ$200,226,FALSE)=0,"",VLOOKUP($A108,parlvotes_lh!$A$11:$ZZ$200,226,FALSE)))</f>
        <v/>
      </c>
      <c r="V108" s="248" t="str">
        <f>IF(ISERROR(VLOOKUP($A108,parlvotes_lh!$A$11:$ZZ$200,246,FALSE))=TRUE,"",IF(VLOOKUP($A108,parlvotes_lh!$A$11:$ZZ$200,246,FALSE)=0,"",VLOOKUP($A108,parlvotes_lh!$A$11:$ZZ$200,246,FALSE)))</f>
        <v/>
      </c>
      <c r="W108" s="248" t="str">
        <f>IF(ISERROR(VLOOKUP($A108,parlvotes_lh!$A$11:$ZZ$200,266,FALSE))=TRUE,"",IF(VLOOKUP($A108,parlvotes_lh!$A$11:$ZZ$200,266,FALSE)=0,"",VLOOKUP($A108,parlvotes_lh!$A$11:$ZZ$200,266,FALSE)))</f>
        <v/>
      </c>
      <c r="X108" s="248" t="str">
        <f>IF(ISERROR(VLOOKUP($A108,parlvotes_lh!$A$11:$ZZ$200,286,FALSE))=TRUE,"",IF(VLOOKUP($A108,parlvotes_lh!$A$11:$ZZ$200,286,FALSE)=0,"",VLOOKUP($A108,parlvotes_lh!$A$11:$ZZ$200,286,FALSE)))</f>
        <v/>
      </c>
      <c r="Y108" s="248" t="str">
        <f>IF(ISERROR(VLOOKUP($A108,parlvotes_lh!$A$11:$ZZ$200,306,FALSE))=TRUE,"",IF(VLOOKUP($A108,parlvotes_lh!$A$11:$ZZ$200,306,FALSE)=0,"",VLOOKUP($A108,parlvotes_lh!$A$11:$ZZ$200,306,FALSE)))</f>
        <v/>
      </c>
      <c r="Z108" s="248" t="str">
        <f>IF(ISERROR(VLOOKUP($A108,parlvotes_lh!$A$11:$ZZ$200,326,FALSE))=TRUE,"",IF(VLOOKUP($A108,parlvotes_lh!$A$11:$ZZ$200,326,FALSE)=0,"",VLOOKUP($A108,parlvotes_lh!$A$11:$ZZ$200,326,FALSE)))</f>
        <v/>
      </c>
      <c r="AA108" s="248" t="str">
        <f>IF(ISERROR(VLOOKUP($A108,parlvotes_lh!$A$11:$ZZ$200,346,FALSE))=TRUE,"",IF(VLOOKUP($A108,parlvotes_lh!$A$11:$ZZ$200,346,FALSE)=0,"",VLOOKUP($A108,parlvotes_lh!$A$11:$ZZ$200,346,FALSE)))</f>
        <v/>
      </c>
      <c r="AB108" s="248" t="str">
        <f>IF(ISERROR(VLOOKUP($A108,parlvotes_lh!$A$11:$ZZ$200,366,FALSE))=TRUE,"",IF(VLOOKUP($A108,parlvotes_lh!$A$11:$ZZ$200,366,FALSE)=0,"",VLOOKUP($A108,parlvotes_lh!$A$11:$ZZ$200,366,FALSE)))</f>
        <v/>
      </c>
      <c r="AC108" s="248" t="str">
        <f>IF(ISERROR(VLOOKUP($A108,parlvotes_lh!$A$11:$ZZ$200,386,FALSE))=TRUE,"",IF(VLOOKUP($A108,parlvotes_lh!$A$11:$ZZ$200,386,FALSE)=0,"",VLOOKUP($A108,parlvotes_lh!$A$11:$ZZ$200,386,FALSE)))</f>
        <v/>
      </c>
    </row>
    <row r="109" spans="1:29" ht="13.5" customHeight="1" x14ac:dyDescent="0.2">
      <c r="A109" s="242"/>
      <c r="B109" s="96" t="str">
        <f>IF(A109="","",MID(info_weblinks!$C$3,32,3))</f>
        <v/>
      </c>
      <c r="C109" s="96" t="str">
        <f>IF(info_parties!G104="","",info_parties!G104)</f>
        <v>Refounded Communists-Party of the European Left-Italian Communists</v>
      </c>
      <c r="D109" s="96" t="str">
        <f>IF(info_parties!K104="","",info_parties!K104)</f>
        <v>Rifondazione Comunista-Partito della Sinistra Europea-Comunisti Italiani</v>
      </c>
      <c r="E109" s="96" t="str">
        <f>IF(info_parties!H104="","",info_parties!H104)</f>
        <v>RSC</v>
      </c>
      <c r="F109" s="243" t="str">
        <f t="shared" si="12"/>
        <v/>
      </c>
      <c r="G109" s="244" t="str">
        <f t="shared" si="13"/>
        <v/>
      </c>
      <c r="H109" s="245" t="str">
        <f t="shared" si="14"/>
        <v/>
      </c>
      <c r="I109" s="246" t="str">
        <f t="shared" si="15"/>
        <v/>
      </c>
      <c r="J109" s="247" t="str">
        <f>IF(ISERROR(VLOOKUP($A109,parlvotes_lh!$A$11:$ZZ$200,6,FALSE))=TRUE,"",IF(VLOOKUP($A109,parlvotes_lh!$A$11:$ZZ$200,6,FALSE)=0,"",VLOOKUP($A109,parlvotes_lh!$A$11:$ZZ$200,6,FALSE)))</f>
        <v/>
      </c>
      <c r="K109" s="247" t="str">
        <f>IF(ISERROR(VLOOKUP($A109,parlvotes_lh!$A$11:$ZZ$200,26,FALSE))=TRUE,"",IF(VLOOKUP($A109,parlvotes_lh!$A$11:$ZZ$200,26,FALSE)=0,"",VLOOKUP($A109,parlvotes_lh!$A$11:$ZZ$200,26,FALSE)))</f>
        <v/>
      </c>
      <c r="L109" s="247" t="str">
        <f>IF(ISERROR(VLOOKUP($A109,parlvotes_lh!$A$11:$ZZ$200,46,FALSE))=TRUE,"",IF(VLOOKUP($A109,parlvotes_lh!$A$11:$ZZ$200,46,FALSE)=0,"",VLOOKUP($A109,parlvotes_lh!$A$11:$ZZ$200,46,FALSE)))</f>
        <v/>
      </c>
      <c r="M109" s="247" t="str">
        <f>IF(ISERROR(VLOOKUP($A109,parlvotes_lh!$A$11:$ZZ$200,66,FALSE))=TRUE,"",IF(VLOOKUP($A109,parlvotes_lh!$A$11:$ZZ$200,66,FALSE)=0,"",VLOOKUP($A109,parlvotes_lh!$A$11:$ZZ$200,66,FALSE)))</f>
        <v/>
      </c>
      <c r="N109" s="247" t="str">
        <f>IF(ISERROR(VLOOKUP($A109,parlvotes_lh!$A$11:$ZZ$200,86,FALSE))=TRUE,"",IF(VLOOKUP($A109,parlvotes_lh!$A$11:$ZZ$200,86,FALSE)=0,"",VLOOKUP($A109,parlvotes_lh!$A$11:$ZZ$200,86,FALSE)))</f>
        <v/>
      </c>
      <c r="O109" s="247" t="str">
        <f>IF(ISERROR(VLOOKUP($A109,parlvotes_lh!$A$11:$ZZ$200,106,FALSE))=TRUE,"",IF(VLOOKUP($A109,parlvotes_lh!$A$11:$ZZ$200,106,FALSE)=0,"",VLOOKUP($A109,parlvotes_lh!$A$11:$ZZ$200,106,FALSE)))</f>
        <v/>
      </c>
      <c r="P109" s="247" t="str">
        <f>IF(ISERROR(VLOOKUP($A109,parlvotes_lh!$A$11:$ZZ$200,126,FALSE))=TRUE,"",IF(VLOOKUP($A109,parlvotes_lh!$A$11:$ZZ$200,126,FALSE)=0,"",VLOOKUP($A109,parlvotes_lh!$A$11:$ZZ$200,126,FALSE)))</f>
        <v/>
      </c>
      <c r="Q109" s="248" t="str">
        <f>IF(ISERROR(VLOOKUP($A109,parlvotes_lh!$A$11:$ZZ$200,146,FALSE))=TRUE,"",IF(VLOOKUP($A109,parlvotes_lh!$A$11:$ZZ$200,146,FALSE)=0,"",VLOOKUP($A109,parlvotes_lh!$A$11:$ZZ$200,146,FALSE)))</f>
        <v/>
      </c>
      <c r="R109" s="248" t="str">
        <f>IF(ISERROR(VLOOKUP($A109,parlvotes_lh!$A$11:$ZZ$200,166,FALSE))=TRUE,"",IF(VLOOKUP($A109,parlvotes_lh!$A$11:$ZZ$200,166,FALSE)=0,"",VLOOKUP($A109,parlvotes_lh!$A$11:$ZZ$200,166,FALSE)))</f>
        <v/>
      </c>
      <c r="S109" s="248" t="str">
        <f>IF(ISERROR(VLOOKUP($A109,parlvotes_lh!$A$11:$ZZ$200,186,FALSE))=TRUE,"",IF(VLOOKUP($A109,parlvotes_lh!$A$11:$ZZ$200,186,FALSE)=0,"",VLOOKUP($A109,parlvotes_lh!$A$11:$ZZ$200,186,FALSE)))</f>
        <v/>
      </c>
      <c r="T109" s="248" t="str">
        <f>IF(ISERROR(VLOOKUP($A109,parlvotes_lh!$A$11:$ZZ$200,206,FALSE))=TRUE,"",IF(VLOOKUP($A109,parlvotes_lh!$A$11:$ZZ$200,206,FALSE)=0,"",VLOOKUP($A109,parlvotes_lh!$A$11:$ZZ$200,206,FALSE)))</f>
        <v/>
      </c>
      <c r="U109" s="248" t="str">
        <f>IF(ISERROR(VLOOKUP($A109,parlvotes_lh!$A$11:$ZZ$200,226,FALSE))=TRUE,"",IF(VLOOKUP($A109,parlvotes_lh!$A$11:$ZZ$200,226,FALSE)=0,"",VLOOKUP($A109,parlvotes_lh!$A$11:$ZZ$200,226,FALSE)))</f>
        <v/>
      </c>
      <c r="V109" s="248" t="str">
        <f>IF(ISERROR(VLOOKUP($A109,parlvotes_lh!$A$11:$ZZ$200,246,FALSE))=TRUE,"",IF(VLOOKUP($A109,parlvotes_lh!$A$11:$ZZ$200,246,FALSE)=0,"",VLOOKUP($A109,parlvotes_lh!$A$11:$ZZ$200,246,FALSE)))</f>
        <v/>
      </c>
      <c r="W109" s="248" t="str">
        <f>IF(ISERROR(VLOOKUP($A109,parlvotes_lh!$A$11:$ZZ$200,266,FALSE))=TRUE,"",IF(VLOOKUP($A109,parlvotes_lh!$A$11:$ZZ$200,266,FALSE)=0,"",VLOOKUP($A109,parlvotes_lh!$A$11:$ZZ$200,266,FALSE)))</f>
        <v/>
      </c>
      <c r="X109" s="248" t="str">
        <f>IF(ISERROR(VLOOKUP($A109,parlvotes_lh!$A$11:$ZZ$200,286,FALSE))=TRUE,"",IF(VLOOKUP($A109,parlvotes_lh!$A$11:$ZZ$200,286,FALSE)=0,"",VLOOKUP($A109,parlvotes_lh!$A$11:$ZZ$200,286,FALSE)))</f>
        <v/>
      </c>
      <c r="Y109" s="248" t="str">
        <f>IF(ISERROR(VLOOKUP($A109,parlvotes_lh!$A$11:$ZZ$200,306,FALSE))=TRUE,"",IF(VLOOKUP($A109,parlvotes_lh!$A$11:$ZZ$200,306,FALSE)=0,"",VLOOKUP($A109,parlvotes_lh!$A$11:$ZZ$200,306,FALSE)))</f>
        <v/>
      </c>
      <c r="Z109" s="248" t="str">
        <f>IF(ISERROR(VLOOKUP($A109,parlvotes_lh!$A$11:$ZZ$200,326,FALSE))=TRUE,"",IF(VLOOKUP($A109,parlvotes_lh!$A$11:$ZZ$200,326,FALSE)=0,"",VLOOKUP($A109,parlvotes_lh!$A$11:$ZZ$200,326,FALSE)))</f>
        <v/>
      </c>
      <c r="AA109" s="248" t="str">
        <f>IF(ISERROR(VLOOKUP($A109,parlvotes_lh!$A$11:$ZZ$200,346,FALSE))=TRUE,"",IF(VLOOKUP($A109,parlvotes_lh!$A$11:$ZZ$200,346,FALSE)=0,"",VLOOKUP($A109,parlvotes_lh!$A$11:$ZZ$200,346,FALSE)))</f>
        <v/>
      </c>
      <c r="AB109" s="248" t="str">
        <f>IF(ISERROR(VLOOKUP($A109,parlvotes_lh!$A$11:$ZZ$200,366,FALSE))=TRUE,"",IF(VLOOKUP($A109,parlvotes_lh!$A$11:$ZZ$200,366,FALSE)=0,"",VLOOKUP($A109,parlvotes_lh!$A$11:$ZZ$200,366,FALSE)))</f>
        <v/>
      </c>
      <c r="AC109" s="248" t="str">
        <f>IF(ISERROR(VLOOKUP($A109,parlvotes_lh!$A$11:$ZZ$200,386,FALSE))=TRUE,"",IF(VLOOKUP($A109,parlvotes_lh!$A$11:$ZZ$200,386,FALSE)=0,"",VLOOKUP($A109,parlvotes_lh!$A$11:$ZZ$200,386,FALSE)))</f>
        <v/>
      </c>
    </row>
    <row r="110" spans="1:29" ht="13.5" customHeight="1" x14ac:dyDescent="0.2">
      <c r="A110" s="242"/>
      <c r="B110" s="96" t="str">
        <f>IF(A110="","",MID(info_weblinks!$C$3,32,3))</f>
        <v/>
      </c>
      <c r="C110" s="96" t="str">
        <f>IF(info_parties!G105="","",info_parties!G105)</f>
        <v>Reformers</v>
      </c>
      <c r="D110" s="96" t="str">
        <f>IF(info_parties!K105="","",info_parties!K105)</f>
        <v>Riformatori</v>
      </c>
      <c r="E110" s="96" t="str">
        <f>IF(info_parties!H105="","",info_parties!H105)</f>
        <v>R</v>
      </c>
      <c r="F110" s="243" t="str">
        <f t="shared" si="12"/>
        <v/>
      </c>
      <c r="G110" s="244" t="str">
        <f t="shared" si="13"/>
        <v/>
      </c>
      <c r="H110" s="245" t="str">
        <f t="shared" si="14"/>
        <v/>
      </c>
      <c r="I110" s="246" t="str">
        <f t="shared" si="15"/>
        <v/>
      </c>
      <c r="J110" s="247" t="str">
        <f>IF(ISERROR(VLOOKUP($A110,parlvotes_lh!$A$11:$ZZ$200,6,FALSE))=TRUE,"",IF(VLOOKUP($A110,parlvotes_lh!$A$11:$ZZ$200,6,FALSE)=0,"",VLOOKUP($A110,parlvotes_lh!$A$11:$ZZ$200,6,FALSE)))</f>
        <v/>
      </c>
      <c r="K110" s="247" t="str">
        <f>IF(ISERROR(VLOOKUP($A110,parlvotes_lh!$A$11:$ZZ$200,26,FALSE))=TRUE,"",IF(VLOOKUP($A110,parlvotes_lh!$A$11:$ZZ$200,26,FALSE)=0,"",VLOOKUP($A110,parlvotes_lh!$A$11:$ZZ$200,26,FALSE)))</f>
        <v/>
      </c>
      <c r="L110" s="247" t="str">
        <f>IF(ISERROR(VLOOKUP($A110,parlvotes_lh!$A$11:$ZZ$200,46,FALSE))=TRUE,"",IF(VLOOKUP($A110,parlvotes_lh!$A$11:$ZZ$200,46,FALSE)=0,"",VLOOKUP($A110,parlvotes_lh!$A$11:$ZZ$200,46,FALSE)))</f>
        <v/>
      </c>
      <c r="M110" s="247" t="str">
        <f>IF(ISERROR(VLOOKUP($A110,parlvotes_lh!$A$11:$ZZ$200,66,FALSE))=TRUE,"",IF(VLOOKUP($A110,parlvotes_lh!$A$11:$ZZ$200,66,FALSE)=0,"",VLOOKUP($A110,parlvotes_lh!$A$11:$ZZ$200,66,FALSE)))</f>
        <v/>
      </c>
      <c r="N110" s="247" t="str">
        <f>IF(ISERROR(VLOOKUP($A110,parlvotes_lh!$A$11:$ZZ$200,86,FALSE))=TRUE,"",IF(VLOOKUP($A110,parlvotes_lh!$A$11:$ZZ$200,86,FALSE)=0,"",VLOOKUP($A110,parlvotes_lh!$A$11:$ZZ$200,86,FALSE)))</f>
        <v/>
      </c>
      <c r="O110" s="247" t="str">
        <f>IF(ISERROR(VLOOKUP($A110,parlvotes_lh!$A$11:$ZZ$200,106,FALSE))=TRUE,"",IF(VLOOKUP($A110,parlvotes_lh!$A$11:$ZZ$200,106,FALSE)=0,"",VLOOKUP($A110,parlvotes_lh!$A$11:$ZZ$200,106,FALSE)))</f>
        <v/>
      </c>
      <c r="P110" s="247" t="str">
        <f>IF(ISERROR(VLOOKUP($A110,parlvotes_lh!$A$11:$ZZ$200,126,FALSE))=TRUE,"",IF(VLOOKUP($A110,parlvotes_lh!$A$11:$ZZ$200,126,FALSE)=0,"",VLOOKUP($A110,parlvotes_lh!$A$11:$ZZ$200,126,FALSE)))</f>
        <v/>
      </c>
      <c r="Q110" s="248" t="str">
        <f>IF(ISERROR(VLOOKUP($A110,parlvotes_lh!$A$11:$ZZ$200,146,FALSE))=TRUE,"",IF(VLOOKUP($A110,parlvotes_lh!$A$11:$ZZ$200,146,FALSE)=0,"",VLOOKUP($A110,parlvotes_lh!$A$11:$ZZ$200,146,FALSE)))</f>
        <v/>
      </c>
      <c r="R110" s="248" t="str">
        <f>IF(ISERROR(VLOOKUP($A110,parlvotes_lh!$A$11:$ZZ$200,166,FALSE))=TRUE,"",IF(VLOOKUP($A110,parlvotes_lh!$A$11:$ZZ$200,166,FALSE)=0,"",VLOOKUP($A110,parlvotes_lh!$A$11:$ZZ$200,166,FALSE)))</f>
        <v/>
      </c>
      <c r="S110" s="248" t="str">
        <f>IF(ISERROR(VLOOKUP($A110,parlvotes_lh!$A$11:$ZZ$200,186,FALSE))=TRUE,"",IF(VLOOKUP($A110,parlvotes_lh!$A$11:$ZZ$200,186,FALSE)=0,"",VLOOKUP($A110,parlvotes_lh!$A$11:$ZZ$200,186,FALSE)))</f>
        <v/>
      </c>
      <c r="T110" s="248" t="str">
        <f>IF(ISERROR(VLOOKUP($A110,parlvotes_lh!$A$11:$ZZ$200,206,FALSE))=TRUE,"",IF(VLOOKUP($A110,parlvotes_lh!$A$11:$ZZ$200,206,FALSE)=0,"",VLOOKUP($A110,parlvotes_lh!$A$11:$ZZ$200,206,FALSE)))</f>
        <v/>
      </c>
      <c r="U110" s="248" t="str">
        <f>IF(ISERROR(VLOOKUP($A110,parlvotes_lh!$A$11:$ZZ$200,226,FALSE))=TRUE,"",IF(VLOOKUP($A110,parlvotes_lh!$A$11:$ZZ$200,226,FALSE)=0,"",VLOOKUP($A110,parlvotes_lh!$A$11:$ZZ$200,226,FALSE)))</f>
        <v/>
      </c>
      <c r="V110" s="248" t="str">
        <f>IF(ISERROR(VLOOKUP($A110,parlvotes_lh!$A$11:$ZZ$200,246,FALSE))=TRUE,"",IF(VLOOKUP($A110,parlvotes_lh!$A$11:$ZZ$200,246,FALSE)=0,"",VLOOKUP($A110,parlvotes_lh!$A$11:$ZZ$200,246,FALSE)))</f>
        <v/>
      </c>
      <c r="W110" s="248" t="str">
        <f>IF(ISERROR(VLOOKUP($A110,parlvotes_lh!$A$11:$ZZ$200,266,FALSE))=TRUE,"",IF(VLOOKUP($A110,parlvotes_lh!$A$11:$ZZ$200,266,FALSE)=0,"",VLOOKUP($A110,parlvotes_lh!$A$11:$ZZ$200,266,FALSE)))</f>
        <v/>
      </c>
      <c r="X110" s="248" t="str">
        <f>IF(ISERROR(VLOOKUP($A110,parlvotes_lh!$A$11:$ZZ$200,286,FALSE))=TRUE,"",IF(VLOOKUP($A110,parlvotes_lh!$A$11:$ZZ$200,286,FALSE)=0,"",VLOOKUP($A110,parlvotes_lh!$A$11:$ZZ$200,286,FALSE)))</f>
        <v/>
      </c>
      <c r="Y110" s="248" t="str">
        <f>IF(ISERROR(VLOOKUP($A110,parlvotes_lh!$A$11:$ZZ$200,306,FALSE))=TRUE,"",IF(VLOOKUP($A110,parlvotes_lh!$A$11:$ZZ$200,306,FALSE)=0,"",VLOOKUP($A110,parlvotes_lh!$A$11:$ZZ$200,306,FALSE)))</f>
        <v/>
      </c>
      <c r="Z110" s="248" t="str">
        <f>IF(ISERROR(VLOOKUP($A110,parlvotes_lh!$A$11:$ZZ$200,326,FALSE))=TRUE,"",IF(VLOOKUP($A110,parlvotes_lh!$A$11:$ZZ$200,326,FALSE)=0,"",VLOOKUP($A110,parlvotes_lh!$A$11:$ZZ$200,326,FALSE)))</f>
        <v/>
      </c>
      <c r="AA110" s="248" t="str">
        <f>IF(ISERROR(VLOOKUP($A110,parlvotes_lh!$A$11:$ZZ$200,346,FALSE))=TRUE,"",IF(VLOOKUP($A110,parlvotes_lh!$A$11:$ZZ$200,346,FALSE)=0,"",VLOOKUP($A110,parlvotes_lh!$A$11:$ZZ$200,346,FALSE)))</f>
        <v/>
      </c>
      <c r="AB110" s="248" t="str">
        <f>IF(ISERROR(VLOOKUP($A110,parlvotes_lh!$A$11:$ZZ$200,366,FALSE))=TRUE,"",IF(VLOOKUP($A110,parlvotes_lh!$A$11:$ZZ$200,366,FALSE)=0,"",VLOOKUP($A110,parlvotes_lh!$A$11:$ZZ$200,366,FALSE)))</f>
        <v/>
      </c>
      <c r="AC110" s="248" t="str">
        <f>IF(ISERROR(VLOOKUP($A110,parlvotes_lh!$A$11:$ZZ$200,386,FALSE))=TRUE,"",IF(VLOOKUP($A110,parlvotes_lh!$A$11:$ZZ$200,386,FALSE)=0,"",VLOOKUP($A110,parlvotes_lh!$A$11:$ZZ$200,386,FALSE)))</f>
        <v/>
      </c>
    </row>
    <row r="111" spans="1:29" ht="13.5" customHeight="1" x14ac:dyDescent="0.2">
      <c r="A111" s="242"/>
      <c r="B111" s="96" t="str">
        <f>IF(A111="","",MID(info_weblinks!$C$3,32,3))</f>
        <v/>
      </c>
      <c r="C111" s="96" t="str">
        <f>IF(info_parties!G106="","",info_parties!G106)</f>
        <v>Italian Renewal</v>
      </c>
      <c r="D111" s="96" t="str">
        <f>IF(info_parties!K106="","",info_parties!K106)</f>
        <v>Rinnovamento italian</v>
      </c>
      <c r="E111" s="96" t="str">
        <f>IF(info_parties!H106="","",info_parties!H106)</f>
        <v>RI</v>
      </c>
      <c r="F111" s="243" t="str">
        <f t="shared" si="12"/>
        <v/>
      </c>
      <c r="G111" s="244" t="str">
        <f t="shared" si="13"/>
        <v/>
      </c>
      <c r="H111" s="245" t="str">
        <f t="shared" si="14"/>
        <v/>
      </c>
      <c r="I111" s="246" t="str">
        <f t="shared" si="15"/>
        <v/>
      </c>
      <c r="J111" s="247" t="str">
        <f>IF(ISERROR(VLOOKUP($A111,parlvotes_lh!$A$11:$ZZ$200,6,FALSE))=TRUE,"",IF(VLOOKUP($A111,parlvotes_lh!$A$11:$ZZ$200,6,FALSE)=0,"",VLOOKUP($A111,parlvotes_lh!$A$11:$ZZ$200,6,FALSE)))</f>
        <v/>
      </c>
      <c r="K111" s="247" t="str">
        <f>IF(ISERROR(VLOOKUP($A111,parlvotes_lh!$A$11:$ZZ$200,26,FALSE))=TRUE,"",IF(VLOOKUP($A111,parlvotes_lh!$A$11:$ZZ$200,26,FALSE)=0,"",VLOOKUP($A111,parlvotes_lh!$A$11:$ZZ$200,26,FALSE)))</f>
        <v/>
      </c>
      <c r="L111" s="247" t="str">
        <f>IF(ISERROR(VLOOKUP($A111,parlvotes_lh!$A$11:$ZZ$200,46,FALSE))=TRUE,"",IF(VLOOKUP($A111,parlvotes_lh!$A$11:$ZZ$200,46,FALSE)=0,"",VLOOKUP($A111,parlvotes_lh!$A$11:$ZZ$200,46,FALSE)))</f>
        <v/>
      </c>
      <c r="M111" s="247" t="str">
        <f>IF(ISERROR(VLOOKUP($A111,parlvotes_lh!$A$11:$ZZ$200,66,FALSE))=TRUE,"",IF(VLOOKUP($A111,parlvotes_lh!$A$11:$ZZ$200,66,FALSE)=0,"",VLOOKUP($A111,parlvotes_lh!$A$11:$ZZ$200,66,FALSE)))</f>
        <v/>
      </c>
      <c r="N111" s="247" t="str">
        <f>IF(ISERROR(VLOOKUP($A111,parlvotes_lh!$A$11:$ZZ$200,86,FALSE))=TRUE,"",IF(VLOOKUP($A111,parlvotes_lh!$A$11:$ZZ$200,86,FALSE)=0,"",VLOOKUP($A111,parlvotes_lh!$A$11:$ZZ$200,86,FALSE)))</f>
        <v/>
      </c>
      <c r="O111" s="247" t="str">
        <f>IF(ISERROR(VLOOKUP($A111,parlvotes_lh!$A$11:$ZZ$200,106,FALSE))=TRUE,"",IF(VLOOKUP($A111,parlvotes_lh!$A$11:$ZZ$200,106,FALSE)=0,"",VLOOKUP($A111,parlvotes_lh!$A$11:$ZZ$200,106,FALSE)))</f>
        <v/>
      </c>
      <c r="P111" s="247" t="str">
        <f>IF(ISERROR(VLOOKUP($A111,parlvotes_lh!$A$11:$ZZ$200,126,FALSE))=TRUE,"",IF(VLOOKUP($A111,parlvotes_lh!$A$11:$ZZ$200,126,FALSE)=0,"",VLOOKUP($A111,parlvotes_lh!$A$11:$ZZ$200,126,FALSE)))</f>
        <v/>
      </c>
      <c r="Q111" s="248" t="str">
        <f>IF(ISERROR(VLOOKUP($A111,parlvotes_lh!$A$11:$ZZ$200,146,FALSE))=TRUE,"",IF(VLOOKUP($A111,parlvotes_lh!$A$11:$ZZ$200,146,FALSE)=0,"",VLOOKUP($A111,parlvotes_lh!$A$11:$ZZ$200,146,FALSE)))</f>
        <v/>
      </c>
      <c r="R111" s="248" t="str">
        <f>IF(ISERROR(VLOOKUP($A111,parlvotes_lh!$A$11:$ZZ$200,166,FALSE))=TRUE,"",IF(VLOOKUP($A111,parlvotes_lh!$A$11:$ZZ$200,166,FALSE)=0,"",VLOOKUP($A111,parlvotes_lh!$A$11:$ZZ$200,166,FALSE)))</f>
        <v/>
      </c>
      <c r="S111" s="248" t="str">
        <f>IF(ISERROR(VLOOKUP($A111,parlvotes_lh!$A$11:$ZZ$200,186,FALSE))=TRUE,"",IF(VLOOKUP($A111,parlvotes_lh!$A$11:$ZZ$200,186,FALSE)=0,"",VLOOKUP($A111,parlvotes_lh!$A$11:$ZZ$200,186,FALSE)))</f>
        <v/>
      </c>
      <c r="T111" s="248" t="str">
        <f>IF(ISERROR(VLOOKUP($A111,parlvotes_lh!$A$11:$ZZ$200,206,FALSE))=TRUE,"",IF(VLOOKUP($A111,parlvotes_lh!$A$11:$ZZ$200,206,FALSE)=0,"",VLOOKUP($A111,parlvotes_lh!$A$11:$ZZ$200,206,FALSE)))</f>
        <v/>
      </c>
      <c r="U111" s="248" t="str">
        <f>IF(ISERROR(VLOOKUP($A111,parlvotes_lh!$A$11:$ZZ$200,226,FALSE))=TRUE,"",IF(VLOOKUP($A111,parlvotes_lh!$A$11:$ZZ$200,226,FALSE)=0,"",VLOOKUP($A111,parlvotes_lh!$A$11:$ZZ$200,226,FALSE)))</f>
        <v/>
      </c>
      <c r="V111" s="248" t="str">
        <f>IF(ISERROR(VLOOKUP($A111,parlvotes_lh!$A$11:$ZZ$200,246,FALSE))=TRUE,"",IF(VLOOKUP($A111,parlvotes_lh!$A$11:$ZZ$200,246,FALSE)=0,"",VLOOKUP($A111,parlvotes_lh!$A$11:$ZZ$200,246,FALSE)))</f>
        <v/>
      </c>
      <c r="W111" s="248" t="str">
        <f>IF(ISERROR(VLOOKUP($A111,parlvotes_lh!$A$11:$ZZ$200,266,FALSE))=TRUE,"",IF(VLOOKUP($A111,parlvotes_lh!$A$11:$ZZ$200,266,FALSE)=0,"",VLOOKUP($A111,parlvotes_lh!$A$11:$ZZ$200,266,FALSE)))</f>
        <v/>
      </c>
      <c r="X111" s="248" t="str">
        <f>IF(ISERROR(VLOOKUP($A111,parlvotes_lh!$A$11:$ZZ$200,286,FALSE))=TRUE,"",IF(VLOOKUP($A111,parlvotes_lh!$A$11:$ZZ$200,286,FALSE)=0,"",VLOOKUP($A111,parlvotes_lh!$A$11:$ZZ$200,286,FALSE)))</f>
        <v/>
      </c>
      <c r="Y111" s="248" t="str">
        <f>IF(ISERROR(VLOOKUP($A111,parlvotes_lh!$A$11:$ZZ$200,306,FALSE))=TRUE,"",IF(VLOOKUP($A111,parlvotes_lh!$A$11:$ZZ$200,306,FALSE)=0,"",VLOOKUP($A111,parlvotes_lh!$A$11:$ZZ$200,306,FALSE)))</f>
        <v/>
      </c>
      <c r="Z111" s="248" t="str">
        <f>IF(ISERROR(VLOOKUP($A111,parlvotes_lh!$A$11:$ZZ$200,326,FALSE))=TRUE,"",IF(VLOOKUP($A111,parlvotes_lh!$A$11:$ZZ$200,326,FALSE)=0,"",VLOOKUP($A111,parlvotes_lh!$A$11:$ZZ$200,326,FALSE)))</f>
        <v/>
      </c>
      <c r="AA111" s="248" t="str">
        <f>IF(ISERROR(VLOOKUP($A111,parlvotes_lh!$A$11:$ZZ$200,346,FALSE))=TRUE,"",IF(VLOOKUP($A111,parlvotes_lh!$A$11:$ZZ$200,346,FALSE)=0,"",VLOOKUP($A111,parlvotes_lh!$A$11:$ZZ$200,346,FALSE)))</f>
        <v/>
      </c>
      <c r="AB111" s="248" t="str">
        <f>IF(ISERROR(VLOOKUP($A111,parlvotes_lh!$A$11:$ZZ$200,366,FALSE))=TRUE,"",IF(VLOOKUP($A111,parlvotes_lh!$A$11:$ZZ$200,366,FALSE)=0,"",VLOOKUP($A111,parlvotes_lh!$A$11:$ZZ$200,366,FALSE)))</f>
        <v/>
      </c>
      <c r="AC111" s="248" t="str">
        <f>IF(ISERROR(VLOOKUP($A111,parlvotes_lh!$A$11:$ZZ$200,386,FALSE))=TRUE,"",IF(VLOOKUP($A111,parlvotes_lh!$A$11:$ZZ$200,386,FALSE)=0,"",VLOOKUP($A111,parlvotes_lh!$A$11:$ZZ$200,386,FALSE)))</f>
        <v/>
      </c>
    </row>
    <row r="112" spans="1:29" ht="13.5" customHeight="1" x14ac:dyDescent="0.2">
      <c r="A112" s="242"/>
      <c r="B112" s="96" t="str">
        <f>IF(A112="","",MID(info_weblinks!$C$3,32,3))</f>
        <v/>
      </c>
      <c r="C112" s="96" t="str">
        <f>IF(info_parties!G107="","",info_parties!G107)</f>
        <v>Civil Revolution</v>
      </c>
      <c r="D112" s="96" t="str">
        <f>IF(info_parties!K107="","",info_parties!K107)</f>
        <v>Rivoluzione Civile</v>
      </c>
      <c r="E112" s="96" t="str">
        <f>IF(info_parties!H107="","",info_parties!H107)</f>
        <v>RC</v>
      </c>
      <c r="F112" s="243" t="str">
        <f t="shared" si="12"/>
        <v/>
      </c>
      <c r="G112" s="244" t="str">
        <f t="shared" si="13"/>
        <v/>
      </c>
      <c r="H112" s="245" t="str">
        <f t="shared" si="14"/>
        <v/>
      </c>
      <c r="I112" s="246" t="str">
        <f t="shared" si="15"/>
        <v/>
      </c>
      <c r="J112" s="247" t="str">
        <f>IF(ISERROR(VLOOKUP($A112,parlvotes_lh!$A$11:$ZZ$200,6,FALSE))=TRUE,"",IF(VLOOKUP($A112,parlvotes_lh!$A$11:$ZZ$200,6,FALSE)=0,"",VLOOKUP($A112,parlvotes_lh!$A$11:$ZZ$200,6,FALSE)))</f>
        <v/>
      </c>
      <c r="K112" s="247" t="str">
        <f>IF(ISERROR(VLOOKUP($A112,parlvotes_lh!$A$11:$ZZ$200,26,FALSE))=TRUE,"",IF(VLOOKUP($A112,parlvotes_lh!$A$11:$ZZ$200,26,FALSE)=0,"",VLOOKUP($A112,parlvotes_lh!$A$11:$ZZ$200,26,FALSE)))</f>
        <v/>
      </c>
      <c r="L112" s="247" t="str">
        <f>IF(ISERROR(VLOOKUP($A112,parlvotes_lh!$A$11:$ZZ$200,46,FALSE))=TRUE,"",IF(VLOOKUP($A112,parlvotes_lh!$A$11:$ZZ$200,46,FALSE)=0,"",VLOOKUP($A112,parlvotes_lh!$A$11:$ZZ$200,46,FALSE)))</f>
        <v/>
      </c>
      <c r="M112" s="247" t="str">
        <f>IF(ISERROR(VLOOKUP($A112,parlvotes_lh!$A$11:$ZZ$200,66,FALSE))=TRUE,"",IF(VLOOKUP($A112,parlvotes_lh!$A$11:$ZZ$200,66,FALSE)=0,"",VLOOKUP($A112,parlvotes_lh!$A$11:$ZZ$200,66,FALSE)))</f>
        <v/>
      </c>
      <c r="N112" s="247" t="str">
        <f>IF(ISERROR(VLOOKUP($A112,parlvotes_lh!$A$11:$ZZ$200,86,FALSE))=TRUE,"",IF(VLOOKUP($A112,parlvotes_lh!$A$11:$ZZ$200,86,FALSE)=0,"",VLOOKUP($A112,parlvotes_lh!$A$11:$ZZ$200,86,FALSE)))</f>
        <v/>
      </c>
      <c r="O112" s="247" t="str">
        <f>IF(ISERROR(VLOOKUP($A112,parlvotes_lh!$A$11:$ZZ$200,106,FALSE))=TRUE,"",IF(VLOOKUP($A112,parlvotes_lh!$A$11:$ZZ$200,106,FALSE)=0,"",VLOOKUP($A112,parlvotes_lh!$A$11:$ZZ$200,106,FALSE)))</f>
        <v/>
      </c>
      <c r="P112" s="247" t="str">
        <f>IF(ISERROR(VLOOKUP($A112,parlvotes_lh!$A$11:$ZZ$200,126,FALSE))=TRUE,"",IF(VLOOKUP($A112,parlvotes_lh!$A$11:$ZZ$200,126,FALSE)=0,"",VLOOKUP($A112,parlvotes_lh!$A$11:$ZZ$200,126,FALSE)))</f>
        <v/>
      </c>
      <c r="Q112" s="248" t="str">
        <f>IF(ISERROR(VLOOKUP($A112,parlvotes_lh!$A$11:$ZZ$200,146,FALSE))=TRUE,"",IF(VLOOKUP($A112,parlvotes_lh!$A$11:$ZZ$200,146,FALSE)=0,"",VLOOKUP($A112,parlvotes_lh!$A$11:$ZZ$200,146,FALSE)))</f>
        <v/>
      </c>
      <c r="R112" s="248" t="str">
        <f>IF(ISERROR(VLOOKUP($A112,parlvotes_lh!$A$11:$ZZ$200,166,FALSE))=TRUE,"",IF(VLOOKUP($A112,parlvotes_lh!$A$11:$ZZ$200,166,FALSE)=0,"",VLOOKUP($A112,parlvotes_lh!$A$11:$ZZ$200,166,FALSE)))</f>
        <v/>
      </c>
      <c r="S112" s="248" t="str">
        <f>IF(ISERROR(VLOOKUP($A112,parlvotes_lh!$A$11:$ZZ$200,186,FALSE))=TRUE,"",IF(VLOOKUP($A112,parlvotes_lh!$A$11:$ZZ$200,186,FALSE)=0,"",VLOOKUP($A112,parlvotes_lh!$A$11:$ZZ$200,186,FALSE)))</f>
        <v/>
      </c>
      <c r="T112" s="248" t="str">
        <f>IF(ISERROR(VLOOKUP($A112,parlvotes_lh!$A$11:$ZZ$200,206,FALSE))=TRUE,"",IF(VLOOKUP($A112,parlvotes_lh!$A$11:$ZZ$200,206,FALSE)=0,"",VLOOKUP($A112,parlvotes_lh!$A$11:$ZZ$200,206,FALSE)))</f>
        <v/>
      </c>
      <c r="U112" s="248" t="str">
        <f>IF(ISERROR(VLOOKUP($A112,parlvotes_lh!$A$11:$ZZ$200,226,FALSE))=TRUE,"",IF(VLOOKUP($A112,parlvotes_lh!$A$11:$ZZ$200,226,FALSE)=0,"",VLOOKUP($A112,parlvotes_lh!$A$11:$ZZ$200,226,FALSE)))</f>
        <v/>
      </c>
      <c r="V112" s="248" t="str">
        <f>IF(ISERROR(VLOOKUP($A112,parlvotes_lh!$A$11:$ZZ$200,246,FALSE))=TRUE,"",IF(VLOOKUP($A112,parlvotes_lh!$A$11:$ZZ$200,246,FALSE)=0,"",VLOOKUP($A112,parlvotes_lh!$A$11:$ZZ$200,246,FALSE)))</f>
        <v/>
      </c>
      <c r="W112" s="248" t="str">
        <f>IF(ISERROR(VLOOKUP($A112,parlvotes_lh!$A$11:$ZZ$200,266,FALSE))=TRUE,"",IF(VLOOKUP($A112,parlvotes_lh!$A$11:$ZZ$200,266,FALSE)=0,"",VLOOKUP($A112,parlvotes_lh!$A$11:$ZZ$200,266,FALSE)))</f>
        <v/>
      </c>
      <c r="X112" s="248" t="str">
        <f>IF(ISERROR(VLOOKUP($A112,parlvotes_lh!$A$11:$ZZ$200,286,FALSE))=TRUE,"",IF(VLOOKUP($A112,parlvotes_lh!$A$11:$ZZ$200,286,FALSE)=0,"",VLOOKUP($A112,parlvotes_lh!$A$11:$ZZ$200,286,FALSE)))</f>
        <v/>
      </c>
      <c r="Y112" s="248" t="str">
        <f>IF(ISERROR(VLOOKUP($A112,parlvotes_lh!$A$11:$ZZ$200,306,FALSE))=TRUE,"",IF(VLOOKUP($A112,parlvotes_lh!$A$11:$ZZ$200,306,FALSE)=0,"",VLOOKUP($A112,parlvotes_lh!$A$11:$ZZ$200,306,FALSE)))</f>
        <v/>
      </c>
      <c r="Z112" s="248" t="str">
        <f>IF(ISERROR(VLOOKUP($A112,parlvotes_lh!$A$11:$ZZ$200,326,FALSE))=TRUE,"",IF(VLOOKUP($A112,parlvotes_lh!$A$11:$ZZ$200,326,FALSE)=0,"",VLOOKUP($A112,parlvotes_lh!$A$11:$ZZ$200,326,FALSE)))</f>
        <v/>
      </c>
      <c r="AA112" s="248" t="str">
        <f>IF(ISERROR(VLOOKUP($A112,parlvotes_lh!$A$11:$ZZ$200,346,FALSE))=TRUE,"",IF(VLOOKUP($A112,parlvotes_lh!$A$11:$ZZ$200,346,FALSE)=0,"",VLOOKUP($A112,parlvotes_lh!$A$11:$ZZ$200,346,FALSE)))</f>
        <v/>
      </c>
      <c r="AB112" s="248" t="str">
        <f>IF(ISERROR(VLOOKUP($A112,parlvotes_lh!$A$11:$ZZ$200,366,FALSE))=TRUE,"",IF(VLOOKUP($A112,parlvotes_lh!$A$11:$ZZ$200,366,FALSE)=0,"",VLOOKUP($A112,parlvotes_lh!$A$11:$ZZ$200,366,FALSE)))</f>
        <v/>
      </c>
      <c r="AC112" s="248" t="str">
        <f>IF(ISERROR(VLOOKUP($A112,parlvotes_lh!$A$11:$ZZ$200,386,FALSE))=TRUE,"",IF(VLOOKUP($A112,parlvotes_lh!$A$11:$ZZ$200,386,FALSE)=0,"",VLOOKUP($A112,parlvotes_lh!$A$11:$ZZ$200,386,FALSE)))</f>
        <v/>
      </c>
    </row>
    <row r="113" spans="1:29" ht="13.5" customHeight="1" x14ac:dyDescent="0.2">
      <c r="A113" s="242"/>
      <c r="B113" s="96" t="str">
        <f>IF(A113="","",MID(info_weblinks!$C$3,32,3))</f>
        <v/>
      </c>
      <c r="C113" s="96" t="str">
        <f>IF(info_parties!G108="","",info_parties!G108)</f>
        <v>Rose in the Fist</v>
      </c>
      <c r="D113" s="96" t="str">
        <f>IF(info_parties!K108="","",info_parties!K108)</f>
        <v>Rosa nel Pugno</v>
      </c>
      <c r="E113" s="96" t="str">
        <f>IF(info_parties!H108="","",info_parties!H108)</f>
        <v>RNP</v>
      </c>
      <c r="F113" s="243" t="str">
        <f t="shared" si="12"/>
        <v/>
      </c>
      <c r="G113" s="244" t="str">
        <f t="shared" si="13"/>
        <v/>
      </c>
      <c r="H113" s="245" t="str">
        <f t="shared" si="14"/>
        <v/>
      </c>
      <c r="I113" s="246" t="str">
        <f t="shared" si="15"/>
        <v/>
      </c>
      <c r="J113" s="247" t="str">
        <f>IF(ISERROR(VLOOKUP($A113,parlvotes_lh!$A$11:$ZZ$200,6,FALSE))=TRUE,"",IF(VLOOKUP($A113,parlvotes_lh!$A$11:$ZZ$200,6,FALSE)=0,"",VLOOKUP($A113,parlvotes_lh!$A$11:$ZZ$200,6,FALSE)))</f>
        <v/>
      </c>
      <c r="K113" s="247" t="str">
        <f>IF(ISERROR(VLOOKUP($A113,parlvotes_lh!$A$11:$ZZ$200,26,FALSE))=TRUE,"",IF(VLOOKUP($A113,parlvotes_lh!$A$11:$ZZ$200,26,FALSE)=0,"",VLOOKUP($A113,parlvotes_lh!$A$11:$ZZ$200,26,FALSE)))</f>
        <v/>
      </c>
      <c r="L113" s="247" t="str">
        <f>IF(ISERROR(VLOOKUP($A113,parlvotes_lh!$A$11:$ZZ$200,46,FALSE))=TRUE,"",IF(VLOOKUP($A113,parlvotes_lh!$A$11:$ZZ$200,46,FALSE)=0,"",VLOOKUP($A113,parlvotes_lh!$A$11:$ZZ$200,46,FALSE)))</f>
        <v/>
      </c>
      <c r="M113" s="247" t="str">
        <f>IF(ISERROR(VLOOKUP($A113,parlvotes_lh!$A$11:$ZZ$200,66,FALSE))=TRUE,"",IF(VLOOKUP($A113,parlvotes_lh!$A$11:$ZZ$200,66,FALSE)=0,"",VLOOKUP($A113,parlvotes_lh!$A$11:$ZZ$200,66,FALSE)))</f>
        <v/>
      </c>
      <c r="N113" s="247" t="str">
        <f>IF(ISERROR(VLOOKUP($A113,parlvotes_lh!$A$11:$ZZ$200,86,FALSE))=TRUE,"",IF(VLOOKUP($A113,parlvotes_lh!$A$11:$ZZ$200,86,FALSE)=0,"",VLOOKUP($A113,parlvotes_lh!$A$11:$ZZ$200,86,FALSE)))</f>
        <v/>
      </c>
      <c r="O113" s="247" t="str">
        <f>IF(ISERROR(VLOOKUP($A113,parlvotes_lh!$A$11:$ZZ$200,106,FALSE))=TRUE,"",IF(VLOOKUP($A113,parlvotes_lh!$A$11:$ZZ$200,106,FALSE)=0,"",VLOOKUP($A113,parlvotes_lh!$A$11:$ZZ$200,106,FALSE)))</f>
        <v/>
      </c>
      <c r="P113" s="247" t="str">
        <f>IF(ISERROR(VLOOKUP($A113,parlvotes_lh!$A$11:$ZZ$200,126,FALSE))=TRUE,"",IF(VLOOKUP($A113,parlvotes_lh!$A$11:$ZZ$200,126,FALSE)=0,"",VLOOKUP($A113,parlvotes_lh!$A$11:$ZZ$200,126,FALSE)))</f>
        <v/>
      </c>
      <c r="Q113" s="248" t="str">
        <f>IF(ISERROR(VLOOKUP($A113,parlvotes_lh!$A$11:$ZZ$200,146,FALSE))=TRUE,"",IF(VLOOKUP($A113,parlvotes_lh!$A$11:$ZZ$200,146,FALSE)=0,"",VLOOKUP($A113,parlvotes_lh!$A$11:$ZZ$200,146,FALSE)))</f>
        <v/>
      </c>
      <c r="R113" s="248" t="str">
        <f>IF(ISERROR(VLOOKUP($A113,parlvotes_lh!$A$11:$ZZ$200,166,FALSE))=TRUE,"",IF(VLOOKUP($A113,parlvotes_lh!$A$11:$ZZ$200,166,FALSE)=0,"",VLOOKUP($A113,parlvotes_lh!$A$11:$ZZ$200,166,FALSE)))</f>
        <v/>
      </c>
      <c r="S113" s="248" t="str">
        <f>IF(ISERROR(VLOOKUP($A113,parlvotes_lh!$A$11:$ZZ$200,186,FALSE))=TRUE,"",IF(VLOOKUP($A113,parlvotes_lh!$A$11:$ZZ$200,186,FALSE)=0,"",VLOOKUP($A113,parlvotes_lh!$A$11:$ZZ$200,186,FALSE)))</f>
        <v/>
      </c>
      <c r="T113" s="248" t="str">
        <f>IF(ISERROR(VLOOKUP($A113,parlvotes_lh!$A$11:$ZZ$200,206,FALSE))=TRUE,"",IF(VLOOKUP($A113,parlvotes_lh!$A$11:$ZZ$200,206,FALSE)=0,"",VLOOKUP($A113,parlvotes_lh!$A$11:$ZZ$200,206,FALSE)))</f>
        <v/>
      </c>
      <c r="U113" s="248" t="str">
        <f>IF(ISERROR(VLOOKUP($A113,parlvotes_lh!$A$11:$ZZ$200,226,FALSE))=TRUE,"",IF(VLOOKUP($A113,parlvotes_lh!$A$11:$ZZ$200,226,FALSE)=0,"",VLOOKUP($A113,parlvotes_lh!$A$11:$ZZ$200,226,FALSE)))</f>
        <v/>
      </c>
      <c r="V113" s="248" t="str">
        <f>IF(ISERROR(VLOOKUP($A113,parlvotes_lh!$A$11:$ZZ$200,246,FALSE))=TRUE,"",IF(VLOOKUP($A113,parlvotes_lh!$A$11:$ZZ$200,246,FALSE)=0,"",VLOOKUP($A113,parlvotes_lh!$A$11:$ZZ$200,246,FALSE)))</f>
        <v/>
      </c>
      <c r="W113" s="248" t="str">
        <f>IF(ISERROR(VLOOKUP($A113,parlvotes_lh!$A$11:$ZZ$200,266,FALSE))=TRUE,"",IF(VLOOKUP($A113,parlvotes_lh!$A$11:$ZZ$200,266,FALSE)=0,"",VLOOKUP($A113,parlvotes_lh!$A$11:$ZZ$200,266,FALSE)))</f>
        <v/>
      </c>
      <c r="X113" s="248" t="str">
        <f>IF(ISERROR(VLOOKUP($A113,parlvotes_lh!$A$11:$ZZ$200,286,FALSE))=TRUE,"",IF(VLOOKUP($A113,parlvotes_lh!$A$11:$ZZ$200,286,FALSE)=0,"",VLOOKUP($A113,parlvotes_lh!$A$11:$ZZ$200,286,FALSE)))</f>
        <v/>
      </c>
      <c r="Y113" s="248" t="str">
        <f>IF(ISERROR(VLOOKUP($A113,parlvotes_lh!$A$11:$ZZ$200,306,FALSE))=TRUE,"",IF(VLOOKUP($A113,parlvotes_lh!$A$11:$ZZ$200,306,FALSE)=0,"",VLOOKUP($A113,parlvotes_lh!$A$11:$ZZ$200,306,FALSE)))</f>
        <v/>
      </c>
      <c r="Z113" s="248" t="str">
        <f>IF(ISERROR(VLOOKUP($A113,parlvotes_lh!$A$11:$ZZ$200,326,FALSE))=TRUE,"",IF(VLOOKUP($A113,parlvotes_lh!$A$11:$ZZ$200,326,FALSE)=0,"",VLOOKUP($A113,parlvotes_lh!$A$11:$ZZ$200,326,FALSE)))</f>
        <v/>
      </c>
      <c r="AA113" s="248" t="str">
        <f>IF(ISERROR(VLOOKUP($A113,parlvotes_lh!$A$11:$ZZ$200,346,FALSE))=TRUE,"",IF(VLOOKUP($A113,parlvotes_lh!$A$11:$ZZ$200,346,FALSE)=0,"",VLOOKUP($A113,parlvotes_lh!$A$11:$ZZ$200,346,FALSE)))</f>
        <v/>
      </c>
      <c r="AB113" s="248" t="str">
        <f>IF(ISERROR(VLOOKUP($A113,parlvotes_lh!$A$11:$ZZ$200,366,FALSE))=TRUE,"",IF(VLOOKUP($A113,parlvotes_lh!$A$11:$ZZ$200,366,FALSE)=0,"",VLOOKUP($A113,parlvotes_lh!$A$11:$ZZ$200,366,FALSE)))</f>
        <v/>
      </c>
      <c r="AC113" s="248" t="str">
        <f>IF(ISERROR(VLOOKUP($A113,parlvotes_lh!$A$11:$ZZ$200,386,FALSE))=TRUE,"",IF(VLOOKUP($A113,parlvotes_lh!$A$11:$ZZ$200,386,FALSE)=0,"",VLOOKUP($A113,parlvotes_lh!$A$11:$ZZ$200,386,FALSE)))</f>
        <v/>
      </c>
    </row>
    <row r="114" spans="1:29" ht="13.5" customHeight="1" x14ac:dyDescent="0.2">
      <c r="A114" s="242"/>
      <c r="B114" s="96" t="str">
        <f>IF(A114="","",MID(info_weblinks!$C$3,32,3))</f>
        <v/>
      </c>
      <c r="C114" s="96" t="str">
        <f>IF(info_parties!G109="","",info_parties!G109)</f>
        <v>Civic Choice</v>
      </c>
      <c r="D114" s="96" t="str">
        <f>IF(info_parties!K109="","",info_parties!K109)</f>
        <v>Scelta Civica Con Monti Per L'Italia [Mario Monti]</v>
      </c>
      <c r="E114" s="96" t="str">
        <f>IF(info_parties!H109="","",info_parties!H109)</f>
        <v>SC</v>
      </c>
      <c r="F114" s="243" t="str">
        <f t="shared" si="12"/>
        <v/>
      </c>
      <c r="G114" s="244" t="str">
        <f t="shared" si="13"/>
        <v/>
      </c>
      <c r="H114" s="245" t="str">
        <f t="shared" si="14"/>
        <v/>
      </c>
      <c r="I114" s="246" t="str">
        <f t="shared" si="15"/>
        <v/>
      </c>
      <c r="J114" s="247" t="str">
        <f>IF(ISERROR(VLOOKUP($A114,parlvotes_lh!$A$11:$ZZ$200,6,FALSE))=TRUE,"",IF(VLOOKUP($A114,parlvotes_lh!$A$11:$ZZ$200,6,FALSE)=0,"",VLOOKUP($A114,parlvotes_lh!$A$11:$ZZ$200,6,FALSE)))</f>
        <v/>
      </c>
      <c r="K114" s="247" t="str">
        <f>IF(ISERROR(VLOOKUP($A114,parlvotes_lh!$A$11:$ZZ$200,26,FALSE))=TRUE,"",IF(VLOOKUP($A114,parlvotes_lh!$A$11:$ZZ$200,26,FALSE)=0,"",VLOOKUP($A114,parlvotes_lh!$A$11:$ZZ$200,26,FALSE)))</f>
        <v/>
      </c>
      <c r="L114" s="247" t="str">
        <f>IF(ISERROR(VLOOKUP($A114,parlvotes_lh!$A$11:$ZZ$200,46,FALSE))=TRUE,"",IF(VLOOKUP($A114,parlvotes_lh!$A$11:$ZZ$200,46,FALSE)=0,"",VLOOKUP($A114,parlvotes_lh!$A$11:$ZZ$200,46,FALSE)))</f>
        <v/>
      </c>
      <c r="M114" s="247" t="str">
        <f>IF(ISERROR(VLOOKUP($A114,parlvotes_lh!$A$11:$ZZ$200,66,FALSE))=TRUE,"",IF(VLOOKUP($A114,parlvotes_lh!$A$11:$ZZ$200,66,FALSE)=0,"",VLOOKUP($A114,parlvotes_lh!$A$11:$ZZ$200,66,FALSE)))</f>
        <v/>
      </c>
      <c r="N114" s="247" t="str">
        <f>IF(ISERROR(VLOOKUP($A114,parlvotes_lh!$A$11:$ZZ$200,86,FALSE))=TRUE,"",IF(VLOOKUP($A114,parlvotes_lh!$A$11:$ZZ$200,86,FALSE)=0,"",VLOOKUP($A114,parlvotes_lh!$A$11:$ZZ$200,86,FALSE)))</f>
        <v/>
      </c>
      <c r="O114" s="247" t="str">
        <f>IF(ISERROR(VLOOKUP($A114,parlvotes_lh!$A$11:$ZZ$200,106,FALSE))=TRUE,"",IF(VLOOKUP($A114,parlvotes_lh!$A$11:$ZZ$200,106,FALSE)=0,"",VLOOKUP($A114,parlvotes_lh!$A$11:$ZZ$200,106,FALSE)))</f>
        <v/>
      </c>
      <c r="P114" s="247" t="str">
        <f>IF(ISERROR(VLOOKUP($A114,parlvotes_lh!$A$11:$ZZ$200,126,FALSE))=TRUE,"",IF(VLOOKUP($A114,parlvotes_lh!$A$11:$ZZ$200,126,FALSE)=0,"",VLOOKUP($A114,parlvotes_lh!$A$11:$ZZ$200,126,FALSE)))</f>
        <v/>
      </c>
      <c r="Q114" s="248" t="str">
        <f>IF(ISERROR(VLOOKUP($A114,parlvotes_lh!$A$11:$ZZ$200,146,FALSE))=TRUE,"",IF(VLOOKUP($A114,parlvotes_lh!$A$11:$ZZ$200,146,FALSE)=0,"",VLOOKUP($A114,parlvotes_lh!$A$11:$ZZ$200,146,FALSE)))</f>
        <v/>
      </c>
      <c r="R114" s="248" t="str">
        <f>IF(ISERROR(VLOOKUP($A114,parlvotes_lh!$A$11:$ZZ$200,166,FALSE))=TRUE,"",IF(VLOOKUP($A114,parlvotes_lh!$A$11:$ZZ$200,166,FALSE)=0,"",VLOOKUP($A114,parlvotes_lh!$A$11:$ZZ$200,166,FALSE)))</f>
        <v/>
      </c>
      <c r="S114" s="248" t="str">
        <f>IF(ISERROR(VLOOKUP($A114,parlvotes_lh!$A$11:$ZZ$200,186,FALSE))=TRUE,"",IF(VLOOKUP($A114,parlvotes_lh!$A$11:$ZZ$200,186,FALSE)=0,"",VLOOKUP($A114,parlvotes_lh!$A$11:$ZZ$200,186,FALSE)))</f>
        <v/>
      </c>
      <c r="T114" s="248" t="str">
        <f>IF(ISERROR(VLOOKUP($A114,parlvotes_lh!$A$11:$ZZ$200,206,FALSE))=TRUE,"",IF(VLOOKUP($A114,parlvotes_lh!$A$11:$ZZ$200,206,FALSE)=0,"",VLOOKUP($A114,parlvotes_lh!$A$11:$ZZ$200,206,FALSE)))</f>
        <v/>
      </c>
      <c r="U114" s="248" t="str">
        <f>IF(ISERROR(VLOOKUP($A114,parlvotes_lh!$A$11:$ZZ$200,226,FALSE))=TRUE,"",IF(VLOOKUP($A114,parlvotes_lh!$A$11:$ZZ$200,226,FALSE)=0,"",VLOOKUP($A114,parlvotes_lh!$A$11:$ZZ$200,226,FALSE)))</f>
        <v/>
      </c>
      <c r="V114" s="248" t="str">
        <f>IF(ISERROR(VLOOKUP($A114,parlvotes_lh!$A$11:$ZZ$200,246,FALSE))=TRUE,"",IF(VLOOKUP($A114,parlvotes_lh!$A$11:$ZZ$200,246,FALSE)=0,"",VLOOKUP($A114,parlvotes_lh!$A$11:$ZZ$200,246,FALSE)))</f>
        <v/>
      </c>
      <c r="W114" s="248" t="str">
        <f>IF(ISERROR(VLOOKUP($A114,parlvotes_lh!$A$11:$ZZ$200,266,FALSE))=TRUE,"",IF(VLOOKUP($A114,parlvotes_lh!$A$11:$ZZ$200,266,FALSE)=0,"",VLOOKUP($A114,parlvotes_lh!$A$11:$ZZ$200,266,FALSE)))</f>
        <v/>
      </c>
      <c r="X114" s="248" t="str">
        <f>IF(ISERROR(VLOOKUP($A114,parlvotes_lh!$A$11:$ZZ$200,286,FALSE))=TRUE,"",IF(VLOOKUP($A114,parlvotes_lh!$A$11:$ZZ$200,286,FALSE)=0,"",VLOOKUP($A114,parlvotes_lh!$A$11:$ZZ$200,286,FALSE)))</f>
        <v/>
      </c>
      <c r="Y114" s="248" t="str">
        <f>IF(ISERROR(VLOOKUP($A114,parlvotes_lh!$A$11:$ZZ$200,306,FALSE))=TRUE,"",IF(VLOOKUP($A114,parlvotes_lh!$A$11:$ZZ$200,306,FALSE)=0,"",VLOOKUP($A114,parlvotes_lh!$A$11:$ZZ$200,306,FALSE)))</f>
        <v/>
      </c>
      <c r="Z114" s="248" t="str">
        <f>IF(ISERROR(VLOOKUP($A114,parlvotes_lh!$A$11:$ZZ$200,326,FALSE))=TRUE,"",IF(VLOOKUP($A114,parlvotes_lh!$A$11:$ZZ$200,326,FALSE)=0,"",VLOOKUP($A114,parlvotes_lh!$A$11:$ZZ$200,326,FALSE)))</f>
        <v/>
      </c>
      <c r="AA114" s="248" t="str">
        <f>IF(ISERROR(VLOOKUP($A114,parlvotes_lh!$A$11:$ZZ$200,346,FALSE))=TRUE,"",IF(VLOOKUP($A114,parlvotes_lh!$A$11:$ZZ$200,346,FALSE)=0,"",VLOOKUP($A114,parlvotes_lh!$A$11:$ZZ$200,346,FALSE)))</f>
        <v/>
      </c>
      <c r="AB114" s="248" t="str">
        <f>IF(ISERROR(VLOOKUP($A114,parlvotes_lh!$A$11:$ZZ$200,366,FALSE))=TRUE,"",IF(VLOOKUP($A114,parlvotes_lh!$A$11:$ZZ$200,366,FALSE)=0,"",VLOOKUP($A114,parlvotes_lh!$A$11:$ZZ$200,366,FALSE)))</f>
        <v/>
      </c>
      <c r="AC114" s="248" t="str">
        <f>IF(ISERROR(VLOOKUP($A114,parlvotes_lh!$A$11:$ZZ$200,386,FALSE))=TRUE,"",IF(VLOOKUP($A114,parlvotes_lh!$A$11:$ZZ$200,386,FALSE)=0,"",VLOOKUP($A114,parlvotes_lh!$A$11:$ZZ$200,386,FALSE)))</f>
        <v/>
      </c>
    </row>
    <row r="115" spans="1:29" ht="13.5" customHeight="1" x14ac:dyDescent="0.2">
      <c r="A115" s="242"/>
      <c r="B115" s="96" t="str">
        <f>IF(A115="","",MID(info_weblinks!$C$3,32,3))</f>
        <v/>
      </c>
      <c r="C115" s="96" t="str">
        <f>IF(info_parties!G110="","",info_parties!G110)</f>
        <v>Critical Left</v>
      </c>
      <c r="D115" s="96" t="str">
        <f>IF(info_parties!K110="","",info_parties!K110)</f>
        <v>Sinistra Critica [Flavia D'Angeli]</v>
      </c>
      <c r="E115" s="96" t="str">
        <f>IF(info_parties!H110="","",info_parties!H110)</f>
        <v>SC</v>
      </c>
      <c r="F115" s="243" t="str">
        <f t="shared" si="12"/>
        <v/>
      </c>
      <c r="G115" s="244" t="str">
        <f t="shared" si="13"/>
        <v/>
      </c>
      <c r="H115" s="245" t="str">
        <f t="shared" si="14"/>
        <v/>
      </c>
      <c r="I115" s="246" t="str">
        <f t="shared" si="15"/>
        <v/>
      </c>
      <c r="J115" s="247" t="str">
        <f>IF(ISERROR(VLOOKUP($A115,parlvotes_lh!$A$11:$ZZ$200,6,FALSE))=TRUE,"",IF(VLOOKUP($A115,parlvotes_lh!$A$11:$ZZ$200,6,FALSE)=0,"",VLOOKUP($A115,parlvotes_lh!$A$11:$ZZ$200,6,FALSE)))</f>
        <v/>
      </c>
      <c r="K115" s="247" t="str">
        <f>IF(ISERROR(VLOOKUP($A115,parlvotes_lh!$A$11:$ZZ$200,26,FALSE))=TRUE,"",IF(VLOOKUP($A115,parlvotes_lh!$A$11:$ZZ$200,26,FALSE)=0,"",VLOOKUP($A115,parlvotes_lh!$A$11:$ZZ$200,26,FALSE)))</f>
        <v/>
      </c>
      <c r="L115" s="247" t="str">
        <f>IF(ISERROR(VLOOKUP($A115,parlvotes_lh!$A$11:$ZZ$200,46,FALSE))=TRUE,"",IF(VLOOKUP($A115,parlvotes_lh!$A$11:$ZZ$200,46,FALSE)=0,"",VLOOKUP($A115,parlvotes_lh!$A$11:$ZZ$200,46,FALSE)))</f>
        <v/>
      </c>
      <c r="M115" s="247" t="str">
        <f>IF(ISERROR(VLOOKUP($A115,parlvotes_lh!$A$11:$ZZ$200,66,FALSE))=TRUE,"",IF(VLOOKUP($A115,parlvotes_lh!$A$11:$ZZ$200,66,FALSE)=0,"",VLOOKUP($A115,parlvotes_lh!$A$11:$ZZ$200,66,FALSE)))</f>
        <v/>
      </c>
      <c r="N115" s="247" t="str">
        <f>IF(ISERROR(VLOOKUP($A115,parlvotes_lh!$A$11:$ZZ$200,86,FALSE))=TRUE,"",IF(VLOOKUP($A115,parlvotes_lh!$A$11:$ZZ$200,86,FALSE)=0,"",VLOOKUP($A115,parlvotes_lh!$A$11:$ZZ$200,86,FALSE)))</f>
        <v/>
      </c>
      <c r="O115" s="247" t="str">
        <f>IF(ISERROR(VLOOKUP($A115,parlvotes_lh!$A$11:$ZZ$200,106,FALSE))=TRUE,"",IF(VLOOKUP($A115,parlvotes_lh!$A$11:$ZZ$200,106,FALSE)=0,"",VLOOKUP($A115,parlvotes_lh!$A$11:$ZZ$200,106,FALSE)))</f>
        <v/>
      </c>
      <c r="P115" s="247" t="str">
        <f>IF(ISERROR(VLOOKUP($A115,parlvotes_lh!$A$11:$ZZ$200,126,FALSE))=TRUE,"",IF(VLOOKUP($A115,parlvotes_lh!$A$11:$ZZ$200,126,FALSE)=0,"",VLOOKUP($A115,parlvotes_lh!$A$11:$ZZ$200,126,FALSE)))</f>
        <v/>
      </c>
      <c r="Q115" s="248" t="str">
        <f>IF(ISERROR(VLOOKUP($A115,parlvotes_lh!$A$11:$ZZ$200,146,FALSE))=TRUE,"",IF(VLOOKUP($A115,parlvotes_lh!$A$11:$ZZ$200,146,FALSE)=0,"",VLOOKUP($A115,parlvotes_lh!$A$11:$ZZ$200,146,FALSE)))</f>
        <v/>
      </c>
      <c r="R115" s="248" t="str">
        <f>IF(ISERROR(VLOOKUP($A115,parlvotes_lh!$A$11:$ZZ$200,166,FALSE))=TRUE,"",IF(VLOOKUP($A115,parlvotes_lh!$A$11:$ZZ$200,166,FALSE)=0,"",VLOOKUP($A115,parlvotes_lh!$A$11:$ZZ$200,166,FALSE)))</f>
        <v/>
      </c>
      <c r="S115" s="248" t="str">
        <f>IF(ISERROR(VLOOKUP($A115,parlvotes_lh!$A$11:$ZZ$200,186,FALSE))=TRUE,"",IF(VLOOKUP($A115,parlvotes_lh!$A$11:$ZZ$200,186,FALSE)=0,"",VLOOKUP($A115,parlvotes_lh!$A$11:$ZZ$200,186,FALSE)))</f>
        <v/>
      </c>
      <c r="T115" s="248" t="str">
        <f>IF(ISERROR(VLOOKUP($A115,parlvotes_lh!$A$11:$ZZ$200,206,FALSE))=TRUE,"",IF(VLOOKUP($A115,parlvotes_lh!$A$11:$ZZ$200,206,FALSE)=0,"",VLOOKUP($A115,parlvotes_lh!$A$11:$ZZ$200,206,FALSE)))</f>
        <v/>
      </c>
      <c r="U115" s="248" t="str">
        <f>IF(ISERROR(VLOOKUP($A115,parlvotes_lh!$A$11:$ZZ$200,226,FALSE))=TRUE,"",IF(VLOOKUP($A115,parlvotes_lh!$A$11:$ZZ$200,226,FALSE)=0,"",VLOOKUP($A115,parlvotes_lh!$A$11:$ZZ$200,226,FALSE)))</f>
        <v/>
      </c>
      <c r="V115" s="248" t="str">
        <f>IF(ISERROR(VLOOKUP($A115,parlvotes_lh!$A$11:$ZZ$200,246,FALSE))=TRUE,"",IF(VLOOKUP($A115,parlvotes_lh!$A$11:$ZZ$200,246,FALSE)=0,"",VLOOKUP($A115,parlvotes_lh!$A$11:$ZZ$200,246,FALSE)))</f>
        <v/>
      </c>
      <c r="W115" s="248" t="str">
        <f>IF(ISERROR(VLOOKUP($A115,parlvotes_lh!$A$11:$ZZ$200,266,FALSE))=TRUE,"",IF(VLOOKUP($A115,parlvotes_lh!$A$11:$ZZ$200,266,FALSE)=0,"",VLOOKUP($A115,parlvotes_lh!$A$11:$ZZ$200,266,FALSE)))</f>
        <v/>
      </c>
      <c r="X115" s="248" t="str">
        <f>IF(ISERROR(VLOOKUP($A115,parlvotes_lh!$A$11:$ZZ$200,286,FALSE))=TRUE,"",IF(VLOOKUP($A115,parlvotes_lh!$A$11:$ZZ$200,286,FALSE)=0,"",VLOOKUP($A115,parlvotes_lh!$A$11:$ZZ$200,286,FALSE)))</f>
        <v/>
      </c>
      <c r="Y115" s="248" t="str">
        <f>IF(ISERROR(VLOOKUP($A115,parlvotes_lh!$A$11:$ZZ$200,306,FALSE))=TRUE,"",IF(VLOOKUP($A115,parlvotes_lh!$A$11:$ZZ$200,306,FALSE)=0,"",VLOOKUP($A115,parlvotes_lh!$A$11:$ZZ$200,306,FALSE)))</f>
        <v/>
      </c>
      <c r="Z115" s="248" t="str">
        <f>IF(ISERROR(VLOOKUP($A115,parlvotes_lh!$A$11:$ZZ$200,326,FALSE))=TRUE,"",IF(VLOOKUP($A115,parlvotes_lh!$A$11:$ZZ$200,326,FALSE)=0,"",VLOOKUP($A115,parlvotes_lh!$A$11:$ZZ$200,326,FALSE)))</f>
        <v/>
      </c>
      <c r="AA115" s="248" t="str">
        <f>IF(ISERROR(VLOOKUP($A115,parlvotes_lh!$A$11:$ZZ$200,346,FALSE))=TRUE,"",IF(VLOOKUP($A115,parlvotes_lh!$A$11:$ZZ$200,346,FALSE)=0,"",VLOOKUP($A115,parlvotes_lh!$A$11:$ZZ$200,346,FALSE)))</f>
        <v/>
      </c>
      <c r="AB115" s="248" t="str">
        <f>IF(ISERROR(VLOOKUP($A115,parlvotes_lh!$A$11:$ZZ$200,366,FALSE))=TRUE,"",IF(VLOOKUP($A115,parlvotes_lh!$A$11:$ZZ$200,366,FALSE)=0,"",VLOOKUP($A115,parlvotes_lh!$A$11:$ZZ$200,366,FALSE)))</f>
        <v/>
      </c>
      <c r="AC115" s="248" t="str">
        <f>IF(ISERROR(VLOOKUP($A115,parlvotes_lh!$A$11:$ZZ$200,386,FALSE))=TRUE,"",IF(VLOOKUP($A115,parlvotes_lh!$A$11:$ZZ$200,386,FALSE)=0,"",VLOOKUP($A115,parlvotes_lh!$A$11:$ZZ$200,386,FALSE)))</f>
        <v/>
      </c>
    </row>
    <row r="116" spans="1:29" ht="13.5" customHeight="1" x14ac:dyDescent="0.2">
      <c r="A116" s="242"/>
      <c r="B116" s="96" t="str">
        <f>IF(A116="","",MID(info_weblinks!$C$3,32,3))</f>
        <v/>
      </c>
      <c r="C116" s="96" t="str">
        <f>IF(info_parties!G111="","",info_parties!G111)</f>
        <v>Left and Freedom</v>
      </c>
      <c r="D116" s="96" t="str">
        <f>IF(info_parties!K111="","",info_parties!K111)</f>
        <v>Sinistra e Libertà</v>
      </c>
      <c r="E116" s="96" t="str">
        <f>IF(info_parties!H111="","",info_parties!H111)</f>
        <v>SEL</v>
      </c>
      <c r="F116" s="243" t="str">
        <f t="shared" si="12"/>
        <v/>
      </c>
      <c r="G116" s="244" t="str">
        <f t="shared" si="13"/>
        <v/>
      </c>
      <c r="H116" s="245" t="str">
        <f t="shared" si="14"/>
        <v/>
      </c>
      <c r="I116" s="246" t="str">
        <f t="shared" si="15"/>
        <v/>
      </c>
      <c r="J116" s="247" t="str">
        <f>IF(ISERROR(VLOOKUP($A116,parlvotes_lh!$A$11:$ZZ$200,6,FALSE))=TRUE,"",IF(VLOOKUP($A116,parlvotes_lh!$A$11:$ZZ$200,6,FALSE)=0,"",VLOOKUP($A116,parlvotes_lh!$A$11:$ZZ$200,6,FALSE)))</f>
        <v/>
      </c>
      <c r="K116" s="247" t="str">
        <f>IF(ISERROR(VLOOKUP($A116,parlvotes_lh!$A$11:$ZZ$200,26,FALSE))=TRUE,"",IF(VLOOKUP($A116,parlvotes_lh!$A$11:$ZZ$200,26,FALSE)=0,"",VLOOKUP($A116,parlvotes_lh!$A$11:$ZZ$200,26,FALSE)))</f>
        <v/>
      </c>
      <c r="L116" s="247" t="str">
        <f>IF(ISERROR(VLOOKUP($A116,parlvotes_lh!$A$11:$ZZ$200,46,FALSE))=TRUE,"",IF(VLOOKUP($A116,parlvotes_lh!$A$11:$ZZ$200,46,FALSE)=0,"",VLOOKUP($A116,parlvotes_lh!$A$11:$ZZ$200,46,FALSE)))</f>
        <v/>
      </c>
      <c r="M116" s="247" t="str">
        <f>IF(ISERROR(VLOOKUP($A116,parlvotes_lh!$A$11:$ZZ$200,66,FALSE))=TRUE,"",IF(VLOOKUP($A116,parlvotes_lh!$A$11:$ZZ$200,66,FALSE)=0,"",VLOOKUP($A116,parlvotes_lh!$A$11:$ZZ$200,66,FALSE)))</f>
        <v/>
      </c>
      <c r="N116" s="247" t="str">
        <f>IF(ISERROR(VLOOKUP($A116,parlvotes_lh!$A$11:$ZZ$200,86,FALSE))=TRUE,"",IF(VLOOKUP($A116,parlvotes_lh!$A$11:$ZZ$200,86,FALSE)=0,"",VLOOKUP($A116,parlvotes_lh!$A$11:$ZZ$200,86,FALSE)))</f>
        <v/>
      </c>
      <c r="O116" s="247" t="str">
        <f>IF(ISERROR(VLOOKUP($A116,parlvotes_lh!$A$11:$ZZ$200,106,FALSE))=TRUE,"",IF(VLOOKUP($A116,parlvotes_lh!$A$11:$ZZ$200,106,FALSE)=0,"",VLOOKUP($A116,parlvotes_lh!$A$11:$ZZ$200,106,FALSE)))</f>
        <v/>
      </c>
      <c r="P116" s="247" t="str">
        <f>IF(ISERROR(VLOOKUP($A116,parlvotes_lh!$A$11:$ZZ$200,126,FALSE))=TRUE,"",IF(VLOOKUP($A116,parlvotes_lh!$A$11:$ZZ$200,126,FALSE)=0,"",VLOOKUP($A116,parlvotes_lh!$A$11:$ZZ$200,126,FALSE)))</f>
        <v/>
      </c>
      <c r="Q116" s="248" t="str">
        <f>IF(ISERROR(VLOOKUP($A116,parlvotes_lh!$A$11:$ZZ$200,146,FALSE))=TRUE,"",IF(VLOOKUP($A116,parlvotes_lh!$A$11:$ZZ$200,146,FALSE)=0,"",VLOOKUP($A116,parlvotes_lh!$A$11:$ZZ$200,146,FALSE)))</f>
        <v/>
      </c>
      <c r="R116" s="248" t="str">
        <f>IF(ISERROR(VLOOKUP($A116,parlvotes_lh!$A$11:$ZZ$200,166,FALSE))=TRUE,"",IF(VLOOKUP($A116,parlvotes_lh!$A$11:$ZZ$200,166,FALSE)=0,"",VLOOKUP($A116,parlvotes_lh!$A$11:$ZZ$200,166,FALSE)))</f>
        <v/>
      </c>
      <c r="S116" s="248" t="str">
        <f>IF(ISERROR(VLOOKUP($A116,parlvotes_lh!$A$11:$ZZ$200,186,FALSE))=TRUE,"",IF(VLOOKUP($A116,parlvotes_lh!$A$11:$ZZ$200,186,FALSE)=0,"",VLOOKUP($A116,parlvotes_lh!$A$11:$ZZ$200,186,FALSE)))</f>
        <v/>
      </c>
      <c r="T116" s="248" t="str">
        <f>IF(ISERROR(VLOOKUP($A116,parlvotes_lh!$A$11:$ZZ$200,206,FALSE))=TRUE,"",IF(VLOOKUP($A116,parlvotes_lh!$A$11:$ZZ$200,206,FALSE)=0,"",VLOOKUP($A116,parlvotes_lh!$A$11:$ZZ$200,206,FALSE)))</f>
        <v/>
      </c>
      <c r="U116" s="248" t="str">
        <f>IF(ISERROR(VLOOKUP($A116,parlvotes_lh!$A$11:$ZZ$200,226,FALSE))=TRUE,"",IF(VLOOKUP($A116,parlvotes_lh!$A$11:$ZZ$200,226,FALSE)=0,"",VLOOKUP($A116,parlvotes_lh!$A$11:$ZZ$200,226,FALSE)))</f>
        <v/>
      </c>
      <c r="V116" s="248" t="str">
        <f>IF(ISERROR(VLOOKUP($A116,parlvotes_lh!$A$11:$ZZ$200,246,FALSE))=TRUE,"",IF(VLOOKUP($A116,parlvotes_lh!$A$11:$ZZ$200,246,FALSE)=0,"",VLOOKUP($A116,parlvotes_lh!$A$11:$ZZ$200,246,FALSE)))</f>
        <v/>
      </c>
      <c r="W116" s="248" t="str">
        <f>IF(ISERROR(VLOOKUP($A116,parlvotes_lh!$A$11:$ZZ$200,266,FALSE))=TRUE,"",IF(VLOOKUP($A116,parlvotes_lh!$A$11:$ZZ$200,266,FALSE)=0,"",VLOOKUP($A116,parlvotes_lh!$A$11:$ZZ$200,266,FALSE)))</f>
        <v/>
      </c>
      <c r="X116" s="248" t="str">
        <f>IF(ISERROR(VLOOKUP($A116,parlvotes_lh!$A$11:$ZZ$200,286,FALSE))=TRUE,"",IF(VLOOKUP($A116,parlvotes_lh!$A$11:$ZZ$200,286,FALSE)=0,"",VLOOKUP($A116,parlvotes_lh!$A$11:$ZZ$200,286,FALSE)))</f>
        <v/>
      </c>
      <c r="Y116" s="248" t="str">
        <f>IF(ISERROR(VLOOKUP($A116,parlvotes_lh!$A$11:$ZZ$200,306,FALSE))=TRUE,"",IF(VLOOKUP($A116,parlvotes_lh!$A$11:$ZZ$200,306,FALSE)=0,"",VLOOKUP($A116,parlvotes_lh!$A$11:$ZZ$200,306,FALSE)))</f>
        <v/>
      </c>
      <c r="Z116" s="248" t="str">
        <f>IF(ISERROR(VLOOKUP($A116,parlvotes_lh!$A$11:$ZZ$200,326,FALSE))=TRUE,"",IF(VLOOKUP($A116,parlvotes_lh!$A$11:$ZZ$200,326,FALSE)=0,"",VLOOKUP($A116,parlvotes_lh!$A$11:$ZZ$200,326,FALSE)))</f>
        <v/>
      </c>
      <c r="AA116" s="248" t="str">
        <f>IF(ISERROR(VLOOKUP($A116,parlvotes_lh!$A$11:$ZZ$200,346,FALSE))=TRUE,"",IF(VLOOKUP($A116,parlvotes_lh!$A$11:$ZZ$200,346,FALSE)=0,"",VLOOKUP($A116,parlvotes_lh!$A$11:$ZZ$200,346,FALSE)))</f>
        <v/>
      </c>
      <c r="AB116" s="248" t="str">
        <f>IF(ISERROR(VLOOKUP($A116,parlvotes_lh!$A$11:$ZZ$200,366,FALSE))=TRUE,"",IF(VLOOKUP($A116,parlvotes_lh!$A$11:$ZZ$200,366,FALSE)=0,"",VLOOKUP($A116,parlvotes_lh!$A$11:$ZZ$200,366,FALSE)))</f>
        <v/>
      </c>
      <c r="AC116" s="248" t="str">
        <f>IF(ISERROR(VLOOKUP($A116,parlvotes_lh!$A$11:$ZZ$200,386,FALSE))=TRUE,"",IF(VLOOKUP($A116,parlvotes_lh!$A$11:$ZZ$200,386,FALSE)=0,"",VLOOKUP($A116,parlvotes_lh!$A$11:$ZZ$200,386,FALSE)))</f>
        <v/>
      </c>
    </row>
    <row r="117" spans="1:29" ht="13.5" customHeight="1" x14ac:dyDescent="0.2">
      <c r="A117" s="242"/>
      <c r="B117" s="96" t="str">
        <f>IF(A117="","",MID(info_weblinks!$C$3,32,3))</f>
        <v/>
      </c>
      <c r="C117" s="96" t="str">
        <f>IF(info_parties!G112="","",info_parties!G112)</f>
        <v>Italian Democratic Socialists</v>
      </c>
      <c r="D117" s="96" t="str">
        <f>IF(info_parties!K112="","",info_parties!K112)</f>
        <v>Socialisti Democratici Italiani</v>
      </c>
      <c r="E117" s="96" t="str">
        <f>IF(info_parties!H112="","",info_parties!H112)</f>
        <v>SDI</v>
      </c>
      <c r="F117" s="243" t="str">
        <f t="shared" si="12"/>
        <v/>
      </c>
      <c r="G117" s="244" t="str">
        <f t="shared" si="13"/>
        <v/>
      </c>
      <c r="H117" s="245" t="str">
        <f t="shared" si="14"/>
        <v/>
      </c>
      <c r="I117" s="246" t="str">
        <f t="shared" si="15"/>
        <v/>
      </c>
      <c r="J117" s="247" t="str">
        <f>IF(ISERROR(VLOOKUP($A117,parlvotes_lh!$A$11:$ZZ$200,6,FALSE))=TRUE,"",IF(VLOOKUP($A117,parlvotes_lh!$A$11:$ZZ$200,6,FALSE)=0,"",VLOOKUP($A117,parlvotes_lh!$A$11:$ZZ$200,6,FALSE)))</f>
        <v/>
      </c>
      <c r="K117" s="247" t="str">
        <f>IF(ISERROR(VLOOKUP($A117,parlvotes_lh!$A$11:$ZZ$200,26,FALSE))=TRUE,"",IF(VLOOKUP($A117,parlvotes_lh!$A$11:$ZZ$200,26,FALSE)=0,"",VLOOKUP($A117,parlvotes_lh!$A$11:$ZZ$200,26,FALSE)))</f>
        <v/>
      </c>
      <c r="L117" s="247" t="str">
        <f>IF(ISERROR(VLOOKUP($A117,parlvotes_lh!$A$11:$ZZ$200,46,FALSE))=TRUE,"",IF(VLOOKUP($A117,parlvotes_lh!$A$11:$ZZ$200,46,FALSE)=0,"",VLOOKUP($A117,parlvotes_lh!$A$11:$ZZ$200,46,FALSE)))</f>
        <v/>
      </c>
      <c r="M117" s="247" t="str">
        <f>IF(ISERROR(VLOOKUP($A117,parlvotes_lh!$A$11:$ZZ$200,66,FALSE))=TRUE,"",IF(VLOOKUP($A117,parlvotes_lh!$A$11:$ZZ$200,66,FALSE)=0,"",VLOOKUP($A117,parlvotes_lh!$A$11:$ZZ$200,66,FALSE)))</f>
        <v/>
      </c>
      <c r="N117" s="247" t="str">
        <f>IF(ISERROR(VLOOKUP($A117,parlvotes_lh!$A$11:$ZZ$200,86,FALSE))=TRUE,"",IF(VLOOKUP($A117,parlvotes_lh!$A$11:$ZZ$200,86,FALSE)=0,"",VLOOKUP($A117,parlvotes_lh!$A$11:$ZZ$200,86,FALSE)))</f>
        <v/>
      </c>
      <c r="O117" s="247" t="str">
        <f>IF(ISERROR(VLOOKUP($A117,parlvotes_lh!$A$11:$ZZ$200,106,FALSE))=TRUE,"",IF(VLOOKUP($A117,parlvotes_lh!$A$11:$ZZ$200,106,FALSE)=0,"",VLOOKUP($A117,parlvotes_lh!$A$11:$ZZ$200,106,FALSE)))</f>
        <v/>
      </c>
      <c r="P117" s="247" t="str">
        <f>IF(ISERROR(VLOOKUP($A117,parlvotes_lh!$A$11:$ZZ$200,126,FALSE))=TRUE,"",IF(VLOOKUP($A117,parlvotes_lh!$A$11:$ZZ$200,126,FALSE)=0,"",VLOOKUP($A117,parlvotes_lh!$A$11:$ZZ$200,126,FALSE)))</f>
        <v/>
      </c>
      <c r="Q117" s="248" t="str">
        <f>IF(ISERROR(VLOOKUP($A117,parlvotes_lh!$A$11:$ZZ$200,146,FALSE))=TRUE,"",IF(VLOOKUP($A117,parlvotes_lh!$A$11:$ZZ$200,146,FALSE)=0,"",VLOOKUP($A117,parlvotes_lh!$A$11:$ZZ$200,146,FALSE)))</f>
        <v/>
      </c>
      <c r="R117" s="248" t="str">
        <f>IF(ISERROR(VLOOKUP($A117,parlvotes_lh!$A$11:$ZZ$200,166,FALSE))=TRUE,"",IF(VLOOKUP($A117,parlvotes_lh!$A$11:$ZZ$200,166,FALSE)=0,"",VLOOKUP($A117,parlvotes_lh!$A$11:$ZZ$200,166,FALSE)))</f>
        <v/>
      </c>
      <c r="S117" s="248" t="str">
        <f>IF(ISERROR(VLOOKUP($A117,parlvotes_lh!$A$11:$ZZ$200,186,FALSE))=TRUE,"",IF(VLOOKUP($A117,parlvotes_lh!$A$11:$ZZ$200,186,FALSE)=0,"",VLOOKUP($A117,parlvotes_lh!$A$11:$ZZ$200,186,FALSE)))</f>
        <v/>
      </c>
      <c r="T117" s="248" t="str">
        <f>IF(ISERROR(VLOOKUP($A117,parlvotes_lh!$A$11:$ZZ$200,206,FALSE))=TRUE,"",IF(VLOOKUP($A117,parlvotes_lh!$A$11:$ZZ$200,206,FALSE)=0,"",VLOOKUP($A117,parlvotes_lh!$A$11:$ZZ$200,206,FALSE)))</f>
        <v/>
      </c>
      <c r="U117" s="248" t="str">
        <f>IF(ISERROR(VLOOKUP($A117,parlvotes_lh!$A$11:$ZZ$200,226,FALSE))=TRUE,"",IF(VLOOKUP($A117,parlvotes_lh!$A$11:$ZZ$200,226,FALSE)=0,"",VLOOKUP($A117,parlvotes_lh!$A$11:$ZZ$200,226,FALSE)))</f>
        <v/>
      </c>
      <c r="V117" s="248" t="str">
        <f>IF(ISERROR(VLOOKUP($A117,parlvotes_lh!$A$11:$ZZ$200,246,FALSE))=TRUE,"",IF(VLOOKUP($A117,parlvotes_lh!$A$11:$ZZ$200,246,FALSE)=0,"",VLOOKUP($A117,parlvotes_lh!$A$11:$ZZ$200,246,FALSE)))</f>
        <v/>
      </c>
      <c r="W117" s="248" t="str">
        <f>IF(ISERROR(VLOOKUP($A117,parlvotes_lh!$A$11:$ZZ$200,266,FALSE))=TRUE,"",IF(VLOOKUP($A117,parlvotes_lh!$A$11:$ZZ$200,266,FALSE)=0,"",VLOOKUP($A117,parlvotes_lh!$A$11:$ZZ$200,266,FALSE)))</f>
        <v/>
      </c>
      <c r="X117" s="248" t="str">
        <f>IF(ISERROR(VLOOKUP($A117,parlvotes_lh!$A$11:$ZZ$200,286,FALSE))=TRUE,"",IF(VLOOKUP($A117,parlvotes_lh!$A$11:$ZZ$200,286,FALSE)=0,"",VLOOKUP($A117,parlvotes_lh!$A$11:$ZZ$200,286,FALSE)))</f>
        <v/>
      </c>
      <c r="Y117" s="248" t="str">
        <f>IF(ISERROR(VLOOKUP($A117,parlvotes_lh!$A$11:$ZZ$200,306,FALSE))=TRUE,"",IF(VLOOKUP($A117,parlvotes_lh!$A$11:$ZZ$200,306,FALSE)=0,"",VLOOKUP($A117,parlvotes_lh!$A$11:$ZZ$200,306,FALSE)))</f>
        <v/>
      </c>
      <c r="Z117" s="248" t="str">
        <f>IF(ISERROR(VLOOKUP($A117,parlvotes_lh!$A$11:$ZZ$200,326,FALSE))=TRUE,"",IF(VLOOKUP($A117,parlvotes_lh!$A$11:$ZZ$200,326,FALSE)=0,"",VLOOKUP($A117,parlvotes_lh!$A$11:$ZZ$200,326,FALSE)))</f>
        <v/>
      </c>
      <c r="AA117" s="248" t="str">
        <f>IF(ISERROR(VLOOKUP($A117,parlvotes_lh!$A$11:$ZZ$200,346,FALSE))=TRUE,"",IF(VLOOKUP($A117,parlvotes_lh!$A$11:$ZZ$200,346,FALSE)=0,"",VLOOKUP($A117,parlvotes_lh!$A$11:$ZZ$200,346,FALSE)))</f>
        <v/>
      </c>
      <c r="AB117" s="248" t="str">
        <f>IF(ISERROR(VLOOKUP($A117,parlvotes_lh!$A$11:$ZZ$200,366,FALSE))=TRUE,"",IF(VLOOKUP($A117,parlvotes_lh!$A$11:$ZZ$200,366,FALSE)=0,"",VLOOKUP($A117,parlvotes_lh!$A$11:$ZZ$200,366,FALSE)))</f>
        <v/>
      </c>
      <c r="AC117" s="248" t="str">
        <f>IF(ISERROR(VLOOKUP($A117,parlvotes_lh!$A$11:$ZZ$200,386,FALSE))=TRUE,"",IF(VLOOKUP($A117,parlvotes_lh!$A$11:$ZZ$200,386,FALSE)=0,"",VLOOKUP($A117,parlvotes_lh!$A$11:$ZZ$200,386,FALSE)))</f>
        <v/>
      </c>
    </row>
    <row r="118" spans="1:29" ht="13.5" customHeight="1" x14ac:dyDescent="0.2">
      <c r="A118" s="242"/>
      <c r="B118" s="96" t="str">
        <f>IF(A118="","",MID(info_weblinks!$C$3,32,3))</f>
        <v/>
      </c>
      <c r="C118" s="96" t="str">
        <f>IF(info_parties!G113="","",info_parties!G113)</f>
        <v>United Socialists</v>
      </c>
      <c r="D118" s="96" t="str">
        <f>IF(info_parties!K113="","",info_parties!K113)</f>
        <v>Socialisti Uniti</v>
      </c>
      <c r="E118" s="96" t="str">
        <f>IF(info_parties!H113="","",info_parties!H113)</f>
        <v>SU</v>
      </c>
      <c r="F118" s="243" t="str">
        <f t="shared" si="12"/>
        <v/>
      </c>
      <c r="G118" s="244" t="str">
        <f t="shared" si="13"/>
        <v/>
      </c>
      <c r="H118" s="245" t="str">
        <f t="shared" si="14"/>
        <v/>
      </c>
      <c r="I118" s="246" t="str">
        <f t="shared" si="15"/>
        <v/>
      </c>
      <c r="J118" s="247" t="str">
        <f>IF(ISERROR(VLOOKUP($A118,parlvotes_lh!$A$11:$ZZ$200,6,FALSE))=TRUE,"",IF(VLOOKUP($A118,parlvotes_lh!$A$11:$ZZ$200,6,FALSE)=0,"",VLOOKUP($A118,parlvotes_lh!$A$11:$ZZ$200,6,FALSE)))</f>
        <v/>
      </c>
      <c r="K118" s="247" t="str">
        <f>IF(ISERROR(VLOOKUP($A118,parlvotes_lh!$A$11:$ZZ$200,26,FALSE))=TRUE,"",IF(VLOOKUP($A118,parlvotes_lh!$A$11:$ZZ$200,26,FALSE)=0,"",VLOOKUP($A118,parlvotes_lh!$A$11:$ZZ$200,26,FALSE)))</f>
        <v/>
      </c>
      <c r="L118" s="247" t="str">
        <f>IF(ISERROR(VLOOKUP($A118,parlvotes_lh!$A$11:$ZZ$200,46,FALSE))=TRUE,"",IF(VLOOKUP($A118,parlvotes_lh!$A$11:$ZZ$200,46,FALSE)=0,"",VLOOKUP($A118,parlvotes_lh!$A$11:$ZZ$200,46,FALSE)))</f>
        <v/>
      </c>
      <c r="M118" s="247" t="str">
        <f>IF(ISERROR(VLOOKUP($A118,parlvotes_lh!$A$11:$ZZ$200,66,FALSE))=TRUE,"",IF(VLOOKUP($A118,parlvotes_lh!$A$11:$ZZ$200,66,FALSE)=0,"",VLOOKUP($A118,parlvotes_lh!$A$11:$ZZ$200,66,FALSE)))</f>
        <v/>
      </c>
      <c r="N118" s="247" t="str">
        <f>IF(ISERROR(VLOOKUP($A118,parlvotes_lh!$A$11:$ZZ$200,86,FALSE))=TRUE,"",IF(VLOOKUP($A118,parlvotes_lh!$A$11:$ZZ$200,86,FALSE)=0,"",VLOOKUP($A118,parlvotes_lh!$A$11:$ZZ$200,86,FALSE)))</f>
        <v/>
      </c>
      <c r="O118" s="247" t="str">
        <f>IF(ISERROR(VLOOKUP($A118,parlvotes_lh!$A$11:$ZZ$200,106,FALSE))=TRUE,"",IF(VLOOKUP($A118,parlvotes_lh!$A$11:$ZZ$200,106,FALSE)=0,"",VLOOKUP($A118,parlvotes_lh!$A$11:$ZZ$200,106,FALSE)))</f>
        <v/>
      </c>
      <c r="P118" s="247" t="str">
        <f>IF(ISERROR(VLOOKUP($A118,parlvotes_lh!$A$11:$ZZ$200,126,FALSE))=TRUE,"",IF(VLOOKUP($A118,parlvotes_lh!$A$11:$ZZ$200,126,FALSE)=0,"",VLOOKUP($A118,parlvotes_lh!$A$11:$ZZ$200,126,FALSE)))</f>
        <v/>
      </c>
      <c r="Q118" s="248" t="str">
        <f>IF(ISERROR(VLOOKUP($A118,parlvotes_lh!$A$11:$ZZ$200,146,FALSE))=TRUE,"",IF(VLOOKUP($A118,parlvotes_lh!$A$11:$ZZ$200,146,FALSE)=0,"",VLOOKUP($A118,parlvotes_lh!$A$11:$ZZ$200,146,FALSE)))</f>
        <v/>
      </c>
      <c r="R118" s="248" t="str">
        <f>IF(ISERROR(VLOOKUP($A118,parlvotes_lh!$A$11:$ZZ$200,166,FALSE))=TRUE,"",IF(VLOOKUP($A118,parlvotes_lh!$A$11:$ZZ$200,166,FALSE)=0,"",VLOOKUP($A118,parlvotes_lh!$A$11:$ZZ$200,166,FALSE)))</f>
        <v/>
      </c>
      <c r="S118" s="248" t="str">
        <f>IF(ISERROR(VLOOKUP($A118,parlvotes_lh!$A$11:$ZZ$200,186,FALSE))=TRUE,"",IF(VLOOKUP($A118,parlvotes_lh!$A$11:$ZZ$200,186,FALSE)=0,"",VLOOKUP($A118,parlvotes_lh!$A$11:$ZZ$200,186,FALSE)))</f>
        <v/>
      </c>
      <c r="T118" s="248" t="str">
        <f>IF(ISERROR(VLOOKUP($A118,parlvotes_lh!$A$11:$ZZ$200,206,FALSE))=TRUE,"",IF(VLOOKUP($A118,parlvotes_lh!$A$11:$ZZ$200,206,FALSE)=0,"",VLOOKUP($A118,parlvotes_lh!$A$11:$ZZ$200,206,FALSE)))</f>
        <v/>
      </c>
      <c r="U118" s="248" t="str">
        <f>IF(ISERROR(VLOOKUP($A118,parlvotes_lh!$A$11:$ZZ$200,226,FALSE))=TRUE,"",IF(VLOOKUP($A118,parlvotes_lh!$A$11:$ZZ$200,226,FALSE)=0,"",VLOOKUP($A118,parlvotes_lh!$A$11:$ZZ$200,226,FALSE)))</f>
        <v/>
      </c>
      <c r="V118" s="248" t="str">
        <f>IF(ISERROR(VLOOKUP($A118,parlvotes_lh!$A$11:$ZZ$200,246,FALSE))=TRUE,"",IF(VLOOKUP($A118,parlvotes_lh!$A$11:$ZZ$200,246,FALSE)=0,"",VLOOKUP($A118,parlvotes_lh!$A$11:$ZZ$200,246,FALSE)))</f>
        <v/>
      </c>
      <c r="W118" s="248" t="str">
        <f>IF(ISERROR(VLOOKUP($A118,parlvotes_lh!$A$11:$ZZ$200,266,FALSE))=TRUE,"",IF(VLOOKUP($A118,parlvotes_lh!$A$11:$ZZ$200,266,FALSE)=0,"",VLOOKUP($A118,parlvotes_lh!$A$11:$ZZ$200,266,FALSE)))</f>
        <v/>
      </c>
      <c r="X118" s="248" t="str">
        <f>IF(ISERROR(VLOOKUP($A118,parlvotes_lh!$A$11:$ZZ$200,286,FALSE))=TRUE,"",IF(VLOOKUP($A118,parlvotes_lh!$A$11:$ZZ$200,286,FALSE)=0,"",VLOOKUP($A118,parlvotes_lh!$A$11:$ZZ$200,286,FALSE)))</f>
        <v/>
      </c>
      <c r="Y118" s="248" t="str">
        <f>IF(ISERROR(VLOOKUP($A118,parlvotes_lh!$A$11:$ZZ$200,306,FALSE))=TRUE,"",IF(VLOOKUP($A118,parlvotes_lh!$A$11:$ZZ$200,306,FALSE)=0,"",VLOOKUP($A118,parlvotes_lh!$A$11:$ZZ$200,306,FALSE)))</f>
        <v/>
      </c>
      <c r="Z118" s="248" t="str">
        <f>IF(ISERROR(VLOOKUP($A118,parlvotes_lh!$A$11:$ZZ$200,326,FALSE))=TRUE,"",IF(VLOOKUP($A118,parlvotes_lh!$A$11:$ZZ$200,326,FALSE)=0,"",VLOOKUP($A118,parlvotes_lh!$A$11:$ZZ$200,326,FALSE)))</f>
        <v/>
      </c>
      <c r="AA118" s="248" t="str">
        <f>IF(ISERROR(VLOOKUP($A118,parlvotes_lh!$A$11:$ZZ$200,346,FALSE))=TRUE,"",IF(VLOOKUP($A118,parlvotes_lh!$A$11:$ZZ$200,346,FALSE)=0,"",VLOOKUP($A118,parlvotes_lh!$A$11:$ZZ$200,346,FALSE)))</f>
        <v/>
      </c>
      <c r="AB118" s="248" t="str">
        <f>IF(ISERROR(VLOOKUP($A118,parlvotes_lh!$A$11:$ZZ$200,366,FALSE))=TRUE,"",IF(VLOOKUP($A118,parlvotes_lh!$A$11:$ZZ$200,366,FALSE)=0,"",VLOOKUP($A118,parlvotes_lh!$A$11:$ZZ$200,366,FALSE)))</f>
        <v/>
      </c>
      <c r="AC118" s="248" t="str">
        <f>IF(ISERROR(VLOOKUP($A118,parlvotes_lh!$A$11:$ZZ$200,386,FALSE))=TRUE,"",IF(VLOOKUP($A118,parlvotes_lh!$A$11:$ZZ$200,386,FALSE)=0,"",VLOOKUP($A118,parlvotes_lh!$A$11:$ZZ$200,386,FALSE)))</f>
        <v/>
      </c>
    </row>
    <row r="119" spans="1:29" ht="13.5" customHeight="1" x14ac:dyDescent="0.2">
      <c r="A119" s="242"/>
      <c r="B119" s="96" t="str">
        <f>IF(A119="","",MID(info_weblinks!$C$3,32,3))</f>
        <v/>
      </c>
      <c r="C119" s="96" t="str">
        <f>IF(info_parties!G114="","",info_parties!G114)</f>
        <v>United Socialists-Party of Italian Socialists</v>
      </c>
      <c r="D119" s="96" t="str">
        <f>IF(info_parties!K114="","",info_parties!K114)</f>
        <v>Socialisti Uniti-Partito Socialista Italiano</v>
      </c>
      <c r="E119" s="96" t="str">
        <f>IF(info_parties!H114="","",info_parties!H114)</f>
        <v>SU-PSI</v>
      </c>
      <c r="F119" s="243" t="str">
        <f t="shared" si="12"/>
        <v/>
      </c>
      <c r="G119" s="244" t="str">
        <f t="shared" si="13"/>
        <v/>
      </c>
      <c r="H119" s="245" t="str">
        <f t="shared" si="14"/>
        <v/>
      </c>
      <c r="I119" s="246" t="str">
        <f t="shared" si="15"/>
        <v/>
      </c>
      <c r="J119" s="247" t="str">
        <f>IF(ISERROR(VLOOKUP($A119,parlvotes_lh!$A$11:$ZZ$200,6,FALSE))=TRUE,"",IF(VLOOKUP($A119,parlvotes_lh!$A$11:$ZZ$200,6,FALSE)=0,"",VLOOKUP($A119,parlvotes_lh!$A$11:$ZZ$200,6,FALSE)))</f>
        <v/>
      </c>
      <c r="K119" s="247" t="str">
        <f>IF(ISERROR(VLOOKUP($A119,parlvotes_lh!$A$11:$ZZ$200,26,FALSE))=TRUE,"",IF(VLOOKUP($A119,parlvotes_lh!$A$11:$ZZ$200,26,FALSE)=0,"",VLOOKUP($A119,parlvotes_lh!$A$11:$ZZ$200,26,FALSE)))</f>
        <v/>
      </c>
      <c r="L119" s="247" t="str">
        <f>IF(ISERROR(VLOOKUP($A119,parlvotes_lh!$A$11:$ZZ$200,46,FALSE))=TRUE,"",IF(VLOOKUP($A119,parlvotes_lh!$A$11:$ZZ$200,46,FALSE)=0,"",VLOOKUP($A119,parlvotes_lh!$A$11:$ZZ$200,46,FALSE)))</f>
        <v/>
      </c>
      <c r="M119" s="247" t="str">
        <f>IF(ISERROR(VLOOKUP($A119,parlvotes_lh!$A$11:$ZZ$200,66,FALSE))=TRUE,"",IF(VLOOKUP($A119,parlvotes_lh!$A$11:$ZZ$200,66,FALSE)=0,"",VLOOKUP($A119,parlvotes_lh!$A$11:$ZZ$200,66,FALSE)))</f>
        <v/>
      </c>
      <c r="N119" s="247" t="str">
        <f>IF(ISERROR(VLOOKUP($A119,parlvotes_lh!$A$11:$ZZ$200,86,FALSE))=TRUE,"",IF(VLOOKUP($A119,parlvotes_lh!$A$11:$ZZ$200,86,FALSE)=0,"",VLOOKUP($A119,parlvotes_lh!$A$11:$ZZ$200,86,FALSE)))</f>
        <v/>
      </c>
      <c r="O119" s="247" t="str">
        <f>IF(ISERROR(VLOOKUP($A119,parlvotes_lh!$A$11:$ZZ$200,106,FALSE))=TRUE,"",IF(VLOOKUP($A119,parlvotes_lh!$A$11:$ZZ$200,106,FALSE)=0,"",VLOOKUP($A119,parlvotes_lh!$A$11:$ZZ$200,106,FALSE)))</f>
        <v/>
      </c>
      <c r="P119" s="247" t="str">
        <f>IF(ISERROR(VLOOKUP($A119,parlvotes_lh!$A$11:$ZZ$200,126,FALSE))=TRUE,"",IF(VLOOKUP($A119,parlvotes_lh!$A$11:$ZZ$200,126,FALSE)=0,"",VLOOKUP($A119,parlvotes_lh!$A$11:$ZZ$200,126,FALSE)))</f>
        <v/>
      </c>
      <c r="Q119" s="248" t="str">
        <f>IF(ISERROR(VLOOKUP($A119,parlvotes_lh!$A$11:$ZZ$200,146,FALSE))=TRUE,"",IF(VLOOKUP($A119,parlvotes_lh!$A$11:$ZZ$200,146,FALSE)=0,"",VLOOKUP($A119,parlvotes_lh!$A$11:$ZZ$200,146,FALSE)))</f>
        <v/>
      </c>
      <c r="R119" s="248" t="str">
        <f>IF(ISERROR(VLOOKUP($A119,parlvotes_lh!$A$11:$ZZ$200,166,FALSE))=TRUE,"",IF(VLOOKUP($A119,parlvotes_lh!$A$11:$ZZ$200,166,FALSE)=0,"",VLOOKUP($A119,parlvotes_lh!$A$11:$ZZ$200,166,FALSE)))</f>
        <v/>
      </c>
      <c r="S119" s="248" t="str">
        <f>IF(ISERROR(VLOOKUP($A119,parlvotes_lh!$A$11:$ZZ$200,186,FALSE))=TRUE,"",IF(VLOOKUP($A119,parlvotes_lh!$A$11:$ZZ$200,186,FALSE)=0,"",VLOOKUP($A119,parlvotes_lh!$A$11:$ZZ$200,186,FALSE)))</f>
        <v/>
      </c>
      <c r="T119" s="248" t="str">
        <f>IF(ISERROR(VLOOKUP($A119,parlvotes_lh!$A$11:$ZZ$200,206,FALSE))=TRUE,"",IF(VLOOKUP($A119,parlvotes_lh!$A$11:$ZZ$200,206,FALSE)=0,"",VLOOKUP($A119,parlvotes_lh!$A$11:$ZZ$200,206,FALSE)))</f>
        <v/>
      </c>
      <c r="U119" s="248" t="str">
        <f>IF(ISERROR(VLOOKUP($A119,parlvotes_lh!$A$11:$ZZ$200,226,FALSE))=TRUE,"",IF(VLOOKUP($A119,parlvotes_lh!$A$11:$ZZ$200,226,FALSE)=0,"",VLOOKUP($A119,parlvotes_lh!$A$11:$ZZ$200,226,FALSE)))</f>
        <v/>
      </c>
      <c r="V119" s="248" t="str">
        <f>IF(ISERROR(VLOOKUP($A119,parlvotes_lh!$A$11:$ZZ$200,246,FALSE))=TRUE,"",IF(VLOOKUP($A119,parlvotes_lh!$A$11:$ZZ$200,246,FALSE)=0,"",VLOOKUP($A119,parlvotes_lh!$A$11:$ZZ$200,246,FALSE)))</f>
        <v/>
      </c>
      <c r="W119" s="248" t="str">
        <f>IF(ISERROR(VLOOKUP($A119,parlvotes_lh!$A$11:$ZZ$200,266,FALSE))=TRUE,"",IF(VLOOKUP($A119,parlvotes_lh!$A$11:$ZZ$200,266,FALSE)=0,"",VLOOKUP($A119,parlvotes_lh!$A$11:$ZZ$200,266,FALSE)))</f>
        <v/>
      </c>
      <c r="X119" s="248" t="str">
        <f>IF(ISERROR(VLOOKUP($A119,parlvotes_lh!$A$11:$ZZ$200,286,FALSE))=TRUE,"",IF(VLOOKUP($A119,parlvotes_lh!$A$11:$ZZ$200,286,FALSE)=0,"",VLOOKUP($A119,parlvotes_lh!$A$11:$ZZ$200,286,FALSE)))</f>
        <v/>
      </c>
      <c r="Y119" s="248" t="str">
        <f>IF(ISERROR(VLOOKUP($A119,parlvotes_lh!$A$11:$ZZ$200,306,FALSE))=TRUE,"",IF(VLOOKUP($A119,parlvotes_lh!$A$11:$ZZ$200,306,FALSE)=0,"",VLOOKUP($A119,parlvotes_lh!$A$11:$ZZ$200,306,FALSE)))</f>
        <v/>
      </c>
      <c r="Z119" s="248" t="str">
        <f>IF(ISERROR(VLOOKUP($A119,parlvotes_lh!$A$11:$ZZ$200,326,FALSE))=TRUE,"",IF(VLOOKUP($A119,parlvotes_lh!$A$11:$ZZ$200,326,FALSE)=0,"",VLOOKUP($A119,parlvotes_lh!$A$11:$ZZ$200,326,FALSE)))</f>
        <v/>
      </c>
      <c r="AA119" s="248" t="str">
        <f>IF(ISERROR(VLOOKUP($A119,parlvotes_lh!$A$11:$ZZ$200,346,FALSE))=TRUE,"",IF(VLOOKUP($A119,parlvotes_lh!$A$11:$ZZ$200,346,FALSE)=0,"",VLOOKUP($A119,parlvotes_lh!$A$11:$ZZ$200,346,FALSE)))</f>
        <v/>
      </c>
      <c r="AB119" s="248" t="str">
        <f>IF(ISERROR(VLOOKUP($A119,parlvotes_lh!$A$11:$ZZ$200,366,FALSE))=TRUE,"",IF(VLOOKUP($A119,parlvotes_lh!$A$11:$ZZ$200,366,FALSE)=0,"",VLOOKUP($A119,parlvotes_lh!$A$11:$ZZ$200,366,FALSE)))</f>
        <v/>
      </c>
      <c r="AC119" s="248" t="str">
        <f>IF(ISERROR(VLOOKUP($A119,parlvotes_lh!$A$11:$ZZ$200,386,FALSE))=TRUE,"",IF(VLOOKUP($A119,parlvotes_lh!$A$11:$ZZ$200,386,FALSE)=0,"",VLOOKUP($A119,parlvotes_lh!$A$11:$ZZ$200,386,FALSE)))</f>
        <v/>
      </c>
    </row>
    <row r="120" spans="1:29" ht="13.5" customHeight="1" x14ac:dyDescent="0.2">
      <c r="A120" s="242"/>
      <c r="B120" s="96" t="str">
        <f>IF(A120="","",MID(info_weblinks!$C$3,32,3))</f>
        <v/>
      </c>
      <c r="C120" s="96" t="str">
        <f>IF(info_parties!G115="","",info_parties!G115)</f>
        <v>South Tyrolean People's Party</v>
      </c>
      <c r="D120" s="96" t="str">
        <f>IF(info_parties!K115="","",info_parties!K115)</f>
        <v>Südtiroler Volkspartei</v>
      </c>
      <c r="E120" s="96" t="str">
        <f>IF(info_parties!H115="","",info_parties!H115)</f>
        <v>SVP-PPST</v>
      </c>
      <c r="F120" s="243" t="str">
        <f t="shared" si="12"/>
        <v/>
      </c>
      <c r="G120" s="244" t="str">
        <f t="shared" si="13"/>
        <v/>
      </c>
      <c r="H120" s="245" t="str">
        <f t="shared" si="14"/>
        <v/>
      </c>
      <c r="I120" s="246" t="str">
        <f t="shared" si="15"/>
        <v/>
      </c>
      <c r="J120" s="247" t="str">
        <f>IF(ISERROR(VLOOKUP($A120,parlvotes_lh!$A$11:$ZZ$200,6,FALSE))=TRUE,"",IF(VLOOKUP($A120,parlvotes_lh!$A$11:$ZZ$200,6,FALSE)=0,"",VLOOKUP($A120,parlvotes_lh!$A$11:$ZZ$200,6,FALSE)))</f>
        <v/>
      </c>
      <c r="K120" s="247" t="str">
        <f>IF(ISERROR(VLOOKUP($A120,parlvotes_lh!$A$11:$ZZ$200,26,FALSE))=TRUE,"",IF(VLOOKUP($A120,parlvotes_lh!$A$11:$ZZ$200,26,FALSE)=0,"",VLOOKUP($A120,parlvotes_lh!$A$11:$ZZ$200,26,FALSE)))</f>
        <v/>
      </c>
      <c r="L120" s="247" t="str">
        <f>IF(ISERROR(VLOOKUP($A120,parlvotes_lh!$A$11:$ZZ$200,46,FALSE))=TRUE,"",IF(VLOOKUP($A120,parlvotes_lh!$A$11:$ZZ$200,46,FALSE)=0,"",VLOOKUP($A120,parlvotes_lh!$A$11:$ZZ$200,46,FALSE)))</f>
        <v/>
      </c>
      <c r="M120" s="247" t="str">
        <f>IF(ISERROR(VLOOKUP($A120,parlvotes_lh!$A$11:$ZZ$200,66,FALSE))=TRUE,"",IF(VLOOKUP($A120,parlvotes_lh!$A$11:$ZZ$200,66,FALSE)=0,"",VLOOKUP($A120,parlvotes_lh!$A$11:$ZZ$200,66,FALSE)))</f>
        <v/>
      </c>
      <c r="N120" s="247" t="str">
        <f>IF(ISERROR(VLOOKUP($A120,parlvotes_lh!$A$11:$ZZ$200,86,FALSE))=TRUE,"",IF(VLOOKUP($A120,parlvotes_lh!$A$11:$ZZ$200,86,FALSE)=0,"",VLOOKUP($A120,parlvotes_lh!$A$11:$ZZ$200,86,FALSE)))</f>
        <v/>
      </c>
      <c r="O120" s="247" t="str">
        <f>IF(ISERROR(VLOOKUP($A120,parlvotes_lh!$A$11:$ZZ$200,106,FALSE))=TRUE,"",IF(VLOOKUP($A120,parlvotes_lh!$A$11:$ZZ$200,106,FALSE)=0,"",VLOOKUP($A120,parlvotes_lh!$A$11:$ZZ$200,106,FALSE)))</f>
        <v/>
      </c>
      <c r="P120" s="247" t="str">
        <f>IF(ISERROR(VLOOKUP($A120,parlvotes_lh!$A$11:$ZZ$200,126,FALSE))=TRUE,"",IF(VLOOKUP($A120,parlvotes_lh!$A$11:$ZZ$200,126,FALSE)=0,"",VLOOKUP($A120,parlvotes_lh!$A$11:$ZZ$200,126,FALSE)))</f>
        <v/>
      </c>
      <c r="Q120" s="248" t="str">
        <f>IF(ISERROR(VLOOKUP($A120,parlvotes_lh!$A$11:$ZZ$200,146,FALSE))=TRUE,"",IF(VLOOKUP($A120,parlvotes_lh!$A$11:$ZZ$200,146,FALSE)=0,"",VLOOKUP($A120,parlvotes_lh!$A$11:$ZZ$200,146,FALSE)))</f>
        <v/>
      </c>
      <c r="R120" s="248" t="str">
        <f>IF(ISERROR(VLOOKUP($A120,parlvotes_lh!$A$11:$ZZ$200,166,FALSE))=TRUE,"",IF(VLOOKUP($A120,parlvotes_lh!$A$11:$ZZ$200,166,FALSE)=0,"",VLOOKUP($A120,parlvotes_lh!$A$11:$ZZ$200,166,FALSE)))</f>
        <v/>
      </c>
      <c r="S120" s="248" t="str">
        <f>IF(ISERROR(VLOOKUP($A120,parlvotes_lh!$A$11:$ZZ$200,186,FALSE))=TRUE,"",IF(VLOOKUP($A120,parlvotes_lh!$A$11:$ZZ$200,186,FALSE)=0,"",VLOOKUP($A120,parlvotes_lh!$A$11:$ZZ$200,186,FALSE)))</f>
        <v/>
      </c>
      <c r="T120" s="248" t="str">
        <f>IF(ISERROR(VLOOKUP($A120,parlvotes_lh!$A$11:$ZZ$200,206,FALSE))=TRUE,"",IF(VLOOKUP($A120,parlvotes_lh!$A$11:$ZZ$200,206,FALSE)=0,"",VLOOKUP($A120,parlvotes_lh!$A$11:$ZZ$200,206,FALSE)))</f>
        <v/>
      </c>
      <c r="U120" s="248" t="str">
        <f>IF(ISERROR(VLOOKUP($A120,parlvotes_lh!$A$11:$ZZ$200,226,FALSE))=TRUE,"",IF(VLOOKUP($A120,parlvotes_lh!$A$11:$ZZ$200,226,FALSE)=0,"",VLOOKUP($A120,parlvotes_lh!$A$11:$ZZ$200,226,FALSE)))</f>
        <v/>
      </c>
      <c r="V120" s="248" t="str">
        <f>IF(ISERROR(VLOOKUP($A120,parlvotes_lh!$A$11:$ZZ$200,246,FALSE))=TRUE,"",IF(VLOOKUP($A120,parlvotes_lh!$A$11:$ZZ$200,246,FALSE)=0,"",VLOOKUP($A120,parlvotes_lh!$A$11:$ZZ$200,246,FALSE)))</f>
        <v/>
      </c>
      <c r="W120" s="248" t="str">
        <f>IF(ISERROR(VLOOKUP($A120,parlvotes_lh!$A$11:$ZZ$200,266,FALSE))=TRUE,"",IF(VLOOKUP($A120,parlvotes_lh!$A$11:$ZZ$200,266,FALSE)=0,"",VLOOKUP($A120,parlvotes_lh!$A$11:$ZZ$200,266,FALSE)))</f>
        <v/>
      </c>
      <c r="X120" s="248" t="str">
        <f>IF(ISERROR(VLOOKUP($A120,parlvotes_lh!$A$11:$ZZ$200,286,FALSE))=TRUE,"",IF(VLOOKUP($A120,parlvotes_lh!$A$11:$ZZ$200,286,FALSE)=0,"",VLOOKUP($A120,parlvotes_lh!$A$11:$ZZ$200,286,FALSE)))</f>
        <v/>
      </c>
      <c r="Y120" s="248" t="str">
        <f>IF(ISERROR(VLOOKUP($A120,parlvotes_lh!$A$11:$ZZ$200,306,FALSE))=TRUE,"",IF(VLOOKUP($A120,parlvotes_lh!$A$11:$ZZ$200,306,FALSE)=0,"",VLOOKUP($A120,parlvotes_lh!$A$11:$ZZ$200,306,FALSE)))</f>
        <v/>
      </c>
      <c r="Z120" s="248" t="str">
        <f>IF(ISERROR(VLOOKUP($A120,parlvotes_lh!$A$11:$ZZ$200,326,FALSE))=TRUE,"",IF(VLOOKUP($A120,parlvotes_lh!$A$11:$ZZ$200,326,FALSE)=0,"",VLOOKUP($A120,parlvotes_lh!$A$11:$ZZ$200,326,FALSE)))</f>
        <v/>
      </c>
      <c r="AA120" s="248" t="str">
        <f>IF(ISERROR(VLOOKUP($A120,parlvotes_lh!$A$11:$ZZ$200,346,FALSE))=TRUE,"",IF(VLOOKUP($A120,parlvotes_lh!$A$11:$ZZ$200,346,FALSE)=0,"",VLOOKUP($A120,parlvotes_lh!$A$11:$ZZ$200,346,FALSE)))</f>
        <v/>
      </c>
      <c r="AB120" s="248" t="str">
        <f>IF(ISERROR(VLOOKUP($A120,parlvotes_lh!$A$11:$ZZ$200,366,FALSE))=TRUE,"",IF(VLOOKUP($A120,parlvotes_lh!$A$11:$ZZ$200,366,FALSE)=0,"",VLOOKUP($A120,parlvotes_lh!$A$11:$ZZ$200,366,FALSE)))</f>
        <v/>
      </c>
      <c r="AC120" s="248" t="str">
        <f>IF(ISERROR(VLOOKUP($A120,parlvotes_lh!$A$11:$ZZ$200,386,FALSE))=TRUE,"",IF(VLOOKUP($A120,parlvotes_lh!$A$11:$ZZ$200,386,FALSE)=0,"",VLOOKUP($A120,parlvotes_lh!$A$11:$ZZ$200,386,FALSE)))</f>
        <v/>
      </c>
    </row>
    <row r="121" spans="1:29" ht="13.5" customHeight="1" x14ac:dyDescent="0.2">
      <c r="A121" s="242"/>
      <c r="B121" s="96" t="str">
        <f>IF(A121="","",MID(info_weblinks!$C$3,32,3))</f>
        <v/>
      </c>
      <c r="C121" s="96" t="str">
        <f>IF(info_parties!G116="","",info_parties!G116)</f>
        <v>South Tyrolean People's Party-Olive Tree</v>
      </c>
      <c r="D121" s="96" t="str">
        <f>IF(info_parties!K116="","",info_parties!K116)</f>
        <v>Südtiroler Volkspartei-L'Ulivo</v>
      </c>
      <c r="E121" s="96" t="str">
        <f>IF(info_parties!H116="","",info_parties!H116)</f>
        <v>SVP-U</v>
      </c>
      <c r="F121" s="243" t="str">
        <f t="shared" si="12"/>
        <v/>
      </c>
      <c r="G121" s="244" t="str">
        <f t="shared" si="13"/>
        <v/>
      </c>
      <c r="H121" s="245" t="str">
        <f t="shared" si="14"/>
        <v/>
      </c>
      <c r="I121" s="246" t="str">
        <f t="shared" si="15"/>
        <v/>
      </c>
      <c r="J121" s="247" t="str">
        <f>IF(ISERROR(VLOOKUP($A121,parlvotes_lh!$A$11:$ZZ$200,6,FALSE))=TRUE,"",IF(VLOOKUP($A121,parlvotes_lh!$A$11:$ZZ$200,6,FALSE)=0,"",VLOOKUP($A121,parlvotes_lh!$A$11:$ZZ$200,6,FALSE)))</f>
        <v/>
      </c>
      <c r="K121" s="247" t="str">
        <f>IF(ISERROR(VLOOKUP($A121,parlvotes_lh!$A$11:$ZZ$200,26,FALSE))=TRUE,"",IF(VLOOKUP($A121,parlvotes_lh!$A$11:$ZZ$200,26,FALSE)=0,"",VLOOKUP($A121,parlvotes_lh!$A$11:$ZZ$200,26,FALSE)))</f>
        <v/>
      </c>
      <c r="L121" s="247" t="str">
        <f>IF(ISERROR(VLOOKUP($A121,parlvotes_lh!$A$11:$ZZ$200,46,FALSE))=TRUE,"",IF(VLOOKUP($A121,parlvotes_lh!$A$11:$ZZ$200,46,FALSE)=0,"",VLOOKUP($A121,parlvotes_lh!$A$11:$ZZ$200,46,FALSE)))</f>
        <v/>
      </c>
      <c r="M121" s="247" t="str">
        <f>IF(ISERROR(VLOOKUP($A121,parlvotes_lh!$A$11:$ZZ$200,66,FALSE))=TRUE,"",IF(VLOOKUP($A121,parlvotes_lh!$A$11:$ZZ$200,66,FALSE)=0,"",VLOOKUP($A121,parlvotes_lh!$A$11:$ZZ$200,66,FALSE)))</f>
        <v/>
      </c>
      <c r="N121" s="247" t="str">
        <f>IF(ISERROR(VLOOKUP($A121,parlvotes_lh!$A$11:$ZZ$200,86,FALSE))=TRUE,"",IF(VLOOKUP($A121,parlvotes_lh!$A$11:$ZZ$200,86,FALSE)=0,"",VLOOKUP($A121,parlvotes_lh!$A$11:$ZZ$200,86,FALSE)))</f>
        <v/>
      </c>
      <c r="O121" s="247" t="str">
        <f>IF(ISERROR(VLOOKUP($A121,parlvotes_lh!$A$11:$ZZ$200,106,FALSE))=TRUE,"",IF(VLOOKUP($A121,parlvotes_lh!$A$11:$ZZ$200,106,FALSE)=0,"",VLOOKUP($A121,parlvotes_lh!$A$11:$ZZ$200,106,FALSE)))</f>
        <v/>
      </c>
      <c r="P121" s="247" t="str">
        <f>IF(ISERROR(VLOOKUP($A121,parlvotes_lh!$A$11:$ZZ$200,126,FALSE))=TRUE,"",IF(VLOOKUP($A121,parlvotes_lh!$A$11:$ZZ$200,126,FALSE)=0,"",VLOOKUP($A121,parlvotes_lh!$A$11:$ZZ$200,126,FALSE)))</f>
        <v/>
      </c>
      <c r="Q121" s="248" t="str">
        <f>IF(ISERROR(VLOOKUP($A121,parlvotes_lh!$A$11:$ZZ$200,146,FALSE))=TRUE,"",IF(VLOOKUP($A121,parlvotes_lh!$A$11:$ZZ$200,146,FALSE)=0,"",VLOOKUP($A121,parlvotes_lh!$A$11:$ZZ$200,146,FALSE)))</f>
        <v/>
      </c>
      <c r="R121" s="248" t="str">
        <f>IF(ISERROR(VLOOKUP($A121,parlvotes_lh!$A$11:$ZZ$200,166,FALSE))=TRUE,"",IF(VLOOKUP($A121,parlvotes_lh!$A$11:$ZZ$200,166,FALSE)=0,"",VLOOKUP($A121,parlvotes_lh!$A$11:$ZZ$200,166,FALSE)))</f>
        <v/>
      </c>
      <c r="S121" s="248" t="str">
        <f>IF(ISERROR(VLOOKUP($A121,parlvotes_lh!$A$11:$ZZ$200,186,FALSE))=TRUE,"",IF(VLOOKUP($A121,parlvotes_lh!$A$11:$ZZ$200,186,FALSE)=0,"",VLOOKUP($A121,parlvotes_lh!$A$11:$ZZ$200,186,FALSE)))</f>
        <v/>
      </c>
      <c r="T121" s="248" t="str">
        <f>IF(ISERROR(VLOOKUP($A121,parlvotes_lh!$A$11:$ZZ$200,206,FALSE))=TRUE,"",IF(VLOOKUP($A121,parlvotes_lh!$A$11:$ZZ$200,206,FALSE)=0,"",VLOOKUP($A121,parlvotes_lh!$A$11:$ZZ$200,206,FALSE)))</f>
        <v/>
      </c>
      <c r="U121" s="248" t="str">
        <f>IF(ISERROR(VLOOKUP($A121,parlvotes_lh!$A$11:$ZZ$200,226,FALSE))=TRUE,"",IF(VLOOKUP($A121,parlvotes_lh!$A$11:$ZZ$200,226,FALSE)=0,"",VLOOKUP($A121,parlvotes_lh!$A$11:$ZZ$200,226,FALSE)))</f>
        <v/>
      </c>
      <c r="V121" s="248" t="str">
        <f>IF(ISERROR(VLOOKUP($A121,parlvotes_lh!$A$11:$ZZ$200,246,FALSE))=TRUE,"",IF(VLOOKUP($A121,parlvotes_lh!$A$11:$ZZ$200,246,FALSE)=0,"",VLOOKUP($A121,parlvotes_lh!$A$11:$ZZ$200,246,FALSE)))</f>
        <v/>
      </c>
      <c r="W121" s="248" t="str">
        <f>IF(ISERROR(VLOOKUP($A121,parlvotes_lh!$A$11:$ZZ$200,266,FALSE))=TRUE,"",IF(VLOOKUP($A121,parlvotes_lh!$A$11:$ZZ$200,266,FALSE)=0,"",VLOOKUP($A121,parlvotes_lh!$A$11:$ZZ$200,266,FALSE)))</f>
        <v/>
      </c>
      <c r="X121" s="248" t="str">
        <f>IF(ISERROR(VLOOKUP($A121,parlvotes_lh!$A$11:$ZZ$200,286,FALSE))=TRUE,"",IF(VLOOKUP($A121,parlvotes_lh!$A$11:$ZZ$200,286,FALSE)=0,"",VLOOKUP($A121,parlvotes_lh!$A$11:$ZZ$200,286,FALSE)))</f>
        <v/>
      </c>
      <c r="Y121" s="248" t="str">
        <f>IF(ISERROR(VLOOKUP($A121,parlvotes_lh!$A$11:$ZZ$200,306,FALSE))=TRUE,"",IF(VLOOKUP($A121,parlvotes_lh!$A$11:$ZZ$200,306,FALSE)=0,"",VLOOKUP($A121,parlvotes_lh!$A$11:$ZZ$200,306,FALSE)))</f>
        <v/>
      </c>
      <c r="Z121" s="248" t="str">
        <f>IF(ISERROR(VLOOKUP($A121,parlvotes_lh!$A$11:$ZZ$200,326,FALSE))=TRUE,"",IF(VLOOKUP($A121,parlvotes_lh!$A$11:$ZZ$200,326,FALSE)=0,"",VLOOKUP($A121,parlvotes_lh!$A$11:$ZZ$200,326,FALSE)))</f>
        <v/>
      </c>
      <c r="AA121" s="248" t="str">
        <f>IF(ISERROR(VLOOKUP($A121,parlvotes_lh!$A$11:$ZZ$200,346,FALSE))=TRUE,"",IF(VLOOKUP($A121,parlvotes_lh!$A$11:$ZZ$200,346,FALSE)=0,"",VLOOKUP($A121,parlvotes_lh!$A$11:$ZZ$200,346,FALSE)))</f>
        <v/>
      </c>
      <c r="AB121" s="248" t="str">
        <f>IF(ISERROR(VLOOKUP($A121,parlvotes_lh!$A$11:$ZZ$200,366,FALSE))=TRUE,"",IF(VLOOKUP($A121,parlvotes_lh!$A$11:$ZZ$200,366,FALSE)=0,"",VLOOKUP($A121,parlvotes_lh!$A$11:$ZZ$200,366,FALSE)))</f>
        <v/>
      </c>
      <c r="AC121" s="248" t="str">
        <f>IF(ISERROR(VLOOKUP($A121,parlvotes_lh!$A$11:$ZZ$200,386,FALSE))=TRUE,"",IF(VLOOKUP($A121,parlvotes_lh!$A$11:$ZZ$200,386,FALSE)=0,"",VLOOKUP($A121,parlvotes_lh!$A$11:$ZZ$200,386,FALSE)))</f>
        <v/>
      </c>
    </row>
    <row r="122" spans="1:29" ht="13.5" customHeight="1" x14ac:dyDescent="0.2">
      <c r="A122" s="242"/>
      <c r="B122" s="96" t="str">
        <f>IF(A122="","",MID(info_weblinks!$C$3,32,3))</f>
        <v/>
      </c>
      <c r="C122" s="96" t="str">
        <f>IF(info_parties!G117="","",info_parties!G117)</f>
        <v>Valdotan Union-Autonomists Democrats Progressives-Republican Party of Italy</v>
      </c>
      <c r="D122" s="96" t="str">
        <f>IF(info_parties!K117="","",info_parties!K117)</f>
        <v>Union Valdôtaine-Autonomisti Democratici Progressisti-Partito Repubblicano Italiano</v>
      </c>
      <c r="E122" s="96" t="str">
        <f>IF(info_parties!H117="","",info_parties!H117)</f>
        <v>UV-ADP-PRI</v>
      </c>
      <c r="F122" s="243" t="str">
        <f t="shared" si="12"/>
        <v/>
      </c>
      <c r="G122" s="244" t="str">
        <f t="shared" si="13"/>
        <v/>
      </c>
      <c r="H122" s="245" t="str">
        <f t="shared" si="14"/>
        <v/>
      </c>
      <c r="I122" s="246" t="str">
        <f t="shared" si="15"/>
        <v/>
      </c>
      <c r="J122" s="247" t="str">
        <f>IF(ISERROR(VLOOKUP($A122,parlvotes_lh!$A$11:$ZZ$200,6,FALSE))=TRUE,"",IF(VLOOKUP($A122,parlvotes_lh!$A$11:$ZZ$200,6,FALSE)=0,"",VLOOKUP($A122,parlvotes_lh!$A$11:$ZZ$200,6,FALSE)))</f>
        <v/>
      </c>
      <c r="K122" s="247" t="str">
        <f>IF(ISERROR(VLOOKUP($A122,parlvotes_lh!$A$11:$ZZ$200,26,FALSE))=TRUE,"",IF(VLOOKUP($A122,parlvotes_lh!$A$11:$ZZ$200,26,FALSE)=0,"",VLOOKUP($A122,parlvotes_lh!$A$11:$ZZ$200,26,FALSE)))</f>
        <v/>
      </c>
      <c r="L122" s="247" t="str">
        <f>IF(ISERROR(VLOOKUP($A122,parlvotes_lh!$A$11:$ZZ$200,46,FALSE))=TRUE,"",IF(VLOOKUP($A122,parlvotes_lh!$A$11:$ZZ$200,46,FALSE)=0,"",VLOOKUP($A122,parlvotes_lh!$A$11:$ZZ$200,46,FALSE)))</f>
        <v/>
      </c>
      <c r="M122" s="247" t="str">
        <f>IF(ISERROR(VLOOKUP($A122,parlvotes_lh!$A$11:$ZZ$200,66,FALSE))=TRUE,"",IF(VLOOKUP($A122,parlvotes_lh!$A$11:$ZZ$200,66,FALSE)=0,"",VLOOKUP($A122,parlvotes_lh!$A$11:$ZZ$200,66,FALSE)))</f>
        <v/>
      </c>
      <c r="N122" s="247" t="str">
        <f>IF(ISERROR(VLOOKUP($A122,parlvotes_lh!$A$11:$ZZ$200,86,FALSE))=TRUE,"",IF(VLOOKUP($A122,parlvotes_lh!$A$11:$ZZ$200,86,FALSE)=0,"",VLOOKUP($A122,parlvotes_lh!$A$11:$ZZ$200,86,FALSE)))</f>
        <v/>
      </c>
      <c r="O122" s="247" t="str">
        <f>IF(ISERROR(VLOOKUP($A122,parlvotes_lh!$A$11:$ZZ$200,106,FALSE))=TRUE,"",IF(VLOOKUP($A122,parlvotes_lh!$A$11:$ZZ$200,106,FALSE)=0,"",VLOOKUP($A122,parlvotes_lh!$A$11:$ZZ$200,106,FALSE)))</f>
        <v/>
      </c>
      <c r="P122" s="247" t="str">
        <f>IF(ISERROR(VLOOKUP($A122,parlvotes_lh!$A$11:$ZZ$200,126,FALSE))=TRUE,"",IF(VLOOKUP($A122,parlvotes_lh!$A$11:$ZZ$200,126,FALSE)=0,"",VLOOKUP($A122,parlvotes_lh!$A$11:$ZZ$200,126,FALSE)))</f>
        <v/>
      </c>
      <c r="Q122" s="248" t="str">
        <f>IF(ISERROR(VLOOKUP($A122,parlvotes_lh!$A$11:$ZZ$200,146,FALSE))=TRUE,"",IF(VLOOKUP($A122,parlvotes_lh!$A$11:$ZZ$200,146,FALSE)=0,"",VLOOKUP($A122,parlvotes_lh!$A$11:$ZZ$200,146,FALSE)))</f>
        <v/>
      </c>
      <c r="R122" s="248" t="str">
        <f>IF(ISERROR(VLOOKUP($A122,parlvotes_lh!$A$11:$ZZ$200,166,FALSE))=TRUE,"",IF(VLOOKUP($A122,parlvotes_lh!$A$11:$ZZ$200,166,FALSE)=0,"",VLOOKUP($A122,parlvotes_lh!$A$11:$ZZ$200,166,FALSE)))</f>
        <v/>
      </c>
      <c r="S122" s="248" t="str">
        <f>IF(ISERROR(VLOOKUP($A122,parlvotes_lh!$A$11:$ZZ$200,186,FALSE))=TRUE,"",IF(VLOOKUP($A122,parlvotes_lh!$A$11:$ZZ$200,186,FALSE)=0,"",VLOOKUP($A122,parlvotes_lh!$A$11:$ZZ$200,186,FALSE)))</f>
        <v/>
      </c>
      <c r="T122" s="248" t="str">
        <f>IF(ISERROR(VLOOKUP($A122,parlvotes_lh!$A$11:$ZZ$200,206,FALSE))=TRUE,"",IF(VLOOKUP($A122,parlvotes_lh!$A$11:$ZZ$200,206,FALSE)=0,"",VLOOKUP($A122,parlvotes_lh!$A$11:$ZZ$200,206,FALSE)))</f>
        <v/>
      </c>
      <c r="U122" s="248" t="str">
        <f>IF(ISERROR(VLOOKUP($A122,parlvotes_lh!$A$11:$ZZ$200,226,FALSE))=TRUE,"",IF(VLOOKUP($A122,parlvotes_lh!$A$11:$ZZ$200,226,FALSE)=0,"",VLOOKUP($A122,parlvotes_lh!$A$11:$ZZ$200,226,FALSE)))</f>
        <v/>
      </c>
      <c r="V122" s="248" t="str">
        <f>IF(ISERROR(VLOOKUP($A122,parlvotes_lh!$A$11:$ZZ$200,246,FALSE))=TRUE,"",IF(VLOOKUP($A122,parlvotes_lh!$A$11:$ZZ$200,246,FALSE)=0,"",VLOOKUP($A122,parlvotes_lh!$A$11:$ZZ$200,246,FALSE)))</f>
        <v/>
      </c>
      <c r="W122" s="248" t="str">
        <f>IF(ISERROR(VLOOKUP($A122,parlvotes_lh!$A$11:$ZZ$200,266,FALSE))=TRUE,"",IF(VLOOKUP($A122,parlvotes_lh!$A$11:$ZZ$200,266,FALSE)=0,"",VLOOKUP($A122,parlvotes_lh!$A$11:$ZZ$200,266,FALSE)))</f>
        <v/>
      </c>
      <c r="X122" s="248" t="str">
        <f>IF(ISERROR(VLOOKUP($A122,parlvotes_lh!$A$11:$ZZ$200,286,FALSE))=TRUE,"",IF(VLOOKUP($A122,parlvotes_lh!$A$11:$ZZ$200,286,FALSE)=0,"",VLOOKUP($A122,parlvotes_lh!$A$11:$ZZ$200,286,FALSE)))</f>
        <v/>
      </c>
      <c r="Y122" s="248" t="str">
        <f>IF(ISERROR(VLOOKUP($A122,parlvotes_lh!$A$11:$ZZ$200,306,FALSE))=TRUE,"",IF(VLOOKUP($A122,parlvotes_lh!$A$11:$ZZ$200,306,FALSE)=0,"",VLOOKUP($A122,parlvotes_lh!$A$11:$ZZ$200,306,FALSE)))</f>
        <v/>
      </c>
      <c r="Z122" s="248" t="str">
        <f>IF(ISERROR(VLOOKUP($A122,parlvotes_lh!$A$11:$ZZ$200,326,FALSE))=TRUE,"",IF(VLOOKUP($A122,parlvotes_lh!$A$11:$ZZ$200,326,FALSE)=0,"",VLOOKUP($A122,parlvotes_lh!$A$11:$ZZ$200,326,FALSE)))</f>
        <v/>
      </c>
      <c r="AA122" s="248" t="str">
        <f>IF(ISERROR(VLOOKUP($A122,parlvotes_lh!$A$11:$ZZ$200,346,FALSE))=TRUE,"",IF(VLOOKUP($A122,parlvotes_lh!$A$11:$ZZ$200,346,FALSE)=0,"",VLOOKUP($A122,parlvotes_lh!$A$11:$ZZ$200,346,FALSE)))</f>
        <v/>
      </c>
      <c r="AB122" s="248" t="str">
        <f>IF(ISERROR(VLOOKUP($A122,parlvotes_lh!$A$11:$ZZ$200,366,FALSE))=TRUE,"",IF(VLOOKUP($A122,parlvotes_lh!$A$11:$ZZ$200,366,FALSE)=0,"",VLOOKUP($A122,parlvotes_lh!$A$11:$ZZ$200,366,FALSE)))</f>
        <v/>
      </c>
      <c r="AC122" s="248" t="str">
        <f>IF(ISERROR(VLOOKUP($A122,parlvotes_lh!$A$11:$ZZ$200,386,FALSE))=TRUE,"",IF(VLOOKUP($A122,parlvotes_lh!$A$11:$ZZ$200,386,FALSE)=0,"",VLOOKUP($A122,parlvotes_lh!$A$11:$ZZ$200,386,FALSE)))</f>
        <v/>
      </c>
    </row>
    <row r="123" spans="1:29" ht="13.5" customHeight="1" x14ac:dyDescent="0.2">
      <c r="A123" s="242"/>
      <c r="B123" s="96" t="str">
        <f>IF(A123="","",MID(info_weblinks!$C$3,32,3))</f>
        <v/>
      </c>
      <c r="C123" s="96" t="str">
        <f>IF(info_parties!G118="","",info_parties!G118)</f>
        <v>Union of Democrats for the Republic</v>
      </c>
      <c r="D123" s="96" t="str">
        <f>IF(info_parties!K118="","",info_parties!K118)</f>
        <v>Unione dei Remocratici per la Repubblica</v>
      </c>
      <c r="E123" s="96" t="str">
        <f>IF(info_parties!H118="","",info_parties!H118)</f>
        <v>UDR</v>
      </c>
      <c r="F123" s="243" t="str">
        <f t="shared" si="12"/>
        <v/>
      </c>
      <c r="G123" s="244" t="str">
        <f t="shared" si="13"/>
        <v/>
      </c>
      <c r="H123" s="245" t="str">
        <f t="shared" si="14"/>
        <v/>
      </c>
      <c r="I123" s="246" t="str">
        <f t="shared" si="15"/>
        <v/>
      </c>
      <c r="J123" s="247" t="str">
        <f>IF(ISERROR(VLOOKUP($A123,parlvotes_lh!$A$11:$ZZ$200,6,FALSE))=TRUE,"",IF(VLOOKUP($A123,parlvotes_lh!$A$11:$ZZ$200,6,FALSE)=0,"",VLOOKUP($A123,parlvotes_lh!$A$11:$ZZ$200,6,FALSE)))</f>
        <v/>
      </c>
      <c r="K123" s="247" t="str">
        <f>IF(ISERROR(VLOOKUP($A123,parlvotes_lh!$A$11:$ZZ$200,26,FALSE))=TRUE,"",IF(VLOOKUP($A123,parlvotes_lh!$A$11:$ZZ$200,26,FALSE)=0,"",VLOOKUP($A123,parlvotes_lh!$A$11:$ZZ$200,26,FALSE)))</f>
        <v/>
      </c>
      <c r="L123" s="247" t="str">
        <f>IF(ISERROR(VLOOKUP($A123,parlvotes_lh!$A$11:$ZZ$200,46,FALSE))=TRUE,"",IF(VLOOKUP($A123,parlvotes_lh!$A$11:$ZZ$200,46,FALSE)=0,"",VLOOKUP($A123,parlvotes_lh!$A$11:$ZZ$200,46,FALSE)))</f>
        <v/>
      </c>
      <c r="M123" s="247" t="str">
        <f>IF(ISERROR(VLOOKUP($A123,parlvotes_lh!$A$11:$ZZ$200,66,FALSE))=TRUE,"",IF(VLOOKUP($A123,parlvotes_lh!$A$11:$ZZ$200,66,FALSE)=0,"",VLOOKUP($A123,parlvotes_lh!$A$11:$ZZ$200,66,FALSE)))</f>
        <v/>
      </c>
      <c r="N123" s="247" t="str">
        <f>IF(ISERROR(VLOOKUP($A123,parlvotes_lh!$A$11:$ZZ$200,86,FALSE))=TRUE,"",IF(VLOOKUP($A123,parlvotes_lh!$A$11:$ZZ$200,86,FALSE)=0,"",VLOOKUP($A123,parlvotes_lh!$A$11:$ZZ$200,86,FALSE)))</f>
        <v/>
      </c>
      <c r="O123" s="247" t="str">
        <f>IF(ISERROR(VLOOKUP($A123,parlvotes_lh!$A$11:$ZZ$200,106,FALSE))=TRUE,"",IF(VLOOKUP($A123,parlvotes_lh!$A$11:$ZZ$200,106,FALSE)=0,"",VLOOKUP($A123,parlvotes_lh!$A$11:$ZZ$200,106,FALSE)))</f>
        <v/>
      </c>
      <c r="P123" s="247" t="str">
        <f>IF(ISERROR(VLOOKUP($A123,parlvotes_lh!$A$11:$ZZ$200,126,FALSE))=TRUE,"",IF(VLOOKUP($A123,parlvotes_lh!$A$11:$ZZ$200,126,FALSE)=0,"",VLOOKUP($A123,parlvotes_lh!$A$11:$ZZ$200,126,FALSE)))</f>
        <v/>
      </c>
      <c r="Q123" s="248" t="str">
        <f>IF(ISERROR(VLOOKUP($A123,parlvotes_lh!$A$11:$ZZ$200,146,FALSE))=TRUE,"",IF(VLOOKUP($A123,parlvotes_lh!$A$11:$ZZ$200,146,FALSE)=0,"",VLOOKUP($A123,parlvotes_lh!$A$11:$ZZ$200,146,FALSE)))</f>
        <v/>
      </c>
      <c r="R123" s="248" t="str">
        <f>IF(ISERROR(VLOOKUP($A123,parlvotes_lh!$A$11:$ZZ$200,166,FALSE))=TRUE,"",IF(VLOOKUP($A123,parlvotes_lh!$A$11:$ZZ$200,166,FALSE)=0,"",VLOOKUP($A123,parlvotes_lh!$A$11:$ZZ$200,166,FALSE)))</f>
        <v/>
      </c>
      <c r="S123" s="248" t="str">
        <f>IF(ISERROR(VLOOKUP($A123,parlvotes_lh!$A$11:$ZZ$200,186,FALSE))=TRUE,"",IF(VLOOKUP($A123,parlvotes_lh!$A$11:$ZZ$200,186,FALSE)=0,"",VLOOKUP($A123,parlvotes_lh!$A$11:$ZZ$200,186,FALSE)))</f>
        <v/>
      </c>
      <c r="T123" s="248" t="str">
        <f>IF(ISERROR(VLOOKUP($A123,parlvotes_lh!$A$11:$ZZ$200,206,FALSE))=TRUE,"",IF(VLOOKUP($A123,parlvotes_lh!$A$11:$ZZ$200,206,FALSE)=0,"",VLOOKUP($A123,parlvotes_lh!$A$11:$ZZ$200,206,FALSE)))</f>
        <v/>
      </c>
      <c r="U123" s="248" t="str">
        <f>IF(ISERROR(VLOOKUP($A123,parlvotes_lh!$A$11:$ZZ$200,226,FALSE))=TRUE,"",IF(VLOOKUP($A123,parlvotes_lh!$A$11:$ZZ$200,226,FALSE)=0,"",VLOOKUP($A123,parlvotes_lh!$A$11:$ZZ$200,226,FALSE)))</f>
        <v/>
      </c>
      <c r="V123" s="248" t="str">
        <f>IF(ISERROR(VLOOKUP($A123,parlvotes_lh!$A$11:$ZZ$200,246,FALSE))=TRUE,"",IF(VLOOKUP($A123,parlvotes_lh!$A$11:$ZZ$200,246,FALSE)=0,"",VLOOKUP($A123,parlvotes_lh!$A$11:$ZZ$200,246,FALSE)))</f>
        <v/>
      </c>
      <c r="W123" s="248" t="str">
        <f>IF(ISERROR(VLOOKUP($A123,parlvotes_lh!$A$11:$ZZ$200,266,FALSE))=TRUE,"",IF(VLOOKUP($A123,parlvotes_lh!$A$11:$ZZ$200,266,FALSE)=0,"",VLOOKUP($A123,parlvotes_lh!$A$11:$ZZ$200,266,FALSE)))</f>
        <v/>
      </c>
      <c r="X123" s="248" t="str">
        <f>IF(ISERROR(VLOOKUP($A123,parlvotes_lh!$A$11:$ZZ$200,286,FALSE))=TRUE,"",IF(VLOOKUP($A123,parlvotes_lh!$A$11:$ZZ$200,286,FALSE)=0,"",VLOOKUP($A123,parlvotes_lh!$A$11:$ZZ$200,286,FALSE)))</f>
        <v/>
      </c>
      <c r="Y123" s="248" t="str">
        <f>IF(ISERROR(VLOOKUP($A123,parlvotes_lh!$A$11:$ZZ$200,306,FALSE))=TRUE,"",IF(VLOOKUP($A123,parlvotes_lh!$A$11:$ZZ$200,306,FALSE)=0,"",VLOOKUP($A123,parlvotes_lh!$A$11:$ZZ$200,306,FALSE)))</f>
        <v/>
      </c>
      <c r="Z123" s="248" t="str">
        <f>IF(ISERROR(VLOOKUP($A123,parlvotes_lh!$A$11:$ZZ$200,326,FALSE))=TRUE,"",IF(VLOOKUP($A123,parlvotes_lh!$A$11:$ZZ$200,326,FALSE)=0,"",VLOOKUP($A123,parlvotes_lh!$A$11:$ZZ$200,326,FALSE)))</f>
        <v/>
      </c>
      <c r="AA123" s="248" t="str">
        <f>IF(ISERROR(VLOOKUP($A123,parlvotes_lh!$A$11:$ZZ$200,346,FALSE))=TRUE,"",IF(VLOOKUP($A123,parlvotes_lh!$A$11:$ZZ$200,346,FALSE)=0,"",VLOOKUP($A123,parlvotes_lh!$A$11:$ZZ$200,346,FALSE)))</f>
        <v/>
      </c>
      <c r="AB123" s="248" t="str">
        <f>IF(ISERROR(VLOOKUP($A123,parlvotes_lh!$A$11:$ZZ$200,366,FALSE))=TRUE,"",IF(VLOOKUP($A123,parlvotes_lh!$A$11:$ZZ$200,366,FALSE)=0,"",VLOOKUP($A123,parlvotes_lh!$A$11:$ZZ$200,366,FALSE)))</f>
        <v/>
      </c>
      <c r="AC123" s="248" t="str">
        <f>IF(ISERROR(VLOOKUP($A123,parlvotes_lh!$A$11:$ZZ$200,386,FALSE))=TRUE,"",IF(VLOOKUP($A123,parlvotes_lh!$A$11:$ZZ$200,386,FALSE)=0,"",VLOOKUP($A123,parlvotes_lh!$A$11:$ZZ$200,386,FALSE)))</f>
        <v/>
      </c>
    </row>
    <row r="124" spans="1:29" ht="13.5" customHeight="1" x14ac:dyDescent="0.2">
      <c r="A124" s="242"/>
      <c r="B124" s="96" t="str">
        <f>IF(A124="","",MID(info_weblinks!$C$3,32,3))</f>
        <v/>
      </c>
      <c r="C124" s="96" t="str">
        <f>IF(info_parties!G119="","",info_parties!G119)</f>
        <v>Union of Democrats for Europe</v>
      </c>
      <c r="D124" s="96" t="str">
        <f>IF(info_parties!K119="","",info_parties!K119)</f>
        <v>Unione dei Democratici per l'Europa</v>
      </c>
      <c r="E124" s="96" t="str">
        <f>IF(info_parties!H119="","",info_parties!H119)</f>
        <v>UDEUR</v>
      </c>
      <c r="F124" s="243" t="str">
        <f t="shared" si="12"/>
        <v/>
      </c>
      <c r="G124" s="244" t="str">
        <f t="shared" si="13"/>
        <v/>
      </c>
      <c r="H124" s="245" t="str">
        <f t="shared" si="14"/>
        <v/>
      </c>
      <c r="I124" s="246" t="str">
        <f t="shared" si="15"/>
        <v/>
      </c>
      <c r="J124" s="247" t="str">
        <f>IF(ISERROR(VLOOKUP($A124,parlvotes_lh!$A$11:$ZZ$200,6,FALSE))=TRUE,"",IF(VLOOKUP($A124,parlvotes_lh!$A$11:$ZZ$200,6,FALSE)=0,"",VLOOKUP($A124,parlvotes_lh!$A$11:$ZZ$200,6,FALSE)))</f>
        <v/>
      </c>
      <c r="K124" s="247" t="str">
        <f>IF(ISERROR(VLOOKUP($A124,parlvotes_lh!$A$11:$ZZ$200,26,FALSE))=TRUE,"",IF(VLOOKUP($A124,parlvotes_lh!$A$11:$ZZ$200,26,FALSE)=0,"",VLOOKUP($A124,parlvotes_lh!$A$11:$ZZ$200,26,FALSE)))</f>
        <v/>
      </c>
      <c r="L124" s="247" t="str">
        <f>IF(ISERROR(VLOOKUP($A124,parlvotes_lh!$A$11:$ZZ$200,46,FALSE))=TRUE,"",IF(VLOOKUP($A124,parlvotes_lh!$A$11:$ZZ$200,46,FALSE)=0,"",VLOOKUP($A124,parlvotes_lh!$A$11:$ZZ$200,46,FALSE)))</f>
        <v/>
      </c>
      <c r="M124" s="247" t="str">
        <f>IF(ISERROR(VLOOKUP($A124,parlvotes_lh!$A$11:$ZZ$200,66,FALSE))=TRUE,"",IF(VLOOKUP($A124,parlvotes_lh!$A$11:$ZZ$200,66,FALSE)=0,"",VLOOKUP($A124,parlvotes_lh!$A$11:$ZZ$200,66,FALSE)))</f>
        <v/>
      </c>
      <c r="N124" s="247" t="str">
        <f>IF(ISERROR(VLOOKUP($A124,parlvotes_lh!$A$11:$ZZ$200,86,FALSE))=TRUE,"",IF(VLOOKUP($A124,parlvotes_lh!$A$11:$ZZ$200,86,FALSE)=0,"",VLOOKUP($A124,parlvotes_lh!$A$11:$ZZ$200,86,FALSE)))</f>
        <v/>
      </c>
      <c r="O124" s="247" t="str">
        <f>IF(ISERROR(VLOOKUP($A124,parlvotes_lh!$A$11:$ZZ$200,106,FALSE))=TRUE,"",IF(VLOOKUP($A124,parlvotes_lh!$A$11:$ZZ$200,106,FALSE)=0,"",VLOOKUP($A124,parlvotes_lh!$A$11:$ZZ$200,106,FALSE)))</f>
        <v/>
      </c>
      <c r="P124" s="247" t="str">
        <f>IF(ISERROR(VLOOKUP($A124,parlvotes_lh!$A$11:$ZZ$200,126,FALSE))=TRUE,"",IF(VLOOKUP($A124,parlvotes_lh!$A$11:$ZZ$200,126,FALSE)=0,"",VLOOKUP($A124,parlvotes_lh!$A$11:$ZZ$200,126,FALSE)))</f>
        <v/>
      </c>
      <c r="Q124" s="248" t="str">
        <f>IF(ISERROR(VLOOKUP($A124,parlvotes_lh!$A$11:$ZZ$200,146,FALSE))=TRUE,"",IF(VLOOKUP($A124,parlvotes_lh!$A$11:$ZZ$200,146,FALSE)=0,"",VLOOKUP($A124,parlvotes_lh!$A$11:$ZZ$200,146,FALSE)))</f>
        <v/>
      </c>
      <c r="R124" s="248" t="str">
        <f>IF(ISERROR(VLOOKUP($A124,parlvotes_lh!$A$11:$ZZ$200,166,FALSE))=TRUE,"",IF(VLOOKUP($A124,parlvotes_lh!$A$11:$ZZ$200,166,FALSE)=0,"",VLOOKUP($A124,parlvotes_lh!$A$11:$ZZ$200,166,FALSE)))</f>
        <v/>
      </c>
      <c r="S124" s="248" t="str">
        <f>IF(ISERROR(VLOOKUP($A124,parlvotes_lh!$A$11:$ZZ$200,186,FALSE))=TRUE,"",IF(VLOOKUP($A124,parlvotes_lh!$A$11:$ZZ$200,186,FALSE)=0,"",VLOOKUP($A124,parlvotes_lh!$A$11:$ZZ$200,186,FALSE)))</f>
        <v/>
      </c>
      <c r="T124" s="248" t="str">
        <f>IF(ISERROR(VLOOKUP($A124,parlvotes_lh!$A$11:$ZZ$200,206,FALSE))=TRUE,"",IF(VLOOKUP($A124,parlvotes_lh!$A$11:$ZZ$200,206,FALSE)=0,"",VLOOKUP($A124,parlvotes_lh!$A$11:$ZZ$200,206,FALSE)))</f>
        <v/>
      </c>
      <c r="U124" s="248" t="str">
        <f>IF(ISERROR(VLOOKUP($A124,parlvotes_lh!$A$11:$ZZ$200,226,FALSE))=TRUE,"",IF(VLOOKUP($A124,parlvotes_lh!$A$11:$ZZ$200,226,FALSE)=0,"",VLOOKUP($A124,parlvotes_lh!$A$11:$ZZ$200,226,FALSE)))</f>
        <v/>
      </c>
      <c r="V124" s="248" t="str">
        <f>IF(ISERROR(VLOOKUP($A124,parlvotes_lh!$A$11:$ZZ$200,246,FALSE))=TRUE,"",IF(VLOOKUP($A124,parlvotes_lh!$A$11:$ZZ$200,246,FALSE)=0,"",VLOOKUP($A124,parlvotes_lh!$A$11:$ZZ$200,246,FALSE)))</f>
        <v/>
      </c>
      <c r="W124" s="248" t="str">
        <f>IF(ISERROR(VLOOKUP($A124,parlvotes_lh!$A$11:$ZZ$200,266,FALSE))=TRUE,"",IF(VLOOKUP($A124,parlvotes_lh!$A$11:$ZZ$200,266,FALSE)=0,"",VLOOKUP($A124,parlvotes_lh!$A$11:$ZZ$200,266,FALSE)))</f>
        <v/>
      </c>
      <c r="X124" s="248" t="str">
        <f>IF(ISERROR(VLOOKUP($A124,parlvotes_lh!$A$11:$ZZ$200,286,FALSE))=TRUE,"",IF(VLOOKUP($A124,parlvotes_lh!$A$11:$ZZ$200,286,FALSE)=0,"",VLOOKUP($A124,parlvotes_lh!$A$11:$ZZ$200,286,FALSE)))</f>
        <v/>
      </c>
      <c r="Y124" s="248" t="str">
        <f>IF(ISERROR(VLOOKUP($A124,parlvotes_lh!$A$11:$ZZ$200,306,FALSE))=TRUE,"",IF(VLOOKUP($A124,parlvotes_lh!$A$11:$ZZ$200,306,FALSE)=0,"",VLOOKUP($A124,parlvotes_lh!$A$11:$ZZ$200,306,FALSE)))</f>
        <v/>
      </c>
      <c r="Z124" s="248" t="str">
        <f>IF(ISERROR(VLOOKUP($A124,parlvotes_lh!$A$11:$ZZ$200,326,FALSE))=TRUE,"",IF(VLOOKUP($A124,parlvotes_lh!$A$11:$ZZ$200,326,FALSE)=0,"",VLOOKUP($A124,parlvotes_lh!$A$11:$ZZ$200,326,FALSE)))</f>
        <v/>
      </c>
      <c r="AA124" s="248" t="str">
        <f>IF(ISERROR(VLOOKUP($A124,parlvotes_lh!$A$11:$ZZ$200,346,FALSE))=TRUE,"",IF(VLOOKUP($A124,parlvotes_lh!$A$11:$ZZ$200,346,FALSE)=0,"",VLOOKUP($A124,parlvotes_lh!$A$11:$ZZ$200,346,FALSE)))</f>
        <v/>
      </c>
      <c r="AB124" s="248" t="str">
        <f>IF(ISERROR(VLOOKUP($A124,parlvotes_lh!$A$11:$ZZ$200,366,FALSE))=TRUE,"",IF(VLOOKUP($A124,parlvotes_lh!$A$11:$ZZ$200,366,FALSE)=0,"",VLOOKUP($A124,parlvotes_lh!$A$11:$ZZ$200,366,FALSE)))</f>
        <v/>
      </c>
      <c r="AC124" s="248" t="str">
        <f>IF(ISERROR(VLOOKUP($A124,parlvotes_lh!$A$11:$ZZ$200,386,FALSE))=TRUE,"",IF(VLOOKUP($A124,parlvotes_lh!$A$11:$ZZ$200,386,FALSE)=0,"",VLOOKUP($A124,parlvotes_lh!$A$11:$ZZ$200,386,FALSE)))</f>
        <v/>
      </c>
    </row>
    <row r="125" spans="1:29" ht="13.5" customHeight="1" x14ac:dyDescent="0.2">
      <c r="A125" s="242"/>
      <c r="B125" s="96" t="str">
        <f>IF(A125="","",MID(info_weblinks!$C$3,32,3))</f>
        <v/>
      </c>
      <c r="C125" s="96" t="str">
        <f>IF(info_parties!G120="","",info_parties!G120)</f>
        <v>Democratic Union</v>
      </c>
      <c r="D125" s="96" t="str">
        <f>IF(info_parties!K120="","",info_parties!K120)</f>
        <v>Unione Democratica</v>
      </c>
      <c r="E125" s="96" t="str">
        <f>IF(info_parties!H120="","",info_parties!H120)</f>
        <v>UD</v>
      </c>
      <c r="F125" s="243" t="str">
        <f t="shared" si="12"/>
        <v/>
      </c>
      <c r="G125" s="244" t="str">
        <f t="shared" si="13"/>
        <v/>
      </c>
      <c r="H125" s="245" t="str">
        <f t="shared" si="14"/>
        <v/>
      </c>
      <c r="I125" s="246" t="str">
        <f t="shared" si="15"/>
        <v/>
      </c>
      <c r="J125" s="247" t="str">
        <f>IF(ISERROR(VLOOKUP($A125,parlvotes_lh!$A$11:$ZZ$200,6,FALSE))=TRUE,"",IF(VLOOKUP($A125,parlvotes_lh!$A$11:$ZZ$200,6,FALSE)=0,"",VLOOKUP($A125,parlvotes_lh!$A$11:$ZZ$200,6,FALSE)))</f>
        <v/>
      </c>
      <c r="K125" s="247" t="str">
        <f>IF(ISERROR(VLOOKUP($A125,parlvotes_lh!$A$11:$ZZ$200,26,FALSE))=TRUE,"",IF(VLOOKUP($A125,parlvotes_lh!$A$11:$ZZ$200,26,FALSE)=0,"",VLOOKUP($A125,parlvotes_lh!$A$11:$ZZ$200,26,FALSE)))</f>
        <v/>
      </c>
      <c r="L125" s="247" t="str">
        <f>IF(ISERROR(VLOOKUP($A125,parlvotes_lh!$A$11:$ZZ$200,46,FALSE))=TRUE,"",IF(VLOOKUP($A125,parlvotes_lh!$A$11:$ZZ$200,46,FALSE)=0,"",VLOOKUP($A125,parlvotes_lh!$A$11:$ZZ$200,46,FALSE)))</f>
        <v/>
      </c>
      <c r="M125" s="247" t="str">
        <f>IF(ISERROR(VLOOKUP($A125,parlvotes_lh!$A$11:$ZZ$200,66,FALSE))=TRUE,"",IF(VLOOKUP($A125,parlvotes_lh!$A$11:$ZZ$200,66,FALSE)=0,"",VLOOKUP($A125,parlvotes_lh!$A$11:$ZZ$200,66,FALSE)))</f>
        <v/>
      </c>
      <c r="N125" s="247" t="str">
        <f>IF(ISERROR(VLOOKUP($A125,parlvotes_lh!$A$11:$ZZ$200,86,FALSE))=TRUE,"",IF(VLOOKUP($A125,parlvotes_lh!$A$11:$ZZ$200,86,FALSE)=0,"",VLOOKUP($A125,parlvotes_lh!$A$11:$ZZ$200,86,FALSE)))</f>
        <v/>
      </c>
      <c r="O125" s="247" t="str">
        <f>IF(ISERROR(VLOOKUP($A125,parlvotes_lh!$A$11:$ZZ$200,106,FALSE))=TRUE,"",IF(VLOOKUP($A125,parlvotes_lh!$A$11:$ZZ$200,106,FALSE)=0,"",VLOOKUP($A125,parlvotes_lh!$A$11:$ZZ$200,106,FALSE)))</f>
        <v/>
      </c>
      <c r="P125" s="247" t="str">
        <f>IF(ISERROR(VLOOKUP($A125,parlvotes_lh!$A$11:$ZZ$200,126,FALSE))=TRUE,"",IF(VLOOKUP($A125,parlvotes_lh!$A$11:$ZZ$200,126,FALSE)=0,"",VLOOKUP($A125,parlvotes_lh!$A$11:$ZZ$200,126,FALSE)))</f>
        <v/>
      </c>
      <c r="Q125" s="248" t="str">
        <f>IF(ISERROR(VLOOKUP($A125,parlvotes_lh!$A$11:$ZZ$200,146,FALSE))=TRUE,"",IF(VLOOKUP($A125,parlvotes_lh!$A$11:$ZZ$200,146,FALSE)=0,"",VLOOKUP($A125,parlvotes_lh!$A$11:$ZZ$200,146,FALSE)))</f>
        <v/>
      </c>
      <c r="R125" s="248" t="str">
        <f>IF(ISERROR(VLOOKUP($A125,parlvotes_lh!$A$11:$ZZ$200,166,FALSE))=TRUE,"",IF(VLOOKUP($A125,parlvotes_lh!$A$11:$ZZ$200,166,FALSE)=0,"",VLOOKUP($A125,parlvotes_lh!$A$11:$ZZ$200,166,FALSE)))</f>
        <v/>
      </c>
      <c r="S125" s="248" t="str">
        <f>IF(ISERROR(VLOOKUP($A125,parlvotes_lh!$A$11:$ZZ$200,186,FALSE))=TRUE,"",IF(VLOOKUP($A125,parlvotes_lh!$A$11:$ZZ$200,186,FALSE)=0,"",VLOOKUP($A125,parlvotes_lh!$A$11:$ZZ$200,186,FALSE)))</f>
        <v/>
      </c>
      <c r="T125" s="248" t="str">
        <f>IF(ISERROR(VLOOKUP($A125,parlvotes_lh!$A$11:$ZZ$200,206,FALSE))=TRUE,"",IF(VLOOKUP($A125,parlvotes_lh!$A$11:$ZZ$200,206,FALSE)=0,"",VLOOKUP($A125,parlvotes_lh!$A$11:$ZZ$200,206,FALSE)))</f>
        <v/>
      </c>
      <c r="U125" s="248" t="str">
        <f>IF(ISERROR(VLOOKUP($A125,parlvotes_lh!$A$11:$ZZ$200,226,FALSE))=TRUE,"",IF(VLOOKUP($A125,parlvotes_lh!$A$11:$ZZ$200,226,FALSE)=0,"",VLOOKUP($A125,parlvotes_lh!$A$11:$ZZ$200,226,FALSE)))</f>
        <v/>
      </c>
      <c r="V125" s="248" t="str">
        <f>IF(ISERROR(VLOOKUP($A125,parlvotes_lh!$A$11:$ZZ$200,246,FALSE))=TRUE,"",IF(VLOOKUP($A125,parlvotes_lh!$A$11:$ZZ$200,246,FALSE)=0,"",VLOOKUP($A125,parlvotes_lh!$A$11:$ZZ$200,246,FALSE)))</f>
        <v/>
      </c>
      <c r="W125" s="248" t="str">
        <f>IF(ISERROR(VLOOKUP($A125,parlvotes_lh!$A$11:$ZZ$200,266,FALSE))=TRUE,"",IF(VLOOKUP($A125,parlvotes_lh!$A$11:$ZZ$200,266,FALSE)=0,"",VLOOKUP($A125,parlvotes_lh!$A$11:$ZZ$200,266,FALSE)))</f>
        <v/>
      </c>
      <c r="X125" s="248" t="str">
        <f>IF(ISERROR(VLOOKUP($A125,parlvotes_lh!$A$11:$ZZ$200,286,FALSE))=TRUE,"",IF(VLOOKUP($A125,parlvotes_lh!$A$11:$ZZ$200,286,FALSE)=0,"",VLOOKUP($A125,parlvotes_lh!$A$11:$ZZ$200,286,FALSE)))</f>
        <v/>
      </c>
      <c r="Y125" s="248" t="str">
        <f>IF(ISERROR(VLOOKUP($A125,parlvotes_lh!$A$11:$ZZ$200,306,FALSE))=TRUE,"",IF(VLOOKUP($A125,parlvotes_lh!$A$11:$ZZ$200,306,FALSE)=0,"",VLOOKUP($A125,parlvotes_lh!$A$11:$ZZ$200,306,FALSE)))</f>
        <v/>
      </c>
      <c r="Z125" s="248" t="str">
        <f>IF(ISERROR(VLOOKUP($A125,parlvotes_lh!$A$11:$ZZ$200,326,FALSE))=TRUE,"",IF(VLOOKUP($A125,parlvotes_lh!$A$11:$ZZ$200,326,FALSE)=0,"",VLOOKUP($A125,parlvotes_lh!$A$11:$ZZ$200,326,FALSE)))</f>
        <v/>
      </c>
      <c r="AA125" s="248" t="str">
        <f>IF(ISERROR(VLOOKUP($A125,parlvotes_lh!$A$11:$ZZ$200,346,FALSE))=TRUE,"",IF(VLOOKUP($A125,parlvotes_lh!$A$11:$ZZ$200,346,FALSE)=0,"",VLOOKUP($A125,parlvotes_lh!$A$11:$ZZ$200,346,FALSE)))</f>
        <v/>
      </c>
      <c r="AB125" s="248" t="str">
        <f>IF(ISERROR(VLOOKUP($A125,parlvotes_lh!$A$11:$ZZ$200,366,FALSE))=TRUE,"",IF(VLOOKUP($A125,parlvotes_lh!$A$11:$ZZ$200,366,FALSE)=0,"",VLOOKUP($A125,parlvotes_lh!$A$11:$ZZ$200,366,FALSE)))</f>
        <v/>
      </c>
      <c r="AC125" s="248" t="str">
        <f>IF(ISERROR(VLOOKUP($A125,parlvotes_lh!$A$11:$ZZ$200,386,FALSE))=TRUE,"",IF(VLOOKUP($A125,parlvotes_lh!$A$11:$ZZ$200,386,FALSE)=0,"",VLOOKUP($A125,parlvotes_lh!$A$11:$ZZ$200,386,FALSE)))</f>
        <v/>
      </c>
    </row>
    <row r="126" spans="1:29" ht="13.5" customHeight="1" x14ac:dyDescent="0.2">
      <c r="A126" s="242"/>
      <c r="B126" s="96" t="str">
        <f>IF(A126="","",MID(info_weblinks!$C$3,32,3))</f>
        <v/>
      </c>
      <c r="C126" s="96" t="str">
        <f>IF(info_parties!G121="","",info_parties!G121)</f>
        <v>Centre Democratic Union</v>
      </c>
      <c r="D126" s="96" t="str">
        <f>IF(info_parties!K121="","",info_parties!K121)</f>
        <v>Unione Democratica di Centro</v>
      </c>
      <c r="E126" s="96" t="str">
        <f>IF(info_parties!H121="","",info_parties!H121)</f>
        <v>UDC</v>
      </c>
      <c r="F126" s="243" t="str">
        <f t="shared" si="12"/>
        <v/>
      </c>
      <c r="G126" s="244" t="str">
        <f t="shared" si="13"/>
        <v/>
      </c>
      <c r="H126" s="245" t="str">
        <f t="shared" si="14"/>
        <v/>
      </c>
      <c r="I126" s="246" t="str">
        <f t="shared" si="15"/>
        <v/>
      </c>
      <c r="J126" s="247" t="str">
        <f>IF(ISERROR(VLOOKUP($A126,parlvotes_lh!$A$11:$ZZ$200,6,FALSE))=TRUE,"",IF(VLOOKUP($A126,parlvotes_lh!$A$11:$ZZ$200,6,FALSE)=0,"",VLOOKUP($A126,parlvotes_lh!$A$11:$ZZ$200,6,FALSE)))</f>
        <v/>
      </c>
      <c r="K126" s="247" t="str">
        <f>IF(ISERROR(VLOOKUP($A126,parlvotes_lh!$A$11:$ZZ$200,26,FALSE))=TRUE,"",IF(VLOOKUP($A126,parlvotes_lh!$A$11:$ZZ$200,26,FALSE)=0,"",VLOOKUP($A126,parlvotes_lh!$A$11:$ZZ$200,26,FALSE)))</f>
        <v/>
      </c>
      <c r="L126" s="247" t="str">
        <f>IF(ISERROR(VLOOKUP($A126,parlvotes_lh!$A$11:$ZZ$200,46,FALSE))=TRUE,"",IF(VLOOKUP($A126,parlvotes_lh!$A$11:$ZZ$200,46,FALSE)=0,"",VLOOKUP($A126,parlvotes_lh!$A$11:$ZZ$200,46,FALSE)))</f>
        <v/>
      </c>
      <c r="M126" s="247" t="str">
        <f>IF(ISERROR(VLOOKUP($A126,parlvotes_lh!$A$11:$ZZ$200,66,FALSE))=TRUE,"",IF(VLOOKUP($A126,parlvotes_lh!$A$11:$ZZ$200,66,FALSE)=0,"",VLOOKUP($A126,parlvotes_lh!$A$11:$ZZ$200,66,FALSE)))</f>
        <v/>
      </c>
      <c r="N126" s="247" t="str">
        <f>IF(ISERROR(VLOOKUP($A126,parlvotes_lh!$A$11:$ZZ$200,86,FALSE))=TRUE,"",IF(VLOOKUP($A126,parlvotes_lh!$A$11:$ZZ$200,86,FALSE)=0,"",VLOOKUP($A126,parlvotes_lh!$A$11:$ZZ$200,86,FALSE)))</f>
        <v/>
      </c>
      <c r="O126" s="247" t="str">
        <f>IF(ISERROR(VLOOKUP($A126,parlvotes_lh!$A$11:$ZZ$200,106,FALSE))=TRUE,"",IF(VLOOKUP($A126,parlvotes_lh!$A$11:$ZZ$200,106,FALSE)=0,"",VLOOKUP($A126,parlvotes_lh!$A$11:$ZZ$200,106,FALSE)))</f>
        <v/>
      </c>
      <c r="P126" s="247" t="str">
        <f>IF(ISERROR(VLOOKUP($A126,parlvotes_lh!$A$11:$ZZ$200,126,FALSE))=TRUE,"",IF(VLOOKUP($A126,parlvotes_lh!$A$11:$ZZ$200,126,FALSE)=0,"",VLOOKUP($A126,parlvotes_lh!$A$11:$ZZ$200,126,FALSE)))</f>
        <v/>
      </c>
      <c r="Q126" s="248" t="str">
        <f>IF(ISERROR(VLOOKUP($A126,parlvotes_lh!$A$11:$ZZ$200,146,FALSE))=TRUE,"",IF(VLOOKUP($A126,parlvotes_lh!$A$11:$ZZ$200,146,FALSE)=0,"",VLOOKUP($A126,parlvotes_lh!$A$11:$ZZ$200,146,FALSE)))</f>
        <v/>
      </c>
      <c r="R126" s="248" t="str">
        <f>IF(ISERROR(VLOOKUP($A126,parlvotes_lh!$A$11:$ZZ$200,166,FALSE))=TRUE,"",IF(VLOOKUP($A126,parlvotes_lh!$A$11:$ZZ$200,166,FALSE)=0,"",VLOOKUP($A126,parlvotes_lh!$A$11:$ZZ$200,166,FALSE)))</f>
        <v/>
      </c>
      <c r="S126" s="248" t="str">
        <f>IF(ISERROR(VLOOKUP($A126,parlvotes_lh!$A$11:$ZZ$200,186,FALSE))=TRUE,"",IF(VLOOKUP($A126,parlvotes_lh!$A$11:$ZZ$200,186,FALSE)=0,"",VLOOKUP($A126,parlvotes_lh!$A$11:$ZZ$200,186,FALSE)))</f>
        <v/>
      </c>
      <c r="T126" s="248" t="str">
        <f>IF(ISERROR(VLOOKUP($A126,parlvotes_lh!$A$11:$ZZ$200,206,FALSE))=TRUE,"",IF(VLOOKUP($A126,parlvotes_lh!$A$11:$ZZ$200,206,FALSE)=0,"",VLOOKUP($A126,parlvotes_lh!$A$11:$ZZ$200,206,FALSE)))</f>
        <v/>
      </c>
      <c r="U126" s="248" t="str">
        <f>IF(ISERROR(VLOOKUP($A126,parlvotes_lh!$A$11:$ZZ$200,226,FALSE))=TRUE,"",IF(VLOOKUP($A126,parlvotes_lh!$A$11:$ZZ$200,226,FALSE)=0,"",VLOOKUP($A126,parlvotes_lh!$A$11:$ZZ$200,226,FALSE)))</f>
        <v/>
      </c>
      <c r="V126" s="248" t="str">
        <f>IF(ISERROR(VLOOKUP($A126,parlvotes_lh!$A$11:$ZZ$200,246,FALSE))=TRUE,"",IF(VLOOKUP($A126,parlvotes_lh!$A$11:$ZZ$200,246,FALSE)=0,"",VLOOKUP($A126,parlvotes_lh!$A$11:$ZZ$200,246,FALSE)))</f>
        <v/>
      </c>
      <c r="W126" s="248" t="str">
        <f>IF(ISERROR(VLOOKUP($A126,parlvotes_lh!$A$11:$ZZ$200,266,FALSE))=TRUE,"",IF(VLOOKUP($A126,parlvotes_lh!$A$11:$ZZ$200,266,FALSE)=0,"",VLOOKUP($A126,parlvotes_lh!$A$11:$ZZ$200,266,FALSE)))</f>
        <v/>
      </c>
      <c r="X126" s="248" t="str">
        <f>IF(ISERROR(VLOOKUP($A126,parlvotes_lh!$A$11:$ZZ$200,286,FALSE))=TRUE,"",IF(VLOOKUP($A126,parlvotes_lh!$A$11:$ZZ$200,286,FALSE)=0,"",VLOOKUP($A126,parlvotes_lh!$A$11:$ZZ$200,286,FALSE)))</f>
        <v/>
      </c>
      <c r="Y126" s="248" t="str">
        <f>IF(ISERROR(VLOOKUP($A126,parlvotes_lh!$A$11:$ZZ$200,306,FALSE))=TRUE,"",IF(VLOOKUP($A126,parlvotes_lh!$A$11:$ZZ$200,306,FALSE)=0,"",VLOOKUP($A126,parlvotes_lh!$A$11:$ZZ$200,306,FALSE)))</f>
        <v/>
      </c>
      <c r="Z126" s="248" t="str">
        <f>IF(ISERROR(VLOOKUP($A126,parlvotes_lh!$A$11:$ZZ$200,326,FALSE))=TRUE,"",IF(VLOOKUP($A126,parlvotes_lh!$A$11:$ZZ$200,326,FALSE)=0,"",VLOOKUP($A126,parlvotes_lh!$A$11:$ZZ$200,326,FALSE)))</f>
        <v/>
      </c>
      <c r="AA126" s="248" t="str">
        <f>IF(ISERROR(VLOOKUP($A126,parlvotes_lh!$A$11:$ZZ$200,346,FALSE))=TRUE,"",IF(VLOOKUP($A126,parlvotes_lh!$A$11:$ZZ$200,346,FALSE)=0,"",VLOOKUP($A126,parlvotes_lh!$A$11:$ZZ$200,346,FALSE)))</f>
        <v/>
      </c>
      <c r="AB126" s="248" t="str">
        <f>IF(ISERROR(VLOOKUP($A126,parlvotes_lh!$A$11:$ZZ$200,366,FALSE))=TRUE,"",IF(VLOOKUP($A126,parlvotes_lh!$A$11:$ZZ$200,366,FALSE)=0,"",VLOOKUP($A126,parlvotes_lh!$A$11:$ZZ$200,366,FALSE)))</f>
        <v/>
      </c>
      <c r="AC126" s="248" t="str">
        <f>IF(ISERROR(VLOOKUP($A126,parlvotes_lh!$A$11:$ZZ$200,386,FALSE))=TRUE,"",IF(VLOOKUP($A126,parlvotes_lh!$A$11:$ZZ$200,386,FALSE)=0,"",VLOOKUP($A126,parlvotes_lh!$A$11:$ZZ$200,386,FALSE)))</f>
        <v/>
      </c>
    </row>
    <row r="127" spans="1:29" ht="13.5" customHeight="1" x14ac:dyDescent="0.2">
      <c r="A127" s="242"/>
      <c r="B127" s="96" t="str">
        <f>IF(A127="","",MID(info_weblinks!$C$3,32,3))</f>
        <v/>
      </c>
      <c r="C127" s="96" t="str">
        <f>IF(info_parties!G122="","",info_parties!G122)</f>
        <v>South American Union Italian Emigrants</v>
      </c>
      <c r="D127" s="96" t="str">
        <f>IF(info_parties!K122="","",info_parties!K122)</f>
        <v>Unione Sudamerica Emigrati Italiani</v>
      </c>
      <c r="E127" s="96" t="str">
        <f>IF(info_parties!H122="","",info_parties!H122)</f>
        <v>USEI</v>
      </c>
      <c r="F127" s="243" t="str">
        <f t="shared" si="12"/>
        <v/>
      </c>
      <c r="G127" s="244" t="str">
        <f t="shared" si="13"/>
        <v/>
      </c>
      <c r="H127" s="245" t="str">
        <f t="shared" si="14"/>
        <v/>
      </c>
      <c r="I127" s="246" t="str">
        <f t="shared" si="15"/>
        <v/>
      </c>
      <c r="J127" s="247" t="str">
        <f>IF(ISERROR(VLOOKUP($A127,parlvotes_lh!$A$11:$ZZ$200,6,FALSE))=TRUE,"",IF(VLOOKUP($A127,parlvotes_lh!$A$11:$ZZ$200,6,FALSE)=0,"",VLOOKUP($A127,parlvotes_lh!$A$11:$ZZ$200,6,FALSE)))</f>
        <v/>
      </c>
      <c r="K127" s="247" t="str">
        <f>IF(ISERROR(VLOOKUP($A127,parlvotes_lh!$A$11:$ZZ$200,26,FALSE))=TRUE,"",IF(VLOOKUP($A127,parlvotes_lh!$A$11:$ZZ$200,26,FALSE)=0,"",VLOOKUP($A127,parlvotes_lh!$A$11:$ZZ$200,26,FALSE)))</f>
        <v/>
      </c>
      <c r="L127" s="247" t="str">
        <f>IF(ISERROR(VLOOKUP($A127,parlvotes_lh!$A$11:$ZZ$200,46,FALSE))=TRUE,"",IF(VLOOKUP($A127,parlvotes_lh!$A$11:$ZZ$200,46,FALSE)=0,"",VLOOKUP($A127,parlvotes_lh!$A$11:$ZZ$200,46,FALSE)))</f>
        <v/>
      </c>
      <c r="M127" s="247" t="str">
        <f>IF(ISERROR(VLOOKUP($A127,parlvotes_lh!$A$11:$ZZ$200,66,FALSE))=TRUE,"",IF(VLOOKUP($A127,parlvotes_lh!$A$11:$ZZ$200,66,FALSE)=0,"",VLOOKUP($A127,parlvotes_lh!$A$11:$ZZ$200,66,FALSE)))</f>
        <v/>
      </c>
      <c r="N127" s="247" t="str">
        <f>IF(ISERROR(VLOOKUP($A127,parlvotes_lh!$A$11:$ZZ$200,86,FALSE))=TRUE,"",IF(VLOOKUP($A127,parlvotes_lh!$A$11:$ZZ$200,86,FALSE)=0,"",VLOOKUP($A127,parlvotes_lh!$A$11:$ZZ$200,86,FALSE)))</f>
        <v/>
      </c>
      <c r="O127" s="247" t="str">
        <f>IF(ISERROR(VLOOKUP($A127,parlvotes_lh!$A$11:$ZZ$200,106,FALSE))=TRUE,"",IF(VLOOKUP($A127,parlvotes_lh!$A$11:$ZZ$200,106,FALSE)=0,"",VLOOKUP($A127,parlvotes_lh!$A$11:$ZZ$200,106,FALSE)))</f>
        <v/>
      </c>
      <c r="P127" s="247" t="str">
        <f>IF(ISERROR(VLOOKUP($A127,parlvotes_lh!$A$11:$ZZ$200,126,FALSE))=TRUE,"",IF(VLOOKUP($A127,parlvotes_lh!$A$11:$ZZ$200,126,FALSE)=0,"",VLOOKUP($A127,parlvotes_lh!$A$11:$ZZ$200,126,FALSE)))</f>
        <v/>
      </c>
      <c r="Q127" s="248" t="str">
        <f>IF(ISERROR(VLOOKUP($A127,parlvotes_lh!$A$11:$ZZ$200,146,FALSE))=TRUE,"",IF(VLOOKUP($A127,parlvotes_lh!$A$11:$ZZ$200,146,FALSE)=0,"",VLOOKUP($A127,parlvotes_lh!$A$11:$ZZ$200,146,FALSE)))</f>
        <v/>
      </c>
      <c r="R127" s="248" t="str">
        <f>IF(ISERROR(VLOOKUP($A127,parlvotes_lh!$A$11:$ZZ$200,166,FALSE))=TRUE,"",IF(VLOOKUP($A127,parlvotes_lh!$A$11:$ZZ$200,166,FALSE)=0,"",VLOOKUP($A127,parlvotes_lh!$A$11:$ZZ$200,166,FALSE)))</f>
        <v/>
      </c>
      <c r="S127" s="248" t="str">
        <f>IF(ISERROR(VLOOKUP($A127,parlvotes_lh!$A$11:$ZZ$200,186,FALSE))=TRUE,"",IF(VLOOKUP($A127,parlvotes_lh!$A$11:$ZZ$200,186,FALSE)=0,"",VLOOKUP($A127,parlvotes_lh!$A$11:$ZZ$200,186,FALSE)))</f>
        <v/>
      </c>
      <c r="T127" s="248" t="str">
        <f>IF(ISERROR(VLOOKUP($A127,parlvotes_lh!$A$11:$ZZ$200,206,FALSE))=TRUE,"",IF(VLOOKUP($A127,parlvotes_lh!$A$11:$ZZ$200,206,FALSE)=0,"",VLOOKUP($A127,parlvotes_lh!$A$11:$ZZ$200,206,FALSE)))</f>
        <v/>
      </c>
      <c r="U127" s="248" t="str">
        <f>IF(ISERROR(VLOOKUP($A127,parlvotes_lh!$A$11:$ZZ$200,226,FALSE))=TRUE,"",IF(VLOOKUP($A127,parlvotes_lh!$A$11:$ZZ$200,226,FALSE)=0,"",VLOOKUP($A127,parlvotes_lh!$A$11:$ZZ$200,226,FALSE)))</f>
        <v/>
      </c>
      <c r="V127" s="248" t="str">
        <f>IF(ISERROR(VLOOKUP($A127,parlvotes_lh!$A$11:$ZZ$200,246,FALSE))=TRUE,"",IF(VLOOKUP($A127,parlvotes_lh!$A$11:$ZZ$200,246,FALSE)=0,"",VLOOKUP($A127,parlvotes_lh!$A$11:$ZZ$200,246,FALSE)))</f>
        <v/>
      </c>
      <c r="W127" s="248" t="str">
        <f>IF(ISERROR(VLOOKUP($A127,parlvotes_lh!$A$11:$ZZ$200,266,FALSE))=TRUE,"",IF(VLOOKUP($A127,parlvotes_lh!$A$11:$ZZ$200,266,FALSE)=0,"",VLOOKUP($A127,parlvotes_lh!$A$11:$ZZ$200,266,FALSE)))</f>
        <v/>
      </c>
      <c r="X127" s="248" t="str">
        <f>IF(ISERROR(VLOOKUP($A127,parlvotes_lh!$A$11:$ZZ$200,286,FALSE))=TRUE,"",IF(VLOOKUP($A127,parlvotes_lh!$A$11:$ZZ$200,286,FALSE)=0,"",VLOOKUP($A127,parlvotes_lh!$A$11:$ZZ$200,286,FALSE)))</f>
        <v/>
      </c>
      <c r="Y127" s="248" t="str">
        <f>IF(ISERROR(VLOOKUP($A127,parlvotes_lh!$A$11:$ZZ$200,306,FALSE))=TRUE,"",IF(VLOOKUP($A127,parlvotes_lh!$A$11:$ZZ$200,306,FALSE)=0,"",VLOOKUP($A127,parlvotes_lh!$A$11:$ZZ$200,306,FALSE)))</f>
        <v/>
      </c>
      <c r="Z127" s="248" t="str">
        <f>IF(ISERROR(VLOOKUP($A127,parlvotes_lh!$A$11:$ZZ$200,326,FALSE))=TRUE,"",IF(VLOOKUP($A127,parlvotes_lh!$A$11:$ZZ$200,326,FALSE)=0,"",VLOOKUP($A127,parlvotes_lh!$A$11:$ZZ$200,326,FALSE)))</f>
        <v/>
      </c>
      <c r="AA127" s="248" t="str">
        <f>IF(ISERROR(VLOOKUP($A127,parlvotes_lh!$A$11:$ZZ$200,346,FALSE))=TRUE,"",IF(VLOOKUP($A127,parlvotes_lh!$A$11:$ZZ$200,346,FALSE)=0,"",VLOOKUP($A127,parlvotes_lh!$A$11:$ZZ$200,346,FALSE)))</f>
        <v/>
      </c>
      <c r="AB127" s="248" t="str">
        <f>IF(ISERROR(VLOOKUP($A127,parlvotes_lh!$A$11:$ZZ$200,366,FALSE))=TRUE,"",IF(VLOOKUP($A127,parlvotes_lh!$A$11:$ZZ$200,366,FALSE)=0,"",VLOOKUP($A127,parlvotes_lh!$A$11:$ZZ$200,366,FALSE)))</f>
        <v/>
      </c>
      <c r="AC127" s="248" t="str">
        <f>IF(ISERROR(VLOOKUP($A127,parlvotes_lh!$A$11:$ZZ$200,386,FALSE))=TRUE,"",IF(VLOOKUP($A127,parlvotes_lh!$A$11:$ZZ$200,386,FALSE)=0,"",VLOOKUP($A127,parlvotes_lh!$A$11:$ZZ$200,386,FALSE)))</f>
        <v/>
      </c>
    </row>
    <row r="128" spans="1:29" ht="13.5" customHeight="1" x14ac:dyDescent="0.2">
      <c r="A128" s="242"/>
      <c r="B128" s="96" t="str">
        <f>IF(A128="","",MID(info_weblinks!$C$3,32,3))</f>
        <v/>
      </c>
      <c r="C128" s="96" t="str">
        <f>IF(info_parties!G123="","",info_parties!G123)</f>
        <v>United in the Olive Tree</v>
      </c>
      <c r="D128" s="96" t="str">
        <f>IF(info_parties!K123="","",info_parties!K123)</f>
        <v>Uniti nell'Ulivo</v>
      </c>
      <c r="E128" s="96" t="str">
        <f>IF(info_parties!H123="","",info_parties!H123)</f>
        <v>UnU</v>
      </c>
      <c r="F128" s="243" t="str">
        <f t="shared" si="12"/>
        <v/>
      </c>
      <c r="G128" s="244" t="str">
        <f t="shared" si="13"/>
        <v/>
      </c>
      <c r="H128" s="245" t="str">
        <f t="shared" si="14"/>
        <v/>
      </c>
      <c r="I128" s="246" t="str">
        <f t="shared" si="15"/>
        <v/>
      </c>
      <c r="J128" s="247" t="str">
        <f>IF(ISERROR(VLOOKUP($A128,parlvotes_lh!$A$11:$ZZ$200,6,FALSE))=TRUE,"",IF(VLOOKUP($A128,parlvotes_lh!$A$11:$ZZ$200,6,FALSE)=0,"",VLOOKUP($A128,parlvotes_lh!$A$11:$ZZ$200,6,FALSE)))</f>
        <v/>
      </c>
      <c r="K128" s="247" t="str">
        <f>IF(ISERROR(VLOOKUP($A128,parlvotes_lh!$A$11:$ZZ$200,26,FALSE))=TRUE,"",IF(VLOOKUP($A128,parlvotes_lh!$A$11:$ZZ$200,26,FALSE)=0,"",VLOOKUP($A128,parlvotes_lh!$A$11:$ZZ$200,26,FALSE)))</f>
        <v/>
      </c>
      <c r="L128" s="247" t="str">
        <f>IF(ISERROR(VLOOKUP($A128,parlvotes_lh!$A$11:$ZZ$200,46,FALSE))=TRUE,"",IF(VLOOKUP($A128,parlvotes_lh!$A$11:$ZZ$200,46,FALSE)=0,"",VLOOKUP($A128,parlvotes_lh!$A$11:$ZZ$200,46,FALSE)))</f>
        <v/>
      </c>
      <c r="M128" s="247" t="str">
        <f>IF(ISERROR(VLOOKUP($A128,parlvotes_lh!$A$11:$ZZ$200,66,FALSE))=TRUE,"",IF(VLOOKUP($A128,parlvotes_lh!$A$11:$ZZ$200,66,FALSE)=0,"",VLOOKUP($A128,parlvotes_lh!$A$11:$ZZ$200,66,FALSE)))</f>
        <v/>
      </c>
      <c r="N128" s="247" t="str">
        <f>IF(ISERROR(VLOOKUP($A128,parlvotes_lh!$A$11:$ZZ$200,86,FALSE))=TRUE,"",IF(VLOOKUP($A128,parlvotes_lh!$A$11:$ZZ$200,86,FALSE)=0,"",VLOOKUP($A128,parlvotes_lh!$A$11:$ZZ$200,86,FALSE)))</f>
        <v/>
      </c>
      <c r="O128" s="247" t="str">
        <f>IF(ISERROR(VLOOKUP($A128,parlvotes_lh!$A$11:$ZZ$200,106,FALSE))=TRUE,"",IF(VLOOKUP($A128,parlvotes_lh!$A$11:$ZZ$200,106,FALSE)=0,"",VLOOKUP($A128,parlvotes_lh!$A$11:$ZZ$200,106,FALSE)))</f>
        <v/>
      </c>
      <c r="P128" s="247" t="str">
        <f>IF(ISERROR(VLOOKUP($A128,parlvotes_lh!$A$11:$ZZ$200,126,FALSE))=TRUE,"",IF(VLOOKUP($A128,parlvotes_lh!$A$11:$ZZ$200,126,FALSE)=0,"",VLOOKUP($A128,parlvotes_lh!$A$11:$ZZ$200,126,FALSE)))</f>
        <v/>
      </c>
      <c r="Q128" s="248" t="str">
        <f>IF(ISERROR(VLOOKUP($A128,parlvotes_lh!$A$11:$ZZ$200,146,FALSE))=TRUE,"",IF(VLOOKUP($A128,parlvotes_lh!$A$11:$ZZ$200,146,FALSE)=0,"",VLOOKUP($A128,parlvotes_lh!$A$11:$ZZ$200,146,FALSE)))</f>
        <v/>
      </c>
      <c r="R128" s="248" t="str">
        <f>IF(ISERROR(VLOOKUP($A128,parlvotes_lh!$A$11:$ZZ$200,166,FALSE))=TRUE,"",IF(VLOOKUP($A128,parlvotes_lh!$A$11:$ZZ$200,166,FALSE)=0,"",VLOOKUP($A128,parlvotes_lh!$A$11:$ZZ$200,166,FALSE)))</f>
        <v/>
      </c>
      <c r="S128" s="248" t="str">
        <f>IF(ISERROR(VLOOKUP($A128,parlvotes_lh!$A$11:$ZZ$200,186,FALSE))=TRUE,"",IF(VLOOKUP($A128,parlvotes_lh!$A$11:$ZZ$200,186,FALSE)=0,"",VLOOKUP($A128,parlvotes_lh!$A$11:$ZZ$200,186,FALSE)))</f>
        <v/>
      </c>
      <c r="T128" s="248" t="str">
        <f>IF(ISERROR(VLOOKUP($A128,parlvotes_lh!$A$11:$ZZ$200,206,FALSE))=TRUE,"",IF(VLOOKUP($A128,parlvotes_lh!$A$11:$ZZ$200,206,FALSE)=0,"",VLOOKUP($A128,parlvotes_lh!$A$11:$ZZ$200,206,FALSE)))</f>
        <v/>
      </c>
      <c r="U128" s="248" t="str">
        <f>IF(ISERROR(VLOOKUP($A128,parlvotes_lh!$A$11:$ZZ$200,226,FALSE))=TRUE,"",IF(VLOOKUP($A128,parlvotes_lh!$A$11:$ZZ$200,226,FALSE)=0,"",VLOOKUP($A128,parlvotes_lh!$A$11:$ZZ$200,226,FALSE)))</f>
        <v/>
      </c>
      <c r="V128" s="248" t="str">
        <f>IF(ISERROR(VLOOKUP($A128,parlvotes_lh!$A$11:$ZZ$200,246,FALSE))=TRUE,"",IF(VLOOKUP($A128,parlvotes_lh!$A$11:$ZZ$200,246,FALSE)=0,"",VLOOKUP($A128,parlvotes_lh!$A$11:$ZZ$200,246,FALSE)))</f>
        <v/>
      </c>
      <c r="W128" s="248" t="str">
        <f>IF(ISERROR(VLOOKUP($A128,parlvotes_lh!$A$11:$ZZ$200,266,FALSE))=TRUE,"",IF(VLOOKUP($A128,parlvotes_lh!$A$11:$ZZ$200,266,FALSE)=0,"",VLOOKUP($A128,parlvotes_lh!$A$11:$ZZ$200,266,FALSE)))</f>
        <v/>
      </c>
      <c r="X128" s="248" t="str">
        <f>IF(ISERROR(VLOOKUP($A128,parlvotes_lh!$A$11:$ZZ$200,286,FALSE))=TRUE,"",IF(VLOOKUP($A128,parlvotes_lh!$A$11:$ZZ$200,286,FALSE)=0,"",VLOOKUP($A128,parlvotes_lh!$A$11:$ZZ$200,286,FALSE)))</f>
        <v/>
      </c>
      <c r="Y128" s="248" t="str">
        <f>IF(ISERROR(VLOOKUP($A128,parlvotes_lh!$A$11:$ZZ$200,306,FALSE))=TRUE,"",IF(VLOOKUP($A128,parlvotes_lh!$A$11:$ZZ$200,306,FALSE)=0,"",VLOOKUP($A128,parlvotes_lh!$A$11:$ZZ$200,306,FALSE)))</f>
        <v/>
      </c>
      <c r="Z128" s="248" t="str">
        <f>IF(ISERROR(VLOOKUP($A128,parlvotes_lh!$A$11:$ZZ$200,326,FALSE))=TRUE,"",IF(VLOOKUP($A128,parlvotes_lh!$A$11:$ZZ$200,326,FALSE)=0,"",VLOOKUP($A128,parlvotes_lh!$A$11:$ZZ$200,326,FALSE)))</f>
        <v/>
      </c>
      <c r="AA128" s="248" t="str">
        <f>IF(ISERROR(VLOOKUP($A128,parlvotes_lh!$A$11:$ZZ$200,346,FALSE))=TRUE,"",IF(VLOOKUP($A128,parlvotes_lh!$A$11:$ZZ$200,346,FALSE)=0,"",VLOOKUP($A128,parlvotes_lh!$A$11:$ZZ$200,346,FALSE)))</f>
        <v/>
      </c>
      <c r="AB128" s="248" t="str">
        <f>IF(ISERROR(VLOOKUP($A128,parlvotes_lh!$A$11:$ZZ$200,366,FALSE))=TRUE,"",IF(VLOOKUP($A128,parlvotes_lh!$A$11:$ZZ$200,366,FALSE)=0,"",VLOOKUP($A128,parlvotes_lh!$A$11:$ZZ$200,366,FALSE)))</f>
        <v/>
      </c>
      <c r="AC128" s="248" t="str">
        <f>IF(ISERROR(VLOOKUP($A128,parlvotes_lh!$A$11:$ZZ$200,386,FALSE))=TRUE,"",IF(VLOOKUP($A128,parlvotes_lh!$A$11:$ZZ$200,386,FALSE)=0,"",VLOOKUP($A128,parlvotes_lh!$A$11:$ZZ$200,386,FALSE)))</f>
        <v/>
      </c>
    </row>
    <row r="129" spans="1:29" ht="13.5" customHeight="1" x14ac:dyDescent="0.2">
      <c r="A129" s="242"/>
      <c r="B129" s="96" t="str">
        <f>IF(A129="","",MID(info_weblinks!$C$3,32,3))</f>
        <v/>
      </c>
      <c r="C129" s="96" t="str">
        <f>IF(info_parties!G124="","",info_parties!G124)</f>
        <v>Green Rainbow</v>
      </c>
      <c r="D129" s="96" t="str">
        <f>IF(info_parties!K124="","",info_parties!K124)</f>
        <v>Verdi Arcobaleno</v>
      </c>
      <c r="E129" s="96" t="str">
        <f>IF(info_parties!H124="","",info_parties!H124)</f>
        <v>VA</v>
      </c>
      <c r="F129" s="243" t="str">
        <f t="shared" si="12"/>
        <v/>
      </c>
      <c r="G129" s="244" t="str">
        <f t="shared" si="13"/>
        <v/>
      </c>
      <c r="H129" s="245" t="str">
        <f t="shared" si="14"/>
        <v/>
      </c>
      <c r="I129" s="246" t="str">
        <f t="shared" si="15"/>
        <v/>
      </c>
      <c r="J129" s="247" t="str">
        <f>IF(ISERROR(VLOOKUP($A129,parlvotes_lh!$A$11:$ZZ$200,6,FALSE))=TRUE,"",IF(VLOOKUP($A129,parlvotes_lh!$A$11:$ZZ$200,6,FALSE)=0,"",VLOOKUP($A129,parlvotes_lh!$A$11:$ZZ$200,6,FALSE)))</f>
        <v/>
      </c>
      <c r="K129" s="247" t="str">
        <f>IF(ISERROR(VLOOKUP($A129,parlvotes_lh!$A$11:$ZZ$200,26,FALSE))=TRUE,"",IF(VLOOKUP($A129,parlvotes_lh!$A$11:$ZZ$200,26,FALSE)=0,"",VLOOKUP($A129,parlvotes_lh!$A$11:$ZZ$200,26,FALSE)))</f>
        <v/>
      </c>
      <c r="L129" s="247" t="str">
        <f>IF(ISERROR(VLOOKUP($A129,parlvotes_lh!$A$11:$ZZ$200,46,FALSE))=TRUE,"",IF(VLOOKUP($A129,parlvotes_lh!$A$11:$ZZ$200,46,FALSE)=0,"",VLOOKUP($A129,parlvotes_lh!$A$11:$ZZ$200,46,FALSE)))</f>
        <v/>
      </c>
      <c r="M129" s="247" t="str">
        <f>IF(ISERROR(VLOOKUP($A129,parlvotes_lh!$A$11:$ZZ$200,66,FALSE))=TRUE,"",IF(VLOOKUP($A129,parlvotes_lh!$A$11:$ZZ$200,66,FALSE)=0,"",VLOOKUP($A129,parlvotes_lh!$A$11:$ZZ$200,66,FALSE)))</f>
        <v/>
      </c>
      <c r="N129" s="247" t="str">
        <f>IF(ISERROR(VLOOKUP($A129,parlvotes_lh!$A$11:$ZZ$200,86,FALSE))=TRUE,"",IF(VLOOKUP($A129,parlvotes_lh!$A$11:$ZZ$200,86,FALSE)=0,"",VLOOKUP($A129,parlvotes_lh!$A$11:$ZZ$200,86,FALSE)))</f>
        <v/>
      </c>
      <c r="O129" s="247" t="str">
        <f>IF(ISERROR(VLOOKUP($A129,parlvotes_lh!$A$11:$ZZ$200,106,FALSE))=TRUE,"",IF(VLOOKUP($A129,parlvotes_lh!$A$11:$ZZ$200,106,FALSE)=0,"",VLOOKUP($A129,parlvotes_lh!$A$11:$ZZ$200,106,FALSE)))</f>
        <v/>
      </c>
      <c r="P129" s="247" t="str">
        <f>IF(ISERROR(VLOOKUP($A129,parlvotes_lh!$A$11:$ZZ$200,126,FALSE))=TRUE,"",IF(VLOOKUP($A129,parlvotes_lh!$A$11:$ZZ$200,126,FALSE)=0,"",VLOOKUP($A129,parlvotes_lh!$A$11:$ZZ$200,126,FALSE)))</f>
        <v/>
      </c>
      <c r="Q129" s="248" t="str">
        <f>IF(ISERROR(VLOOKUP($A129,parlvotes_lh!$A$11:$ZZ$200,146,FALSE))=TRUE,"",IF(VLOOKUP($A129,parlvotes_lh!$A$11:$ZZ$200,146,FALSE)=0,"",VLOOKUP($A129,parlvotes_lh!$A$11:$ZZ$200,146,FALSE)))</f>
        <v/>
      </c>
      <c r="R129" s="248" t="str">
        <f>IF(ISERROR(VLOOKUP($A129,parlvotes_lh!$A$11:$ZZ$200,166,FALSE))=TRUE,"",IF(VLOOKUP($A129,parlvotes_lh!$A$11:$ZZ$200,166,FALSE)=0,"",VLOOKUP($A129,parlvotes_lh!$A$11:$ZZ$200,166,FALSE)))</f>
        <v/>
      </c>
      <c r="S129" s="248" t="str">
        <f>IF(ISERROR(VLOOKUP($A129,parlvotes_lh!$A$11:$ZZ$200,186,FALSE))=TRUE,"",IF(VLOOKUP($A129,parlvotes_lh!$A$11:$ZZ$200,186,FALSE)=0,"",VLOOKUP($A129,parlvotes_lh!$A$11:$ZZ$200,186,FALSE)))</f>
        <v/>
      </c>
      <c r="T129" s="248" t="str">
        <f>IF(ISERROR(VLOOKUP($A129,parlvotes_lh!$A$11:$ZZ$200,206,FALSE))=TRUE,"",IF(VLOOKUP($A129,parlvotes_lh!$A$11:$ZZ$200,206,FALSE)=0,"",VLOOKUP($A129,parlvotes_lh!$A$11:$ZZ$200,206,FALSE)))</f>
        <v/>
      </c>
      <c r="U129" s="248" t="str">
        <f>IF(ISERROR(VLOOKUP($A129,parlvotes_lh!$A$11:$ZZ$200,226,FALSE))=TRUE,"",IF(VLOOKUP($A129,parlvotes_lh!$A$11:$ZZ$200,226,FALSE)=0,"",VLOOKUP($A129,parlvotes_lh!$A$11:$ZZ$200,226,FALSE)))</f>
        <v/>
      </c>
      <c r="V129" s="248" t="str">
        <f>IF(ISERROR(VLOOKUP($A129,parlvotes_lh!$A$11:$ZZ$200,246,FALSE))=TRUE,"",IF(VLOOKUP($A129,parlvotes_lh!$A$11:$ZZ$200,246,FALSE)=0,"",VLOOKUP($A129,parlvotes_lh!$A$11:$ZZ$200,246,FALSE)))</f>
        <v/>
      </c>
      <c r="W129" s="248" t="str">
        <f>IF(ISERROR(VLOOKUP($A129,parlvotes_lh!$A$11:$ZZ$200,266,FALSE))=TRUE,"",IF(VLOOKUP($A129,parlvotes_lh!$A$11:$ZZ$200,266,FALSE)=0,"",VLOOKUP($A129,parlvotes_lh!$A$11:$ZZ$200,266,FALSE)))</f>
        <v/>
      </c>
      <c r="X129" s="248" t="str">
        <f>IF(ISERROR(VLOOKUP($A129,parlvotes_lh!$A$11:$ZZ$200,286,FALSE))=TRUE,"",IF(VLOOKUP($A129,parlvotes_lh!$A$11:$ZZ$200,286,FALSE)=0,"",VLOOKUP($A129,parlvotes_lh!$A$11:$ZZ$200,286,FALSE)))</f>
        <v/>
      </c>
      <c r="Y129" s="248" t="str">
        <f>IF(ISERROR(VLOOKUP($A129,parlvotes_lh!$A$11:$ZZ$200,306,FALSE))=TRUE,"",IF(VLOOKUP($A129,parlvotes_lh!$A$11:$ZZ$200,306,FALSE)=0,"",VLOOKUP($A129,parlvotes_lh!$A$11:$ZZ$200,306,FALSE)))</f>
        <v/>
      </c>
      <c r="Z129" s="248" t="str">
        <f>IF(ISERROR(VLOOKUP($A129,parlvotes_lh!$A$11:$ZZ$200,326,FALSE))=TRUE,"",IF(VLOOKUP($A129,parlvotes_lh!$A$11:$ZZ$200,326,FALSE)=0,"",VLOOKUP($A129,parlvotes_lh!$A$11:$ZZ$200,326,FALSE)))</f>
        <v/>
      </c>
      <c r="AA129" s="248" t="str">
        <f>IF(ISERROR(VLOOKUP($A129,parlvotes_lh!$A$11:$ZZ$200,346,FALSE))=TRUE,"",IF(VLOOKUP($A129,parlvotes_lh!$A$11:$ZZ$200,346,FALSE)=0,"",VLOOKUP($A129,parlvotes_lh!$A$11:$ZZ$200,346,FALSE)))</f>
        <v/>
      </c>
      <c r="AB129" s="248" t="str">
        <f>IF(ISERROR(VLOOKUP($A129,parlvotes_lh!$A$11:$ZZ$200,366,FALSE))=TRUE,"",IF(VLOOKUP($A129,parlvotes_lh!$A$11:$ZZ$200,366,FALSE)=0,"",VLOOKUP($A129,parlvotes_lh!$A$11:$ZZ$200,366,FALSE)))</f>
        <v/>
      </c>
      <c r="AC129" s="248" t="str">
        <f>IF(ISERROR(VLOOKUP($A129,parlvotes_lh!$A$11:$ZZ$200,386,FALSE))=TRUE,"",IF(VLOOKUP($A129,parlvotes_lh!$A$11:$ZZ$200,386,FALSE)=0,"",VLOOKUP($A129,parlvotes_lh!$A$11:$ZZ$200,386,FALSE)))</f>
        <v/>
      </c>
    </row>
    <row r="130" spans="1:29" ht="13.5" customHeight="1" x14ac:dyDescent="0.2">
      <c r="A130" s="242"/>
      <c r="B130" s="96" t="str">
        <f>IF(A130="","",MID(info_weblinks!$C$3,32,3))</f>
        <v/>
      </c>
      <c r="C130" s="96" t="str">
        <f>IF(info_parties!G125="","",info_parties!G125)</f>
        <v>Green Greens</v>
      </c>
      <c r="D130" s="96" t="str">
        <f>IF(info_parties!K125="","",info_parties!K125)</f>
        <v>Verdi Verdi</v>
      </c>
      <c r="E130" s="96" t="str">
        <f>IF(info_parties!H125="","",info_parties!H125)</f>
        <v>VV</v>
      </c>
      <c r="F130" s="243" t="str">
        <f t="shared" si="12"/>
        <v/>
      </c>
      <c r="G130" s="244" t="str">
        <f t="shared" si="13"/>
        <v/>
      </c>
      <c r="H130" s="245" t="str">
        <f t="shared" si="14"/>
        <v/>
      </c>
      <c r="I130" s="246" t="str">
        <f t="shared" si="15"/>
        <v/>
      </c>
      <c r="J130" s="247" t="str">
        <f>IF(ISERROR(VLOOKUP($A130,parlvotes_lh!$A$11:$ZZ$200,6,FALSE))=TRUE,"",IF(VLOOKUP($A130,parlvotes_lh!$A$11:$ZZ$200,6,FALSE)=0,"",VLOOKUP($A130,parlvotes_lh!$A$11:$ZZ$200,6,FALSE)))</f>
        <v/>
      </c>
      <c r="K130" s="247" t="str">
        <f>IF(ISERROR(VLOOKUP($A130,parlvotes_lh!$A$11:$ZZ$200,26,FALSE))=TRUE,"",IF(VLOOKUP($A130,parlvotes_lh!$A$11:$ZZ$200,26,FALSE)=0,"",VLOOKUP($A130,parlvotes_lh!$A$11:$ZZ$200,26,FALSE)))</f>
        <v/>
      </c>
      <c r="L130" s="247" t="str">
        <f>IF(ISERROR(VLOOKUP($A130,parlvotes_lh!$A$11:$ZZ$200,46,FALSE))=TRUE,"",IF(VLOOKUP($A130,parlvotes_lh!$A$11:$ZZ$200,46,FALSE)=0,"",VLOOKUP($A130,parlvotes_lh!$A$11:$ZZ$200,46,FALSE)))</f>
        <v/>
      </c>
      <c r="M130" s="247" t="str">
        <f>IF(ISERROR(VLOOKUP($A130,parlvotes_lh!$A$11:$ZZ$200,66,FALSE))=TRUE,"",IF(VLOOKUP($A130,parlvotes_lh!$A$11:$ZZ$200,66,FALSE)=0,"",VLOOKUP($A130,parlvotes_lh!$A$11:$ZZ$200,66,FALSE)))</f>
        <v/>
      </c>
      <c r="N130" s="247" t="str">
        <f>IF(ISERROR(VLOOKUP($A130,parlvotes_lh!$A$11:$ZZ$200,86,FALSE))=TRUE,"",IF(VLOOKUP($A130,parlvotes_lh!$A$11:$ZZ$200,86,FALSE)=0,"",VLOOKUP($A130,parlvotes_lh!$A$11:$ZZ$200,86,FALSE)))</f>
        <v/>
      </c>
      <c r="O130" s="247" t="str">
        <f>IF(ISERROR(VLOOKUP($A130,parlvotes_lh!$A$11:$ZZ$200,106,FALSE))=TRUE,"",IF(VLOOKUP($A130,parlvotes_lh!$A$11:$ZZ$200,106,FALSE)=0,"",VLOOKUP($A130,parlvotes_lh!$A$11:$ZZ$200,106,FALSE)))</f>
        <v/>
      </c>
      <c r="P130" s="247" t="str">
        <f>IF(ISERROR(VLOOKUP($A130,parlvotes_lh!$A$11:$ZZ$200,126,FALSE))=TRUE,"",IF(VLOOKUP($A130,parlvotes_lh!$A$11:$ZZ$200,126,FALSE)=0,"",VLOOKUP($A130,parlvotes_lh!$A$11:$ZZ$200,126,FALSE)))</f>
        <v/>
      </c>
      <c r="Q130" s="248" t="str">
        <f>IF(ISERROR(VLOOKUP($A130,parlvotes_lh!$A$11:$ZZ$200,146,FALSE))=TRUE,"",IF(VLOOKUP($A130,parlvotes_lh!$A$11:$ZZ$200,146,FALSE)=0,"",VLOOKUP($A130,parlvotes_lh!$A$11:$ZZ$200,146,FALSE)))</f>
        <v/>
      </c>
      <c r="R130" s="248" t="str">
        <f>IF(ISERROR(VLOOKUP($A130,parlvotes_lh!$A$11:$ZZ$200,166,FALSE))=TRUE,"",IF(VLOOKUP($A130,parlvotes_lh!$A$11:$ZZ$200,166,FALSE)=0,"",VLOOKUP($A130,parlvotes_lh!$A$11:$ZZ$200,166,FALSE)))</f>
        <v/>
      </c>
      <c r="S130" s="248" t="str">
        <f>IF(ISERROR(VLOOKUP($A130,parlvotes_lh!$A$11:$ZZ$200,186,FALSE))=TRUE,"",IF(VLOOKUP($A130,parlvotes_lh!$A$11:$ZZ$200,186,FALSE)=0,"",VLOOKUP($A130,parlvotes_lh!$A$11:$ZZ$200,186,FALSE)))</f>
        <v/>
      </c>
      <c r="T130" s="248" t="str">
        <f>IF(ISERROR(VLOOKUP($A130,parlvotes_lh!$A$11:$ZZ$200,206,FALSE))=TRUE,"",IF(VLOOKUP($A130,parlvotes_lh!$A$11:$ZZ$200,206,FALSE)=0,"",VLOOKUP($A130,parlvotes_lh!$A$11:$ZZ$200,206,FALSE)))</f>
        <v/>
      </c>
      <c r="U130" s="248" t="str">
        <f>IF(ISERROR(VLOOKUP($A130,parlvotes_lh!$A$11:$ZZ$200,226,FALSE))=TRUE,"",IF(VLOOKUP($A130,parlvotes_lh!$A$11:$ZZ$200,226,FALSE)=0,"",VLOOKUP($A130,parlvotes_lh!$A$11:$ZZ$200,226,FALSE)))</f>
        <v/>
      </c>
      <c r="V130" s="248" t="str">
        <f>IF(ISERROR(VLOOKUP($A130,parlvotes_lh!$A$11:$ZZ$200,246,FALSE))=TRUE,"",IF(VLOOKUP($A130,parlvotes_lh!$A$11:$ZZ$200,246,FALSE)=0,"",VLOOKUP($A130,parlvotes_lh!$A$11:$ZZ$200,246,FALSE)))</f>
        <v/>
      </c>
      <c r="W130" s="248" t="str">
        <f>IF(ISERROR(VLOOKUP($A130,parlvotes_lh!$A$11:$ZZ$200,266,FALSE))=TRUE,"",IF(VLOOKUP($A130,parlvotes_lh!$A$11:$ZZ$200,266,FALSE)=0,"",VLOOKUP($A130,parlvotes_lh!$A$11:$ZZ$200,266,FALSE)))</f>
        <v/>
      </c>
      <c r="X130" s="248" t="str">
        <f>IF(ISERROR(VLOOKUP($A130,parlvotes_lh!$A$11:$ZZ$200,286,FALSE))=TRUE,"",IF(VLOOKUP($A130,parlvotes_lh!$A$11:$ZZ$200,286,FALSE)=0,"",VLOOKUP($A130,parlvotes_lh!$A$11:$ZZ$200,286,FALSE)))</f>
        <v/>
      </c>
      <c r="Y130" s="248" t="str">
        <f>IF(ISERROR(VLOOKUP($A130,parlvotes_lh!$A$11:$ZZ$200,306,FALSE))=TRUE,"",IF(VLOOKUP($A130,parlvotes_lh!$A$11:$ZZ$200,306,FALSE)=0,"",VLOOKUP($A130,parlvotes_lh!$A$11:$ZZ$200,306,FALSE)))</f>
        <v/>
      </c>
      <c r="Z130" s="248" t="str">
        <f>IF(ISERROR(VLOOKUP($A130,parlvotes_lh!$A$11:$ZZ$200,326,FALSE))=TRUE,"",IF(VLOOKUP($A130,parlvotes_lh!$A$11:$ZZ$200,326,FALSE)=0,"",VLOOKUP($A130,parlvotes_lh!$A$11:$ZZ$200,326,FALSE)))</f>
        <v/>
      </c>
      <c r="AA130" s="248" t="str">
        <f>IF(ISERROR(VLOOKUP($A130,parlvotes_lh!$A$11:$ZZ$200,346,FALSE))=TRUE,"",IF(VLOOKUP($A130,parlvotes_lh!$A$11:$ZZ$200,346,FALSE)=0,"",VLOOKUP($A130,parlvotes_lh!$A$11:$ZZ$200,346,FALSE)))</f>
        <v/>
      </c>
      <c r="AB130" s="248" t="str">
        <f>IF(ISERROR(VLOOKUP($A130,parlvotes_lh!$A$11:$ZZ$200,366,FALSE))=TRUE,"",IF(VLOOKUP($A130,parlvotes_lh!$A$11:$ZZ$200,366,FALSE)=0,"",VLOOKUP($A130,parlvotes_lh!$A$11:$ZZ$200,366,FALSE)))</f>
        <v/>
      </c>
      <c r="AC130" s="248" t="str">
        <f>IF(ISERROR(VLOOKUP($A130,parlvotes_lh!$A$11:$ZZ$200,386,FALSE))=TRUE,"",IF(VLOOKUP($A130,parlvotes_lh!$A$11:$ZZ$200,386,FALSE)=0,"",VLOOKUP($A130,parlvotes_lh!$A$11:$ZZ$200,386,FALSE)))</f>
        <v/>
      </c>
    </row>
    <row r="131" spans="1:29" ht="13.5" customHeight="1" x14ac:dyDescent="0.2">
      <c r="A131" s="242"/>
      <c r="B131" s="96" t="str">
        <f>IF(A131="","",MID(info_weblinks!$C$3,32,3))</f>
        <v/>
      </c>
      <c r="C131" s="96" t="str">
        <f>IF(info_parties!G126="","",info_parties!G126)</f>
        <v>The Other Europe with Tsipras</v>
      </c>
      <c r="D131" s="96" t="str">
        <f>IF(info_parties!K126="","",info_parties!K126)</f>
        <v>L'altra Europa con Tsipras</v>
      </c>
      <c r="E131" s="96" t="str">
        <f>IF(info_parties!H126="","",info_parties!H126)</f>
        <v>LACT</v>
      </c>
      <c r="F131" s="243" t="str">
        <f t="shared" si="12"/>
        <v/>
      </c>
      <c r="G131" s="244" t="str">
        <f t="shared" si="13"/>
        <v/>
      </c>
      <c r="H131" s="245" t="str">
        <f t="shared" si="14"/>
        <v/>
      </c>
      <c r="I131" s="246" t="str">
        <f t="shared" si="15"/>
        <v/>
      </c>
      <c r="J131" s="247" t="str">
        <f>IF(ISERROR(VLOOKUP($A131,parlvotes_lh!$A$11:$ZZ$200,6,FALSE))=TRUE,"",IF(VLOOKUP($A131,parlvotes_lh!$A$11:$ZZ$200,6,FALSE)=0,"",VLOOKUP($A131,parlvotes_lh!$A$11:$ZZ$200,6,FALSE)))</f>
        <v/>
      </c>
      <c r="K131" s="247" t="str">
        <f>IF(ISERROR(VLOOKUP($A131,parlvotes_lh!$A$11:$ZZ$200,26,FALSE))=TRUE,"",IF(VLOOKUP($A131,parlvotes_lh!$A$11:$ZZ$200,26,FALSE)=0,"",VLOOKUP($A131,parlvotes_lh!$A$11:$ZZ$200,26,FALSE)))</f>
        <v/>
      </c>
      <c r="L131" s="247" t="str">
        <f>IF(ISERROR(VLOOKUP($A131,parlvotes_lh!$A$11:$ZZ$200,46,FALSE))=TRUE,"",IF(VLOOKUP($A131,parlvotes_lh!$A$11:$ZZ$200,46,FALSE)=0,"",VLOOKUP($A131,parlvotes_lh!$A$11:$ZZ$200,46,FALSE)))</f>
        <v/>
      </c>
      <c r="M131" s="247" t="str">
        <f>IF(ISERROR(VLOOKUP($A131,parlvotes_lh!$A$11:$ZZ$200,66,FALSE))=TRUE,"",IF(VLOOKUP($A131,parlvotes_lh!$A$11:$ZZ$200,66,FALSE)=0,"",VLOOKUP($A131,parlvotes_lh!$A$11:$ZZ$200,66,FALSE)))</f>
        <v/>
      </c>
      <c r="N131" s="247" t="str">
        <f>IF(ISERROR(VLOOKUP($A131,parlvotes_lh!$A$11:$ZZ$200,86,FALSE))=TRUE,"",IF(VLOOKUP($A131,parlvotes_lh!$A$11:$ZZ$200,86,FALSE)=0,"",VLOOKUP($A131,parlvotes_lh!$A$11:$ZZ$200,86,FALSE)))</f>
        <v/>
      </c>
      <c r="O131" s="247" t="str">
        <f>IF(ISERROR(VLOOKUP($A131,parlvotes_lh!$A$11:$ZZ$200,106,FALSE))=TRUE,"",IF(VLOOKUP($A131,parlvotes_lh!$A$11:$ZZ$200,106,FALSE)=0,"",VLOOKUP($A131,parlvotes_lh!$A$11:$ZZ$200,106,FALSE)))</f>
        <v/>
      </c>
      <c r="P131" s="247" t="str">
        <f>IF(ISERROR(VLOOKUP($A131,parlvotes_lh!$A$11:$ZZ$200,126,FALSE))=TRUE,"",IF(VLOOKUP($A131,parlvotes_lh!$A$11:$ZZ$200,126,FALSE)=0,"",VLOOKUP($A131,parlvotes_lh!$A$11:$ZZ$200,126,FALSE)))</f>
        <v/>
      </c>
      <c r="Q131" s="248" t="str">
        <f>IF(ISERROR(VLOOKUP($A131,parlvotes_lh!$A$11:$ZZ$200,146,FALSE))=TRUE,"",IF(VLOOKUP($A131,parlvotes_lh!$A$11:$ZZ$200,146,FALSE)=0,"",VLOOKUP($A131,parlvotes_lh!$A$11:$ZZ$200,146,FALSE)))</f>
        <v/>
      </c>
      <c r="R131" s="248" t="str">
        <f>IF(ISERROR(VLOOKUP($A131,parlvotes_lh!$A$11:$ZZ$200,166,FALSE))=TRUE,"",IF(VLOOKUP($A131,parlvotes_lh!$A$11:$ZZ$200,166,FALSE)=0,"",VLOOKUP($A131,parlvotes_lh!$A$11:$ZZ$200,166,FALSE)))</f>
        <v/>
      </c>
      <c r="S131" s="248" t="str">
        <f>IF(ISERROR(VLOOKUP($A131,parlvotes_lh!$A$11:$ZZ$200,186,FALSE))=TRUE,"",IF(VLOOKUP($A131,parlvotes_lh!$A$11:$ZZ$200,186,FALSE)=0,"",VLOOKUP($A131,parlvotes_lh!$A$11:$ZZ$200,186,FALSE)))</f>
        <v/>
      </c>
      <c r="T131" s="248" t="str">
        <f>IF(ISERROR(VLOOKUP($A131,parlvotes_lh!$A$11:$ZZ$200,206,FALSE))=TRUE,"",IF(VLOOKUP($A131,parlvotes_lh!$A$11:$ZZ$200,206,FALSE)=0,"",VLOOKUP($A131,parlvotes_lh!$A$11:$ZZ$200,206,FALSE)))</f>
        <v/>
      </c>
      <c r="U131" s="248" t="str">
        <f>IF(ISERROR(VLOOKUP($A131,parlvotes_lh!$A$11:$ZZ$200,226,FALSE))=TRUE,"",IF(VLOOKUP($A131,parlvotes_lh!$A$11:$ZZ$200,226,FALSE)=0,"",VLOOKUP($A131,parlvotes_lh!$A$11:$ZZ$200,226,FALSE)))</f>
        <v/>
      </c>
      <c r="V131" s="248" t="str">
        <f>IF(ISERROR(VLOOKUP($A131,parlvotes_lh!$A$11:$ZZ$200,246,FALSE))=TRUE,"",IF(VLOOKUP($A131,parlvotes_lh!$A$11:$ZZ$200,246,FALSE)=0,"",VLOOKUP($A131,parlvotes_lh!$A$11:$ZZ$200,246,FALSE)))</f>
        <v/>
      </c>
      <c r="W131" s="248" t="str">
        <f>IF(ISERROR(VLOOKUP($A131,parlvotes_lh!$A$11:$ZZ$200,266,FALSE))=TRUE,"",IF(VLOOKUP($A131,parlvotes_lh!$A$11:$ZZ$200,266,FALSE)=0,"",VLOOKUP($A131,parlvotes_lh!$A$11:$ZZ$200,266,FALSE)))</f>
        <v/>
      </c>
      <c r="X131" s="248" t="str">
        <f>IF(ISERROR(VLOOKUP($A131,parlvotes_lh!$A$11:$ZZ$200,286,FALSE))=TRUE,"",IF(VLOOKUP($A131,parlvotes_lh!$A$11:$ZZ$200,286,FALSE)=0,"",VLOOKUP($A131,parlvotes_lh!$A$11:$ZZ$200,286,FALSE)))</f>
        <v/>
      </c>
      <c r="Y131" s="248" t="str">
        <f>IF(ISERROR(VLOOKUP($A131,parlvotes_lh!$A$11:$ZZ$200,306,FALSE))=TRUE,"",IF(VLOOKUP($A131,parlvotes_lh!$A$11:$ZZ$200,306,FALSE)=0,"",VLOOKUP($A131,parlvotes_lh!$A$11:$ZZ$200,306,FALSE)))</f>
        <v/>
      </c>
      <c r="Z131" s="248" t="str">
        <f>IF(ISERROR(VLOOKUP($A131,parlvotes_lh!$A$11:$ZZ$200,326,FALSE))=TRUE,"",IF(VLOOKUP($A131,parlvotes_lh!$A$11:$ZZ$200,326,FALSE)=0,"",VLOOKUP($A131,parlvotes_lh!$A$11:$ZZ$200,326,FALSE)))</f>
        <v/>
      </c>
      <c r="AA131" s="248" t="str">
        <f>IF(ISERROR(VLOOKUP($A131,parlvotes_lh!$A$11:$ZZ$200,346,FALSE))=TRUE,"",IF(VLOOKUP($A131,parlvotes_lh!$A$11:$ZZ$200,346,FALSE)=0,"",VLOOKUP($A131,parlvotes_lh!$A$11:$ZZ$200,346,FALSE)))</f>
        <v/>
      </c>
      <c r="AB131" s="248" t="str">
        <f>IF(ISERROR(VLOOKUP($A131,parlvotes_lh!$A$11:$ZZ$200,366,FALSE))=TRUE,"",IF(VLOOKUP($A131,parlvotes_lh!$A$11:$ZZ$200,366,FALSE)=0,"",VLOOKUP($A131,parlvotes_lh!$A$11:$ZZ$200,366,FALSE)))</f>
        <v/>
      </c>
      <c r="AC131" s="248" t="str">
        <f>IF(ISERROR(VLOOKUP($A131,parlvotes_lh!$A$11:$ZZ$200,386,FALSE))=TRUE,"",IF(VLOOKUP($A131,parlvotes_lh!$A$11:$ZZ$200,386,FALSE)=0,"",VLOOKUP($A131,parlvotes_lh!$A$11:$ZZ$200,386,FALSE)))</f>
        <v/>
      </c>
    </row>
    <row r="132" spans="1:29" ht="13.5" customHeight="1" x14ac:dyDescent="0.2">
      <c r="A132" s="242"/>
      <c r="B132" s="96" t="str">
        <f>IF(A132="","",MID(info_weblinks!$C$3,32,3))</f>
        <v/>
      </c>
      <c r="C132" s="96" t="str">
        <f>IF(info_parties!G127="","",info_parties!G127)</f>
        <v>Green Italy-Green Europe</v>
      </c>
      <c r="D132" s="96" t="str">
        <f>IF(info_parties!K127="","",info_parties!K127)</f>
        <v>Green Italia-Verdi Europei</v>
      </c>
      <c r="E132" s="96" t="str">
        <f>IF(info_parties!H127="","",info_parties!H127)</f>
        <v>GIVE</v>
      </c>
      <c r="F132" s="243" t="str">
        <f t="shared" si="12"/>
        <v/>
      </c>
      <c r="G132" s="244" t="str">
        <f t="shared" si="13"/>
        <v/>
      </c>
      <c r="H132" s="245" t="str">
        <f t="shared" si="14"/>
        <v/>
      </c>
      <c r="I132" s="246" t="str">
        <f t="shared" si="15"/>
        <v/>
      </c>
      <c r="J132" s="247" t="str">
        <f>IF(ISERROR(VLOOKUP($A132,parlvotes_lh!$A$11:$ZZ$200,6,FALSE))=TRUE,"",IF(VLOOKUP($A132,parlvotes_lh!$A$11:$ZZ$200,6,FALSE)=0,"",VLOOKUP($A132,parlvotes_lh!$A$11:$ZZ$200,6,FALSE)))</f>
        <v/>
      </c>
      <c r="K132" s="247" t="str">
        <f>IF(ISERROR(VLOOKUP($A132,parlvotes_lh!$A$11:$ZZ$200,26,FALSE))=TRUE,"",IF(VLOOKUP($A132,parlvotes_lh!$A$11:$ZZ$200,26,FALSE)=0,"",VLOOKUP($A132,parlvotes_lh!$A$11:$ZZ$200,26,FALSE)))</f>
        <v/>
      </c>
      <c r="L132" s="247" t="str">
        <f>IF(ISERROR(VLOOKUP($A132,parlvotes_lh!$A$11:$ZZ$200,46,FALSE))=TRUE,"",IF(VLOOKUP($A132,parlvotes_lh!$A$11:$ZZ$200,46,FALSE)=0,"",VLOOKUP($A132,parlvotes_lh!$A$11:$ZZ$200,46,FALSE)))</f>
        <v/>
      </c>
      <c r="M132" s="247" t="str">
        <f>IF(ISERROR(VLOOKUP($A132,parlvotes_lh!$A$11:$ZZ$200,66,FALSE))=TRUE,"",IF(VLOOKUP($A132,parlvotes_lh!$A$11:$ZZ$200,66,FALSE)=0,"",VLOOKUP($A132,parlvotes_lh!$A$11:$ZZ$200,66,FALSE)))</f>
        <v/>
      </c>
      <c r="N132" s="247" t="str">
        <f>IF(ISERROR(VLOOKUP($A132,parlvotes_lh!$A$11:$ZZ$200,86,FALSE))=TRUE,"",IF(VLOOKUP($A132,parlvotes_lh!$A$11:$ZZ$200,86,FALSE)=0,"",VLOOKUP($A132,parlvotes_lh!$A$11:$ZZ$200,86,FALSE)))</f>
        <v/>
      </c>
      <c r="O132" s="247" t="str">
        <f>IF(ISERROR(VLOOKUP($A132,parlvotes_lh!$A$11:$ZZ$200,106,FALSE))=TRUE,"",IF(VLOOKUP($A132,parlvotes_lh!$A$11:$ZZ$200,106,FALSE)=0,"",VLOOKUP($A132,parlvotes_lh!$A$11:$ZZ$200,106,FALSE)))</f>
        <v/>
      </c>
      <c r="P132" s="247" t="str">
        <f>IF(ISERROR(VLOOKUP($A132,parlvotes_lh!$A$11:$ZZ$200,126,FALSE))=TRUE,"",IF(VLOOKUP($A132,parlvotes_lh!$A$11:$ZZ$200,126,FALSE)=0,"",VLOOKUP($A132,parlvotes_lh!$A$11:$ZZ$200,126,FALSE)))</f>
        <v/>
      </c>
      <c r="Q132" s="248" t="str">
        <f>IF(ISERROR(VLOOKUP($A132,parlvotes_lh!$A$11:$ZZ$200,146,FALSE))=TRUE,"",IF(VLOOKUP($A132,parlvotes_lh!$A$11:$ZZ$200,146,FALSE)=0,"",VLOOKUP($A132,parlvotes_lh!$A$11:$ZZ$200,146,FALSE)))</f>
        <v/>
      </c>
      <c r="R132" s="248" t="str">
        <f>IF(ISERROR(VLOOKUP($A132,parlvotes_lh!$A$11:$ZZ$200,166,FALSE))=TRUE,"",IF(VLOOKUP($A132,parlvotes_lh!$A$11:$ZZ$200,166,FALSE)=0,"",VLOOKUP($A132,parlvotes_lh!$A$11:$ZZ$200,166,FALSE)))</f>
        <v/>
      </c>
      <c r="S132" s="248" t="str">
        <f>IF(ISERROR(VLOOKUP($A132,parlvotes_lh!$A$11:$ZZ$200,186,FALSE))=TRUE,"",IF(VLOOKUP($A132,parlvotes_lh!$A$11:$ZZ$200,186,FALSE)=0,"",VLOOKUP($A132,parlvotes_lh!$A$11:$ZZ$200,186,FALSE)))</f>
        <v/>
      </c>
      <c r="T132" s="248" t="str">
        <f>IF(ISERROR(VLOOKUP($A132,parlvotes_lh!$A$11:$ZZ$200,206,FALSE))=TRUE,"",IF(VLOOKUP($A132,parlvotes_lh!$A$11:$ZZ$200,206,FALSE)=0,"",VLOOKUP($A132,parlvotes_lh!$A$11:$ZZ$200,206,FALSE)))</f>
        <v/>
      </c>
      <c r="U132" s="248" t="str">
        <f>IF(ISERROR(VLOOKUP($A132,parlvotes_lh!$A$11:$ZZ$200,226,FALSE))=TRUE,"",IF(VLOOKUP($A132,parlvotes_lh!$A$11:$ZZ$200,226,FALSE)=0,"",VLOOKUP($A132,parlvotes_lh!$A$11:$ZZ$200,226,FALSE)))</f>
        <v/>
      </c>
      <c r="V132" s="248" t="str">
        <f>IF(ISERROR(VLOOKUP($A132,parlvotes_lh!$A$11:$ZZ$200,246,FALSE))=TRUE,"",IF(VLOOKUP($A132,parlvotes_lh!$A$11:$ZZ$200,246,FALSE)=0,"",VLOOKUP($A132,parlvotes_lh!$A$11:$ZZ$200,246,FALSE)))</f>
        <v/>
      </c>
      <c r="W132" s="248" t="str">
        <f>IF(ISERROR(VLOOKUP($A132,parlvotes_lh!$A$11:$ZZ$200,266,FALSE))=TRUE,"",IF(VLOOKUP($A132,parlvotes_lh!$A$11:$ZZ$200,266,FALSE)=0,"",VLOOKUP($A132,parlvotes_lh!$A$11:$ZZ$200,266,FALSE)))</f>
        <v/>
      </c>
      <c r="X132" s="248" t="str">
        <f>IF(ISERROR(VLOOKUP($A132,parlvotes_lh!$A$11:$ZZ$200,286,FALSE))=TRUE,"",IF(VLOOKUP($A132,parlvotes_lh!$A$11:$ZZ$200,286,FALSE)=0,"",VLOOKUP($A132,parlvotes_lh!$A$11:$ZZ$200,286,FALSE)))</f>
        <v/>
      </c>
      <c r="Y132" s="248" t="str">
        <f>IF(ISERROR(VLOOKUP($A132,parlvotes_lh!$A$11:$ZZ$200,306,FALSE))=TRUE,"",IF(VLOOKUP($A132,parlvotes_lh!$A$11:$ZZ$200,306,FALSE)=0,"",VLOOKUP($A132,parlvotes_lh!$A$11:$ZZ$200,306,FALSE)))</f>
        <v/>
      </c>
      <c r="Z132" s="248" t="str">
        <f>IF(ISERROR(VLOOKUP($A132,parlvotes_lh!$A$11:$ZZ$200,326,FALSE))=TRUE,"",IF(VLOOKUP($A132,parlvotes_lh!$A$11:$ZZ$200,326,FALSE)=0,"",VLOOKUP($A132,parlvotes_lh!$A$11:$ZZ$200,326,FALSE)))</f>
        <v/>
      </c>
      <c r="AA132" s="248" t="str">
        <f>IF(ISERROR(VLOOKUP($A132,parlvotes_lh!$A$11:$ZZ$200,346,FALSE))=TRUE,"",IF(VLOOKUP($A132,parlvotes_lh!$A$11:$ZZ$200,346,FALSE)=0,"",VLOOKUP($A132,parlvotes_lh!$A$11:$ZZ$200,346,FALSE)))</f>
        <v/>
      </c>
      <c r="AB132" s="248" t="str">
        <f>IF(ISERROR(VLOOKUP($A132,parlvotes_lh!$A$11:$ZZ$200,366,FALSE))=TRUE,"",IF(VLOOKUP($A132,parlvotes_lh!$A$11:$ZZ$200,366,FALSE)=0,"",VLOOKUP($A132,parlvotes_lh!$A$11:$ZZ$200,366,FALSE)))</f>
        <v/>
      </c>
      <c r="AC132" s="248" t="str">
        <f>IF(ISERROR(VLOOKUP($A132,parlvotes_lh!$A$11:$ZZ$200,386,FALSE))=TRUE,"",IF(VLOOKUP($A132,parlvotes_lh!$A$11:$ZZ$200,386,FALSE)=0,"",VLOOKUP($A132,parlvotes_lh!$A$11:$ZZ$200,386,FALSE)))</f>
        <v/>
      </c>
    </row>
    <row r="133" spans="1:29" ht="13.5" customHeight="1" x14ac:dyDescent="0.2">
      <c r="A133" s="242"/>
      <c r="B133" s="96" t="str">
        <f>IF(A133="","",MID(info_weblinks!$C$3,32,3))</f>
        <v/>
      </c>
      <c r="C133" s="96" t="str">
        <f>IF(info_parties!G128="","",info_parties!G128)</f>
        <v>Greens-Italian Democrat Socialists</v>
      </c>
      <c r="D133" s="96" t="str">
        <f>IF(info_parties!K128="","",info_parties!K128)</f>
        <v>Verdi-Socialisti Democratici Italiani</v>
      </c>
      <c r="E133" s="96" t="str">
        <f>IF(info_parties!H128="","",info_parties!H128)</f>
        <v>Verdi-SDI</v>
      </c>
      <c r="F133" s="243" t="str">
        <f t="shared" si="12"/>
        <v/>
      </c>
      <c r="G133" s="244" t="str">
        <f t="shared" si="13"/>
        <v/>
      </c>
      <c r="H133" s="245" t="str">
        <f t="shared" si="14"/>
        <v/>
      </c>
      <c r="I133" s="246" t="str">
        <f t="shared" si="15"/>
        <v/>
      </c>
      <c r="J133" s="247" t="str">
        <f>IF(ISERROR(VLOOKUP($A133,parlvotes_lh!$A$11:$ZZ$200,6,FALSE))=TRUE,"",IF(VLOOKUP($A133,parlvotes_lh!$A$11:$ZZ$200,6,FALSE)=0,"",VLOOKUP($A133,parlvotes_lh!$A$11:$ZZ$200,6,FALSE)))</f>
        <v/>
      </c>
      <c r="K133" s="247" t="str">
        <f>IF(ISERROR(VLOOKUP($A133,parlvotes_lh!$A$11:$ZZ$200,26,FALSE))=TRUE,"",IF(VLOOKUP($A133,parlvotes_lh!$A$11:$ZZ$200,26,FALSE)=0,"",VLOOKUP($A133,parlvotes_lh!$A$11:$ZZ$200,26,FALSE)))</f>
        <v/>
      </c>
      <c r="L133" s="247" t="str">
        <f>IF(ISERROR(VLOOKUP($A133,parlvotes_lh!$A$11:$ZZ$200,46,FALSE))=TRUE,"",IF(VLOOKUP($A133,parlvotes_lh!$A$11:$ZZ$200,46,FALSE)=0,"",VLOOKUP($A133,parlvotes_lh!$A$11:$ZZ$200,46,FALSE)))</f>
        <v/>
      </c>
      <c r="M133" s="247" t="str">
        <f>IF(ISERROR(VLOOKUP($A133,parlvotes_lh!$A$11:$ZZ$200,66,FALSE))=TRUE,"",IF(VLOOKUP($A133,parlvotes_lh!$A$11:$ZZ$200,66,FALSE)=0,"",VLOOKUP($A133,parlvotes_lh!$A$11:$ZZ$200,66,FALSE)))</f>
        <v/>
      </c>
      <c r="N133" s="247" t="str">
        <f>IF(ISERROR(VLOOKUP($A133,parlvotes_lh!$A$11:$ZZ$200,86,FALSE))=TRUE,"",IF(VLOOKUP($A133,parlvotes_lh!$A$11:$ZZ$200,86,FALSE)=0,"",VLOOKUP($A133,parlvotes_lh!$A$11:$ZZ$200,86,FALSE)))</f>
        <v/>
      </c>
      <c r="O133" s="247" t="str">
        <f>IF(ISERROR(VLOOKUP($A133,parlvotes_lh!$A$11:$ZZ$200,106,FALSE))=TRUE,"",IF(VLOOKUP($A133,parlvotes_lh!$A$11:$ZZ$200,106,FALSE)=0,"",VLOOKUP($A133,parlvotes_lh!$A$11:$ZZ$200,106,FALSE)))</f>
        <v/>
      </c>
      <c r="P133" s="247" t="str">
        <f>IF(ISERROR(VLOOKUP($A133,parlvotes_lh!$A$11:$ZZ$200,126,FALSE))=TRUE,"",IF(VLOOKUP($A133,parlvotes_lh!$A$11:$ZZ$200,126,FALSE)=0,"",VLOOKUP($A133,parlvotes_lh!$A$11:$ZZ$200,126,FALSE)))</f>
        <v/>
      </c>
      <c r="Q133" s="248" t="str">
        <f>IF(ISERROR(VLOOKUP($A133,parlvotes_lh!$A$11:$ZZ$200,146,FALSE))=TRUE,"",IF(VLOOKUP($A133,parlvotes_lh!$A$11:$ZZ$200,146,FALSE)=0,"",VLOOKUP($A133,parlvotes_lh!$A$11:$ZZ$200,146,FALSE)))</f>
        <v/>
      </c>
      <c r="R133" s="248" t="str">
        <f>IF(ISERROR(VLOOKUP($A133,parlvotes_lh!$A$11:$ZZ$200,166,FALSE))=TRUE,"",IF(VLOOKUP($A133,parlvotes_lh!$A$11:$ZZ$200,166,FALSE)=0,"",VLOOKUP($A133,parlvotes_lh!$A$11:$ZZ$200,166,FALSE)))</f>
        <v/>
      </c>
      <c r="S133" s="248" t="str">
        <f>IF(ISERROR(VLOOKUP($A133,parlvotes_lh!$A$11:$ZZ$200,186,FALSE))=TRUE,"",IF(VLOOKUP($A133,parlvotes_lh!$A$11:$ZZ$200,186,FALSE)=0,"",VLOOKUP($A133,parlvotes_lh!$A$11:$ZZ$200,186,FALSE)))</f>
        <v/>
      </c>
      <c r="T133" s="248" t="str">
        <f>IF(ISERROR(VLOOKUP($A133,parlvotes_lh!$A$11:$ZZ$200,206,FALSE))=TRUE,"",IF(VLOOKUP($A133,parlvotes_lh!$A$11:$ZZ$200,206,FALSE)=0,"",VLOOKUP($A133,parlvotes_lh!$A$11:$ZZ$200,206,FALSE)))</f>
        <v/>
      </c>
      <c r="U133" s="248" t="str">
        <f>IF(ISERROR(VLOOKUP($A133,parlvotes_lh!$A$11:$ZZ$200,226,FALSE))=TRUE,"",IF(VLOOKUP($A133,parlvotes_lh!$A$11:$ZZ$200,226,FALSE)=0,"",VLOOKUP($A133,parlvotes_lh!$A$11:$ZZ$200,226,FALSE)))</f>
        <v/>
      </c>
      <c r="V133" s="248" t="str">
        <f>IF(ISERROR(VLOOKUP($A133,parlvotes_lh!$A$11:$ZZ$200,246,FALSE))=TRUE,"",IF(VLOOKUP($A133,parlvotes_lh!$A$11:$ZZ$200,246,FALSE)=0,"",VLOOKUP($A133,parlvotes_lh!$A$11:$ZZ$200,246,FALSE)))</f>
        <v/>
      </c>
      <c r="W133" s="248" t="str">
        <f>IF(ISERROR(VLOOKUP($A133,parlvotes_lh!$A$11:$ZZ$200,266,FALSE))=TRUE,"",IF(VLOOKUP($A133,parlvotes_lh!$A$11:$ZZ$200,266,FALSE)=0,"",VLOOKUP($A133,parlvotes_lh!$A$11:$ZZ$200,266,FALSE)))</f>
        <v/>
      </c>
      <c r="X133" s="248" t="str">
        <f>IF(ISERROR(VLOOKUP($A133,parlvotes_lh!$A$11:$ZZ$200,286,FALSE))=TRUE,"",IF(VLOOKUP($A133,parlvotes_lh!$A$11:$ZZ$200,286,FALSE)=0,"",VLOOKUP($A133,parlvotes_lh!$A$11:$ZZ$200,286,FALSE)))</f>
        <v/>
      </c>
      <c r="Y133" s="248" t="str">
        <f>IF(ISERROR(VLOOKUP($A133,parlvotes_lh!$A$11:$ZZ$200,306,FALSE))=TRUE,"",IF(VLOOKUP($A133,parlvotes_lh!$A$11:$ZZ$200,306,FALSE)=0,"",VLOOKUP($A133,parlvotes_lh!$A$11:$ZZ$200,306,FALSE)))</f>
        <v/>
      </c>
      <c r="Z133" s="248" t="str">
        <f>IF(ISERROR(VLOOKUP($A133,parlvotes_lh!$A$11:$ZZ$200,326,FALSE))=TRUE,"",IF(VLOOKUP($A133,parlvotes_lh!$A$11:$ZZ$200,326,FALSE)=0,"",VLOOKUP($A133,parlvotes_lh!$A$11:$ZZ$200,326,FALSE)))</f>
        <v/>
      </c>
      <c r="AA133" s="248" t="str">
        <f>IF(ISERROR(VLOOKUP($A133,parlvotes_lh!$A$11:$ZZ$200,346,FALSE))=TRUE,"",IF(VLOOKUP($A133,parlvotes_lh!$A$11:$ZZ$200,346,FALSE)=0,"",VLOOKUP($A133,parlvotes_lh!$A$11:$ZZ$200,346,FALSE)))</f>
        <v/>
      </c>
      <c r="AB133" s="248" t="str">
        <f>IF(ISERROR(VLOOKUP($A133,parlvotes_lh!$A$11:$ZZ$200,366,FALSE))=TRUE,"",IF(VLOOKUP($A133,parlvotes_lh!$A$11:$ZZ$200,366,FALSE)=0,"",VLOOKUP($A133,parlvotes_lh!$A$11:$ZZ$200,366,FALSE)))</f>
        <v/>
      </c>
      <c r="AC133" s="248" t="str">
        <f>IF(ISERROR(VLOOKUP($A133,parlvotes_lh!$A$11:$ZZ$200,386,FALSE))=TRUE,"",IF(VLOOKUP($A133,parlvotes_lh!$A$11:$ZZ$200,386,FALSE)=0,"",VLOOKUP($A133,parlvotes_lh!$A$11:$ZZ$200,386,FALSE)))</f>
        <v/>
      </c>
    </row>
    <row r="134" spans="1:29" ht="13.5" customHeight="1" x14ac:dyDescent="0.2">
      <c r="A134" s="242"/>
      <c r="B134" s="96" t="str">
        <f>IF(A134="","",MID(info_weblinks!$C$3,32,3))</f>
        <v/>
      </c>
      <c r="C134" s="96" t="str">
        <f>IF(info_parties!G129="","",info_parties!G129)</f>
        <v>European Choice</v>
      </c>
      <c r="D134" s="96" t="str">
        <f>IF(info_parties!K129="","",info_parties!K129)</f>
        <v>Scelta Europea</v>
      </c>
      <c r="E134" s="96" t="str">
        <f>IF(info_parties!H129="","",info_parties!H129)</f>
        <v>SE</v>
      </c>
      <c r="F134" s="243" t="str">
        <f t="shared" si="12"/>
        <v/>
      </c>
      <c r="G134" s="244" t="str">
        <f t="shared" si="13"/>
        <v/>
      </c>
      <c r="H134" s="245" t="str">
        <f t="shared" si="14"/>
        <v/>
      </c>
      <c r="I134" s="246" t="str">
        <f t="shared" si="15"/>
        <v/>
      </c>
      <c r="J134" s="247" t="str">
        <f>IF(ISERROR(VLOOKUP($A134,parlvotes_lh!$A$11:$ZZ$200,6,FALSE))=TRUE,"",IF(VLOOKUP($A134,parlvotes_lh!$A$11:$ZZ$200,6,FALSE)=0,"",VLOOKUP($A134,parlvotes_lh!$A$11:$ZZ$200,6,FALSE)))</f>
        <v/>
      </c>
      <c r="K134" s="247" t="str">
        <f>IF(ISERROR(VLOOKUP($A134,parlvotes_lh!$A$11:$ZZ$200,26,FALSE))=TRUE,"",IF(VLOOKUP($A134,parlvotes_lh!$A$11:$ZZ$200,26,FALSE)=0,"",VLOOKUP($A134,parlvotes_lh!$A$11:$ZZ$200,26,FALSE)))</f>
        <v/>
      </c>
      <c r="L134" s="247" t="str">
        <f>IF(ISERROR(VLOOKUP($A134,parlvotes_lh!$A$11:$ZZ$200,46,FALSE))=TRUE,"",IF(VLOOKUP($A134,parlvotes_lh!$A$11:$ZZ$200,46,FALSE)=0,"",VLOOKUP($A134,parlvotes_lh!$A$11:$ZZ$200,46,FALSE)))</f>
        <v/>
      </c>
      <c r="M134" s="247" t="str">
        <f>IF(ISERROR(VLOOKUP($A134,parlvotes_lh!$A$11:$ZZ$200,66,FALSE))=TRUE,"",IF(VLOOKUP($A134,parlvotes_lh!$A$11:$ZZ$200,66,FALSE)=0,"",VLOOKUP($A134,parlvotes_lh!$A$11:$ZZ$200,66,FALSE)))</f>
        <v/>
      </c>
      <c r="N134" s="247" t="str">
        <f>IF(ISERROR(VLOOKUP($A134,parlvotes_lh!$A$11:$ZZ$200,86,FALSE))=TRUE,"",IF(VLOOKUP($A134,parlvotes_lh!$A$11:$ZZ$200,86,FALSE)=0,"",VLOOKUP($A134,parlvotes_lh!$A$11:$ZZ$200,86,FALSE)))</f>
        <v/>
      </c>
      <c r="O134" s="247" t="str">
        <f>IF(ISERROR(VLOOKUP($A134,parlvotes_lh!$A$11:$ZZ$200,106,FALSE))=TRUE,"",IF(VLOOKUP($A134,parlvotes_lh!$A$11:$ZZ$200,106,FALSE)=0,"",VLOOKUP($A134,parlvotes_lh!$A$11:$ZZ$200,106,FALSE)))</f>
        <v/>
      </c>
      <c r="P134" s="247" t="str">
        <f>IF(ISERROR(VLOOKUP($A134,parlvotes_lh!$A$11:$ZZ$200,126,FALSE))=TRUE,"",IF(VLOOKUP($A134,parlvotes_lh!$A$11:$ZZ$200,126,FALSE)=0,"",VLOOKUP($A134,parlvotes_lh!$A$11:$ZZ$200,126,FALSE)))</f>
        <v/>
      </c>
      <c r="Q134" s="248" t="str">
        <f>IF(ISERROR(VLOOKUP($A134,parlvotes_lh!$A$11:$ZZ$200,146,FALSE))=TRUE,"",IF(VLOOKUP($A134,parlvotes_lh!$A$11:$ZZ$200,146,FALSE)=0,"",VLOOKUP($A134,parlvotes_lh!$A$11:$ZZ$200,146,FALSE)))</f>
        <v/>
      </c>
      <c r="R134" s="248" t="str">
        <f>IF(ISERROR(VLOOKUP($A134,parlvotes_lh!$A$11:$ZZ$200,166,FALSE))=TRUE,"",IF(VLOOKUP($A134,parlvotes_lh!$A$11:$ZZ$200,166,FALSE)=0,"",VLOOKUP($A134,parlvotes_lh!$A$11:$ZZ$200,166,FALSE)))</f>
        <v/>
      </c>
      <c r="S134" s="248" t="str">
        <f>IF(ISERROR(VLOOKUP($A134,parlvotes_lh!$A$11:$ZZ$200,186,FALSE))=TRUE,"",IF(VLOOKUP($A134,parlvotes_lh!$A$11:$ZZ$200,186,FALSE)=0,"",VLOOKUP($A134,parlvotes_lh!$A$11:$ZZ$200,186,FALSE)))</f>
        <v/>
      </c>
      <c r="T134" s="248" t="str">
        <f>IF(ISERROR(VLOOKUP($A134,parlvotes_lh!$A$11:$ZZ$200,206,FALSE))=TRUE,"",IF(VLOOKUP($A134,parlvotes_lh!$A$11:$ZZ$200,206,FALSE)=0,"",VLOOKUP($A134,parlvotes_lh!$A$11:$ZZ$200,206,FALSE)))</f>
        <v/>
      </c>
      <c r="U134" s="248" t="str">
        <f>IF(ISERROR(VLOOKUP($A134,parlvotes_lh!$A$11:$ZZ$200,226,FALSE))=TRUE,"",IF(VLOOKUP($A134,parlvotes_lh!$A$11:$ZZ$200,226,FALSE)=0,"",VLOOKUP($A134,parlvotes_lh!$A$11:$ZZ$200,226,FALSE)))</f>
        <v/>
      </c>
      <c r="V134" s="248" t="str">
        <f>IF(ISERROR(VLOOKUP($A134,parlvotes_lh!$A$11:$ZZ$200,246,FALSE))=TRUE,"",IF(VLOOKUP($A134,parlvotes_lh!$A$11:$ZZ$200,246,FALSE)=0,"",VLOOKUP($A134,parlvotes_lh!$A$11:$ZZ$200,246,FALSE)))</f>
        <v/>
      </c>
      <c r="W134" s="248" t="str">
        <f>IF(ISERROR(VLOOKUP($A134,parlvotes_lh!$A$11:$ZZ$200,266,FALSE))=TRUE,"",IF(VLOOKUP($A134,parlvotes_lh!$A$11:$ZZ$200,266,FALSE)=0,"",VLOOKUP($A134,parlvotes_lh!$A$11:$ZZ$200,266,FALSE)))</f>
        <v/>
      </c>
      <c r="X134" s="248" t="str">
        <f>IF(ISERROR(VLOOKUP($A134,parlvotes_lh!$A$11:$ZZ$200,286,FALSE))=TRUE,"",IF(VLOOKUP($A134,parlvotes_lh!$A$11:$ZZ$200,286,FALSE)=0,"",VLOOKUP($A134,parlvotes_lh!$A$11:$ZZ$200,286,FALSE)))</f>
        <v/>
      </c>
      <c r="Y134" s="248" t="str">
        <f>IF(ISERROR(VLOOKUP($A134,parlvotes_lh!$A$11:$ZZ$200,306,FALSE))=TRUE,"",IF(VLOOKUP($A134,parlvotes_lh!$A$11:$ZZ$200,306,FALSE)=0,"",VLOOKUP($A134,parlvotes_lh!$A$11:$ZZ$200,306,FALSE)))</f>
        <v/>
      </c>
      <c r="Z134" s="248" t="str">
        <f>IF(ISERROR(VLOOKUP($A134,parlvotes_lh!$A$11:$ZZ$200,326,FALSE))=TRUE,"",IF(VLOOKUP($A134,parlvotes_lh!$A$11:$ZZ$200,326,FALSE)=0,"",VLOOKUP($A134,parlvotes_lh!$A$11:$ZZ$200,326,FALSE)))</f>
        <v/>
      </c>
      <c r="AA134" s="248" t="str">
        <f>IF(ISERROR(VLOOKUP($A134,parlvotes_lh!$A$11:$ZZ$200,346,FALSE))=TRUE,"",IF(VLOOKUP($A134,parlvotes_lh!$A$11:$ZZ$200,346,FALSE)=0,"",VLOOKUP($A134,parlvotes_lh!$A$11:$ZZ$200,346,FALSE)))</f>
        <v/>
      </c>
      <c r="AB134" s="248" t="str">
        <f>IF(ISERROR(VLOOKUP($A134,parlvotes_lh!$A$11:$ZZ$200,366,FALSE))=TRUE,"",IF(VLOOKUP($A134,parlvotes_lh!$A$11:$ZZ$200,366,FALSE)=0,"",VLOOKUP($A134,parlvotes_lh!$A$11:$ZZ$200,366,FALSE)))</f>
        <v/>
      </c>
      <c r="AC134" s="248" t="str">
        <f>IF(ISERROR(VLOOKUP($A134,parlvotes_lh!$A$11:$ZZ$200,386,FALSE))=TRUE,"",IF(VLOOKUP($A134,parlvotes_lh!$A$11:$ZZ$200,386,FALSE)=0,"",VLOOKUP($A134,parlvotes_lh!$A$11:$ZZ$200,386,FALSE)))</f>
        <v/>
      </c>
    </row>
    <row r="135" spans="1:29" ht="13.5" customHeight="1" x14ac:dyDescent="0.2">
      <c r="A135" s="242"/>
      <c r="B135" s="96" t="str">
        <f>IF(A135="","",MID(info_weblinks!$C$3,32,3))</f>
        <v/>
      </c>
      <c r="C135" s="96" t="str">
        <f>IF(info_parties!G131="","",info_parties!G131)</f>
        <v>Other Right-Supporting Berlusconi</v>
      </c>
      <c r="D135" s="96" t="str">
        <f>IF(info_parties!K131="","",info_parties!K131)</f>
        <v>none</v>
      </c>
      <c r="E135" s="96" t="str">
        <f>IF(info_parties!H131="","",info_parties!H131)</f>
        <v>none</v>
      </c>
      <c r="F135" s="243" t="str">
        <f t="shared" ref="F135:F166" si="16">IF(MAX(J135:AC135)=0,"",INDEX(J$1:AC$1,MATCH(TRUE,INDEX((J135:AC135&lt;&gt;""),0),0)))</f>
        <v/>
      </c>
      <c r="G135" s="244" t="str">
        <f t="shared" ref="G135:G166" si="17">IF(MAX(J135:AC135)=0,"",INDEX(J$1:AC$1,1,MATCH(LOOKUP(9.99+307,J135:AC135),J135:AC135,0)))</f>
        <v/>
      </c>
      <c r="H135" s="245" t="str">
        <f t="shared" ref="H135:H166" si="18">IF(MAX(J135:AC135)=0,"",MAX(J135:AC135))</f>
        <v/>
      </c>
      <c r="I135" s="246" t="str">
        <f t="shared" ref="I135:I166" si="19">IF(H135="","",INDEX(J$1:AC$1,1,MATCH(H135,J135:AC135,0)))</f>
        <v/>
      </c>
      <c r="J135" s="247" t="str">
        <f>IF(ISERROR(VLOOKUP($A135,parlvotes_lh!$A$11:$ZZ$200,6,FALSE))=TRUE,"",IF(VLOOKUP($A135,parlvotes_lh!$A$11:$ZZ$200,6,FALSE)=0,"",VLOOKUP($A135,parlvotes_lh!$A$11:$ZZ$200,6,FALSE)))</f>
        <v/>
      </c>
      <c r="K135" s="247" t="str">
        <f>IF(ISERROR(VLOOKUP($A135,parlvotes_lh!$A$11:$ZZ$200,26,FALSE))=TRUE,"",IF(VLOOKUP($A135,parlvotes_lh!$A$11:$ZZ$200,26,FALSE)=0,"",VLOOKUP($A135,parlvotes_lh!$A$11:$ZZ$200,26,FALSE)))</f>
        <v/>
      </c>
      <c r="L135" s="247" t="str">
        <f>IF(ISERROR(VLOOKUP($A135,parlvotes_lh!$A$11:$ZZ$200,46,FALSE))=TRUE,"",IF(VLOOKUP($A135,parlvotes_lh!$A$11:$ZZ$200,46,FALSE)=0,"",VLOOKUP($A135,parlvotes_lh!$A$11:$ZZ$200,46,FALSE)))</f>
        <v/>
      </c>
      <c r="M135" s="247" t="str">
        <f>IF(ISERROR(VLOOKUP($A135,parlvotes_lh!$A$11:$ZZ$200,66,FALSE))=TRUE,"",IF(VLOOKUP($A135,parlvotes_lh!$A$11:$ZZ$200,66,FALSE)=0,"",VLOOKUP($A135,parlvotes_lh!$A$11:$ZZ$200,66,FALSE)))</f>
        <v/>
      </c>
      <c r="N135" s="247" t="str">
        <f>IF(ISERROR(VLOOKUP($A135,parlvotes_lh!$A$11:$ZZ$200,86,FALSE))=TRUE,"",IF(VLOOKUP($A135,parlvotes_lh!$A$11:$ZZ$200,86,FALSE)=0,"",VLOOKUP($A135,parlvotes_lh!$A$11:$ZZ$200,86,FALSE)))</f>
        <v/>
      </c>
      <c r="O135" s="247" t="str">
        <f>IF(ISERROR(VLOOKUP($A135,parlvotes_lh!$A$11:$ZZ$200,106,FALSE))=TRUE,"",IF(VLOOKUP($A135,parlvotes_lh!$A$11:$ZZ$200,106,FALSE)=0,"",VLOOKUP($A135,parlvotes_lh!$A$11:$ZZ$200,106,FALSE)))</f>
        <v/>
      </c>
      <c r="P135" s="247" t="str">
        <f>IF(ISERROR(VLOOKUP($A135,parlvotes_lh!$A$11:$ZZ$200,126,FALSE))=TRUE,"",IF(VLOOKUP($A135,parlvotes_lh!$A$11:$ZZ$200,126,FALSE)=0,"",VLOOKUP($A135,parlvotes_lh!$A$11:$ZZ$200,126,FALSE)))</f>
        <v/>
      </c>
      <c r="Q135" s="248" t="str">
        <f>IF(ISERROR(VLOOKUP($A135,parlvotes_lh!$A$11:$ZZ$200,146,FALSE))=TRUE,"",IF(VLOOKUP($A135,parlvotes_lh!$A$11:$ZZ$200,146,FALSE)=0,"",VLOOKUP($A135,parlvotes_lh!$A$11:$ZZ$200,146,FALSE)))</f>
        <v/>
      </c>
      <c r="R135" s="248" t="str">
        <f>IF(ISERROR(VLOOKUP($A135,parlvotes_lh!$A$11:$ZZ$200,166,FALSE))=TRUE,"",IF(VLOOKUP($A135,parlvotes_lh!$A$11:$ZZ$200,166,FALSE)=0,"",VLOOKUP($A135,parlvotes_lh!$A$11:$ZZ$200,166,FALSE)))</f>
        <v/>
      </c>
      <c r="S135" s="248" t="str">
        <f>IF(ISERROR(VLOOKUP($A135,parlvotes_lh!$A$11:$ZZ$200,186,FALSE))=TRUE,"",IF(VLOOKUP($A135,parlvotes_lh!$A$11:$ZZ$200,186,FALSE)=0,"",VLOOKUP($A135,parlvotes_lh!$A$11:$ZZ$200,186,FALSE)))</f>
        <v/>
      </c>
      <c r="T135" s="248" t="str">
        <f>IF(ISERROR(VLOOKUP($A135,parlvotes_lh!$A$11:$ZZ$200,206,FALSE))=TRUE,"",IF(VLOOKUP($A135,parlvotes_lh!$A$11:$ZZ$200,206,FALSE)=0,"",VLOOKUP($A135,parlvotes_lh!$A$11:$ZZ$200,206,FALSE)))</f>
        <v/>
      </c>
      <c r="U135" s="248" t="str">
        <f>IF(ISERROR(VLOOKUP($A135,parlvotes_lh!$A$11:$ZZ$200,226,FALSE))=TRUE,"",IF(VLOOKUP($A135,parlvotes_lh!$A$11:$ZZ$200,226,FALSE)=0,"",VLOOKUP($A135,parlvotes_lh!$A$11:$ZZ$200,226,FALSE)))</f>
        <v/>
      </c>
      <c r="V135" s="248" t="str">
        <f>IF(ISERROR(VLOOKUP($A135,parlvotes_lh!$A$11:$ZZ$200,246,FALSE))=TRUE,"",IF(VLOOKUP($A135,parlvotes_lh!$A$11:$ZZ$200,246,FALSE)=0,"",VLOOKUP($A135,parlvotes_lh!$A$11:$ZZ$200,246,FALSE)))</f>
        <v/>
      </c>
      <c r="W135" s="248" t="str">
        <f>IF(ISERROR(VLOOKUP($A135,parlvotes_lh!$A$11:$ZZ$200,266,FALSE))=TRUE,"",IF(VLOOKUP($A135,parlvotes_lh!$A$11:$ZZ$200,266,FALSE)=0,"",VLOOKUP($A135,parlvotes_lh!$A$11:$ZZ$200,266,FALSE)))</f>
        <v/>
      </c>
      <c r="X135" s="248" t="str">
        <f>IF(ISERROR(VLOOKUP($A135,parlvotes_lh!$A$11:$ZZ$200,286,FALSE))=TRUE,"",IF(VLOOKUP($A135,parlvotes_lh!$A$11:$ZZ$200,286,FALSE)=0,"",VLOOKUP($A135,parlvotes_lh!$A$11:$ZZ$200,286,FALSE)))</f>
        <v/>
      </c>
      <c r="Y135" s="248" t="str">
        <f>IF(ISERROR(VLOOKUP($A135,parlvotes_lh!$A$11:$ZZ$200,306,FALSE))=TRUE,"",IF(VLOOKUP($A135,parlvotes_lh!$A$11:$ZZ$200,306,FALSE)=0,"",VLOOKUP($A135,parlvotes_lh!$A$11:$ZZ$200,306,FALSE)))</f>
        <v/>
      </c>
      <c r="Z135" s="248" t="str">
        <f>IF(ISERROR(VLOOKUP($A135,parlvotes_lh!$A$11:$ZZ$200,326,FALSE))=TRUE,"",IF(VLOOKUP($A135,parlvotes_lh!$A$11:$ZZ$200,326,FALSE)=0,"",VLOOKUP($A135,parlvotes_lh!$A$11:$ZZ$200,326,FALSE)))</f>
        <v/>
      </c>
      <c r="AA135" s="248" t="str">
        <f>IF(ISERROR(VLOOKUP($A135,parlvotes_lh!$A$11:$ZZ$200,346,FALSE))=TRUE,"",IF(VLOOKUP($A135,parlvotes_lh!$A$11:$ZZ$200,346,FALSE)=0,"",VLOOKUP($A135,parlvotes_lh!$A$11:$ZZ$200,346,FALSE)))</f>
        <v/>
      </c>
      <c r="AB135" s="248" t="str">
        <f>IF(ISERROR(VLOOKUP($A135,parlvotes_lh!$A$11:$ZZ$200,366,FALSE))=TRUE,"",IF(VLOOKUP($A135,parlvotes_lh!$A$11:$ZZ$200,366,FALSE)=0,"",VLOOKUP($A135,parlvotes_lh!$A$11:$ZZ$200,366,FALSE)))</f>
        <v/>
      </c>
      <c r="AC135" s="248" t="str">
        <f>IF(ISERROR(VLOOKUP($A135,parlvotes_lh!$A$11:$ZZ$200,386,FALSE))=TRUE,"",IF(VLOOKUP($A135,parlvotes_lh!$A$11:$ZZ$200,386,FALSE)=0,"",VLOOKUP($A135,parlvotes_lh!$A$11:$ZZ$200,386,FALSE)))</f>
        <v/>
      </c>
    </row>
    <row r="136" spans="1:29" ht="13.5" customHeight="1" x14ac:dyDescent="0.2">
      <c r="A136" s="242"/>
      <c r="B136" s="96" t="str">
        <f>IF(A136="","",MID(info_weblinks!$C$3,32,3))</f>
        <v/>
      </c>
      <c r="C136" s="96" t="str">
        <f>IF(info_parties!G132="","",info_parties!G132)</f>
        <v>Other-Left (Supporting Prodi)</v>
      </c>
      <c r="D136" s="96" t="str">
        <f>IF(info_parties!K132="","",info_parties!K132)</f>
        <v>none</v>
      </c>
      <c r="E136" s="96" t="str">
        <f>IF(info_parties!H132="","",info_parties!H132)</f>
        <v>none</v>
      </c>
      <c r="F136" s="243" t="str">
        <f t="shared" si="16"/>
        <v/>
      </c>
      <c r="G136" s="244" t="str">
        <f t="shared" si="17"/>
        <v/>
      </c>
      <c r="H136" s="245" t="str">
        <f t="shared" si="18"/>
        <v/>
      </c>
      <c r="I136" s="246" t="str">
        <f t="shared" si="19"/>
        <v/>
      </c>
      <c r="J136" s="247" t="str">
        <f>IF(ISERROR(VLOOKUP($A136,parlvotes_lh!$A$11:$ZZ$200,6,FALSE))=TRUE,"",IF(VLOOKUP($A136,parlvotes_lh!$A$11:$ZZ$200,6,FALSE)=0,"",VLOOKUP($A136,parlvotes_lh!$A$11:$ZZ$200,6,FALSE)))</f>
        <v/>
      </c>
      <c r="K136" s="247" t="str">
        <f>IF(ISERROR(VLOOKUP($A136,parlvotes_lh!$A$11:$ZZ$200,26,FALSE))=TRUE,"",IF(VLOOKUP($A136,parlvotes_lh!$A$11:$ZZ$200,26,FALSE)=0,"",VLOOKUP($A136,parlvotes_lh!$A$11:$ZZ$200,26,FALSE)))</f>
        <v/>
      </c>
      <c r="L136" s="247" t="str">
        <f>IF(ISERROR(VLOOKUP($A136,parlvotes_lh!$A$11:$ZZ$200,46,FALSE))=TRUE,"",IF(VLOOKUP($A136,parlvotes_lh!$A$11:$ZZ$200,46,FALSE)=0,"",VLOOKUP($A136,parlvotes_lh!$A$11:$ZZ$200,46,FALSE)))</f>
        <v/>
      </c>
      <c r="M136" s="247" t="str">
        <f>IF(ISERROR(VLOOKUP($A136,parlvotes_lh!$A$11:$ZZ$200,66,FALSE))=TRUE,"",IF(VLOOKUP($A136,parlvotes_lh!$A$11:$ZZ$200,66,FALSE)=0,"",VLOOKUP($A136,parlvotes_lh!$A$11:$ZZ$200,66,FALSE)))</f>
        <v/>
      </c>
      <c r="N136" s="247" t="str">
        <f>IF(ISERROR(VLOOKUP($A136,parlvotes_lh!$A$11:$ZZ$200,86,FALSE))=TRUE,"",IF(VLOOKUP($A136,parlvotes_lh!$A$11:$ZZ$200,86,FALSE)=0,"",VLOOKUP($A136,parlvotes_lh!$A$11:$ZZ$200,86,FALSE)))</f>
        <v/>
      </c>
      <c r="O136" s="247" t="str">
        <f>IF(ISERROR(VLOOKUP($A136,parlvotes_lh!$A$11:$ZZ$200,106,FALSE))=TRUE,"",IF(VLOOKUP($A136,parlvotes_lh!$A$11:$ZZ$200,106,FALSE)=0,"",VLOOKUP($A136,parlvotes_lh!$A$11:$ZZ$200,106,FALSE)))</f>
        <v/>
      </c>
      <c r="P136" s="247" t="str">
        <f>IF(ISERROR(VLOOKUP($A136,parlvotes_lh!$A$11:$ZZ$200,126,FALSE))=TRUE,"",IF(VLOOKUP($A136,parlvotes_lh!$A$11:$ZZ$200,126,FALSE)=0,"",VLOOKUP($A136,parlvotes_lh!$A$11:$ZZ$200,126,FALSE)))</f>
        <v/>
      </c>
      <c r="Q136" s="248" t="str">
        <f>IF(ISERROR(VLOOKUP($A136,parlvotes_lh!$A$11:$ZZ$200,146,FALSE))=TRUE,"",IF(VLOOKUP($A136,parlvotes_lh!$A$11:$ZZ$200,146,FALSE)=0,"",VLOOKUP($A136,parlvotes_lh!$A$11:$ZZ$200,146,FALSE)))</f>
        <v/>
      </c>
      <c r="R136" s="248" t="str">
        <f>IF(ISERROR(VLOOKUP($A136,parlvotes_lh!$A$11:$ZZ$200,166,FALSE))=TRUE,"",IF(VLOOKUP($A136,parlvotes_lh!$A$11:$ZZ$200,166,FALSE)=0,"",VLOOKUP($A136,parlvotes_lh!$A$11:$ZZ$200,166,FALSE)))</f>
        <v/>
      </c>
      <c r="S136" s="248" t="str">
        <f>IF(ISERROR(VLOOKUP($A136,parlvotes_lh!$A$11:$ZZ$200,186,FALSE))=TRUE,"",IF(VLOOKUP($A136,parlvotes_lh!$A$11:$ZZ$200,186,FALSE)=0,"",VLOOKUP($A136,parlvotes_lh!$A$11:$ZZ$200,186,FALSE)))</f>
        <v/>
      </c>
      <c r="T136" s="248" t="str">
        <f>IF(ISERROR(VLOOKUP($A136,parlvotes_lh!$A$11:$ZZ$200,206,FALSE))=TRUE,"",IF(VLOOKUP($A136,parlvotes_lh!$A$11:$ZZ$200,206,FALSE)=0,"",VLOOKUP($A136,parlvotes_lh!$A$11:$ZZ$200,206,FALSE)))</f>
        <v/>
      </c>
      <c r="U136" s="248" t="str">
        <f>IF(ISERROR(VLOOKUP($A136,parlvotes_lh!$A$11:$ZZ$200,226,FALSE))=TRUE,"",IF(VLOOKUP($A136,parlvotes_lh!$A$11:$ZZ$200,226,FALSE)=0,"",VLOOKUP($A136,parlvotes_lh!$A$11:$ZZ$200,226,FALSE)))</f>
        <v/>
      </c>
      <c r="V136" s="248" t="str">
        <f>IF(ISERROR(VLOOKUP($A136,parlvotes_lh!$A$11:$ZZ$200,246,FALSE))=TRUE,"",IF(VLOOKUP($A136,parlvotes_lh!$A$11:$ZZ$200,246,FALSE)=0,"",VLOOKUP($A136,parlvotes_lh!$A$11:$ZZ$200,246,FALSE)))</f>
        <v/>
      </c>
      <c r="W136" s="248" t="str">
        <f>IF(ISERROR(VLOOKUP($A136,parlvotes_lh!$A$11:$ZZ$200,266,FALSE))=TRUE,"",IF(VLOOKUP($A136,parlvotes_lh!$A$11:$ZZ$200,266,FALSE)=0,"",VLOOKUP($A136,parlvotes_lh!$A$11:$ZZ$200,266,FALSE)))</f>
        <v/>
      </c>
      <c r="X136" s="248" t="str">
        <f>IF(ISERROR(VLOOKUP($A136,parlvotes_lh!$A$11:$ZZ$200,286,FALSE))=TRUE,"",IF(VLOOKUP($A136,parlvotes_lh!$A$11:$ZZ$200,286,FALSE)=0,"",VLOOKUP($A136,parlvotes_lh!$A$11:$ZZ$200,286,FALSE)))</f>
        <v/>
      </c>
      <c r="Y136" s="248" t="str">
        <f>IF(ISERROR(VLOOKUP($A136,parlvotes_lh!$A$11:$ZZ$200,306,FALSE))=TRUE,"",IF(VLOOKUP($A136,parlvotes_lh!$A$11:$ZZ$200,306,FALSE)=0,"",VLOOKUP($A136,parlvotes_lh!$A$11:$ZZ$200,306,FALSE)))</f>
        <v/>
      </c>
      <c r="Z136" s="248" t="str">
        <f>IF(ISERROR(VLOOKUP($A136,parlvotes_lh!$A$11:$ZZ$200,326,FALSE))=TRUE,"",IF(VLOOKUP($A136,parlvotes_lh!$A$11:$ZZ$200,326,FALSE)=0,"",VLOOKUP($A136,parlvotes_lh!$A$11:$ZZ$200,326,FALSE)))</f>
        <v/>
      </c>
      <c r="AA136" s="248" t="str">
        <f>IF(ISERROR(VLOOKUP($A136,parlvotes_lh!$A$11:$ZZ$200,346,FALSE))=TRUE,"",IF(VLOOKUP($A136,parlvotes_lh!$A$11:$ZZ$200,346,FALSE)=0,"",VLOOKUP($A136,parlvotes_lh!$A$11:$ZZ$200,346,FALSE)))</f>
        <v/>
      </c>
      <c r="AB136" s="248" t="str">
        <f>IF(ISERROR(VLOOKUP($A136,parlvotes_lh!$A$11:$ZZ$200,366,FALSE))=TRUE,"",IF(VLOOKUP($A136,parlvotes_lh!$A$11:$ZZ$200,366,FALSE)=0,"",VLOOKUP($A136,parlvotes_lh!$A$11:$ZZ$200,366,FALSE)))</f>
        <v/>
      </c>
      <c r="AC136" s="248" t="str">
        <f>IF(ISERROR(VLOOKUP($A136,parlvotes_lh!$A$11:$ZZ$200,386,FALSE))=TRUE,"",IF(VLOOKUP($A136,parlvotes_lh!$A$11:$ZZ$200,386,FALSE)=0,"",VLOOKUP($A136,parlvotes_lh!$A$11:$ZZ$200,386,FALSE)))</f>
        <v/>
      </c>
    </row>
    <row r="137" spans="1:29" ht="13.5" customHeight="1" x14ac:dyDescent="0.2">
      <c r="A137" s="242" t="s">
        <v>1434</v>
      </c>
      <c r="B137" s="96" t="str">
        <f>IF(A137="","",MID(info_weblinks!$C$3,32,3))</f>
        <v>ita</v>
      </c>
      <c r="C137" s="96" t="str">
        <f>IF(info_parties!G133="","",info_parties!G133)</f>
        <v>Independent</v>
      </c>
      <c r="D137" s="96" t="str">
        <f>IF(info_parties!K133="","",info_parties!K133)</f>
        <v>Independent</v>
      </c>
      <c r="E137" s="96" t="str">
        <f>IF(info_parties!H133="","",info_parties!H133)</f>
        <v>Independent</v>
      </c>
      <c r="F137" s="243" t="str">
        <f t="shared" si="16"/>
        <v/>
      </c>
      <c r="G137" s="244" t="str">
        <f t="shared" si="17"/>
        <v/>
      </c>
      <c r="H137" s="245" t="str">
        <f t="shared" si="18"/>
        <v/>
      </c>
      <c r="I137" s="246" t="str">
        <f t="shared" si="19"/>
        <v/>
      </c>
      <c r="J137" s="247" t="str">
        <f>IF(ISERROR(VLOOKUP($A137,parlvotes_lh!$A$11:$ZZ$200,6,FALSE))=TRUE,"",IF(VLOOKUP($A137,parlvotes_lh!$A$11:$ZZ$200,6,FALSE)=0,"",VLOOKUP($A137,parlvotes_lh!$A$11:$ZZ$200,6,FALSE)))</f>
        <v/>
      </c>
      <c r="K137" s="247" t="str">
        <f>IF(ISERROR(VLOOKUP($A137,parlvotes_lh!$A$11:$ZZ$200,26,FALSE))=TRUE,"",IF(VLOOKUP($A137,parlvotes_lh!$A$11:$ZZ$200,26,FALSE)=0,"",VLOOKUP($A137,parlvotes_lh!$A$11:$ZZ$200,26,FALSE)))</f>
        <v/>
      </c>
      <c r="L137" s="247" t="str">
        <f>IF(ISERROR(VLOOKUP($A137,parlvotes_lh!$A$11:$ZZ$200,46,FALSE))=TRUE,"",IF(VLOOKUP($A137,parlvotes_lh!$A$11:$ZZ$200,46,FALSE)=0,"",VLOOKUP($A137,parlvotes_lh!$A$11:$ZZ$200,46,FALSE)))</f>
        <v/>
      </c>
      <c r="M137" s="247" t="str">
        <f>IF(ISERROR(VLOOKUP($A137,parlvotes_lh!$A$11:$ZZ$200,66,FALSE))=TRUE,"",IF(VLOOKUP($A137,parlvotes_lh!$A$11:$ZZ$200,66,FALSE)=0,"",VLOOKUP($A137,parlvotes_lh!$A$11:$ZZ$200,66,FALSE)))</f>
        <v/>
      </c>
      <c r="N137" s="247" t="str">
        <f>IF(ISERROR(VLOOKUP($A137,parlvotes_lh!$A$11:$ZZ$200,86,FALSE))=TRUE,"",IF(VLOOKUP($A137,parlvotes_lh!$A$11:$ZZ$200,86,FALSE)=0,"",VLOOKUP($A137,parlvotes_lh!$A$11:$ZZ$200,86,FALSE)))</f>
        <v/>
      </c>
      <c r="O137" s="247" t="str">
        <f>IF(ISERROR(VLOOKUP($A137,parlvotes_lh!$A$11:$ZZ$200,106,FALSE))=TRUE,"",IF(VLOOKUP($A137,parlvotes_lh!$A$11:$ZZ$200,106,FALSE)=0,"",VLOOKUP($A137,parlvotes_lh!$A$11:$ZZ$200,106,FALSE)))</f>
        <v/>
      </c>
      <c r="P137" s="247" t="str">
        <f>IF(ISERROR(VLOOKUP($A137,parlvotes_lh!$A$11:$ZZ$200,126,FALSE))=TRUE,"",IF(VLOOKUP($A137,parlvotes_lh!$A$11:$ZZ$200,126,FALSE)=0,"",VLOOKUP($A137,parlvotes_lh!$A$11:$ZZ$200,126,FALSE)))</f>
        <v/>
      </c>
      <c r="Q137" s="248" t="str">
        <f>IF(ISERROR(VLOOKUP($A137,parlvotes_lh!$A$11:$ZZ$200,146,FALSE))=TRUE,"",IF(VLOOKUP($A137,parlvotes_lh!$A$11:$ZZ$200,146,FALSE)=0,"",VLOOKUP($A137,parlvotes_lh!$A$11:$ZZ$200,146,FALSE)))</f>
        <v/>
      </c>
      <c r="R137" s="248" t="str">
        <f>IF(ISERROR(VLOOKUP($A137,parlvotes_lh!$A$11:$ZZ$200,166,FALSE))=TRUE,"",IF(VLOOKUP($A137,parlvotes_lh!$A$11:$ZZ$200,166,FALSE)=0,"",VLOOKUP($A137,parlvotes_lh!$A$11:$ZZ$200,166,FALSE)))</f>
        <v/>
      </c>
      <c r="S137" s="248" t="str">
        <f>IF(ISERROR(VLOOKUP($A137,parlvotes_lh!$A$11:$ZZ$200,186,FALSE))=TRUE,"",IF(VLOOKUP($A137,parlvotes_lh!$A$11:$ZZ$200,186,FALSE)=0,"",VLOOKUP($A137,parlvotes_lh!$A$11:$ZZ$200,186,FALSE)))</f>
        <v/>
      </c>
      <c r="T137" s="248" t="str">
        <f>IF(ISERROR(VLOOKUP($A137,parlvotes_lh!$A$11:$ZZ$200,206,FALSE))=TRUE,"",IF(VLOOKUP($A137,parlvotes_lh!$A$11:$ZZ$200,206,FALSE)=0,"",VLOOKUP($A137,parlvotes_lh!$A$11:$ZZ$200,206,FALSE)))</f>
        <v/>
      </c>
      <c r="U137" s="248" t="str">
        <f>IF(ISERROR(VLOOKUP($A137,parlvotes_lh!$A$11:$ZZ$200,226,FALSE))=TRUE,"",IF(VLOOKUP($A137,parlvotes_lh!$A$11:$ZZ$200,226,FALSE)=0,"",VLOOKUP($A137,parlvotes_lh!$A$11:$ZZ$200,226,FALSE)))</f>
        <v/>
      </c>
      <c r="V137" s="248" t="str">
        <f>IF(ISERROR(VLOOKUP($A137,parlvotes_lh!$A$11:$ZZ$200,246,FALSE))=TRUE,"",IF(VLOOKUP($A137,parlvotes_lh!$A$11:$ZZ$200,246,FALSE)=0,"",VLOOKUP($A137,parlvotes_lh!$A$11:$ZZ$200,246,FALSE)))</f>
        <v/>
      </c>
      <c r="W137" s="248" t="str">
        <f>IF(ISERROR(VLOOKUP($A137,parlvotes_lh!$A$11:$ZZ$200,266,FALSE))=TRUE,"",IF(VLOOKUP($A137,parlvotes_lh!$A$11:$ZZ$200,266,FALSE)=0,"",VLOOKUP($A137,parlvotes_lh!$A$11:$ZZ$200,266,FALSE)))</f>
        <v/>
      </c>
      <c r="X137" s="248" t="str">
        <f>IF(ISERROR(VLOOKUP($A137,parlvotes_lh!$A$11:$ZZ$200,286,FALSE))=TRUE,"",IF(VLOOKUP($A137,parlvotes_lh!$A$11:$ZZ$200,286,FALSE)=0,"",VLOOKUP($A137,parlvotes_lh!$A$11:$ZZ$200,286,FALSE)))</f>
        <v/>
      </c>
      <c r="Y137" s="248" t="str">
        <f>IF(ISERROR(VLOOKUP($A137,parlvotes_lh!$A$11:$ZZ$200,306,FALSE))=TRUE,"",IF(VLOOKUP($A137,parlvotes_lh!$A$11:$ZZ$200,306,FALSE)=0,"",VLOOKUP($A137,parlvotes_lh!$A$11:$ZZ$200,306,FALSE)))</f>
        <v/>
      </c>
      <c r="Z137" s="248" t="str">
        <f>IF(ISERROR(VLOOKUP($A137,parlvotes_lh!$A$11:$ZZ$200,326,FALSE))=TRUE,"",IF(VLOOKUP($A137,parlvotes_lh!$A$11:$ZZ$200,326,FALSE)=0,"",VLOOKUP($A137,parlvotes_lh!$A$11:$ZZ$200,326,FALSE)))</f>
        <v/>
      </c>
      <c r="AA137" s="248" t="str">
        <f>IF(ISERROR(VLOOKUP($A137,parlvotes_lh!$A$11:$ZZ$200,346,FALSE))=TRUE,"",IF(VLOOKUP($A137,parlvotes_lh!$A$11:$ZZ$200,346,FALSE)=0,"",VLOOKUP($A137,parlvotes_lh!$A$11:$ZZ$200,346,FALSE)))</f>
        <v/>
      </c>
      <c r="AB137" s="248" t="str">
        <f>IF(ISERROR(VLOOKUP($A137,parlvotes_lh!$A$11:$ZZ$200,366,FALSE))=TRUE,"",IF(VLOOKUP($A137,parlvotes_lh!$A$11:$ZZ$200,366,FALSE)=0,"",VLOOKUP($A137,parlvotes_lh!$A$11:$ZZ$200,366,FALSE)))</f>
        <v/>
      </c>
      <c r="AC137" s="248" t="str">
        <f>IF(ISERROR(VLOOKUP($A137,parlvotes_lh!$A$11:$ZZ$200,386,FALSE))=TRUE,"",IF(VLOOKUP($A137,parlvotes_lh!$A$11:$ZZ$200,386,FALSE)=0,"",VLOOKUP($A137,parlvotes_lh!$A$11:$ZZ$200,386,FALSE)))</f>
        <v/>
      </c>
    </row>
    <row r="138" spans="1:29" ht="13.5" customHeight="1" x14ac:dyDescent="0.2">
      <c r="A138" s="242"/>
      <c r="B138" s="96" t="str">
        <f>IF(A138="","",MID(info_weblinks!$C$3,32,3))</f>
        <v/>
      </c>
      <c r="C138" s="96" t="str">
        <f>IF(info_parties!G134="","",info_parties!G134)</f>
        <v>Other</v>
      </c>
      <c r="D138" s="96" t="str">
        <f>IF(info_parties!K134="","",info_parties!K134)</f>
        <v>Others</v>
      </c>
      <c r="E138" s="96" t="str">
        <f>IF(info_parties!H134="","",info_parties!H134)</f>
        <v>Other</v>
      </c>
      <c r="F138" s="243" t="str">
        <f t="shared" si="16"/>
        <v/>
      </c>
      <c r="G138" s="244" t="str">
        <f t="shared" si="17"/>
        <v/>
      </c>
      <c r="H138" s="245" t="str">
        <f t="shared" si="18"/>
        <v/>
      </c>
      <c r="I138" s="246" t="str">
        <f t="shared" si="19"/>
        <v/>
      </c>
      <c r="J138" s="247" t="str">
        <f>IF(ISERROR(VLOOKUP($A138,parlvotes_lh!$A$11:$ZZ$200,6,FALSE))=TRUE,"",IF(VLOOKUP($A138,parlvotes_lh!$A$11:$ZZ$200,6,FALSE)=0,"",VLOOKUP($A138,parlvotes_lh!$A$11:$ZZ$200,6,FALSE)))</f>
        <v/>
      </c>
      <c r="K138" s="247" t="str">
        <f>IF(ISERROR(VLOOKUP($A138,parlvotes_lh!$A$11:$ZZ$200,26,FALSE))=TRUE,"",IF(VLOOKUP($A138,parlvotes_lh!$A$11:$ZZ$200,26,FALSE)=0,"",VLOOKUP($A138,parlvotes_lh!$A$11:$ZZ$200,26,FALSE)))</f>
        <v/>
      </c>
      <c r="L138" s="247" t="str">
        <f>IF(ISERROR(VLOOKUP($A138,parlvotes_lh!$A$11:$ZZ$200,46,FALSE))=TRUE,"",IF(VLOOKUP($A138,parlvotes_lh!$A$11:$ZZ$200,46,FALSE)=0,"",VLOOKUP($A138,parlvotes_lh!$A$11:$ZZ$200,46,FALSE)))</f>
        <v/>
      </c>
      <c r="M138" s="247" t="str">
        <f>IF(ISERROR(VLOOKUP($A138,parlvotes_lh!$A$11:$ZZ$200,66,FALSE))=TRUE,"",IF(VLOOKUP($A138,parlvotes_lh!$A$11:$ZZ$200,66,FALSE)=0,"",VLOOKUP($A138,parlvotes_lh!$A$11:$ZZ$200,66,FALSE)))</f>
        <v/>
      </c>
      <c r="N138" s="247" t="str">
        <f>IF(ISERROR(VLOOKUP($A138,parlvotes_lh!$A$11:$ZZ$200,86,FALSE))=TRUE,"",IF(VLOOKUP($A138,parlvotes_lh!$A$11:$ZZ$200,86,FALSE)=0,"",VLOOKUP($A138,parlvotes_lh!$A$11:$ZZ$200,86,FALSE)))</f>
        <v/>
      </c>
      <c r="O138" s="247" t="str">
        <f>IF(ISERROR(VLOOKUP($A138,parlvotes_lh!$A$11:$ZZ$200,106,FALSE))=TRUE,"",IF(VLOOKUP($A138,parlvotes_lh!$A$11:$ZZ$200,106,FALSE)=0,"",VLOOKUP($A138,parlvotes_lh!$A$11:$ZZ$200,106,FALSE)))</f>
        <v/>
      </c>
      <c r="P138" s="247" t="str">
        <f>IF(ISERROR(VLOOKUP($A138,parlvotes_lh!$A$11:$ZZ$200,126,FALSE))=TRUE,"",IF(VLOOKUP($A138,parlvotes_lh!$A$11:$ZZ$200,126,FALSE)=0,"",VLOOKUP($A138,parlvotes_lh!$A$11:$ZZ$200,126,FALSE)))</f>
        <v/>
      </c>
      <c r="Q138" s="248" t="str">
        <f>IF(ISERROR(VLOOKUP($A138,parlvotes_lh!$A$11:$ZZ$200,146,FALSE))=TRUE,"",IF(VLOOKUP($A138,parlvotes_lh!$A$11:$ZZ$200,146,FALSE)=0,"",VLOOKUP($A138,parlvotes_lh!$A$11:$ZZ$200,146,FALSE)))</f>
        <v/>
      </c>
      <c r="R138" s="248" t="str">
        <f>IF(ISERROR(VLOOKUP($A138,parlvotes_lh!$A$11:$ZZ$200,166,FALSE))=TRUE,"",IF(VLOOKUP($A138,parlvotes_lh!$A$11:$ZZ$200,166,FALSE)=0,"",VLOOKUP($A138,parlvotes_lh!$A$11:$ZZ$200,166,FALSE)))</f>
        <v/>
      </c>
      <c r="S138" s="248" t="str">
        <f>IF(ISERROR(VLOOKUP($A138,parlvotes_lh!$A$11:$ZZ$200,186,FALSE))=TRUE,"",IF(VLOOKUP($A138,parlvotes_lh!$A$11:$ZZ$200,186,FALSE)=0,"",VLOOKUP($A138,parlvotes_lh!$A$11:$ZZ$200,186,FALSE)))</f>
        <v/>
      </c>
      <c r="T138" s="248" t="str">
        <f>IF(ISERROR(VLOOKUP($A138,parlvotes_lh!$A$11:$ZZ$200,206,FALSE))=TRUE,"",IF(VLOOKUP($A138,parlvotes_lh!$A$11:$ZZ$200,206,FALSE)=0,"",VLOOKUP($A138,parlvotes_lh!$A$11:$ZZ$200,206,FALSE)))</f>
        <v/>
      </c>
      <c r="U138" s="248" t="str">
        <f>IF(ISERROR(VLOOKUP($A138,parlvotes_lh!$A$11:$ZZ$200,226,FALSE))=TRUE,"",IF(VLOOKUP($A138,parlvotes_lh!$A$11:$ZZ$200,226,FALSE)=0,"",VLOOKUP($A138,parlvotes_lh!$A$11:$ZZ$200,226,FALSE)))</f>
        <v/>
      </c>
      <c r="V138" s="248" t="str">
        <f>IF(ISERROR(VLOOKUP($A138,parlvotes_lh!$A$11:$ZZ$200,246,FALSE))=TRUE,"",IF(VLOOKUP($A138,parlvotes_lh!$A$11:$ZZ$200,246,FALSE)=0,"",VLOOKUP($A138,parlvotes_lh!$A$11:$ZZ$200,246,FALSE)))</f>
        <v/>
      </c>
      <c r="W138" s="248" t="str">
        <f>IF(ISERROR(VLOOKUP($A138,parlvotes_lh!$A$11:$ZZ$200,266,FALSE))=TRUE,"",IF(VLOOKUP($A138,parlvotes_lh!$A$11:$ZZ$200,266,FALSE)=0,"",VLOOKUP($A138,parlvotes_lh!$A$11:$ZZ$200,266,FALSE)))</f>
        <v/>
      </c>
      <c r="X138" s="248" t="str">
        <f>IF(ISERROR(VLOOKUP($A138,parlvotes_lh!$A$11:$ZZ$200,286,FALSE))=TRUE,"",IF(VLOOKUP($A138,parlvotes_lh!$A$11:$ZZ$200,286,FALSE)=0,"",VLOOKUP($A138,parlvotes_lh!$A$11:$ZZ$200,286,FALSE)))</f>
        <v/>
      </c>
      <c r="Y138" s="248" t="str">
        <f>IF(ISERROR(VLOOKUP($A138,parlvotes_lh!$A$11:$ZZ$200,306,FALSE))=TRUE,"",IF(VLOOKUP($A138,parlvotes_lh!$A$11:$ZZ$200,306,FALSE)=0,"",VLOOKUP($A138,parlvotes_lh!$A$11:$ZZ$200,306,FALSE)))</f>
        <v/>
      </c>
      <c r="Z138" s="248" t="str">
        <f>IF(ISERROR(VLOOKUP($A138,parlvotes_lh!$A$11:$ZZ$200,326,FALSE))=TRUE,"",IF(VLOOKUP($A138,parlvotes_lh!$A$11:$ZZ$200,326,FALSE)=0,"",VLOOKUP($A138,parlvotes_lh!$A$11:$ZZ$200,326,FALSE)))</f>
        <v/>
      </c>
      <c r="AA138" s="248" t="str">
        <f>IF(ISERROR(VLOOKUP($A138,parlvotes_lh!$A$11:$ZZ$200,346,FALSE))=TRUE,"",IF(VLOOKUP($A138,parlvotes_lh!$A$11:$ZZ$200,346,FALSE)=0,"",VLOOKUP($A138,parlvotes_lh!$A$11:$ZZ$200,346,FALSE)))</f>
        <v/>
      </c>
      <c r="AB138" s="248" t="str">
        <f>IF(ISERROR(VLOOKUP($A138,parlvotes_lh!$A$11:$ZZ$200,366,FALSE))=TRUE,"",IF(VLOOKUP($A138,parlvotes_lh!$A$11:$ZZ$200,366,FALSE)=0,"",VLOOKUP($A138,parlvotes_lh!$A$11:$ZZ$200,366,FALSE)))</f>
        <v/>
      </c>
      <c r="AC138" s="248" t="str">
        <f>IF(ISERROR(VLOOKUP($A138,parlvotes_lh!$A$11:$ZZ$200,386,FALSE))=TRUE,"",IF(VLOOKUP($A138,parlvotes_lh!$A$11:$ZZ$200,386,FALSE)=0,"",VLOOKUP($A138,parlvotes_lh!$A$11:$ZZ$200,386,FALSE)))</f>
        <v/>
      </c>
    </row>
    <row r="139" spans="1:29" ht="13.5" customHeight="1" x14ac:dyDescent="0.2">
      <c r="A139" s="242"/>
      <c r="B139" s="96" t="str">
        <f>IF(A139="","",MID(info_weblinks!$C$3,32,3))</f>
        <v/>
      </c>
      <c r="C139" s="96" t="str">
        <f>IF(info_parties!G135="","",info_parties!G135)</f>
        <v/>
      </c>
      <c r="D139" s="96" t="str">
        <f>IF(info_parties!K135="","",info_parties!K135)</f>
        <v>Lega Salvini Premier</v>
      </c>
      <c r="E139" s="96" t="str">
        <f>IF(info_parties!H135="","",info_parties!H135)</f>
        <v>Lega, LpSP</v>
      </c>
      <c r="F139" s="243" t="str">
        <f t="shared" si="16"/>
        <v/>
      </c>
      <c r="G139" s="244" t="str">
        <f t="shared" si="17"/>
        <v/>
      </c>
      <c r="H139" s="245" t="str">
        <f t="shared" si="18"/>
        <v/>
      </c>
      <c r="I139" s="246" t="str">
        <f t="shared" si="19"/>
        <v/>
      </c>
      <c r="J139" s="247" t="str">
        <f>IF(ISERROR(VLOOKUP($A139,parlvotes_lh!$A$11:$ZZ$200,6,FALSE))=TRUE,"",IF(VLOOKUP($A139,parlvotes_lh!$A$11:$ZZ$200,6,FALSE)=0,"",VLOOKUP($A139,parlvotes_lh!$A$11:$ZZ$200,6,FALSE)))</f>
        <v/>
      </c>
      <c r="K139" s="247" t="str">
        <f>IF(ISERROR(VLOOKUP($A139,parlvotes_lh!$A$11:$ZZ$200,26,FALSE))=TRUE,"",IF(VLOOKUP($A139,parlvotes_lh!$A$11:$ZZ$200,26,FALSE)=0,"",VLOOKUP($A139,parlvotes_lh!$A$11:$ZZ$200,26,FALSE)))</f>
        <v/>
      </c>
      <c r="L139" s="247" t="str">
        <f>IF(ISERROR(VLOOKUP($A139,parlvotes_lh!$A$11:$ZZ$200,46,FALSE))=TRUE,"",IF(VLOOKUP($A139,parlvotes_lh!$A$11:$ZZ$200,46,FALSE)=0,"",VLOOKUP($A139,parlvotes_lh!$A$11:$ZZ$200,46,FALSE)))</f>
        <v/>
      </c>
      <c r="M139" s="247" t="str">
        <f>IF(ISERROR(VLOOKUP($A139,parlvotes_lh!$A$11:$ZZ$200,66,FALSE))=TRUE,"",IF(VLOOKUP($A139,parlvotes_lh!$A$11:$ZZ$200,66,FALSE)=0,"",VLOOKUP($A139,parlvotes_lh!$A$11:$ZZ$200,66,FALSE)))</f>
        <v/>
      </c>
      <c r="N139" s="247" t="str">
        <f>IF(ISERROR(VLOOKUP($A139,parlvotes_lh!$A$11:$ZZ$200,86,FALSE))=TRUE,"",IF(VLOOKUP($A139,parlvotes_lh!$A$11:$ZZ$200,86,FALSE)=0,"",VLOOKUP($A139,parlvotes_lh!$A$11:$ZZ$200,86,FALSE)))</f>
        <v/>
      </c>
      <c r="O139" s="247" t="str">
        <f>IF(ISERROR(VLOOKUP($A139,parlvotes_lh!$A$11:$ZZ$200,106,FALSE))=TRUE,"",IF(VLOOKUP($A139,parlvotes_lh!$A$11:$ZZ$200,106,FALSE)=0,"",VLOOKUP($A139,parlvotes_lh!$A$11:$ZZ$200,106,FALSE)))</f>
        <v/>
      </c>
      <c r="P139" s="247" t="str">
        <f>IF(ISERROR(VLOOKUP($A139,parlvotes_lh!$A$11:$ZZ$200,126,FALSE))=TRUE,"",IF(VLOOKUP($A139,parlvotes_lh!$A$11:$ZZ$200,126,FALSE)=0,"",VLOOKUP($A139,parlvotes_lh!$A$11:$ZZ$200,126,FALSE)))</f>
        <v/>
      </c>
      <c r="Q139" s="248" t="str">
        <f>IF(ISERROR(VLOOKUP($A139,parlvotes_lh!$A$11:$ZZ$200,146,FALSE))=TRUE,"",IF(VLOOKUP($A139,parlvotes_lh!$A$11:$ZZ$200,146,FALSE)=0,"",VLOOKUP($A139,parlvotes_lh!$A$11:$ZZ$200,146,FALSE)))</f>
        <v/>
      </c>
      <c r="R139" s="248" t="str">
        <f>IF(ISERROR(VLOOKUP($A139,parlvotes_lh!$A$11:$ZZ$200,166,FALSE))=TRUE,"",IF(VLOOKUP($A139,parlvotes_lh!$A$11:$ZZ$200,166,FALSE)=0,"",VLOOKUP($A139,parlvotes_lh!$A$11:$ZZ$200,166,FALSE)))</f>
        <v/>
      </c>
      <c r="S139" s="248" t="str">
        <f>IF(ISERROR(VLOOKUP($A139,parlvotes_lh!$A$11:$ZZ$200,186,FALSE))=TRUE,"",IF(VLOOKUP($A139,parlvotes_lh!$A$11:$ZZ$200,186,FALSE)=0,"",VLOOKUP($A139,parlvotes_lh!$A$11:$ZZ$200,186,FALSE)))</f>
        <v/>
      </c>
      <c r="T139" s="248" t="str">
        <f>IF(ISERROR(VLOOKUP($A139,parlvotes_lh!$A$11:$ZZ$200,206,FALSE))=TRUE,"",IF(VLOOKUP($A139,parlvotes_lh!$A$11:$ZZ$200,206,FALSE)=0,"",VLOOKUP($A139,parlvotes_lh!$A$11:$ZZ$200,206,FALSE)))</f>
        <v/>
      </c>
      <c r="U139" s="248" t="str">
        <f>IF(ISERROR(VLOOKUP($A139,parlvotes_lh!$A$11:$ZZ$200,226,FALSE))=TRUE,"",IF(VLOOKUP($A139,parlvotes_lh!$A$11:$ZZ$200,226,FALSE)=0,"",VLOOKUP($A139,parlvotes_lh!$A$11:$ZZ$200,226,FALSE)))</f>
        <v/>
      </c>
      <c r="V139" s="248" t="str">
        <f>IF(ISERROR(VLOOKUP($A139,parlvotes_lh!$A$11:$ZZ$200,246,FALSE))=TRUE,"",IF(VLOOKUP($A139,parlvotes_lh!$A$11:$ZZ$200,246,FALSE)=0,"",VLOOKUP($A139,parlvotes_lh!$A$11:$ZZ$200,246,FALSE)))</f>
        <v/>
      </c>
      <c r="W139" s="248" t="str">
        <f>IF(ISERROR(VLOOKUP($A139,parlvotes_lh!$A$11:$ZZ$200,266,FALSE))=TRUE,"",IF(VLOOKUP($A139,parlvotes_lh!$A$11:$ZZ$200,266,FALSE)=0,"",VLOOKUP($A139,parlvotes_lh!$A$11:$ZZ$200,266,FALSE)))</f>
        <v/>
      </c>
      <c r="X139" s="248" t="str">
        <f>IF(ISERROR(VLOOKUP($A139,parlvotes_lh!$A$11:$ZZ$200,286,FALSE))=TRUE,"",IF(VLOOKUP($A139,parlvotes_lh!$A$11:$ZZ$200,286,FALSE)=0,"",VLOOKUP($A139,parlvotes_lh!$A$11:$ZZ$200,286,FALSE)))</f>
        <v/>
      </c>
      <c r="Y139" s="248" t="str">
        <f>IF(ISERROR(VLOOKUP($A139,parlvotes_lh!$A$11:$ZZ$200,306,FALSE))=TRUE,"",IF(VLOOKUP($A139,parlvotes_lh!$A$11:$ZZ$200,306,FALSE)=0,"",VLOOKUP($A139,parlvotes_lh!$A$11:$ZZ$200,306,FALSE)))</f>
        <v/>
      </c>
      <c r="Z139" s="248" t="str">
        <f>IF(ISERROR(VLOOKUP($A139,parlvotes_lh!$A$11:$ZZ$200,326,FALSE))=TRUE,"",IF(VLOOKUP($A139,parlvotes_lh!$A$11:$ZZ$200,326,FALSE)=0,"",VLOOKUP($A139,parlvotes_lh!$A$11:$ZZ$200,326,FALSE)))</f>
        <v/>
      </c>
      <c r="AA139" s="248" t="str">
        <f>IF(ISERROR(VLOOKUP($A139,parlvotes_lh!$A$11:$ZZ$200,346,FALSE))=TRUE,"",IF(VLOOKUP($A139,parlvotes_lh!$A$11:$ZZ$200,346,FALSE)=0,"",VLOOKUP($A139,parlvotes_lh!$A$11:$ZZ$200,346,FALSE)))</f>
        <v/>
      </c>
      <c r="AB139" s="248" t="str">
        <f>IF(ISERROR(VLOOKUP($A139,parlvotes_lh!$A$11:$ZZ$200,366,FALSE))=TRUE,"",IF(VLOOKUP($A139,parlvotes_lh!$A$11:$ZZ$200,366,FALSE)=0,"",VLOOKUP($A139,parlvotes_lh!$A$11:$ZZ$200,366,FALSE)))</f>
        <v/>
      </c>
      <c r="AC139" s="248" t="str">
        <f>IF(ISERROR(VLOOKUP($A139,parlvotes_lh!$A$11:$ZZ$200,386,FALSE))=TRUE,"",IF(VLOOKUP($A139,parlvotes_lh!$A$11:$ZZ$200,386,FALSE)=0,"",VLOOKUP($A139,parlvotes_lh!$A$11:$ZZ$200,386,FALSE)))</f>
        <v/>
      </c>
    </row>
    <row r="140" spans="1:29" ht="13.5" customHeight="1" x14ac:dyDescent="0.2">
      <c r="A140" s="242"/>
      <c r="B140" s="96" t="str">
        <f>IF(A140="","",MID(info_weblinks!$C$3,32,3))</f>
        <v/>
      </c>
      <c r="C140" s="96" t="str">
        <f>IF(info_parties!G136="","",info_parties!G136)</f>
        <v/>
      </c>
      <c r="D140" s="96" t="str">
        <f>IF(info_parties!K136="","",info_parties!K136)</f>
        <v>Liberi e Uguali</v>
      </c>
      <c r="E140" s="96" t="str">
        <f>IF(info_parties!H136="","",info_parties!H136)</f>
        <v>LeU</v>
      </c>
      <c r="F140" s="243" t="str">
        <f t="shared" si="16"/>
        <v/>
      </c>
      <c r="G140" s="244" t="str">
        <f t="shared" si="17"/>
        <v/>
      </c>
      <c r="H140" s="245" t="str">
        <f t="shared" si="18"/>
        <v/>
      </c>
      <c r="I140" s="246" t="str">
        <f t="shared" si="19"/>
        <v/>
      </c>
      <c r="J140" s="247" t="str">
        <f>IF(ISERROR(VLOOKUP($A140,parlvotes_lh!$A$11:$ZZ$200,6,FALSE))=TRUE,"",IF(VLOOKUP($A140,parlvotes_lh!$A$11:$ZZ$200,6,FALSE)=0,"",VLOOKUP($A140,parlvotes_lh!$A$11:$ZZ$200,6,FALSE)))</f>
        <v/>
      </c>
      <c r="K140" s="247" t="str">
        <f>IF(ISERROR(VLOOKUP($A140,parlvotes_lh!$A$11:$ZZ$200,26,FALSE))=TRUE,"",IF(VLOOKUP($A140,parlvotes_lh!$A$11:$ZZ$200,26,FALSE)=0,"",VLOOKUP($A140,parlvotes_lh!$A$11:$ZZ$200,26,FALSE)))</f>
        <v/>
      </c>
      <c r="L140" s="247" t="str">
        <f>IF(ISERROR(VLOOKUP($A140,parlvotes_lh!$A$11:$ZZ$200,46,FALSE))=TRUE,"",IF(VLOOKUP($A140,parlvotes_lh!$A$11:$ZZ$200,46,FALSE)=0,"",VLOOKUP($A140,parlvotes_lh!$A$11:$ZZ$200,46,FALSE)))</f>
        <v/>
      </c>
      <c r="M140" s="247" t="str">
        <f>IF(ISERROR(VLOOKUP($A140,parlvotes_lh!$A$11:$ZZ$200,66,FALSE))=TRUE,"",IF(VLOOKUP($A140,parlvotes_lh!$A$11:$ZZ$200,66,FALSE)=0,"",VLOOKUP($A140,parlvotes_lh!$A$11:$ZZ$200,66,FALSE)))</f>
        <v/>
      </c>
      <c r="N140" s="247" t="str">
        <f>IF(ISERROR(VLOOKUP($A140,parlvotes_lh!$A$11:$ZZ$200,86,FALSE))=TRUE,"",IF(VLOOKUP($A140,parlvotes_lh!$A$11:$ZZ$200,86,FALSE)=0,"",VLOOKUP($A140,parlvotes_lh!$A$11:$ZZ$200,86,FALSE)))</f>
        <v/>
      </c>
      <c r="O140" s="247" t="str">
        <f>IF(ISERROR(VLOOKUP($A140,parlvotes_lh!$A$11:$ZZ$200,106,FALSE))=TRUE,"",IF(VLOOKUP($A140,parlvotes_lh!$A$11:$ZZ$200,106,FALSE)=0,"",VLOOKUP($A140,parlvotes_lh!$A$11:$ZZ$200,106,FALSE)))</f>
        <v/>
      </c>
      <c r="P140" s="247" t="str">
        <f>IF(ISERROR(VLOOKUP($A140,parlvotes_lh!$A$11:$ZZ$200,126,FALSE))=TRUE,"",IF(VLOOKUP($A140,parlvotes_lh!$A$11:$ZZ$200,126,FALSE)=0,"",VLOOKUP($A140,parlvotes_lh!$A$11:$ZZ$200,126,FALSE)))</f>
        <v/>
      </c>
      <c r="Q140" s="248" t="str">
        <f>IF(ISERROR(VLOOKUP($A140,parlvotes_lh!$A$11:$ZZ$200,146,FALSE))=TRUE,"",IF(VLOOKUP($A140,parlvotes_lh!$A$11:$ZZ$200,146,FALSE)=0,"",VLOOKUP($A140,parlvotes_lh!$A$11:$ZZ$200,146,FALSE)))</f>
        <v/>
      </c>
      <c r="R140" s="248" t="str">
        <f>IF(ISERROR(VLOOKUP($A140,parlvotes_lh!$A$11:$ZZ$200,166,FALSE))=TRUE,"",IF(VLOOKUP($A140,parlvotes_lh!$A$11:$ZZ$200,166,FALSE)=0,"",VLOOKUP($A140,parlvotes_lh!$A$11:$ZZ$200,166,FALSE)))</f>
        <v/>
      </c>
      <c r="S140" s="248" t="str">
        <f>IF(ISERROR(VLOOKUP($A140,parlvotes_lh!$A$11:$ZZ$200,186,FALSE))=TRUE,"",IF(VLOOKUP($A140,parlvotes_lh!$A$11:$ZZ$200,186,FALSE)=0,"",VLOOKUP($A140,parlvotes_lh!$A$11:$ZZ$200,186,FALSE)))</f>
        <v/>
      </c>
      <c r="T140" s="248" t="str">
        <f>IF(ISERROR(VLOOKUP($A140,parlvotes_lh!$A$11:$ZZ$200,206,FALSE))=TRUE,"",IF(VLOOKUP($A140,parlvotes_lh!$A$11:$ZZ$200,206,FALSE)=0,"",VLOOKUP($A140,parlvotes_lh!$A$11:$ZZ$200,206,FALSE)))</f>
        <v/>
      </c>
      <c r="U140" s="248" t="str">
        <f>IF(ISERROR(VLOOKUP($A140,parlvotes_lh!$A$11:$ZZ$200,226,FALSE))=TRUE,"",IF(VLOOKUP($A140,parlvotes_lh!$A$11:$ZZ$200,226,FALSE)=0,"",VLOOKUP($A140,parlvotes_lh!$A$11:$ZZ$200,226,FALSE)))</f>
        <v/>
      </c>
      <c r="V140" s="248" t="str">
        <f>IF(ISERROR(VLOOKUP($A140,parlvotes_lh!$A$11:$ZZ$200,246,FALSE))=TRUE,"",IF(VLOOKUP($A140,parlvotes_lh!$A$11:$ZZ$200,246,FALSE)=0,"",VLOOKUP($A140,parlvotes_lh!$A$11:$ZZ$200,246,FALSE)))</f>
        <v/>
      </c>
      <c r="W140" s="248" t="str">
        <f>IF(ISERROR(VLOOKUP($A140,parlvotes_lh!$A$11:$ZZ$200,266,FALSE))=TRUE,"",IF(VLOOKUP($A140,parlvotes_lh!$A$11:$ZZ$200,266,FALSE)=0,"",VLOOKUP($A140,parlvotes_lh!$A$11:$ZZ$200,266,FALSE)))</f>
        <v/>
      </c>
      <c r="X140" s="248" t="str">
        <f>IF(ISERROR(VLOOKUP($A140,parlvotes_lh!$A$11:$ZZ$200,286,FALSE))=TRUE,"",IF(VLOOKUP($A140,parlvotes_lh!$A$11:$ZZ$200,286,FALSE)=0,"",VLOOKUP($A140,parlvotes_lh!$A$11:$ZZ$200,286,FALSE)))</f>
        <v/>
      </c>
      <c r="Y140" s="248" t="str">
        <f>IF(ISERROR(VLOOKUP($A140,parlvotes_lh!$A$11:$ZZ$200,306,FALSE))=TRUE,"",IF(VLOOKUP($A140,parlvotes_lh!$A$11:$ZZ$200,306,FALSE)=0,"",VLOOKUP($A140,parlvotes_lh!$A$11:$ZZ$200,306,FALSE)))</f>
        <v/>
      </c>
      <c r="Z140" s="248" t="str">
        <f>IF(ISERROR(VLOOKUP($A140,parlvotes_lh!$A$11:$ZZ$200,326,FALSE))=TRUE,"",IF(VLOOKUP($A140,parlvotes_lh!$A$11:$ZZ$200,326,FALSE)=0,"",VLOOKUP($A140,parlvotes_lh!$A$11:$ZZ$200,326,FALSE)))</f>
        <v/>
      </c>
      <c r="AA140" s="248" t="str">
        <f>IF(ISERROR(VLOOKUP($A140,parlvotes_lh!$A$11:$ZZ$200,346,FALSE))=TRUE,"",IF(VLOOKUP($A140,parlvotes_lh!$A$11:$ZZ$200,346,FALSE)=0,"",VLOOKUP($A140,parlvotes_lh!$A$11:$ZZ$200,346,FALSE)))</f>
        <v/>
      </c>
      <c r="AB140" s="248" t="str">
        <f>IF(ISERROR(VLOOKUP($A140,parlvotes_lh!$A$11:$ZZ$200,366,FALSE))=TRUE,"",IF(VLOOKUP($A140,parlvotes_lh!$A$11:$ZZ$200,366,FALSE)=0,"",VLOOKUP($A140,parlvotes_lh!$A$11:$ZZ$200,366,FALSE)))</f>
        <v/>
      </c>
      <c r="AC140" s="248" t="str">
        <f>IF(ISERROR(VLOOKUP($A140,parlvotes_lh!$A$11:$ZZ$200,386,FALSE))=TRUE,"",IF(VLOOKUP($A140,parlvotes_lh!$A$11:$ZZ$200,386,FALSE)=0,"",VLOOKUP($A140,parlvotes_lh!$A$11:$ZZ$200,386,FALSE)))</f>
        <v/>
      </c>
    </row>
    <row r="141" spans="1:29" ht="13.5" customHeight="1" x14ac:dyDescent="0.2">
      <c r="A141" s="242"/>
      <c r="B141" s="96" t="str">
        <f>IF(A141="","",MID(info_weblinks!$C$3,32,3))</f>
        <v/>
      </c>
      <c r="C141" s="96" t="str">
        <f>IF(info_parties!G137="","",info_parties!G137)</f>
        <v/>
      </c>
      <c r="D141" s="96" t="str">
        <f>IF(info_parties!K137="","",info_parties!K137)</f>
        <v>Italia Viva</v>
      </c>
      <c r="E141" s="96" t="str">
        <f>IF(info_parties!H137="","",info_parties!H137)</f>
        <v>IV</v>
      </c>
      <c r="F141" s="243" t="str">
        <f t="shared" si="16"/>
        <v/>
      </c>
      <c r="G141" s="244" t="str">
        <f t="shared" si="17"/>
        <v/>
      </c>
      <c r="H141" s="245" t="str">
        <f t="shared" si="18"/>
        <v/>
      </c>
      <c r="I141" s="246" t="str">
        <f t="shared" si="19"/>
        <v/>
      </c>
      <c r="J141" s="247" t="str">
        <f>IF(ISERROR(VLOOKUP($A141,parlvotes_lh!$A$11:$ZZ$200,6,FALSE))=TRUE,"",IF(VLOOKUP($A141,parlvotes_lh!$A$11:$ZZ$200,6,FALSE)=0,"",VLOOKUP($A141,parlvotes_lh!$A$11:$ZZ$200,6,FALSE)))</f>
        <v/>
      </c>
      <c r="K141" s="247" t="str">
        <f>IF(ISERROR(VLOOKUP($A141,parlvotes_lh!$A$11:$ZZ$200,26,FALSE))=TRUE,"",IF(VLOOKUP($A141,parlvotes_lh!$A$11:$ZZ$200,26,FALSE)=0,"",VLOOKUP($A141,parlvotes_lh!$A$11:$ZZ$200,26,FALSE)))</f>
        <v/>
      </c>
      <c r="L141" s="247" t="str">
        <f>IF(ISERROR(VLOOKUP($A141,parlvotes_lh!$A$11:$ZZ$200,46,FALSE))=TRUE,"",IF(VLOOKUP($A141,parlvotes_lh!$A$11:$ZZ$200,46,FALSE)=0,"",VLOOKUP($A141,parlvotes_lh!$A$11:$ZZ$200,46,FALSE)))</f>
        <v/>
      </c>
      <c r="M141" s="247" t="str">
        <f>IF(ISERROR(VLOOKUP($A141,parlvotes_lh!$A$11:$ZZ$200,66,FALSE))=TRUE,"",IF(VLOOKUP($A141,parlvotes_lh!$A$11:$ZZ$200,66,FALSE)=0,"",VLOOKUP($A141,parlvotes_lh!$A$11:$ZZ$200,66,FALSE)))</f>
        <v/>
      </c>
      <c r="N141" s="247" t="str">
        <f>IF(ISERROR(VLOOKUP($A141,parlvotes_lh!$A$11:$ZZ$200,86,FALSE))=TRUE,"",IF(VLOOKUP($A141,parlvotes_lh!$A$11:$ZZ$200,86,FALSE)=0,"",VLOOKUP($A141,parlvotes_lh!$A$11:$ZZ$200,86,FALSE)))</f>
        <v/>
      </c>
      <c r="O141" s="247" t="str">
        <f>IF(ISERROR(VLOOKUP($A141,parlvotes_lh!$A$11:$ZZ$200,106,FALSE))=TRUE,"",IF(VLOOKUP($A141,parlvotes_lh!$A$11:$ZZ$200,106,FALSE)=0,"",VLOOKUP($A141,parlvotes_lh!$A$11:$ZZ$200,106,FALSE)))</f>
        <v/>
      </c>
      <c r="P141" s="247" t="str">
        <f>IF(ISERROR(VLOOKUP($A141,parlvotes_lh!$A$11:$ZZ$200,126,FALSE))=TRUE,"",IF(VLOOKUP($A141,parlvotes_lh!$A$11:$ZZ$200,126,FALSE)=0,"",VLOOKUP($A141,parlvotes_lh!$A$11:$ZZ$200,126,FALSE)))</f>
        <v/>
      </c>
      <c r="Q141" s="248" t="str">
        <f>IF(ISERROR(VLOOKUP($A141,parlvotes_lh!$A$11:$ZZ$200,146,FALSE))=TRUE,"",IF(VLOOKUP($A141,parlvotes_lh!$A$11:$ZZ$200,146,FALSE)=0,"",VLOOKUP($A141,parlvotes_lh!$A$11:$ZZ$200,146,FALSE)))</f>
        <v/>
      </c>
      <c r="R141" s="248" t="str">
        <f>IF(ISERROR(VLOOKUP($A141,parlvotes_lh!$A$11:$ZZ$200,166,FALSE))=TRUE,"",IF(VLOOKUP($A141,parlvotes_lh!$A$11:$ZZ$200,166,FALSE)=0,"",VLOOKUP($A141,parlvotes_lh!$A$11:$ZZ$200,166,FALSE)))</f>
        <v/>
      </c>
      <c r="S141" s="248" t="str">
        <f>IF(ISERROR(VLOOKUP($A141,parlvotes_lh!$A$11:$ZZ$200,186,FALSE))=TRUE,"",IF(VLOOKUP($A141,parlvotes_lh!$A$11:$ZZ$200,186,FALSE)=0,"",VLOOKUP($A141,parlvotes_lh!$A$11:$ZZ$200,186,FALSE)))</f>
        <v/>
      </c>
      <c r="T141" s="248" t="str">
        <f>IF(ISERROR(VLOOKUP($A141,parlvotes_lh!$A$11:$ZZ$200,206,FALSE))=TRUE,"",IF(VLOOKUP($A141,parlvotes_lh!$A$11:$ZZ$200,206,FALSE)=0,"",VLOOKUP($A141,parlvotes_lh!$A$11:$ZZ$200,206,FALSE)))</f>
        <v/>
      </c>
      <c r="U141" s="248" t="str">
        <f>IF(ISERROR(VLOOKUP($A141,parlvotes_lh!$A$11:$ZZ$200,226,FALSE))=TRUE,"",IF(VLOOKUP($A141,parlvotes_lh!$A$11:$ZZ$200,226,FALSE)=0,"",VLOOKUP($A141,parlvotes_lh!$A$11:$ZZ$200,226,FALSE)))</f>
        <v/>
      </c>
      <c r="V141" s="248" t="str">
        <f>IF(ISERROR(VLOOKUP($A141,parlvotes_lh!$A$11:$ZZ$200,246,FALSE))=TRUE,"",IF(VLOOKUP($A141,parlvotes_lh!$A$11:$ZZ$200,246,FALSE)=0,"",VLOOKUP($A141,parlvotes_lh!$A$11:$ZZ$200,246,FALSE)))</f>
        <v/>
      </c>
      <c r="W141" s="248" t="str">
        <f>IF(ISERROR(VLOOKUP($A141,parlvotes_lh!$A$11:$ZZ$200,266,FALSE))=TRUE,"",IF(VLOOKUP($A141,parlvotes_lh!$A$11:$ZZ$200,266,FALSE)=0,"",VLOOKUP($A141,parlvotes_lh!$A$11:$ZZ$200,266,FALSE)))</f>
        <v/>
      </c>
      <c r="X141" s="248" t="str">
        <f>IF(ISERROR(VLOOKUP($A141,parlvotes_lh!$A$11:$ZZ$200,286,FALSE))=TRUE,"",IF(VLOOKUP($A141,parlvotes_lh!$A$11:$ZZ$200,286,FALSE)=0,"",VLOOKUP($A141,parlvotes_lh!$A$11:$ZZ$200,286,FALSE)))</f>
        <v/>
      </c>
      <c r="Y141" s="248" t="str">
        <f>IF(ISERROR(VLOOKUP($A141,parlvotes_lh!$A$11:$ZZ$200,306,FALSE))=TRUE,"",IF(VLOOKUP($A141,parlvotes_lh!$A$11:$ZZ$200,306,FALSE)=0,"",VLOOKUP($A141,parlvotes_lh!$A$11:$ZZ$200,306,FALSE)))</f>
        <v/>
      </c>
      <c r="Z141" s="248" t="str">
        <f>IF(ISERROR(VLOOKUP($A141,parlvotes_lh!$A$11:$ZZ$200,326,FALSE))=TRUE,"",IF(VLOOKUP($A141,parlvotes_lh!$A$11:$ZZ$200,326,FALSE)=0,"",VLOOKUP($A141,parlvotes_lh!$A$11:$ZZ$200,326,FALSE)))</f>
        <v/>
      </c>
      <c r="AA141" s="248" t="str">
        <f>IF(ISERROR(VLOOKUP($A141,parlvotes_lh!$A$11:$ZZ$200,346,FALSE))=TRUE,"",IF(VLOOKUP($A141,parlvotes_lh!$A$11:$ZZ$200,346,FALSE)=0,"",VLOOKUP($A141,parlvotes_lh!$A$11:$ZZ$200,346,FALSE)))</f>
        <v/>
      </c>
      <c r="AB141" s="248" t="str">
        <f>IF(ISERROR(VLOOKUP($A141,parlvotes_lh!$A$11:$ZZ$200,366,FALSE))=TRUE,"",IF(VLOOKUP($A141,parlvotes_lh!$A$11:$ZZ$200,366,FALSE)=0,"",VLOOKUP($A141,parlvotes_lh!$A$11:$ZZ$200,366,FALSE)))</f>
        <v/>
      </c>
      <c r="AC141" s="248" t="str">
        <f>IF(ISERROR(VLOOKUP($A141,parlvotes_lh!$A$11:$ZZ$200,386,FALSE))=TRUE,"",IF(VLOOKUP($A141,parlvotes_lh!$A$11:$ZZ$200,386,FALSE)=0,"",VLOOKUP($A141,parlvotes_lh!$A$11:$ZZ$200,386,FALSE)))</f>
        <v/>
      </c>
    </row>
    <row r="142" spans="1:29" ht="13.5" customHeight="1" x14ac:dyDescent="0.2">
      <c r="A142" s="242"/>
      <c r="B142" s="96" t="str">
        <f>IF(A142="","",MID(info_weblinks!$C$3,32,3))</f>
        <v/>
      </c>
      <c r="C142" s="96" t="str">
        <f>IF(info_parties!G138="","",info_parties!G138)</f>
        <v/>
      </c>
      <c r="D142" s="96" t="str">
        <f>IF(info_parties!K138="","",info_parties!K138)</f>
        <v>Noi con l'Italia-UDC</v>
      </c>
      <c r="E142" s="96" t="str">
        <f>IF(info_parties!H138="","",info_parties!H138)</f>
        <v>NI-UDC</v>
      </c>
      <c r="F142" s="243" t="str">
        <f t="shared" si="16"/>
        <v/>
      </c>
      <c r="G142" s="244" t="str">
        <f t="shared" si="17"/>
        <v/>
      </c>
      <c r="H142" s="245" t="str">
        <f t="shared" si="18"/>
        <v/>
      </c>
      <c r="I142" s="246" t="str">
        <f t="shared" si="19"/>
        <v/>
      </c>
      <c r="J142" s="247" t="str">
        <f>IF(ISERROR(VLOOKUP($A142,parlvotes_lh!$A$11:$ZZ$200,6,FALSE))=TRUE,"",IF(VLOOKUP($A142,parlvotes_lh!$A$11:$ZZ$200,6,FALSE)=0,"",VLOOKUP($A142,parlvotes_lh!$A$11:$ZZ$200,6,FALSE)))</f>
        <v/>
      </c>
      <c r="K142" s="247" t="str">
        <f>IF(ISERROR(VLOOKUP($A142,parlvotes_lh!$A$11:$ZZ$200,26,FALSE))=TRUE,"",IF(VLOOKUP($A142,parlvotes_lh!$A$11:$ZZ$200,26,FALSE)=0,"",VLOOKUP($A142,parlvotes_lh!$A$11:$ZZ$200,26,FALSE)))</f>
        <v/>
      </c>
      <c r="L142" s="247" t="str">
        <f>IF(ISERROR(VLOOKUP($A142,parlvotes_lh!$A$11:$ZZ$200,46,FALSE))=TRUE,"",IF(VLOOKUP($A142,parlvotes_lh!$A$11:$ZZ$200,46,FALSE)=0,"",VLOOKUP($A142,parlvotes_lh!$A$11:$ZZ$200,46,FALSE)))</f>
        <v/>
      </c>
      <c r="M142" s="247" t="str">
        <f>IF(ISERROR(VLOOKUP($A142,parlvotes_lh!$A$11:$ZZ$200,66,FALSE))=TRUE,"",IF(VLOOKUP($A142,parlvotes_lh!$A$11:$ZZ$200,66,FALSE)=0,"",VLOOKUP($A142,parlvotes_lh!$A$11:$ZZ$200,66,FALSE)))</f>
        <v/>
      </c>
      <c r="N142" s="247" t="str">
        <f>IF(ISERROR(VLOOKUP($A142,parlvotes_lh!$A$11:$ZZ$200,86,FALSE))=TRUE,"",IF(VLOOKUP($A142,parlvotes_lh!$A$11:$ZZ$200,86,FALSE)=0,"",VLOOKUP($A142,parlvotes_lh!$A$11:$ZZ$200,86,FALSE)))</f>
        <v/>
      </c>
      <c r="O142" s="247" t="str">
        <f>IF(ISERROR(VLOOKUP($A142,parlvotes_lh!$A$11:$ZZ$200,106,FALSE))=TRUE,"",IF(VLOOKUP($A142,parlvotes_lh!$A$11:$ZZ$200,106,FALSE)=0,"",VLOOKUP($A142,parlvotes_lh!$A$11:$ZZ$200,106,FALSE)))</f>
        <v/>
      </c>
      <c r="P142" s="247" t="str">
        <f>IF(ISERROR(VLOOKUP($A142,parlvotes_lh!$A$11:$ZZ$200,126,FALSE))=TRUE,"",IF(VLOOKUP($A142,parlvotes_lh!$A$11:$ZZ$200,126,FALSE)=0,"",VLOOKUP($A142,parlvotes_lh!$A$11:$ZZ$200,126,FALSE)))</f>
        <v/>
      </c>
      <c r="Q142" s="248" t="str">
        <f>IF(ISERROR(VLOOKUP($A142,parlvotes_lh!$A$11:$ZZ$200,146,FALSE))=TRUE,"",IF(VLOOKUP($A142,parlvotes_lh!$A$11:$ZZ$200,146,FALSE)=0,"",VLOOKUP($A142,parlvotes_lh!$A$11:$ZZ$200,146,FALSE)))</f>
        <v/>
      </c>
      <c r="R142" s="248" t="str">
        <f>IF(ISERROR(VLOOKUP($A142,parlvotes_lh!$A$11:$ZZ$200,166,FALSE))=TRUE,"",IF(VLOOKUP($A142,parlvotes_lh!$A$11:$ZZ$200,166,FALSE)=0,"",VLOOKUP($A142,parlvotes_lh!$A$11:$ZZ$200,166,FALSE)))</f>
        <v/>
      </c>
      <c r="S142" s="248" t="str">
        <f>IF(ISERROR(VLOOKUP($A142,parlvotes_lh!$A$11:$ZZ$200,186,FALSE))=TRUE,"",IF(VLOOKUP($A142,parlvotes_lh!$A$11:$ZZ$200,186,FALSE)=0,"",VLOOKUP($A142,parlvotes_lh!$A$11:$ZZ$200,186,FALSE)))</f>
        <v/>
      </c>
      <c r="T142" s="248" t="str">
        <f>IF(ISERROR(VLOOKUP($A142,parlvotes_lh!$A$11:$ZZ$200,206,FALSE))=TRUE,"",IF(VLOOKUP($A142,parlvotes_lh!$A$11:$ZZ$200,206,FALSE)=0,"",VLOOKUP($A142,parlvotes_lh!$A$11:$ZZ$200,206,FALSE)))</f>
        <v/>
      </c>
      <c r="U142" s="248" t="str">
        <f>IF(ISERROR(VLOOKUP($A142,parlvotes_lh!$A$11:$ZZ$200,226,FALSE))=TRUE,"",IF(VLOOKUP($A142,parlvotes_lh!$A$11:$ZZ$200,226,FALSE)=0,"",VLOOKUP($A142,parlvotes_lh!$A$11:$ZZ$200,226,FALSE)))</f>
        <v/>
      </c>
      <c r="V142" s="248" t="str">
        <f>IF(ISERROR(VLOOKUP($A142,parlvotes_lh!$A$11:$ZZ$200,246,FALSE))=TRUE,"",IF(VLOOKUP($A142,parlvotes_lh!$A$11:$ZZ$200,246,FALSE)=0,"",VLOOKUP($A142,parlvotes_lh!$A$11:$ZZ$200,246,FALSE)))</f>
        <v/>
      </c>
      <c r="W142" s="248" t="str">
        <f>IF(ISERROR(VLOOKUP($A142,parlvotes_lh!$A$11:$ZZ$200,266,FALSE))=TRUE,"",IF(VLOOKUP($A142,parlvotes_lh!$A$11:$ZZ$200,266,FALSE)=0,"",VLOOKUP($A142,parlvotes_lh!$A$11:$ZZ$200,266,FALSE)))</f>
        <v/>
      </c>
      <c r="X142" s="248" t="str">
        <f>IF(ISERROR(VLOOKUP($A142,parlvotes_lh!$A$11:$ZZ$200,286,FALSE))=TRUE,"",IF(VLOOKUP($A142,parlvotes_lh!$A$11:$ZZ$200,286,FALSE)=0,"",VLOOKUP($A142,parlvotes_lh!$A$11:$ZZ$200,286,FALSE)))</f>
        <v/>
      </c>
      <c r="Y142" s="248" t="str">
        <f>IF(ISERROR(VLOOKUP($A142,parlvotes_lh!$A$11:$ZZ$200,306,FALSE))=TRUE,"",IF(VLOOKUP($A142,parlvotes_lh!$A$11:$ZZ$200,306,FALSE)=0,"",VLOOKUP($A142,parlvotes_lh!$A$11:$ZZ$200,306,FALSE)))</f>
        <v/>
      </c>
      <c r="Z142" s="248" t="str">
        <f>IF(ISERROR(VLOOKUP($A142,parlvotes_lh!$A$11:$ZZ$200,326,FALSE))=TRUE,"",IF(VLOOKUP($A142,parlvotes_lh!$A$11:$ZZ$200,326,FALSE)=0,"",VLOOKUP($A142,parlvotes_lh!$A$11:$ZZ$200,326,FALSE)))</f>
        <v/>
      </c>
      <c r="AA142" s="248" t="str">
        <f>IF(ISERROR(VLOOKUP($A142,parlvotes_lh!$A$11:$ZZ$200,346,FALSE))=TRUE,"",IF(VLOOKUP($A142,parlvotes_lh!$A$11:$ZZ$200,346,FALSE)=0,"",VLOOKUP($A142,parlvotes_lh!$A$11:$ZZ$200,346,FALSE)))</f>
        <v/>
      </c>
      <c r="AB142" s="248" t="str">
        <f>IF(ISERROR(VLOOKUP($A142,parlvotes_lh!$A$11:$ZZ$200,366,FALSE))=TRUE,"",IF(VLOOKUP($A142,parlvotes_lh!$A$11:$ZZ$200,366,FALSE)=0,"",VLOOKUP($A142,parlvotes_lh!$A$11:$ZZ$200,366,FALSE)))</f>
        <v/>
      </c>
      <c r="AC142" s="248" t="str">
        <f>IF(ISERROR(VLOOKUP($A142,parlvotes_lh!$A$11:$ZZ$200,386,FALSE))=TRUE,"",IF(VLOOKUP($A142,parlvotes_lh!$A$11:$ZZ$200,386,FALSE)=0,"",VLOOKUP($A142,parlvotes_lh!$A$11:$ZZ$200,386,FALSE)))</f>
        <v/>
      </c>
    </row>
    <row r="143" spans="1:29" ht="13.5" customHeight="1" x14ac:dyDescent="0.2">
      <c r="A143" s="242"/>
      <c r="B143" s="96" t="str">
        <f>IF(A143="","",MID(info_weblinks!$C$3,32,3))</f>
        <v/>
      </c>
      <c r="C143" s="96" t="str">
        <f>IF(info_parties!G139="","",info_parties!G139)</f>
        <v/>
      </c>
      <c r="D143" s="96" t="str">
        <f>IF(info_parties!K139="","",info_parties!K139)</f>
        <v>"+Europa"</v>
      </c>
      <c r="E143" s="96" t="str">
        <f>IF(info_parties!H139="","",info_parties!H139)</f>
        <v>"+E"</v>
      </c>
      <c r="F143" s="243" t="str">
        <f t="shared" si="16"/>
        <v/>
      </c>
      <c r="G143" s="244" t="str">
        <f t="shared" si="17"/>
        <v/>
      </c>
      <c r="H143" s="245" t="str">
        <f t="shared" si="18"/>
        <v/>
      </c>
      <c r="I143" s="246" t="str">
        <f t="shared" si="19"/>
        <v/>
      </c>
      <c r="J143" s="247" t="str">
        <f>IF(ISERROR(VLOOKUP($A143,parlvotes_lh!$A$11:$ZZ$200,6,FALSE))=TRUE,"",IF(VLOOKUP($A143,parlvotes_lh!$A$11:$ZZ$200,6,FALSE)=0,"",VLOOKUP($A143,parlvotes_lh!$A$11:$ZZ$200,6,FALSE)))</f>
        <v/>
      </c>
      <c r="K143" s="247" t="str">
        <f>IF(ISERROR(VLOOKUP($A143,parlvotes_lh!$A$11:$ZZ$200,26,FALSE))=TRUE,"",IF(VLOOKUP($A143,parlvotes_lh!$A$11:$ZZ$200,26,FALSE)=0,"",VLOOKUP($A143,parlvotes_lh!$A$11:$ZZ$200,26,FALSE)))</f>
        <v/>
      </c>
      <c r="L143" s="247" t="str">
        <f>IF(ISERROR(VLOOKUP($A143,parlvotes_lh!$A$11:$ZZ$200,46,FALSE))=TRUE,"",IF(VLOOKUP($A143,parlvotes_lh!$A$11:$ZZ$200,46,FALSE)=0,"",VLOOKUP($A143,parlvotes_lh!$A$11:$ZZ$200,46,FALSE)))</f>
        <v/>
      </c>
      <c r="M143" s="247" t="str">
        <f>IF(ISERROR(VLOOKUP($A143,parlvotes_lh!$A$11:$ZZ$200,66,FALSE))=TRUE,"",IF(VLOOKUP($A143,parlvotes_lh!$A$11:$ZZ$200,66,FALSE)=0,"",VLOOKUP($A143,parlvotes_lh!$A$11:$ZZ$200,66,FALSE)))</f>
        <v/>
      </c>
      <c r="N143" s="247" t="str">
        <f>IF(ISERROR(VLOOKUP($A143,parlvotes_lh!$A$11:$ZZ$200,86,FALSE))=TRUE,"",IF(VLOOKUP($A143,parlvotes_lh!$A$11:$ZZ$200,86,FALSE)=0,"",VLOOKUP($A143,parlvotes_lh!$A$11:$ZZ$200,86,FALSE)))</f>
        <v/>
      </c>
      <c r="O143" s="247" t="str">
        <f>IF(ISERROR(VLOOKUP($A143,parlvotes_lh!$A$11:$ZZ$200,106,FALSE))=TRUE,"",IF(VLOOKUP($A143,parlvotes_lh!$A$11:$ZZ$200,106,FALSE)=0,"",VLOOKUP($A143,parlvotes_lh!$A$11:$ZZ$200,106,FALSE)))</f>
        <v/>
      </c>
      <c r="P143" s="247" t="str">
        <f>IF(ISERROR(VLOOKUP($A143,parlvotes_lh!$A$11:$ZZ$200,126,FALSE))=TRUE,"",IF(VLOOKUP($A143,parlvotes_lh!$A$11:$ZZ$200,126,FALSE)=0,"",VLOOKUP($A143,parlvotes_lh!$A$11:$ZZ$200,126,FALSE)))</f>
        <v/>
      </c>
      <c r="Q143" s="248" t="str">
        <f>IF(ISERROR(VLOOKUP($A143,parlvotes_lh!$A$11:$ZZ$200,146,FALSE))=TRUE,"",IF(VLOOKUP($A143,parlvotes_lh!$A$11:$ZZ$200,146,FALSE)=0,"",VLOOKUP($A143,parlvotes_lh!$A$11:$ZZ$200,146,FALSE)))</f>
        <v/>
      </c>
      <c r="R143" s="248" t="str">
        <f>IF(ISERROR(VLOOKUP($A143,parlvotes_lh!$A$11:$ZZ$200,166,FALSE))=TRUE,"",IF(VLOOKUP($A143,parlvotes_lh!$A$11:$ZZ$200,166,FALSE)=0,"",VLOOKUP($A143,parlvotes_lh!$A$11:$ZZ$200,166,FALSE)))</f>
        <v/>
      </c>
      <c r="S143" s="248" t="str">
        <f>IF(ISERROR(VLOOKUP($A143,parlvotes_lh!$A$11:$ZZ$200,186,FALSE))=TRUE,"",IF(VLOOKUP($A143,parlvotes_lh!$A$11:$ZZ$200,186,FALSE)=0,"",VLOOKUP($A143,parlvotes_lh!$A$11:$ZZ$200,186,FALSE)))</f>
        <v/>
      </c>
      <c r="T143" s="248" t="str">
        <f>IF(ISERROR(VLOOKUP($A143,parlvotes_lh!$A$11:$ZZ$200,206,FALSE))=TRUE,"",IF(VLOOKUP($A143,parlvotes_lh!$A$11:$ZZ$200,206,FALSE)=0,"",VLOOKUP($A143,parlvotes_lh!$A$11:$ZZ$200,206,FALSE)))</f>
        <v/>
      </c>
      <c r="U143" s="248" t="str">
        <f>IF(ISERROR(VLOOKUP($A143,parlvotes_lh!$A$11:$ZZ$200,226,FALSE))=TRUE,"",IF(VLOOKUP($A143,parlvotes_lh!$A$11:$ZZ$200,226,FALSE)=0,"",VLOOKUP($A143,parlvotes_lh!$A$11:$ZZ$200,226,FALSE)))</f>
        <v/>
      </c>
      <c r="V143" s="248" t="str">
        <f>IF(ISERROR(VLOOKUP($A143,parlvotes_lh!$A$11:$ZZ$200,246,FALSE))=TRUE,"",IF(VLOOKUP($A143,parlvotes_lh!$A$11:$ZZ$200,246,FALSE)=0,"",VLOOKUP($A143,parlvotes_lh!$A$11:$ZZ$200,246,FALSE)))</f>
        <v/>
      </c>
      <c r="W143" s="248" t="str">
        <f>IF(ISERROR(VLOOKUP($A143,parlvotes_lh!$A$11:$ZZ$200,266,FALSE))=TRUE,"",IF(VLOOKUP($A143,parlvotes_lh!$A$11:$ZZ$200,266,FALSE)=0,"",VLOOKUP($A143,parlvotes_lh!$A$11:$ZZ$200,266,FALSE)))</f>
        <v/>
      </c>
      <c r="X143" s="248" t="str">
        <f>IF(ISERROR(VLOOKUP($A143,parlvotes_lh!$A$11:$ZZ$200,286,FALSE))=TRUE,"",IF(VLOOKUP($A143,parlvotes_lh!$A$11:$ZZ$200,286,FALSE)=0,"",VLOOKUP($A143,parlvotes_lh!$A$11:$ZZ$200,286,FALSE)))</f>
        <v/>
      </c>
      <c r="Y143" s="248" t="str">
        <f>IF(ISERROR(VLOOKUP($A143,parlvotes_lh!$A$11:$ZZ$200,306,FALSE))=TRUE,"",IF(VLOOKUP($A143,parlvotes_lh!$A$11:$ZZ$200,306,FALSE)=0,"",VLOOKUP($A143,parlvotes_lh!$A$11:$ZZ$200,306,FALSE)))</f>
        <v/>
      </c>
      <c r="Z143" s="248" t="str">
        <f>IF(ISERROR(VLOOKUP($A143,parlvotes_lh!$A$11:$ZZ$200,326,FALSE))=TRUE,"",IF(VLOOKUP($A143,parlvotes_lh!$A$11:$ZZ$200,326,FALSE)=0,"",VLOOKUP($A143,parlvotes_lh!$A$11:$ZZ$200,326,FALSE)))</f>
        <v/>
      </c>
      <c r="AA143" s="248" t="str">
        <f>IF(ISERROR(VLOOKUP($A143,parlvotes_lh!$A$11:$ZZ$200,346,FALSE))=TRUE,"",IF(VLOOKUP($A143,parlvotes_lh!$A$11:$ZZ$200,346,FALSE)=0,"",VLOOKUP($A143,parlvotes_lh!$A$11:$ZZ$200,346,FALSE)))</f>
        <v/>
      </c>
      <c r="AB143" s="248" t="str">
        <f>IF(ISERROR(VLOOKUP($A143,parlvotes_lh!$A$11:$ZZ$200,366,FALSE))=TRUE,"",IF(VLOOKUP($A143,parlvotes_lh!$A$11:$ZZ$200,366,FALSE)=0,"",VLOOKUP($A143,parlvotes_lh!$A$11:$ZZ$200,366,FALSE)))</f>
        <v/>
      </c>
      <c r="AC143" s="248" t="str">
        <f>IF(ISERROR(VLOOKUP($A143,parlvotes_lh!$A$11:$ZZ$200,386,FALSE))=TRUE,"",IF(VLOOKUP($A143,parlvotes_lh!$A$11:$ZZ$200,386,FALSE)=0,"",VLOOKUP($A143,parlvotes_lh!$A$11:$ZZ$200,386,FALSE)))</f>
        <v/>
      </c>
    </row>
    <row r="144" spans="1:29" ht="13.5" customHeight="1" x14ac:dyDescent="0.2">
      <c r="A144" s="242"/>
      <c r="B144" s="96" t="str">
        <f>IF(A144="","",MID(info_weblinks!$C$3,32,3))</f>
        <v/>
      </c>
      <c r="C144" s="96" t="str">
        <f>IF(info_parties!G140="","",info_parties!G140)</f>
        <v/>
      </c>
      <c r="D144" s="96" t="str">
        <f>IF(info_parties!K140="","",info_parties!K140)</f>
        <v>Italia Europa Insieme</v>
      </c>
      <c r="E144" s="96" t="str">
        <f>IF(info_parties!H140="","",info_parties!H140)</f>
        <v>IEI</v>
      </c>
      <c r="F144" s="243" t="str">
        <f t="shared" si="16"/>
        <v/>
      </c>
      <c r="G144" s="244" t="str">
        <f t="shared" si="17"/>
        <v/>
      </c>
      <c r="H144" s="245" t="str">
        <f t="shared" si="18"/>
        <v/>
      </c>
      <c r="I144" s="246" t="str">
        <f t="shared" si="19"/>
        <v/>
      </c>
      <c r="J144" s="247" t="str">
        <f>IF(ISERROR(VLOOKUP($A144,parlvotes_lh!$A$11:$ZZ$200,6,FALSE))=TRUE,"",IF(VLOOKUP($A144,parlvotes_lh!$A$11:$ZZ$200,6,FALSE)=0,"",VLOOKUP($A144,parlvotes_lh!$A$11:$ZZ$200,6,FALSE)))</f>
        <v/>
      </c>
      <c r="K144" s="247" t="str">
        <f>IF(ISERROR(VLOOKUP($A144,parlvotes_lh!$A$11:$ZZ$200,26,FALSE))=TRUE,"",IF(VLOOKUP($A144,parlvotes_lh!$A$11:$ZZ$200,26,FALSE)=0,"",VLOOKUP($A144,parlvotes_lh!$A$11:$ZZ$200,26,FALSE)))</f>
        <v/>
      </c>
      <c r="L144" s="247" t="str">
        <f>IF(ISERROR(VLOOKUP($A144,parlvotes_lh!$A$11:$ZZ$200,46,FALSE))=TRUE,"",IF(VLOOKUP($A144,parlvotes_lh!$A$11:$ZZ$200,46,FALSE)=0,"",VLOOKUP($A144,parlvotes_lh!$A$11:$ZZ$200,46,FALSE)))</f>
        <v/>
      </c>
      <c r="M144" s="247" t="str">
        <f>IF(ISERROR(VLOOKUP($A144,parlvotes_lh!$A$11:$ZZ$200,66,FALSE))=TRUE,"",IF(VLOOKUP($A144,parlvotes_lh!$A$11:$ZZ$200,66,FALSE)=0,"",VLOOKUP($A144,parlvotes_lh!$A$11:$ZZ$200,66,FALSE)))</f>
        <v/>
      </c>
      <c r="N144" s="247" t="str">
        <f>IF(ISERROR(VLOOKUP($A144,parlvotes_lh!$A$11:$ZZ$200,86,FALSE))=TRUE,"",IF(VLOOKUP($A144,parlvotes_lh!$A$11:$ZZ$200,86,FALSE)=0,"",VLOOKUP($A144,parlvotes_lh!$A$11:$ZZ$200,86,FALSE)))</f>
        <v/>
      </c>
      <c r="O144" s="247" t="str">
        <f>IF(ISERROR(VLOOKUP($A144,parlvotes_lh!$A$11:$ZZ$200,106,FALSE))=TRUE,"",IF(VLOOKUP($A144,parlvotes_lh!$A$11:$ZZ$200,106,FALSE)=0,"",VLOOKUP($A144,parlvotes_lh!$A$11:$ZZ$200,106,FALSE)))</f>
        <v/>
      </c>
      <c r="P144" s="247" t="str">
        <f>IF(ISERROR(VLOOKUP($A144,parlvotes_lh!$A$11:$ZZ$200,126,FALSE))=TRUE,"",IF(VLOOKUP($A144,parlvotes_lh!$A$11:$ZZ$200,126,FALSE)=0,"",VLOOKUP($A144,parlvotes_lh!$A$11:$ZZ$200,126,FALSE)))</f>
        <v/>
      </c>
      <c r="Q144" s="248" t="str">
        <f>IF(ISERROR(VLOOKUP($A144,parlvotes_lh!$A$11:$ZZ$200,146,FALSE))=TRUE,"",IF(VLOOKUP($A144,parlvotes_lh!$A$11:$ZZ$200,146,FALSE)=0,"",VLOOKUP($A144,parlvotes_lh!$A$11:$ZZ$200,146,FALSE)))</f>
        <v/>
      </c>
      <c r="R144" s="248" t="str">
        <f>IF(ISERROR(VLOOKUP($A144,parlvotes_lh!$A$11:$ZZ$200,166,FALSE))=TRUE,"",IF(VLOOKUP($A144,parlvotes_lh!$A$11:$ZZ$200,166,FALSE)=0,"",VLOOKUP($A144,parlvotes_lh!$A$11:$ZZ$200,166,FALSE)))</f>
        <v/>
      </c>
      <c r="S144" s="248" t="str">
        <f>IF(ISERROR(VLOOKUP($A144,parlvotes_lh!$A$11:$ZZ$200,186,FALSE))=TRUE,"",IF(VLOOKUP($A144,parlvotes_lh!$A$11:$ZZ$200,186,FALSE)=0,"",VLOOKUP($A144,parlvotes_lh!$A$11:$ZZ$200,186,FALSE)))</f>
        <v/>
      </c>
      <c r="T144" s="248" t="str">
        <f>IF(ISERROR(VLOOKUP($A144,parlvotes_lh!$A$11:$ZZ$200,206,FALSE))=TRUE,"",IF(VLOOKUP($A144,parlvotes_lh!$A$11:$ZZ$200,206,FALSE)=0,"",VLOOKUP($A144,parlvotes_lh!$A$11:$ZZ$200,206,FALSE)))</f>
        <v/>
      </c>
      <c r="U144" s="248" t="str">
        <f>IF(ISERROR(VLOOKUP($A144,parlvotes_lh!$A$11:$ZZ$200,226,FALSE))=TRUE,"",IF(VLOOKUP($A144,parlvotes_lh!$A$11:$ZZ$200,226,FALSE)=0,"",VLOOKUP($A144,parlvotes_lh!$A$11:$ZZ$200,226,FALSE)))</f>
        <v/>
      </c>
      <c r="V144" s="248" t="str">
        <f>IF(ISERROR(VLOOKUP($A144,parlvotes_lh!$A$11:$ZZ$200,246,FALSE))=TRUE,"",IF(VLOOKUP($A144,parlvotes_lh!$A$11:$ZZ$200,246,FALSE)=0,"",VLOOKUP($A144,parlvotes_lh!$A$11:$ZZ$200,246,FALSE)))</f>
        <v/>
      </c>
      <c r="W144" s="248" t="str">
        <f>IF(ISERROR(VLOOKUP($A144,parlvotes_lh!$A$11:$ZZ$200,266,FALSE))=TRUE,"",IF(VLOOKUP($A144,parlvotes_lh!$A$11:$ZZ$200,266,FALSE)=0,"",VLOOKUP($A144,parlvotes_lh!$A$11:$ZZ$200,266,FALSE)))</f>
        <v/>
      </c>
      <c r="X144" s="248" t="str">
        <f>IF(ISERROR(VLOOKUP($A144,parlvotes_lh!$A$11:$ZZ$200,286,FALSE))=TRUE,"",IF(VLOOKUP($A144,parlvotes_lh!$A$11:$ZZ$200,286,FALSE)=0,"",VLOOKUP($A144,parlvotes_lh!$A$11:$ZZ$200,286,FALSE)))</f>
        <v/>
      </c>
      <c r="Y144" s="248" t="str">
        <f>IF(ISERROR(VLOOKUP($A144,parlvotes_lh!$A$11:$ZZ$200,306,FALSE))=TRUE,"",IF(VLOOKUP($A144,parlvotes_lh!$A$11:$ZZ$200,306,FALSE)=0,"",VLOOKUP($A144,parlvotes_lh!$A$11:$ZZ$200,306,FALSE)))</f>
        <v/>
      </c>
      <c r="Z144" s="248" t="str">
        <f>IF(ISERROR(VLOOKUP($A144,parlvotes_lh!$A$11:$ZZ$200,326,FALSE))=TRUE,"",IF(VLOOKUP($A144,parlvotes_lh!$A$11:$ZZ$200,326,FALSE)=0,"",VLOOKUP($A144,parlvotes_lh!$A$11:$ZZ$200,326,FALSE)))</f>
        <v/>
      </c>
      <c r="AA144" s="248" t="str">
        <f>IF(ISERROR(VLOOKUP($A144,parlvotes_lh!$A$11:$ZZ$200,346,FALSE))=TRUE,"",IF(VLOOKUP($A144,parlvotes_lh!$A$11:$ZZ$200,346,FALSE)=0,"",VLOOKUP($A144,parlvotes_lh!$A$11:$ZZ$200,346,FALSE)))</f>
        <v/>
      </c>
      <c r="AB144" s="248" t="str">
        <f>IF(ISERROR(VLOOKUP($A144,parlvotes_lh!$A$11:$ZZ$200,366,FALSE))=TRUE,"",IF(VLOOKUP($A144,parlvotes_lh!$A$11:$ZZ$200,366,FALSE)=0,"",VLOOKUP($A144,parlvotes_lh!$A$11:$ZZ$200,366,FALSE)))</f>
        <v/>
      </c>
      <c r="AC144" s="248" t="str">
        <f>IF(ISERROR(VLOOKUP($A144,parlvotes_lh!$A$11:$ZZ$200,386,FALSE))=TRUE,"",IF(VLOOKUP($A144,parlvotes_lh!$A$11:$ZZ$200,386,FALSE)=0,"",VLOOKUP($A144,parlvotes_lh!$A$11:$ZZ$200,386,FALSE)))</f>
        <v/>
      </c>
    </row>
    <row r="145" spans="1:29" ht="13.5" customHeight="1" x14ac:dyDescent="0.2">
      <c r="A145" s="242"/>
      <c r="B145" s="96" t="str">
        <f>IF(A145="","",MID(info_weblinks!$C$3,32,3))</f>
        <v/>
      </c>
      <c r="C145" s="96" t="str">
        <f>IF(info_parties!G141="","",info_parties!G141)</f>
        <v/>
      </c>
      <c r="D145" s="96" t="str">
        <f>IF(info_parties!K141="","",info_parties!K141)</f>
        <v>Civica Popolare Lorenzin</v>
      </c>
      <c r="E145" s="96" t="str">
        <f>IF(info_parties!H141="","",info_parties!H141)</f>
        <v>CL</v>
      </c>
      <c r="F145" s="243" t="str">
        <f t="shared" si="16"/>
        <v/>
      </c>
      <c r="G145" s="244" t="str">
        <f t="shared" si="17"/>
        <v/>
      </c>
      <c r="H145" s="245" t="str">
        <f t="shared" si="18"/>
        <v/>
      </c>
      <c r="I145" s="246" t="str">
        <f t="shared" si="19"/>
        <v/>
      </c>
      <c r="J145" s="247" t="str">
        <f>IF(ISERROR(VLOOKUP($A145,parlvotes_lh!$A$11:$ZZ$200,6,FALSE))=TRUE,"",IF(VLOOKUP($A145,parlvotes_lh!$A$11:$ZZ$200,6,FALSE)=0,"",VLOOKUP($A145,parlvotes_lh!$A$11:$ZZ$200,6,FALSE)))</f>
        <v/>
      </c>
      <c r="K145" s="247" t="str">
        <f>IF(ISERROR(VLOOKUP($A145,parlvotes_lh!$A$11:$ZZ$200,26,FALSE))=TRUE,"",IF(VLOOKUP($A145,parlvotes_lh!$A$11:$ZZ$200,26,FALSE)=0,"",VLOOKUP($A145,parlvotes_lh!$A$11:$ZZ$200,26,FALSE)))</f>
        <v/>
      </c>
      <c r="L145" s="247" t="str">
        <f>IF(ISERROR(VLOOKUP($A145,parlvotes_lh!$A$11:$ZZ$200,46,FALSE))=TRUE,"",IF(VLOOKUP($A145,parlvotes_lh!$A$11:$ZZ$200,46,FALSE)=0,"",VLOOKUP($A145,parlvotes_lh!$A$11:$ZZ$200,46,FALSE)))</f>
        <v/>
      </c>
      <c r="M145" s="247" t="str">
        <f>IF(ISERROR(VLOOKUP($A145,parlvotes_lh!$A$11:$ZZ$200,66,FALSE))=TRUE,"",IF(VLOOKUP($A145,parlvotes_lh!$A$11:$ZZ$200,66,FALSE)=0,"",VLOOKUP($A145,parlvotes_lh!$A$11:$ZZ$200,66,FALSE)))</f>
        <v/>
      </c>
      <c r="N145" s="247" t="str">
        <f>IF(ISERROR(VLOOKUP($A145,parlvotes_lh!$A$11:$ZZ$200,86,FALSE))=TRUE,"",IF(VLOOKUP($A145,parlvotes_lh!$A$11:$ZZ$200,86,FALSE)=0,"",VLOOKUP($A145,parlvotes_lh!$A$11:$ZZ$200,86,FALSE)))</f>
        <v/>
      </c>
      <c r="O145" s="247" t="str">
        <f>IF(ISERROR(VLOOKUP($A145,parlvotes_lh!$A$11:$ZZ$200,106,FALSE))=TRUE,"",IF(VLOOKUP($A145,parlvotes_lh!$A$11:$ZZ$200,106,FALSE)=0,"",VLOOKUP($A145,parlvotes_lh!$A$11:$ZZ$200,106,FALSE)))</f>
        <v/>
      </c>
      <c r="P145" s="247" t="str">
        <f>IF(ISERROR(VLOOKUP($A145,parlvotes_lh!$A$11:$ZZ$200,126,FALSE))=TRUE,"",IF(VLOOKUP($A145,parlvotes_lh!$A$11:$ZZ$200,126,FALSE)=0,"",VLOOKUP($A145,parlvotes_lh!$A$11:$ZZ$200,126,FALSE)))</f>
        <v/>
      </c>
      <c r="Q145" s="248" t="str">
        <f>IF(ISERROR(VLOOKUP($A145,parlvotes_lh!$A$11:$ZZ$200,146,FALSE))=TRUE,"",IF(VLOOKUP($A145,parlvotes_lh!$A$11:$ZZ$200,146,FALSE)=0,"",VLOOKUP($A145,parlvotes_lh!$A$11:$ZZ$200,146,FALSE)))</f>
        <v/>
      </c>
      <c r="R145" s="248" t="str">
        <f>IF(ISERROR(VLOOKUP($A145,parlvotes_lh!$A$11:$ZZ$200,166,FALSE))=TRUE,"",IF(VLOOKUP($A145,parlvotes_lh!$A$11:$ZZ$200,166,FALSE)=0,"",VLOOKUP($A145,parlvotes_lh!$A$11:$ZZ$200,166,FALSE)))</f>
        <v/>
      </c>
      <c r="S145" s="248" t="str">
        <f>IF(ISERROR(VLOOKUP($A145,parlvotes_lh!$A$11:$ZZ$200,186,FALSE))=TRUE,"",IF(VLOOKUP($A145,parlvotes_lh!$A$11:$ZZ$200,186,FALSE)=0,"",VLOOKUP($A145,parlvotes_lh!$A$11:$ZZ$200,186,FALSE)))</f>
        <v/>
      </c>
      <c r="T145" s="248" t="str">
        <f>IF(ISERROR(VLOOKUP($A145,parlvotes_lh!$A$11:$ZZ$200,206,FALSE))=TRUE,"",IF(VLOOKUP($A145,parlvotes_lh!$A$11:$ZZ$200,206,FALSE)=0,"",VLOOKUP($A145,parlvotes_lh!$A$11:$ZZ$200,206,FALSE)))</f>
        <v/>
      </c>
      <c r="U145" s="248" t="str">
        <f>IF(ISERROR(VLOOKUP($A145,parlvotes_lh!$A$11:$ZZ$200,226,FALSE))=TRUE,"",IF(VLOOKUP($A145,parlvotes_lh!$A$11:$ZZ$200,226,FALSE)=0,"",VLOOKUP($A145,parlvotes_lh!$A$11:$ZZ$200,226,FALSE)))</f>
        <v/>
      </c>
      <c r="V145" s="248" t="str">
        <f>IF(ISERROR(VLOOKUP($A145,parlvotes_lh!$A$11:$ZZ$200,246,FALSE))=TRUE,"",IF(VLOOKUP($A145,parlvotes_lh!$A$11:$ZZ$200,246,FALSE)=0,"",VLOOKUP($A145,parlvotes_lh!$A$11:$ZZ$200,246,FALSE)))</f>
        <v/>
      </c>
      <c r="W145" s="248" t="str">
        <f>IF(ISERROR(VLOOKUP($A145,parlvotes_lh!$A$11:$ZZ$200,266,FALSE))=TRUE,"",IF(VLOOKUP($A145,parlvotes_lh!$A$11:$ZZ$200,266,FALSE)=0,"",VLOOKUP($A145,parlvotes_lh!$A$11:$ZZ$200,266,FALSE)))</f>
        <v/>
      </c>
      <c r="X145" s="248" t="str">
        <f>IF(ISERROR(VLOOKUP($A145,parlvotes_lh!$A$11:$ZZ$200,286,FALSE))=TRUE,"",IF(VLOOKUP($A145,parlvotes_lh!$A$11:$ZZ$200,286,FALSE)=0,"",VLOOKUP($A145,parlvotes_lh!$A$11:$ZZ$200,286,FALSE)))</f>
        <v/>
      </c>
      <c r="Y145" s="248" t="str">
        <f>IF(ISERROR(VLOOKUP($A145,parlvotes_lh!$A$11:$ZZ$200,306,FALSE))=TRUE,"",IF(VLOOKUP($A145,parlvotes_lh!$A$11:$ZZ$200,306,FALSE)=0,"",VLOOKUP($A145,parlvotes_lh!$A$11:$ZZ$200,306,FALSE)))</f>
        <v/>
      </c>
      <c r="Z145" s="248" t="str">
        <f>IF(ISERROR(VLOOKUP($A145,parlvotes_lh!$A$11:$ZZ$200,326,FALSE))=TRUE,"",IF(VLOOKUP($A145,parlvotes_lh!$A$11:$ZZ$200,326,FALSE)=0,"",VLOOKUP($A145,parlvotes_lh!$A$11:$ZZ$200,326,FALSE)))</f>
        <v/>
      </c>
      <c r="AA145" s="248" t="str">
        <f>IF(ISERROR(VLOOKUP($A145,parlvotes_lh!$A$11:$ZZ$200,346,FALSE))=TRUE,"",IF(VLOOKUP($A145,parlvotes_lh!$A$11:$ZZ$200,346,FALSE)=0,"",VLOOKUP($A145,parlvotes_lh!$A$11:$ZZ$200,346,FALSE)))</f>
        <v/>
      </c>
      <c r="AB145" s="248" t="str">
        <f>IF(ISERROR(VLOOKUP($A145,parlvotes_lh!$A$11:$ZZ$200,366,FALSE))=TRUE,"",IF(VLOOKUP($A145,parlvotes_lh!$A$11:$ZZ$200,366,FALSE)=0,"",VLOOKUP($A145,parlvotes_lh!$A$11:$ZZ$200,366,FALSE)))</f>
        <v/>
      </c>
      <c r="AC145" s="248" t="str">
        <f>IF(ISERROR(VLOOKUP($A145,parlvotes_lh!$A$11:$ZZ$200,386,FALSE))=TRUE,"",IF(VLOOKUP($A145,parlvotes_lh!$A$11:$ZZ$200,386,FALSE)=0,"",VLOOKUP($A145,parlvotes_lh!$A$11:$ZZ$200,386,FALSE)))</f>
        <v/>
      </c>
    </row>
    <row r="146" spans="1:29" ht="13.5" customHeight="1" x14ac:dyDescent="0.2">
      <c r="A146" s="242"/>
      <c r="B146" s="96" t="str">
        <f>IF(A146="","",MID(info_weblinks!$C$3,32,3))</f>
        <v/>
      </c>
      <c r="C146" s="96" t="str">
        <f>IF(info_parties!G142="","",info_parties!G142)</f>
        <v/>
      </c>
      <c r="D146" s="96" t="str">
        <f>IF(info_parties!K142="","",info_parties!K142)</f>
        <v>Pour Tous For All Pe Tcheut</v>
      </c>
      <c r="E146" s="96" t="str">
        <f>IF(info_parties!H142="","",info_parties!H142)</f>
        <v>PT</v>
      </c>
      <c r="F146" s="243" t="str">
        <f t="shared" si="16"/>
        <v/>
      </c>
      <c r="G146" s="244" t="str">
        <f t="shared" si="17"/>
        <v/>
      </c>
      <c r="H146" s="245" t="str">
        <f t="shared" si="18"/>
        <v/>
      </c>
      <c r="I146" s="246" t="str">
        <f t="shared" si="19"/>
        <v/>
      </c>
      <c r="J146" s="247" t="str">
        <f>IF(ISERROR(VLOOKUP($A146,parlvotes_lh!$A$11:$ZZ$200,6,FALSE))=TRUE,"",IF(VLOOKUP($A146,parlvotes_lh!$A$11:$ZZ$200,6,FALSE)=0,"",VLOOKUP($A146,parlvotes_lh!$A$11:$ZZ$200,6,FALSE)))</f>
        <v/>
      </c>
      <c r="K146" s="247" t="str">
        <f>IF(ISERROR(VLOOKUP($A146,parlvotes_lh!$A$11:$ZZ$200,26,FALSE))=TRUE,"",IF(VLOOKUP($A146,parlvotes_lh!$A$11:$ZZ$200,26,FALSE)=0,"",VLOOKUP($A146,parlvotes_lh!$A$11:$ZZ$200,26,FALSE)))</f>
        <v/>
      </c>
      <c r="L146" s="247" t="str">
        <f>IF(ISERROR(VLOOKUP($A146,parlvotes_lh!$A$11:$ZZ$200,46,FALSE))=TRUE,"",IF(VLOOKUP($A146,parlvotes_lh!$A$11:$ZZ$200,46,FALSE)=0,"",VLOOKUP($A146,parlvotes_lh!$A$11:$ZZ$200,46,FALSE)))</f>
        <v/>
      </c>
      <c r="M146" s="247" t="str">
        <f>IF(ISERROR(VLOOKUP($A146,parlvotes_lh!$A$11:$ZZ$200,66,FALSE))=TRUE,"",IF(VLOOKUP($A146,parlvotes_lh!$A$11:$ZZ$200,66,FALSE)=0,"",VLOOKUP($A146,parlvotes_lh!$A$11:$ZZ$200,66,FALSE)))</f>
        <v/>
      </c>
      <c r="N146" s="247" t="str">
        <f>IF(ISERROR(VLOOKUP($A146,parlvotes_lh!$A$11:$ZZ$200,86,FALSE))=TRUE,"",IF(VLOOKUP($A146,parlvotes_lh!$A$11:$ZZ$200,86,FALSE)=0,"",VLOOKUP($A146,parlvotes_lh!$A$11:$ZZ$200,86,FALSE)))</f>
        <v/>
      </c>
      <c r="O146" s="247" t="str">
        <f>IF(ISERROR(VLOOKUP($A146,parlvotes_lh!$A$11:$ZZ$200,106,FALSE))=TRUE,"",IF(VLOOKUP($A146,parlvotes_lh!$A$11:$ZZ$200,106,FALSE)=0,"",VLOOKUP($A146,parlvotes_lh!$A$11:$ZZ$200,106,FALSE)))</f>
        <v/>
      </c>
      <c r="P146" s="247" t="str">
        <f>IF(ISERROR(VLOOKUP($A146,parlvotes_lh!$A$11:$ZZ$200,126,FALSE))=TRUE,"",IF(VLOOKUP($A146,parlvotes_lh!$A$11:$ZZ$200,126,FALSE)=0,"",VLOOKUP($A146,parlvotes_lh!$A$11:$ZZ$200,126,FALSE)))</f>
        <v/>
      </c>
      <c r="Q146" s="248" t="str">
        <f>IF(ISERROR(VLOOKUP($A146,parlvotes_lh!$A$11:$ZZ$200,146,FALSE))=TRUE,"",IF(VLOOKUP($A146,parlvotes_lh!$A$11:$ZZ$200,146,FALSE)=0,"",VLOOKUP($A146,parlvotes_lh!$A$11:$ZZ$200,146,FALSE)))</f>
        <v/>
      </c>
      <c r="R146" s="248" t="str">
        <f>IF(ISERROR(VLOOKUP($A146,parlvotes_lh!$A$11:$ZZ$200,166,FALSE))=TRUE,"",IF(VLOOKUP($A146,parlvotes_lh!$A$11:$ZZ$200,166,FALSE)=0,"",VLOOKUP($A146,parlvotes_lh!$A$11:$ZZ$200,166,FALSE)))</f>
        <v/>
      </c>
      <c r="S146" s="248" t="str">
        <f>IF(ISERROR(VLOOKUP($A146,parlvotes_lh!$A$11:$ZZ$200,186,FALSE))=TRUE,"",IF(VLOOKUP($A146,parlvotes_lh!$A$11:$ZZ$200,186,FALSE)=0,"",VLOOKUP($A146,parlvotes_lh!$A$11:$ZZ$200,186,FALSE)))</f>
        <v/>
      </c>
      <c r="T146" s="248" t="str">
        <f>IF(ISERROR(VLOOKUP($A146,parlvotes_lh!$A$11:$ZZ$200,206,FALSE))=TRUE,"",IF(VLOOKUP($A146,parlvotes_lh!$A$11:$ZZ$200,206,FALSE)=0,"",VLOOKUP($A146,parlvotes_lh!$A$11:$ZZ$200,206,FALSE)))</f>
        <v/>
      </c>
      <c r="U146" s="248" t="str">
        <f>IF(ISERROR(VLOOKUP($A146,parlvotes_lh!$A$11:$ZZ$200,226,FALSE))=TRUE,"",IF(VLOOKUP($A146,parlvotes_lh!$A$11:$ZZ$200,226,FALSE)=0,"",VLOOKUP($A146,parlvotes_lh!$A$11:$ZZ$200,226,FALSE)))</f>
        <v/>
      </c>
      <c r="V146" s="248" t="str">
        <f>IF(ISERROR(VLOOKUP($A146,parlvotes_lh!$A$11:$ZZ$200,246,FALSE))=TRUE,"",IF(VLOOKUP($A146,parlvotes_lh!$A$11:$ZZ$200,246,FALSE)=0,"",VLOOKUP($A146,parlvotes_lh!$A$11:$ZZ$200,246,FALSE)))</f>
        <v/>
      </c>
      <c r="W146" s="248" t="str">
        <f>IF(ISERROR(VLOOKUP($A146,parlvotes_lh!$A$11:$ZZ$200,266,FALSE))=TRUE,"",IF(VLOOKUP($A146,parlvotes_lh!$A$11:$ZZ$200,266,FALSE)=0,"",VLOOKUP($A146,parlvotes_lh!$A$11:$ZZ$200,266,FALSE)))</f>
        <v/>
      </c>
      <c r="X146" s="248" t="str">
        <f>IF(ISERROR(VLOOKUP($A146,parlvotes_lh!$A$11:$ZZ$200,286,FALSE))=TRUE,"",IF(VLOOKUP($A146,parlvotes_lh!$A$11:$ZZ$200,286,FALSE)=0,"",VLOOKUP($A146,parlvotes_lh!$A$11:$ZZ$200,286,FALSE)))</f>
        <v/>
      </c>
      <c r="Y146" s="248" t="str">
        <f>IF(ISERROR(VLOOKUP($A146,parlvotes_lh!$A$11:$ZZ$200,306,FALSE))=TRUE,"",IF(VLOOKUP($A146,parlvotes_lh!$A$11:$ZZ$200,306,FALSE)=0,"",VLOOKUP($A146,parlvotes_lh!$A$11:$ZZ$200,306,FALSE)))</f>
        <v/>
      </c>
      <c r="Z146" s="248" t="str">
        <f>IF(ISERROR(VLOOKUP($A146,parlvotes_lh!$A$11:$ZZ$200,326,FALSE))=TRUE,"",IF(VLOOKUP($A146,parlvotes_lh!$A$11:$ZZ$200,326,FALSE)=0,"",VLOOKUP($A146,parlvotes_lh!$A$11:$ZZ$200,326,FALSE)))</f>
        <v/>
      </c>
      <c r="AA146" s="248" t="str">
        <f>IF(ISERROR(VLOOKUP($A146,parlvotes_lh!$A$11:$ZZ$200,346,FALSE))=TRUE,"",IF(VLOOKUP($A146,parlvotes_lh!$A$11:$ZZ$200,346,FALSE)=0,"",VLOOKUP($A146,parlvotes_lh!$A$11:$ZZ$200,346,FALSE)))</f>
        <v/>
      </c>
      <c r="AB146" s="248" t="str">
        <f>IF(ISERROR(VLOOKUP($A146,parlvotes_lh!$A$11:$ZZ$200,366,FALSE))=TRUE,"",IF(VLOOKUP($A146,parlvotes_lh!$A$11:$ZZ$200,366,FALSE)=0,"",VLOOKUP($A146,parlvotes_lh!$A$11:$ZZ$200,366,FALSE)))</f>
        <v/>
      </c>
      <c r="AC146" s="248" t="str">
        <f>IF(ISERROR(VLOOKUP($A146,parlvotes_lh!$A$11:$ZZ$200,386,FALSE))=TRUE,"",IF(VLOOKUP($A146,parlvotes_lh!$A$11:$ZZ$200,386,FALSE)=0,"",VLOOKUP($A146,parlvotes_lh!$A$11:$ZZ$200,386,FALSE)))</f>
        <v/>
      </c>
    </row>
    <row r="147" spans="1:29" ht="13.5" customHeight="1" x14ac:dyDescent="0.2">
      <c r="A147" s="242"/>
      <c r="B147" s="96" t="str">
        <f>IF(A147="","",MID(info_weblinks!$C$3,32,3))</f>
        <v/>
      </c>
      <c r="C147" s="96" t="str">
        <f>IF(info_parties!G143="","",info_parties!G143)</f>
        <v>We Moderates/Lupi-Toti-Brugnaro-UDC</v>
      </c>
      <c r="D147" s="96" t="str">
        <f>IF(info_parties!K143="","",info_parties!K143)</f>
        <v>Noi Moderati/Lupi-Toti-Brugnaro-UDC</v>
      </c>
      <c r="E147" s="96" t="str">
        <f>IF(info_parties!H143="","",info_parties!H143)</f>
        <v>NM</v>
      </c>
      <c r="F147" s="243" t="str">
        <f t="shared" si="16"/>
        <v/>
      </c>
      <c r="G147" s="244" t="str">
        <f t="shared" si="17"/>
        <v/>
      </c>
      <c r="H147" s="245" t="str">
        <f t="shared" si="18"/>
        <v/>
      </c>
      <c r="I147" s="246" t="str">
        <f t="shared" si="19"/>
        <v/>
      </c>
      <c r="J147" s="247" t="str">
        <f>IF(ISERROR(VLOOKUP($A147,parlvotes_lh!$A$11:$ZZ$200,6,FALSE))=TRUE,"",IF(VLOOKUP($A147,parlvotes_lh!$A$11:$ZZ$200,6,FALSE)=0,"",VLOOKUP($A147,parlvotes_lh!$A$11:$ZZ$200,6,FALSE)))</f>
        <v/>
      </c>
      <c r="K147" s="247" t="str">
        <f>IF(ISERROR(VLOOKUP($A147,parlvotes_lh!$A$11:$ZZ$200,26,FALSE))=TRUE,"",IF(VLOOKUP($A147,parlvotes_lh!$A$11:$ZZ$200,26,FALSE)=0,"",VLOOKUP($A147,parlvotes_lh!$A$11:$ZZ$200,26,FALSE)))</f>
        <v/>
      </c>
      <c r="L147" s="247" t="str">
        <f>IF(ISERROR(VLOOKUP($A147,parlvotes_lh!$A$11:$ZZ$200,46,FALSE))=TRUE,"",IF(VLOOKUP($A147,parlvotes_lh!$A$11:$ZZ$200,46,FALSE)=0,"",VLOOKUP($A147,parlvotes_lh!$A$11:$ZZ$200,46,FALSE)))</f>
        <v/>
      </c>
      <c r="M147" s="247" t="str">
        <f>IF(ISERROR(VLOOKUP($A147,parlvotes_lh!$A$11:$ZZ$200,66,FALSE))=TRUE,"",IF(VLOOKUP($A147,parlvotes_lh!$A$11:$ZZ$200,66,FALSE)=0,"",VLOOKUP($A147,parlvotes_lh!$A$11:$ZZ$200,66,FALSE)))</f>
        <v/>
      </c>
      <c r="N147" s="247" t="str">
        <f>IF(ISERROR(VLOOKUP($A147,parlvotes_lh!$A$11:$ZZ$200,86,FALSE))=TRUE,"",IF(VLOOKUP($A147,parlvotes_lh!$A$11:$ZZ$200,86,FALSE)=0,"",VLOOKUP($A147,parlvotes_lh!$A$11:$ZZ$200,86,FALSE)))</f>
        <v/>
      </c>
      <c r="O147" s="247" t="str">
        <f>IF(ISERROR(VLOOKUP($A147,parlvotes_lh!$A$11:$ZZ$200,106,FALSE))=TRUE,"",IF(VLOOKUP($A147,parlvotes_lh!$A$11:$ZZ$200,106,FALSE)=0,"",VLOOKUP($A147,parlvotes_lh!$A$11:$ZZ$200,106,FALSE)))</f>
        <v/>
      </c>
      <c r="P147" s="247" t="str">
        <f>IF(ISERROR(VLOOKUP($A147,parlvotes_lh!$A$11:$ZZ$200,126,FALSE))=TRUE,"",IF(VLOOKUP($A147,parlvotes_lh!$A$11:$ZZ$200,126,FALSE)=0,"",VLOOKUP($A147,parlvotes_lh!$A$11:$ZZ$200,126,FALSE)))</f>
        <v/>
      </c>
      <c r="Q147" s="248" t="str">
        <f>IF(ISERROR(VLOOKUP($A147,parlvotes_lh!$A$11:$ZZ$200,146,FALSE))=TRUE,"",IF(VLOOKUP($A147,parlvotes_lh!$A$11:$ZZ$200,146,FALSE)=0,"",VLOOKUP($A147,parlvotes_lh!$A$11:$ZZ$200,146,FALSE)))</f>
        <v/>
      </c>
      <c r="R147" s="248" t="str">
        <f>IF(ISERROR(VLOOKUP($A147,parlvotes_lh!$A$11:$ZZ$200,166,FALSE))=TRUE,"",IF(VLOOKUP($A147,parlvotes_lh!$A$11:$ZZ$200,166,FALSE)=0,"",VLOOKUP($A147,parlvotes_lh!$A$11:$ZZ$200,166,FALSE)))</f>
        <v/>
      </c>
      <c r="S147" s="248" t="str">
        <f>IF(ISERROR(VLOOKUP($A147,parlvotes_lh!$A$11:$ZZ$200,186,FALSE))=TRUE,"",IF(VLOOKUP($A147,parlvotes_lh!$A$11:$ZZ$200,186,FALSE)=0,"",VLOOKUP($A147,parlvotes_lh!$A$11:$ZZ$200,186,FALSE)))</f>
        <v/>
      </c>
      <c r="T147" s="248" t="str">
        <f>IF(ISERROR(VLOOKUP($A147,parlvotes_lh!$A$11:$ZZ$200,206,FALSE))=TRUE,"",IF(VLOOKUP($A147,parlvotes_lh!$A$11:$ZZ$200,206,FALSE)=0,"",VLOOKUP($A147,parlvotes_lh!$A$11:$ZZ$200,206,FALSE)))</f>
        <v/>
      </c>
      <c r="U147" s="248" t="str">
        <f>IF(ISERROR(VLOOKUP($A147,parlvotes_lh!$A$11:$ZZ$200,226,FALSE))=TRUE,"",IF(VLOOKUP($A147,parlvotes_lh!$A$11:$ZZ$200,226,FALSE)=0,"",VLOOKUP($A147,parlvotes_lh!$A$11:$ZZ$200,226,FALSE)))</f>
        <v/>
      </c>
      <c r="V147" s="248" t="str">
        <f>IF(ISERROR(VLOOKUP($A147,parlvotes_lh!$A$11:$ZZ$200,246,FALSE))=TRUE,"",IF(VLOOKUP($A147,parlvotes_lh!$A$11:$ZZ$200,246,FALSE)=0,"",VLOOKUP($A147,parlvotes_lh!$A$11:$ZZ$200,246,FALSE)))</f>
        <v/>
      </c>
      <c r="W147" s="248" t="str">
        <f>IF(ISERROR(VLOOKUP($A147,parlvotes_lh!$A$11:$ZZ$200,266,FALSE))=TRUE,"",IF(VLOOKUP($A147,parlvotes_lh!$A$11:$ZZ$200,266,FALSE)=0,"",VLOOKUP($A147,parlvotes_lh!$A$11:$ZZ$200,266,FALSE)))</f>
        <v/>
      </c>
      <c r="X147" s="248" t="str">
        <f>IF(ISERROR(VLOOKUP($A147,parlvotes_lh!$A$11:$ZZ$200,286,FALSE))=TRUE,"",IF(VLOOKUP($A147,parlvotes_lh!$A$11:$ZZ$200,286,FALSE)=0,"",VLOOKUP($A147,parlvotes_lh!$A$11:$ZZ$200,286,FALSE)))</f>
        <v/>
      </c>
      <c r="Y147" s="248" t="str">
        <f>IF(ISERROR(VLOOKUP($A147,parlvotes_lh!$A$11:$ZZ$200,306,FALSE))=TRUE,"",IF(VLOOKUP($A147,parlvotes_lh!$A$11:$ZZ$200,306,FALSE)=0,"",VLOOKUP($A147,parlvotes_lh!$A$11:$ZZ$200,306,FALSE)))</f>
        <v/>
      </c>
      <c r="Z147" s="248" t="str">
        <f>IF(ISERROR(VLOOKUP($A147,parlvotes_lh!$A$11:$ZZ$200,326,FALSE))=TRUE,"",IF(VLOOKUP($A147,parlvotes_lh!$A$11:$ZZ$200,326,FALSE)=0,"",VLOOKUP($A147,parlvotes_lh!$A$11:$ZZ$200,326,FALSE)))</f>
        <v/>
      </c>
      <c r="AA147" s="248" t="str">
        <f>IF(ISERROR(VLOOKUP($A147,parlvotes_lh!$A$11:$ZZ$200,346,FALSE))=TRUE,"",IF(VLOOKUP($A147,parlvotes_lh!$A$11:$ZZ$200,346,FALSE)=0,"",VLOOKUP($A147,parlvotes_lh!$A$11:$ZZ$200,346,FALSE)))</f>
        <v/>
      </c>
      <c r="AB147" s="248" t="str">
        <f>IF(ISERROR(VLOOKUP($A147,parlvotes_lh!$A$11:$ZZ$200,366,FALSE))=TRUE,"",IF(VLOOKUP($A147,parlvotes_lh!$A$11:$ZZ$200,366,FALSE)=0,"",VLOOKUP($A147,parlvotes_lh!$A$11:$ZZ$200,366,FALSE)))</f>
        <v/>
      </c>
      <c r="AC147" s="248" t="str">
        <f>IF(ISERROR(VLOOKUP($A147,parlvotes_lh!$A$11:$ZZ$200,386,FALSE))=TRUE,"",IF(VLOOKUP($A147,parlvotes_lh!$A$11:$ZZ$200,386,FALSE)=0,"",VLOOKUP($A147,parlvotes_lh!$A$11:$ZZ$200,386,FALSE)))</f>
        <v/>
      </c>
    </row>
    <row r="148" spans="1:29" ht="13.5" customHeight="1" x14ac:dyDescent="0.2">
      <c r="A148" s="242"/>
      <c r="B148" s="96" t="str">
        <f>IF(A148="","",MID(info_weblinks!$C$3,32,3))</f>
        <v/>
      </c>
      <c r="C148" s="96" t="str">
        <f>IF(info_parties!G144="","",info_parties!G144)</f>
        <v>Green and Left Alliance</v>
      </c>
      <c r="D148" s="96" t="str">
        <f>IF(info_parties!K144="","",info_parties!K144)</f>
        <v>Alleanza Verdi e Sinistra</v>
      </c>
      <c r="E148" s="96" t="str">
        <f>IF(info_parties!H144="","",info_parties!H144)</f>
        <v>AVS</v>
      </c>
      <c r="F148" s="243" t="str">
        <f t="shared" si="16"/>
        <v/>
      </c>
      <c r="G148" s="244" t="str">
        <f t="shared" si="17"/>
        <v/>
      </c>
      <c r="H148" s="245" t="str">
        <f t="shared" si="18"/>
        <v/>
      </c>
      <c r="I148" s="246" t="str">
        <f t="shared" si="19"/>
        <v/>
      </c>
      <c r="J148" s="247" t="str">
        <f>IF(ISERROR(VLOOKUP($A148,parlvotes_lh!$A$11:$ZZ$200,6,FALSE))=TRUE,"",IF(VLOOKUP($A148,parlvotes_lh!$A$11:$ZZ$200,6,FALSE)=0,"",VLOOKUP($A148,parlvotes_lh!$A$11:$ZZ$200,6,FALSE)))</f>
        <v/>
      </c>
      <c r="K148" s="247" t="str">
        <f>IF(ISERROR(VLOOKUP($A148,parlvotes_lh!$A$11:$ZZ$200,26,FALSE))=TRUE,"",IF(VLOOKUP($A148,parlvotes_lh!$A$11:$ZZ$200,26,FALSE)=0,"",VLOOKUP($A148,parlvotes_lh!$A$11:$ZZ$200,26,FALSE)))</f>
        <v/>
      </c>
      <c r="L148" s="247" t="str">
        <f>IF(ISERROR(VLOOKUP($A148,parlvotes_lh!$A$11:$ZZ$200,46,FALSE))=TRUE,"",IF(VLOOKUP($A148,parlvotes_lh!$A$11:$ZZ$200,46,FALSE)=0,"",VLOOKUP($A148,parlvotes_lh!$A$11:$ZZ$200,46,FALSE)))</f>
        <v/>
      </c>
      <c r="M148" s="247" t="str">
        <f>IF(ISERROR(VLOOKUP($A148,parlvotes_lh!$A$11:$ZZ$200,66,FALSE))=TRUE,"",IF(VLOOKUP($A148,parlvotes_lh!$A$11:$ZZ$200,66,FALSE)=0,"",VLOOKUP($A148,parlvotes_lh!$A$11:$ZZ$200,66,FALSE)))</f>
        <v/>
      </c>
      <c r="N148" s="247" t="str">
        <f>IF(ISERROR(VLOOKUP($A148,parlvotes_lh!$A$11:$ZZ$200,86,FALSE))=TRUE,"",IF(VLOOKUP($A148,parlvotes_lh!$A$11:$ZZ$200,86,FALSE)=0,"",VLOOKUP($A148,parlvotes_lh!$A$11:$ZZ$200,86,FALSE)))</f>
        <v/>
      </c>
      <c r="O148" s="247" t="str">
        <f>IF(ISERROR(VLOOKUP($A148,parlvotes_lh!$A$11:$ZZ$200,106,FALSE))=TRUE,"",IF(VLOOKUP($A148,parlvotes_lh!$A$11:$ZZ$200,106,FALSE)=0,"",VLOOKUP($A148,parlvotes_lh!$A$11:$ZZ$200,106,FALSE)))</f>
        <v/>
      </c>
      <c r="P148" s="247" t="str">
        <f>IF(ISERROR(VLOOKUP($A148,parlvotes_lh!$A$11:$ZZ$200,126,FALSE))=TRUE,"",IF(VLOOKUP($A148,parlvotes_lh!$A$11:$ZZ$200,126,FALSE)=0,"",VLOOKUP($A148,parlvotes_lh!$A$11:$ZZ$200,126,FALSE)))</f>
        <v/>
      </c>
      <c r="Q148" s="248" t="str">
        <f>IF(ISERROR(VLOOKUP($A148,parlvotes_lh!$A$11:$ZZ$200,146,FALSE))=TRUE,"",IF(VLOOKUP($A148,parlvotes_lh!$A$11:$ZZ$200,146,FALSE)=0,"",VLOOKUP($A148,parlvotes_lh!$A$11:$ZZ$200,146,FALSE)))</f>
        <v/>
      </c>
      <c r="R148" s="248" t="str">
        <f>IF(ISERROR(VLOOKUP($A148,parlvotes_lh!$A$11:$ZZ$200,166,FALSE))=TRUE,"",IF(VLOOKUP($A148,parlvotes_lh!$A$11:$ZZ$200,166,FALSE)=0,"",VLOOKUP($A148,parlvotes_lh!$A$11:$ZZ$200,166,FALSE)))</f>
        <v/>
      </c>
      <c r="S148" s="248" t="str">
        <f>IF(ISERROR(VLOOKUP($A148,parlvotes_lh!$A$11:$ZZ$200,186,FALSE))=TRUE,"",IF(VLOOKUP($A148,parlvotes_lh!$A$11:$ZZ$200,186,FALSE)=0,"",VLOOKUP($A148,parlvotes_lh!$A$11:$ZZ$200,186,FALSE)))</f>
        <v/>
      </c>
      <c r="T148" s="248" t="str">
        <f>IF(ISERROR(VLOOKUP($A148,parlvotes_lh!$A$11:$ZZ$200,206,FALSE))=TRUE,"",IF(VLOOKUP($A148,parlvotes_lh!$A$11:$ZZ$200,206,FALSE)=0,"",VLOOKUP($A148,parlvotes_lh!$A$11:$ZZ$200,206,FALSE)))</f>
        <v/>
      </c>
      <c r="U148" s="248" t="str">
        <f>IF(ISERROR(VLOOKUP($A148,parlvotes_lh!$A$11:$ZZ$200,226,FALSE))=TRUE,"",IF(VLOOKUP($A148,parlvotes_lh!$A$11:$ZZ$200,226,FALSE)=0,"",VLOOKUP($A148,parlvotes_lh!$A$11:$ZZ$200,226,FALSE)))</f>
        <v/>
      </c>
      <c r="V148" s="248" t="str">
        <f>IF(ISERROR(VLOOKUP($A148,parlvotes_lh!$A$11:$ZZ$200,246,FALSE))=TRUE,"",IF(VLOOKUP($A148,parlvotes_lh!$A$11:$ZZ$200,246,FALSE)=0,"",VLOOKUP($A148,parlvotes_lh!$A$11:$ZZ$200,246,FALSE)))</f>
        <v/>
      </c>
      <c r="W148" s="248" t="str">
        <f>IF(ISERROR(VLOOKUP($A148,parlvotes_lh!$A$11:$ZZ$200,266,FALSE))=TRUE,"",IF(VLOOKUP($A148,parlvotes_lh!$A$11:$ZZ$200,266,FALSE)=0,"",VLOOKUP($A148,parlvotes_lh!$A$11:$ZZ$200,266,FALSE)))</f>
        <v/>
      </c>
      <c r="X148" s="248" t="str">
        <f>IF(ISERROR(VLOOKUP($A148,parlvotes_lh!$A$11:$ZZ$200,286,FALSE))=TRUE,"",IF(VLOOKUP($A148,parlvotes_lh!$A$11:$ZZ$200,286,FALSE)=0,"",VLOOKUP($A148,parlvotes_lh!$A$11:$ZZ$200,286,FALSE)))</f>
        <v/>
      </c>
      <c r="Y148" s="248" t="str">
        <f>IF(ISERROR(VLOOKUP($A148,parlvotes_lh!$A$11:$ZZ$200,306,FALSE))=TRUE,"",IF(VLOOKUP($A148,parlvotes_lh!$A$11:$ZZ$200,306,FALSE)=0,"",VLOOKUP($A148,parlvotes_lh!$A$11:$ZZ$200,306,FALSE)))</f>
        <v/>
      </c>
      <c r="Z148" s="248" t="str">
        <f>IF(ISERROR(VLOOKUP($A148,parlvotes_lh!$A$11:$ZZ$200,326,FALSE))=TRUE,"",IF(VLOOKUP($A148,parlvotes_lh!$A$11:$ZZ$200,326,FALSE)=0,"",VLOOKUP($A148,parlvotes_lh!$A$11:$ZZ$200,326,FALSE)))</f>
        <v/>
      </c>
      <c r="AA148" s="248" t="str">
        <f>IF(ISERROR(VLOOKUP($A148,parlvotes_lh!$A$11:$ZZ$200,346,FALSE))=TRUE,"",IF(VLOOKUP($A148,parlvotes_lh!$A$11:$ZZ$200,346,FALSE)=0,"",VLOOKUP($A148,parlvotes_lh!$A$11:$ZZ$200,346,FALSE)))</f>
        <v/>
      </c>
      <c r="AB148" s="248" t="str">
        <f>IF(ISERROR(VLOOKUP($A148,parlvotes_lh!$A$11:$ZZ$200,366,FALSE))=TRUE,"",IF(VLOOKUP($A148,parlvotes_lh!$A$11:$ZZ$200,366,FALSE)=0,"",VLOOKUP($A148,parlvotes_lh!$A$11:$ZZ$200,366,FALSE)))</f>
        <v/>
      </c>
      <c r="AC148" s="248" t="str">
        <f>IF(ISERROR(VLOOKUP($A148,parlvotes_lh!$A$11:$ZZ$200,386,FALSE))=TRUE,"",IF(VLOOKUP($A148,parlvotes_lh!$A$11:$ZZ$200,386,FALSE)=0,"",VLOOKUP($A148,parlvotes_lh!$A$11:$ZZ$200,386,FALSE)))</f>
        <v/>
      </c>
    </row>
    <row r="149" spans="1:29" ht="13.5" customHeight="1" x14ac:dyDescent="0.2">
      <c r="A149" s="242"/>
      <c r="B149" s="96" t="str">
        <f>IF(A149="","",MID(info_weblinks!$C$3,32,3))</f>
        <v/>
      </c>
      <c r="C149" s="96" t="str">
        <f>IF(info_parties!G145="","",info_parties!G145)</f>
        <v>Civic Engagement Luigi Di Maio-Democratic Centre</v>
      </c>
      <c r="D149" s="96" t="str">
        <f>IF(info_parties!K145="","",info_parties!K145)</f>
        <v>Impegno Civico Luigi Di Maio - Centro Democratico</v>
      </c>
      <c r="E149" s="96" t="str">
        <f>IF(info_parties!H145="","",info_parties!H145)</f>
        <v>IC</v>
      </c>
      <c r="F149" s="243" t="str">
        <f t="shared" si="16"/>
        <v/>
      </c>
      <c r="G149" s="244" t="str">
        <f t="shared" si="17"/>
        <v/>
      </c>
      <c r="H149" s="245" t="str">
        <f t="shared" si="18"/>
        <v/>
      </c>
      <c r="I149" s="246" t="str">
        <f t="shared" si="19"/>
        <v/>
      </c>
      <c r="J149" s="247" t="str">
        <f>IF(ISERROR(VLOOKUP($A149,parlvotes_lh!$A$11:$ZZ$200,6,FALSE))=TRUE,"",IF(VLOOKUP($A149,parlvotes_lh!$A$11:$ZZ$200,6,FALSE)=0,"",VLOOKUP($A149,parlvotes_lh!$A$11:$ZZ$200,6,FALSE)))</f>
        <v/>
      </c>
      <c r="K149" s="247" t="str">
        <f>IF(ISERROR(VLOOKUP($A149,parlvotes_lh!$A$11:$ZZ$200,26,FALSE))=TRUE,"",IF(VLOOKUP($A149,parlvotes_lh!$A$11:$ZZ$200,26,FALSE)=0,"",VLOOKUP($A149,parlvotes_lh!$A$11:$ZZ$200,26,FALSE)))</f>
        <v/>
      </c>
      <c r="L149" s="247" t="str">
        <f>IF(ISERROR(VLOOKUP($A149,parlvotes_lh!$A$11:$ZZ$200,46,FALSE))=TRUE,"",IF(VLOOKUP($A149,parlvotes_lh!$A$11:$ZZ$200,46,FALSE)=0,"",VLOOKUP($A149,parlvotes_lh!$A$11:$ZZ$200,46,FALSE)))</f>
        <v/>
      </c>
      <c r="M149" s="247" t="str">
        <f>IF(ISERROR(VLOOKUP($A149,parlvotes_lh!$A$11:$ZZ$200,66,FALSE))=TRUE,"",IF(VLOOKUP($A149,parlvotes_lh!$A$11:$ZZ$200,66,FALSE)=0,"",VLOOKUP($A149,parlvotes_lh!$A$11:$ZZ$200,66,FALSE)))</f>
        <v/>
      </c>
      <c r="N149" s="247" t="str">
        <f>IF(ISERROR(VLOOKUP($A149,parlvotes_lh!$A$11:$ZZ$200,86,FALSE))=TRUE,"",IF(VLOOKUP($A149,parlvotes_lh!$A$11:$ZZ$200,86,FALSE)=0,"",VLOOKUP($A149,parlvotes_lh!$A$11:$ZZ$200,86,FALSE)))</f>
        <v/>
      </c>
      <c r="O149" s="247" t="str">
        <f>IF(ISERROR(VLOOKUP($A149,parlvotes_lh!$A$11:$ZZ$200,106,FALSE))=TRUE,"",IF(VLOOKUP($A149,parlvotes_lh!$A$11:$ZZ$200,106,FALSE)=0,"",VLOOKUP($A149,parlvotes_lh!$A$11:$ZZ$200,106,FALSE)))</f>
        <v/>
      </c>
      <c r="P149" s="247" t="str">
        <f>IF(ISERROR(VLOOKUP($A149,parlvotes_lh!$A$11:$ZZ$200,126,FALSE))=TRUE,"",IF(VLOOKUP($A149,parlvotes_lh!$A$11:$ZZ$200,126,FALSE)=0,"",VLOOKUP($A149,parlvotes_lh!$A$11:$ZZ$200,126,FALSE)))</f>
        <v/>
      </c>
      <c r="Q149" s="248" t="str">
        <f>IF(ISERROR(VLOOKUP($A149,parlvotes_lh!$A$11:$ZZ$200,146,FALSE))=TRUE,"",IF(VLOOKUP($A149,parlvotes_lh!$A$11:$ZZ$200,146,FALSE)=0,"",VLOOKUP($A149,parlvotes_lh!$A$11:$ZZ$200,146,FALSE)))</f>
        <v/>
      </c>
      <c r="R149" s="248" t="str">
        <f>IF(ISERROR(VLOOKUP($A149,parlvotes_lh!$A$11:$ZZ$200,166,FALSE))=TRUE,"",IF(VLOOKUP($A149,parlvotes_lh!$A$11:$ZZ$200,166,FALSE)=0,"",VLOOKUP($A149,parlvotes_lh!$A$11:$ZZ$200,166,FALSE)))</f>
        <v/>
      </c>
      <c r="S149" s="248" t="str">
        <f>IF(ISERROR(VLOOKUP($A149,parlvotes_lh!$A$11:$ZZ$200,186,FALSE))=TRUE,"",IF(VLOOKUP($A149,parlvotes_lh!$A$11:$ZZ$200,186,FALSE)=0,"",VLOOKUP($A149,parlvotes_lh!$A$11:$ZZ$200,186,FALSE)))</f>
        <v/>
      </c>
      <c r="T149" s="248" t="str">
        <f>IF(ISERROR(VLOOKUP($A149,parlvotes_lh!$A$11:$ZZ$200,206,FALSE))=TRUE,"",IF(VLOOKUP($A149,parlvotes_lh!$A$11:$ZZ$200,206,FALSE)=0,"",VLOOKUP($A149,parlvotes_lh!$A$11:$ZZ$200,206,FALSE)))</f>
        <v/>
      </c>
      <c r="U149" s="248" t="str">
        <f>IF(ISERROR(VLOOKUP($A149,parlvotes_lh!$A$11:$ZZ$200,226,FALSE))=TRUE,"",IF(VLOOKUP($A149,parlvotes_lh!$A$11:$ZZ$200,226,FALSE)=0,"",VLOOKUP($A149,parlvotes_lh!$A$11:$ZZ$200,226,FALSE)))</f>
        <v/>
      </c>
      <c r="V149" s="248" t="str">
        <f>IF(ISERROR(VLOOKUP($A149,parlvotes_lh!$A$11:$ZZ$200,246,FALSE))=TRUE,"",IF(VLOOKUP($A149,parlvotes_lh!$A$11:$ZZ$200,246,FALSE)=0,"",VLOOKUP($A149,parlvotes_lh!$A$11:$ZZ$200,246,FALSE)))</f>
        <v/>
      </c>
      <c r="W149" s="248" t="str">
        <f>IF(ISERROR(VLOOKUP($A149,parlvotes_lh!$A$11:$ZZ$200,266,FALSE))=TRUE,"",IF(VLOOKUP($A149,parlvotes_lh!$A$11:$ZZ$200,266,FALSE)=0,"",VLOOKUP($A149,parlvotes_lh!$A$11:$ZZ$200,266,FALSE)))</f>
        <v/>
      </c>
      <c r="X149" s="248" t="str">
        <f>IF(ISERROR(VLOOKUP($A149,parlvotes_lh!$A$11:$ZZ$200,286,FALSE))=TRUE,"",IF(VLOOKUP($A149,parlvotes_lh!$A$11:$ZZ$200,286,FALSE)=0,"",VLOOKUP($A149,parlvotes_lh!$A$11:$ZZ$200,286,FALSE)))</f>
        <v/>
      </c>
      <c r="Y149" s="248" t="str">
        <f>IF(ISERROR(VLOOKUP($A149,parlvotes_lh!$A$11:$ZZ$200,306,FALSE))=TRUE,"",IF(VLOOKUP($A149,parlvotes_lh!$A$11:$ZZ$200,306,FALSE)=0,"",VLOOKUP($A149,parlvotes_lh!$A$11:$ZZ$200,306,FALSE)))</f>
        <v/>
      </c>
      <c r="Z149" s="248" t="str">
        <f>IF(ISERROR(VLOOKUP($A149,parlvotes_lh!$A$11:$ZZ$200,326,FALSE))=TRUE,"",IF(VLOOKUP($A149,parlvotes_lh!$A$11:$ZZ$200,326,FALSE)=0,"",VLOOKUP($A149,parlvotes_lh!$A$11:$ZZ$200,326,FALSE)))</f>
        <v/>
      </c>
      <c r="AA149" s="248" t="str">
        <f>IF(ISERROR(VLOOKUP($A149,parlvotes_lh!$A$11:$ZZ$200,346,FALSE))=TRUE,"",IF(VLOOKUP($A149,parlvotes_lh!$A$11:$ZZ$200,346,FALSE)=0,"",VLOOKUP($A149,parlvotes_lh!$A$11:$ZZ$200,346,FALSE)))</f>
        <v/>
      </c>
      <c r="AB149" s="248" t="str">
        <f>IF(ISERROR(VLOOKUP($A149,parlvotes_lh!$A$11:$ZZ$200,366,FALSE))=TRUE,"",IF(VLOOKUP($A149,parlvotes_lh!$A$11:$ZZ$200,366,FALSE)=0,"",VLOOKUP($A149,parlvotes_lh!$A$11:$ZZ$200,366,FALSE)))</f>
        <v/>
      </c>
      <c r="AC149" s="248" t="str">
        <f>IF(ISERROR(VLOOKUP($A149,parlvotes_lh!$A$11:$ZZ$200,386,FALSE))=TRUE,"",IF(VLOOKUP($A149,parlvotes_lh!$A$11:$ZZ$200,386,FALSE)=0,"",VLOOKUP($A149,parlvotes_lh!$A$11:$ZZ$200,386,FALSE)))</f>
        <v/>
      </c>
    </row>
    <row r="150" spans="1:29" ht="13.5" customHeight="1" x14ac:dyDescent="0.2">
      <c r="A150" s="242"/>
      <c r="B150" s="96" t="str">
        <f>IF(A150="","",MID(info_weblinks!$C$3,32,3))</f>
        <v/>
      </c>
      <c r="C150" s="96" t="str">
        <f>IF(info_parties!G146="","",info_parties!G146)</f>
        <v>Action-Italy Alive-Calenda</v>
      </c>
      <c r="D150" s="96" t="str">
        <f>IF(info_parties!K146="","",info_parties!K146)</f>
        <v>Azione - Italia Viva - Calenda</v>
      </c>
      <c r="E150" s="96" t="str">
        <f>IF(info_parties!H146="","",info_parties!H146)</f>
        <v>Az-IV</v>
      </c>
      <c r="F150" s="243" t="str">
        <f t="shared" si="16"/>
        <v/>
      </c>
      <c r="G150" s="244" t="str">
        <f t="shared" si="17"/>
        <v/>
      </c>
      <c r="H150" s="245" t="str">
        <f t="shared" si="18"/>
        <v/>
      </c>
      <c r="I150" s="246" t="str">
        <f t="shared" si="19"/>
        <v/>
      </c>
      <c r="J150" s="247" t="str">
        <f>IF(ISERROR(VLOOKUP($A150,parlvotes_lh!$A$11:$ZZ$200,6,FALSE))=TRUE,"",IF(VLOOKUP($A150,parlvotes_lh!$A$11:$ZZ$200,6,FALSE)=0,"",VLOOKUP($A150,parlvotes_lh!$A$11:$ZZ$200,6,FALSE)))</f>
        <v/>
      </c>
      <c r="K150" s="247" t="str">
        <f>IF(ISERROR(VLOOKUP($A150,parlvotes_lh!$A$11:$ZZ$200,26,FALSE))=TRUE,"",IF(VLOOKUP($A150,parlvotes_lh!$A$11:$ZZ$200,26,FALSE)=0,"",VLOOKUP($A150,parlvotes_lh!$A$11:$ZZ$200,26,FALSE)))</f>
        <v/>
      </c>
      <c r="L150" s="247" t="str">
        <f>IF(ISERROR(VLOOKUP($A150,parlvotes_lh!$A$11:$ZZ$200,46,FALSE))=TRUE,"",IF(VLOOKUP($A150,parlvotes_lh!$A$11:$ZZ$200,46,FALSE)=0,"",VLOOKUP($A150,parlvotes_lh!$A$11:$ZZ$200,46,FALSE)))</f>
        <v/>
      </c>
      <c r="M150" s="247" t="str">
        <f>IF(ISERROR(VLOOKUP($A150,parlvotes_lh!$A$11:$ZZ$200,66,FALSE))=TRUE,"",IF(VLOOKUP($A150,parlvotes_lh!$A$11:$ZZ$200,66,FALSE)=0,"",VLOOKUP($A150,parlvotes_lh!$A$11:$ZZ$200,66,FALSE)))</f>
        <v/>
      </c>
      <c r="N150" s="247" t="str">
        <f>IF(ISERROR(VLOOKUP($A150,parlvotes_lh!$A$11:$ZZ$200,86,FALSE))=TRUE,"",IF(VLOOKUP($A150,parlvotes_lh!$A$11:$ZZ$200,86,FALSE)=0,"",VLOOKUP($A150,parlvotes_lh!$A$11:$ZZ$200,86,FALSE)))</f>
        <v/>
      </c>
      <c r="O150" s="247" t="str">
        <f>IF(ISERROR(VLOOKUP($A150,parlvotes_lh!$A$11:$ZZ$200,106,FALSE))=TRUE,"",IF(VLOOKUP($A150,parlvotes_lh!$A$11:$ZZ$200,106,FALSE)=0,"",VLOOKUP($A150,parlvotes_lh!$A$11:$ZZ$200,106,FALSE)))</f>
        <v/>
      </c>
      <c r="P150" s="247" t="str">
        <f>IF(ISERROR(VLOOKUP($A150,parlvotes_lh!$A$11:$ZZ$200,126,FALSE))=TRUE,"",IF(VLOOKUP($A150,parlvotes_lh!$A$11:$ZZ$200,126,FALSE)=0,"",VLOOKUP($A150,parlvotes_lh!$A$11:$ZZ$200,126,FALSE)))</f>
        <v/>
      </c>
      <c r="Q150" s="248" t="str">
        <f>IF(ISERROR(VLOOKUP($A150,parlvotes_lh!$A$11:$ZZ$200,146,FALSE))=TRUE,"",IF(VLOOKUP($A150,parlvotes_lh!$A$11:$ZZ$200,146,FALSE)=0,"",VLOOKUP($A150,parlvotes_lh!$A$11:$ZZ$200,146,FALSE)))</f>
        <v/>
      </c>
      <c r="R150" s="248" t="str">
        <f>IF(ISERROR(VLOOKUP($A150,parlvotes_lh!$A$11:$ZZ$200,166,FALSE))=TRUE,"",IF(VLOOKUP($A150,parlvotes_lh!$A$11:$ZZ$200,166,FALSE)=0,"",VLOOKUP($A150,parlvotes_lh!$A$11:$ZZ$200,166,FALSE)))</f>
        <v/>
      </c>
      <c r="S150" s="248" t="str">
        <f>IF(ISERROR(VLOOKUP($A150,parlvotes_lh!$A$11:$ZZ$200,186,FALSE))=TRUE,"",IF(VLOOKUP($A150,parlvotes_lh!$A$11:$ZZ$200,186,FALSE)=0,"",VLOOKUP($A150,parlvotes_lh!$A$11:$ZZ$200,186,FALSE)))</f>
        <v/>
      </c>
      <c r="T150" s="248" t="str">
        <f>IF(ISERROR(VLOOKUP($A150,parlvotes_lh!$A$11:$ZZ$200,206,FALSE))=TRUE,"",IF(VLOOKUP($A150,parlvotes_lh!$A$11:$ZZ$200,206,FALSE)=0,"",VLOOKUP($A150,parlvotes_lh!$A$11:$ZZ$200,206,FALSE)))</f>
        <v/>
      </c>
      <c r="U150" s="248" t="str">
        <f>IF(ISERROR(VLOOKUP($A150,parlvotes_lh!$A$11:$ZZ$200,226,FALSE))=TRUE,"",IF(VLOOKUP($A150,parlvotes_lh!$A$11:$ZZ$200,226,FALSE)=0,"",VLOOKUP($A150,parlvotes_lh!$A$11:$ZZ$200,226,FALSE)))</f>
        <v/>
      </c>
      <c r="V150" s="248" t="str">
        <f>IF(ISERROR(VLOOKUP($A150,parlvotes_lh!$A$11:$ZZ$200,246,FALSE))=TRUE,"",IF(VLOOKUP($A150,parlvotes_lh!$A$11:$ZZ$200,246,FALSE)=0,"",VLOOKUP($A150,parlvotes_lh!$A$11:$ZZ$200,246,FALSE)))</f>
        <v/>
      </c>
      <c r="W150" s="248" t="str">
        <f>IF(ISERROR(VLOOKUP($A150,parlvotes_lh!$A$11:$ZZ$200,266,FALSE))=TRUE,"",IF(VLOOKUP($A150,parlvotes_lh!$A$11:$ZZ$200,266,FALSE)=0,"",VLOOKUP($A150,parlvotes_lh!$A$11:$ZZ$200,266,FALSE)))</f>
        <v/>
      </c>
      <c r="X150" s="248" t="str">
        <f>IF(ISERROR(VLOOKUP($A150,parlvotes_lh!$A$11:$ZZ$200,286,FALSE))=TRUE,"",IF(VLOOKUP($A150,parlvotes_lh!$A$11:$ZZ$200,286,FALSE)=0,"",VLOOKUP($A150,parlvotes_lh!$A$11:$ZZ$200,286,FALSE)))</f>
        <v/>
      </c>
      <c r="Y150" s="248" t="str">
        <f>IF(ISERROR(VLOOKUP($A150,parlvotes_lh!$A$11:$ZZ$200,306,FALSE))=TRUE,"",IF(VLOOKUP($A150,parlvotes_lh!$A$11:$ZZ$200,306,FALSE)=0,"",VLOOKUP($A150,parlvotes_lh!$A$11:$ZZ$200,306,FALSE)))</f>
        <v/>
      </c>
      <c r="Z150" s="248" t="str">
        <f>IF(ISERROR(VLOOKUP($A150,parlvotes_lh!$A$11:$ZZ$200,326,FALSE))=TRUE,"",IF(VLOOKUP($A150,parlvotes_lh!$A$11:$ZZ$200,326,FALSE)=0,"",VLOOKUP($A150,parlvotes_lh!$A$11:$ZZ$200,326,FALSE)))</f>
        <v/>
      </c>
      <c r="AA150" s="248" t="str">
        <f>IF(ISERROR(VLOOKUP($A150,parlvotes_lh!$A$11:$ZZ$200,346,FALSE))=TRUE,"",IF(VLOOKUP($A150,parlvotes_lh!$A$11:$ZZ$200,346,FALSE)=0,"",VLOOKUP($A150,parlvotes_lh!$A$11:$ZZ$200,346,FALSE)))</f>
        <v/>
      </c>
      <c r="AB150" s="248" t="str">
        <f>IF(ISERROR(VLOOKUP($A150,parlvotes_lh!$A$11:$ZZ$200,366,FALSE))=TRUE,"",IF(VLOOKUP($A150,parlvotes_lh!$A$11:$ZZ$200,366,FALSE)=0,"",VLOOKUP($A150,parlvotes_lh!$A$11:$ZZ$200,366,FALSE)))</f>
        <v/>
      </c>
      <c r="AC150" s="248" t="str">
        <f>IF(ISERROR(VLOOKUP($A150,parlvotes_lh!$A$11:$ZZ$200,386,FALSE))=TRUE,"",IF(VLOOKUP($A150,parlvotes_lh!$A$11:$ZZ$200,386,FALSE)=0,"",VLOOKUP($A150,parlvotes_lh!$A$11:$ZZ$200,386,FALSE)))</f>
        <v/>
      </c>
    </row>
    <row r="151" spans="1:29" ht="13.5" customHeight="1" x14ac:dyDescent="0.2">
      <c r="A151" s="242"/>
      <c r="B151" s="96" t="str">
        <f>IF(A151="","",MID(info_weblinks!$C$3,32,3))</f>
        <v/>
      </c>
      <c r="C151" s="96" t="str">
        <f>IF(info_parties!G147="","",info_parties!G147)</f>
        <v>Italexit for Italy</v>
      </c>
      <c r="D151" s="96" t="str">
        <f>IF(info_parties!K147="","",info_parties!K147)</f>
        <v>Italexit per l’Italia</v>
      </c>
      <c r="E151" s="96" t="str">
        <f>IF(info_parties!H147="","",info_parties!H147)</f>
        <v>Italexit</v>
      </c>
      <c r="F151" s="243" t="str">
        <f t="shared" si="16"/>
        <v/>
      </c>
      <c r="G151" s="244" t="str">
        <f t="shared" si="17"/>
        <v/>
      </c>
      <c r="H151" s="245" t="str">
        <f t="shared" si="18"/>
        <v/>
      </c>
      <c r="I151" s="246" t="str">
        <f t="shared" si="19"/>
        <v/>
      </c>
      <c r="J151" s="247" t="str">
        <f>IF(ISERROR(VLOOKUP($A151,parlvotes_lh!$A$11:$ZZ$200,6,FALSE))=TRUE,"",IF(VLOOKUP($A151,parlvotes_lh!$A$11:$ZZ$200,6,FALSE)=0,"",VLOOKUP($A151,parlvotes_lh!$A$11:$ZZ$200,6,FALSE)))</f>
        <v/>
      </c>
      <c r="K151" s="247" t="str">
        <f>IF(ISERROR(VLOOKUP($A151,parlvotes_lh!$A$11:$ZZ$200,26,FALSE))=TRUE,"",IF(VLOOKUP($A151,parlvotes_lh!$A$11:$ZZ$200,26,FALSE)=0,"",VLOOKUP($A151,parlvotes_lh!$A$11:$ZZ$200,26,FALSE)))</f>
        <v/>
      </c>
      <c r="L151" s="247" t="str">
        <f>IF(ISERROR(VLOOKUP($A151,parlvotes_lh!$A$11:$ZZ$200,46,FALSE))=TRUE,"",IF(VLOOKUP($A151,parlvotes_lh!$A$11:$ZZ$200,46,FALSE)=0,"",VLOOKUP($A151,parlvotes_lh!$A$11:$ZZ$200,46,FALSE)))</f>
        <v/>
      </c>
      <c r="M151" s="247" t="str">
        <f>IF(ISERROR(VLOOKUP($A151,parlvotes_lh!$A$11:$ZZ$200,66,FALSE))=TRUE,"",IF(VLOOKUP($A151,parlvotes_lh!$A$11:$ZZ$200,66,FALSE)=0,"",VLOOKUP($A151,parlvotes_lh!$A$11:$ZZ$200,66,FALSE)))</f>
        <v/>
      </c>
      <c r="N151" s="247" t="str">
        <f>IF(ISERROR(VLOOKUP($A151,parlvotes_lh!$A$11:$ZZ$200,86,FALSE))=TRUE,"",IF(VLOOKUP($A151,parlvotes_lh!$A$11:$ZZ$200,86,FALSE)=0,"",VLOOKUP($A151,parlvotes_lh!$A$11:$ZZ$200,86,FALSE)))</f>
        <v/>
      </c>
      <c r="O151" s="247" t="str">
        <f>IF(ISERROR(VLOOKUP($A151,parlvotes_lh!$A$11:$ZZ$200,106,FALSE))=TRUE,"",IF(VLOOKUP($A151,parlvotes_lh!$A$11:$ZZ$200,106,FALSE)=0,"",VLOOKUP($A151,parlvotes_lh!$A$11:$ZZ$200,106,FALSE)))</f>
        <v/>
      </c>
      <c r="P151" s="247" t="str">
        <f>IF(ISERROR(VLOOKUP($A151,parlvotes_lh!$A$11:$ZZ$200,126,FALSE))=TRUE,"",IF(VLOOKUP($A151,parlvotes_lh!$A$11:$ZZ$200,126,FALSE)=0,"",VLOOKUP($A151,parlvotes_lh!$A$11:$ZZ$200,126,FALSE)))</f>
        <v/>
      </c>
      <c r="Q151" s="248" t="str">
        <f>IF(ISERROR(VLOOKUP($A151,parlvotes_lh!$A$11:$ZZ$200,146,FALSE))=TRUE,"",IF(VLOOKUP($A151,parlvotes_lh!$A$11:$ZZ$200,146,FALSE)=0,"",VLOOKUP($A151,parlvotes_lh!$A$11:$ZZ$200,146,FALSE)))</f>
        <v/>
      </c>
      <c r="R151" s="248" t="str">
        <f>IF(ISERROR(VLOOKUP($A151,parlvotes_lh!$A$11:$ZZ$200,166,FALSE))=TRUE,"",IF(VLOOKUP($A151,parlvotes_lh!$A$11:$ZZ$200,166,FALSE)=0,"",VLOOKUP($A151,parlvotes_lh!$A$11:$ZZ$200,166,FALSE)))</f>
        <v/>
      </c>
      <c r="S151" s="248" t="str">
        <f>IF(ISERROR(VLOOKUP($A151,parlvotes_lh!$A$11:$ZZ$200,186,FALSE))=TRUE,"",IF(VLOOKUP($A151,parlvotes_lh!$A$11:$ZZ$200,186,FALSE)=0,"",VLOOKUP($A151,parlvotes_lh!$A$11:$ZZ$200,186,FALSE)))</f>
        <v/>
      </c>
      <c r="T151" s="248" t="str">
        <f>IF(ISERROR(VLOOKUP($A151,parlvotes_lh!$A$11:$ZZ$200,206,FALSE))=TRUE,"",IF(VLOOKUP($A151,parlvotes_lh!$A$11:$ZZ$200,206,FALSE)=0,"",VLOOKUP($A151,parlvotes_lh!$A$11:$ZZ$200,206,FALSE)))</f>
        <v/>
      </c>
      <c r="U151" s="248" t="str">
        <f>IF(ISERROR(VLOOKUP($A151,parlvotes_lh!$A$11:$ZZ$200,226,FALSE))=TRUE,"",IF(VLOOKUP($A151,parlvotes_lh!$A$11:$ZZ$200,226,FALSE)=0,"",VLOOKUP($A151,parlvotes_lh!$A$11:$ZZ$200,226,FALSE)))</f>
        <v/>
      </c>
      <c r="V151" s="248" t="str">
        <f>IF(ISERROR(VLOOKUP($A151,parlvotes_lh!$A$11:$ZZ$200,246,FALSE))=TRUE,"",IF(VLOOKUP($A151,parlvotes_lh!$A$11:$ZZ$200,246,FALSE)=0,"",VLOOKUP($A151,parlvotes_lh!$A$11:$ZZ$200,246,FALSE)))</f>
        <v/>
      </c>
      <c r="W151" s="248" t="str">
        <f>IF(ISERROR(VLOOKUP($A151,parlvotes_lh!$A$11:$ZZ$200,266,FALSE))=TRUE,"",IF(VLOOKUP($A151,parlvotes_lh!$A$11:$ZZ$200,266,FALSE)=0,"",VLOOKUP($A151,parlvotes_lh!$A$11:$ZZ$200,266,FALSE)))</f>
        <v/>
      </c>
      <c r="X151" s="248" t="str">
        <f>IF(ISERROR(VLOOKUP($A151,parlvotes_lh!$A$11:$ZZ$200,286,FALSE))=TRUE,"",IF(VLOOKUP($A151,parlvotes_lh!$A$11:$ZZ$200,286,FALSE)=0,"",VLOOKUP($A151,parlvotes_lh!$A$11:$ZZ$200,286,FALSE)))</f>
        <v/>
      </c>
      <c r="Y151" s="248" t="str">
        <f>IF(ISERROR(VLOOKUP($A151,parlvotes_lh!$A$11:$ZZ$200,306,FALSE))=TRUE,"",IF(VLOOKUP($A151,parlvotes_lh!$A$11:$ZZ$200,306,FALSE)=0,"",VLOOKUP($A151,parlvotes_lh!$A$11:$ZZ$200,306,FALSE)))</f>
        <v/>
      </c>
      <c r="Z151" s="248" t="str">
        <f>IF(ISERROR(VLOOKUP($A151,parlvotes_lh!$A$11:$ZZ$200,326,FALSE))=TRUE,"",IF(VLOOKUP($A151,parlvotes_lh!$A$11:$ZZ$200,326,FALSE)=0,"",VLOOKUP($A151,parlvotes_lh!$A$11:$ZZ$200,326,FALSE)))</f>
        <v/>
      </c>
      <c r="AA151" s="248" t="str">
        <f>IF(ISERROR(VLOOKUP($A151,parlvotes_lh!$A$11:$ZZ$200,346,FALSE))=TRUE,"",IF(VLOOKUP($A151,parlvotes_lh!$A$11:$ZZ$200,346,FALSE)=0,"",VLOOKUP($A151,parlvotes_lh!$A$11:$ZZ$200,346,FALSE)))</f>
        <v/>
      </c>
      <c r="AB151" s="248" t="str">
        <f>IF(ISERROR(VLOOKUP($A151,parlvotes_lh!$A$11:$ZZ$200,366,FALSE))=TRUE,"",IF(VLOOKUP($A151,parlvotes_lh!$A$11:$ZZ$200,366,FALSE)=0,"",VLOOKUP($A151,parlvotes_lh!$A$11:$ZZ$200,366,FALSE)))</f>
        <v/>
      </c>
      <c r="AC151" s="248" t="str">
        <f>IF(ISERROR(VLOOKUP($A151,parlvotes_lh!$A$11:$ZZ$200,386,FALSE))=TRUE,"",IF(VLOOKUP($A151,parlvotes_lh!$A$11:$ZZ$200,386,FALSE)=0,"",VLOOKUP($A151,parlvotes_lh!$A$11:$ZZ$200,386,FALSE)))</f>
        <v/>
      </c>
    </row>
    <row r="152" spans="1:29" ht="13.5" customHeight="1" x14ac:dyDescent="0.2">
      <c r="A152" s="242"/>
      <c r="B152" s="96" t="str">
        <f>IF(A152="","",MID(info_weblinks!$C$3,32,3))</f>
        <v/>
      </c>
      <c r="C152" s="96" t="e">
        <f>IF(info_parties!#REF!="","",info_parties!#REF!)</f>
        <v>#REF!</v>
      </c>
      <c r="D152" s="96" t="str">
        <f>IF(info_parties!K148="","",info_parties!K148)</f>
        <v>Unione Popolare con De Magistris</v>
      </c>
      <c r="E152" s="96" t="str">
        <f>IF(info_parties!H148="","",info_parties!H148)</f>
        <v>UP</v>
      </c>
      <c r="F152" s="243" t="str">
        <f t="shared" si="16"/>
        <v/>
      </c>
      <c r="G152" s="244" t="str">
        <f t="shared" si="17"/>
        <v/>
      </c>
      <c r="H152" s="245" t="str">
        <f t="shared" si="18"/>
        <v/>
      </c>
      <c r="I152" s="246" t="str">
        <f t="shared" si="19"/>
        <v/>
      </c>
      <c r="J152" s="247" t="str">
        <f>IF(ISERROR(VLOOKUP($A152,parlvotes_lh!$A$11:$ZZ$200,6,FALSE))=TRUE,"",IF(VLOOKUP($A152,parlvotes_lh!$A$11:$ZZ$200,6,FALSE)=0,"",VLOOKUP($A152,parlvotes_lh!$A$11:$ZZ$200,6,FALSE)))</f>
        <v/>
      </c>
      <c r="K152" s="247" t="str">
        <f>IF(ISERROR(VLOOKUP($A152,parlvotes_lh!$A$11:$ZZ$200,26,FALSE))=TRUE,"",IF(VLOOKUP($A152,parlvotes_lh!$A$11:$ZZ$200,26,FALSE)=0,"",VLOOKUP($A152,parlvotes_lh!$A$11:$ZZ$200,26,FALSE)))</f>
        <v/>
      </c>
      <c r="L152" s="247" t="str">
        <f>IF(ISERROR(VLOOKUP($A152,parlvotes_lh!$A$11:$ZZ$200,46,FALSE))=TRUE,"",IF(VLOOKUP($A152,parlvotes_lh!$A$11:$ZZ$200,46,FALSE)=0,"",VLOOKUP($A152,parlvotes_lh!$A$11:$ZZ$200,46,FALSE)))</f>
        <v/>
      </c>
      <c r="M152" s="247" t="str">
        <f>IF(ISERROR(VLOOKUP($A152,parlvotes_lh!$A$11:$ZZ$200,66,FALSE))=TRUE,"",IF(VLOOKUP($A152,parlvotes_lh!$A$11:$ZZ$200,66,FALSE)=0,"",VLOOKUP($A152,parlvotes_lh!$A$11:$ZZ$200,66,FALSE)))</f>
        <v/>
      </c>
      <c r="N152" s="247" t="str">
        <f>IF(ISERROR(VLOOKUP($A152,parlvotes_lh!$A$11:$ZZ$200,86,FALSE))=TRUE,"",IF(VLOOKUP($A152,parlvotes_lh!$A$11:$ZZ$200,86,FALSE)=0,"",VLOOKUP($A152,parlvotes_lh!$A$11:$ZZ$200,86,FALSE)))</f>
        <v/>
      </c>
      <c r="O152" s="247" t="str">
        <f>IF(ISERROR(VLOOKUP($A152,parlvotes_lh!$A$11:$ZZ$200,106,FALSE))=TRUE,"",IF(VLOOKUP($A152,parlvotes_lh!$A$11:$ZZ$200,106,FALSE)=0,"",VLOOKUP($A152,parlvotes_lh!$A$11:$ZZ$200,106,FALSE)))</f>
        <v/>
      </c>
      <c r="P152" s="247" t="str">
        <f>IF(ISERROR(VLOOKUP($A152,parlvotes_lh!$A$11:$ZZ$200,126,FALSE))=TRUE,"",IF(VLOOKUP($A152,parlvotes_lh!$A$11:$ZZ$200,126,FALSE)=0,"",VLOOKUP($A152,parlvotes_lh!$A$11:$ZZ$200,126,FALSE)))</f>
        <v/>
      </c>
      <c r="Q152" s="248" t="str">
        <f>IF(ISERROR(VLOOKUP($A152,parlvotes_lh!$A$11:$ZZ$200,146,FALSE))=TRUE,"",IF(VLOOKUP($A152,parlvotes_lh!$A$11:$ZZ$200,146,FALSE)=0,"",VLOOKUP($A152,parlvotes_lh!$A$11:$ZZ$200,146,FALSE)))</f>
        <v/>
      </c>
      <c r="R152" s="248" t="str">
        <f>IF(ISERROR(VLOOKUP($A152,parlvotes_lh!$A$11:$ZZ$200,166,FALSE))=TRUE,"",IF(VLOOKUP($A152,parlvotes_lh!$A$11:$ZZ$200,166,FALSE)=0,"",VLOOKUP($A152,parlvotes_lh!$A$11:$ZZ$200,166,FALSE)))</f>
        <v/>
      </c>
      <c r="S152" s="248" t="str">
        <f>IF(ISERROR(VLOOKUP($A152,parlvotes_lh!$A$11:$ZZ$200,186,FALSE))=TRUE,"",IF(VLOOKUP($A152,parlvotes_lh!$A$11:$ZZ$200,186,FALSE)=0,"",VLOOKUP($A152,parlvotes_lh!$A$11:$ZZ$200,186,FALSE)))</f>
        <v/>
      </c>
      <c r="T152" s="248" t="str">
        <f>IF(ISERROR(VLOOKUP($A152,parlvotes_lh!$A$11:$ZZ$200,206,FALSE))=TRUE,"",IF(VLOOKUP($A152,parlvotes_lh!$A$11:$ZZ$200,206,FALSE)=0,"",VLOOKUP($A152,parlvotes_lh!$A$11:$ZZ$200,206,FALSE)))</f>
        <v/>
      </c>
      <c r="U152" s="248" t="str">
        <f>IF(ISERROR(VLOOKUP($A152,parlvotes_lh!$A$11:$ZZ$200,226,FALSE))=TRUE,"",IF(VLOOKUP($A152,parlvotes_lh!$A$11:$ZZ$200,226,FALSE)=0,"",VLOOKUP($A152,parlvotes_lh!$A$11:$ZZ$200,226,FALSE)))</f>
        <v/>
      </c>
      <c r="V152" s="248" t="str">
        <f>IF(ISERROR(VLOOKUP($A152,parlvotes_lh!$A$11:$ZZ$200,246,FALSE))=TRUE,"",IF(VLOOKUP($A152,parlvotes_lh!$A$11:$ZZ$200,246,FALSE)=0,"",VLOOKUP($A152,parlvotes_lh!$A$11:$ZZ$200,246,FALSE)))</f>
        <v/>
      </c>
      <c r="W152" s="248" t="str">
        <f>IF(ISERROR(VLOOKUP($A152,parlvotes_lh!$A$11:$ZZ$200,266,FALSE))=TRUE,"",IF(VLOOKUP($A152,parlvotes_lh!$A$11:$ZZ$200,266,FALSE)=0,"",VLOOKUP($A152,parlvotes_lh!$A$11:$ZZ$200,266,FALSE)))</f>
        <v/>
      </c>
      <c r="X152" s="248" t="str">
        <f>IF(ISERROR(VLOOKUP($A152,parlvotes_lh!$A$11:$ZZ$200,286,FALSE))=TRUE,"",IF(VLOOKUP($A152,parlvotes_lh!$A$11:$ZZ$200,286,FALSE)=0,"",VLOOKUP($A152,parlvotes_lh!$A$11:$ZZ$200,286,FALSE)))</f>
        <v/>
      </c>
      <c r="Y152" s="248" t="str">
        <f>IF(ISERROR(VLOOKUP($A152,parlvotes_lh!$A$11:$ZZ$200,306,FALSE))=TRUE,"",IF(VLOOKUP($A152,parlvotes_lh!$A$11:$ZZ$200,306,FALSE)=0,"",VLOOKUP($A152,parlvotes_lh!$A$11:$ZZ$200,306,FALSE)))</f>
        <v/>
      </c>
      <c r="Z152" s="248" t="str">
        <f>IF(ISERROR(VLOOKUP($A152,parlvotes_lh!$A$11:$ZZ$200,326,FALSE))=TRUE,"",IF(VLOOKUP($A152,parlvotes_lh!$A$11:$ZZ$200,326,FALSE)=0,"",VLOOKUP($A152,parlvotes_lh!$A$11:$ZZ$200,326,FALSE)))</f>
        <v/>
      </c>
      <c r="AA152" s="248" t="str">
        <f>IF(ISERROR(VLOOKUP($A152,parlvotes_lh!$A$11:$ZZ$200,346,FALSE))=TRUE,"",IF(VLOOKUP($A152,parlvotes_lh!$A$11:$ZZ$200,346,FALSE)=0,"",VLOOKUP($A152,parlvotes_lh!$A$11:$ZZ$200,346,FALSE)))</f>
        <v/>
      </c>
      <c r="AB152" s="248" t="str">
        <f>IF(ISERROR(VLOOKUP($A152,parlvotes_lh!$A$11:$ZZ$200,366,FALSE))=TRUE,"",IF(VLOOKUP($A152,parlvotes_lh!$A$11:$ZZ$200,366,FALSE)=0,"",VLOOKUP($A152,parlvotes_lh!$A$11:$ZZ$200,366,FALSE)))</f>
        <v/>
      </c>
      <c r="AC152" s="248" t="str">
        <f>IF(ISERROR(VLOOKUP($A152,parlvotes_lh!$A$11:$ZZ$200,386,FALSE))=TRUE,"",IF(VLOOKUP($A152,parlvotes_lh!$A$11:$ZZ$200,386,FALSE)=0,"",VLOOKUP($A152,parlvotes_lh!$A$11:$ZZ$200,386,FALSE)))</f>
        <v/>
      </c>
    </row>
    <row r="153" spans="1:29" ht="13.5" customHeight="1" x14ac:dyDescent="0.2">
      <c r="A153" s="242"/>
      <c r="B153" s="96" t="str">
        <f>IF(A153="","",MID(info_weblinks!$C$3,32,3))</f>
        <v/>
      </c>
      <c r="C153" s="96" t="str">
        <f>IF(info_parties!G149="","",info_parties!G149)</f>
        <v>Sovereign and Popular Italy</v>
      </c>
      <c r="D153" s="96" t="str">
        <f>IF(info_parties!K149="","",info_parties!K149)</f>
        <v>Italia Sovrana e Popolare</v>
      </c>
      <c r="E153" s="96" t="str">
        <f>IF(info_parties!H149="","",info_parties!H149)</f>
        <v>ISP</v>
      </c>
      <c r="F153" s="243" t="str">
        <f t="shared" si="16"/>
        <v/>
      </c>
      <c r="G153" s="244" t="str">
        <f t="shared" si="17"/>
        <v/>
      </c>
      <c r="H153" s="245" t="str">
        <f t="shared" si="18"/>
        <v/>
      </c>
      <c r="I153" s="246" t="str">
        <f t="shared" si="19"/>
        <v/>
      </c>
      <c r="J153" s="247" t="str">
        <f>IF(ISERROR(VLOOKUP($A153,parlvotes_lh!$A$11:$ZZ$200,6,FALSE))=TRUE,"",IF(VLOOKUP($A153,parlvotes_lh!$A$11:$ZZ$200,6,FALSE)=0,"",VLOOKUP($A153,parlvotes_lh!$A$11:$ZZ$200,6,FALSE)))</f>
        <v/>
      </c>
      <c r="K153" s="247" t="str">
        <f>IF(ISERROR(VLOOKUP($A153,parlvotes_lh!$A$11:$ZZ$200,26,FALSE))=TRUE,"",IF(VLOOKUP($A153,parlvotes_lh!$A$11:$ZZ$200,26,FALSE)=0,"",VLOOKUP($A153,parlvotes_lh!$A$11:$ZZ$200,26,FALSE)))</f>
        <v/>
      </c>
      <c r="L153" s="247" t="str">
        <f>IF(ISERROR(VLOOKUP($A153,parlvotes_lh!$A$11:$ZZ$200,46,FALSE))=TRUE,"",IF(VLOOKUP($A153,parlvotes_lh!$A$11:$ZZ$200,46,FALSE)=0,"",VLOOKUP($A153,parlvotes_lh!$A$11:$ZZ$200,46,FALSE)))</f>
        <v/>
      </c>
      <c r="M153" s="247" t="str">
        <f>IF(ISERROR(VLOOKUP($A153,parlvotes_lh!$A$11:$ZZ$200,66,FALSE))=TRUE,"",IF(VLOOKUP($A153,parlvotes_lh!$A$11:$ZZ$200,66,FALSE)=0,"",VLOOKUP($A153,parlvotes_lh!$A$11:$ZZ$200,66,FALSE)))</f>
        <v/>
      </c>
      <c r="N153" s="247" t="str">
        <f>IF(ISERROR(VLOOKUP($A153,parlvotes_lh!$A$11:$ZZ$200,86,FALSE))=TRUE,"",IF(VLOOKUP($A153,parlvotes_lh!$A$11:$ZZ$200,86,FALSE)=0,"",VLOOKUP($A153,parlvotes_lh!$A$11:$ZZ$200,86,FALSE)))</f>
        <v/>
      </c>
      <c r="O153" s="247" t="str">
        <f>IF(ISERROR(VLOOKUP($A153,parlvotes_lh!$A$11:$ZZ$200,106,FALSE))=TRUE,"",IF(VLOOKUP($A153,parlvotes_lh!$A$11:$ZZ$200,106,FALSE)=0,"",VLOOKUP($A153,parlvotes_lh!$A$11:$ZZ$200,106,FALSE)))</f>
        <v/>
      </c>
      <c r="P153" s="247" t="str">
        <f>IF(ISERROR(VLOOKUP($A153,parlvotes_lh!$A$11:$ZZ$200,126,FALSE))=TRUE,"",IF(VLOOKUP($A153,parlvotes_lh!$A$11:$ZZ$200,126,FALSE)=0,"",VLOOKUP($A153,parlvotes_lh!$A$11:$ZZ$200,126,FALSE)))</f>
        <v/>
      </c>
      <c r="Q153" s="248" t="str">
        <f>IF(ISERROR(VLOOKUP($A153,parlvotes_lh!$A$11:$ZZ$200,146,FALSE))=TRUE,"",IF(VLOOKUP($A153,parlvotes_lh!$A$11:$ZZ$200,146,FALSE)=0,"",VLOOKUP($A153,parlvotes_lh!$A$11:$ZZ$200,146,FALSE)))</f>
        <v/>
      </c>
      <c r="R153" s="248" t="str">
        <f>IF(ISERROR(VLOOKUP($A153,parlvotes_lh!$A$11:$ZZ$200,166,FALSE))=TRUE,"",IF(VLOOKUP($A153,parlvotes_lh!$A$11:$ZZ$200,166,FALSE)=0,"",VLOOKUP($A153,parlvotes_lh!$A$11:$ZZ$200,166,FALSE)))</f>
        <v/>
      </c>
      <c r="S153" s="248" t="str">
        <f>IF(ISERROR(VLOOKUP($A153,parlvotes_lh!$A$11:$ZZ$200,186,FALSE))=TRUE,"",IF(VLOOKUP($A153,parlvotes_lh!$A$11:$ZZ$200,186,FALSE)=0,"",VLOOKUP($A153,parlvotes_lh!$A$11:$ZZ$200,186,FALSE)))</f>
        <v/>
      </c>
      <c r="T153" s="248" t="str">
        <f>IF(ISERROR(VLOOKUP($A153,parlvotes_lh!$A$11:$ZZ$200,206,FALSE))=TRUE,"",IF(VLOOKUP($A153,parlvotes_lh!$A$11:$ZZ$200,206,FALSE)=0,"",VLOOKUP($A153,parlvotes_lh!$A$11:$ZZ$200,206,FALSE)))</f>
        <v/>
      </c>
      <c r="U153" s="248" t="str">
        <f>IF(ISERROR(VLOOKUP($A153,parlvotes_lh!$A$11:$ZZ$200,226,FALSE))=TRUE,"",IF(VLOOKUP($A153,parlvotes_lh!$A$11:$ZZ$200,226,FALSE)=0,"",VLOOKUP($A153,parlvotes_lh!$A$11:$ZZ$200,226,FALSE)))</f>
        <v/>
      </c>
      <c r="V153" s="248" t="str">
        <f>IF(ISERROR(VLOOKUP($A153,parlvotes_lh!$A$11:$ZZ$200,246,FALSE))=TRUE,"",IF(VLOOKUP($A153,parlvotes_lh!$A$11:$ZZ$200,246,FALSE)=0,"",VLOOKUP($A153,parlvotes_lh!$A$11:$ZZ$200,246,FALSE)))</f>
        <v/>
      </c>
      <c r="W153" s="248" t="str">
        <f>IF(ISERROR(VLOOKUP($A153,parlvotes_lh!$A$11:$ZZ$200,266,FALSE))=TRUE,"",IF(VLOOKUP($A153,parlvotes_lh!$A$11:$ZZ$200,266,FALSE)=0,"",VLOOKUP($A153,parlvotes_lh!$A$11:$ZZ$200,266,FALSE)))</f>
        <v/>
      </c>
      <c r="X153" s="248" t="str">
        <f>IF(ISERROR(VLOOKUP($A153,parlvotes_lh!$A$11:$ZZ$200,286,FALSE))=TRUE,"",IF(VLOOKUP($A153,parlvotes_lh!$A$11:$ZZ$200,286,FALSE)=0,"",VLOOKUP($A153,parlvotes_lh!$A$11:$ZZ$200,286,FALSE)))</f>
        <v/>
      </c>
      <c r="Y153" s="248" t="str">
        <f>IF(ISERROR(VLOOKUP($A153,parlvotes_lh!$A$11:$ZZ$200,306,FALSE))=TRUE,"",IF(VLOOKUP($A153,parlvotes_lh!$A$11:$ZZ$200,306,FALSE)=0,"",VLOOKUP($A153,parlvotes_lh!$A$11:$ZZ$200,306,FALSE)))</f>
        <v/>
      </c>
      <c r="Z153" s="248" t="str">
        <f>IF(ISERROR(VLOOKUP($A153,parlvotes_lh!$A$11:$ZZ$200,326,FALSE))=TRUE,"",IF(VLOOKUP($A153,parlvotes_lh!$A$11:$ZZ$200,326,FALSE)=0,"",VLOOKUP($A153,parlvotes_lh!$A$11:$ZZ$200,326,FALSE)))</f>
        <v/>
      </c>
      <c r="AA153" s="248" t="str">
        <f>IF(ISERROR(VLOOKUP($A153,parlvotes_lh!$A$11:$ZZ$200,346,FALSE))=TRUE,"",IF(VLOOKUP($A153,parlvotes_lh!$A$11:$ZZ$200,346,FALSE)=0,"",VLOOKUP($A153,parlvotes_lh!$A$11:$ZZ$200,346,FALSE)))</f>
        <v/>
      </c>
      <c r="AB153" s="248" t="str">
        <f>IF(ISERROR(VLOOKUP($A153,parlvotes_lh!$A$11:$ZZ$200,366,FALSE))=TRUE,"",IF(VLOOKUP($A153,parlvotes_lh!$A$11:$ZZ$200,366,FALSE)=0,"",VLOOKUP($A153,parlvotes_lh!$A$11:$ZZ$200,366,FALSE)))</f>
        <v/>
      </c>
      <c r="AC153" s="248" t="str">
        <f>IF(ISERROR(VLOOKUP($A153,parlvotes_lh!$A$11:$ZZ$200,386,FALSE))=TRUE,"",IF(VLOOKUP($A153,parlvotes_lh!$A$11:$ZZ$200,386,FALSE)=0,"",VLOOKUP($A153,parlvotes_lh!$A$11:$ZZ$200,386,FALSE)))</f>
        <v/>
      </c>
    </row>
    <row r="154" spans="1:29" ht="13.5" customHeight="1" x14ac:dyDescent="0.2">
      <c r="A154" s="242"/>
      <c r="B154" s="96" t="str">
        <f>IF(A154="","",MID(info_weblinks!$C$3,32,3))</f>
        <v/>
      </c>
      <c r="C154" s="96" t="str">
        <f>IF(info_parties!G150="","",info_parties!G150)</f>
        <v>South Calls North</v>
      </c>
      <c r="D154" s="96" t="str">
        <f>IF(info_parties!K150="","",info_parties!K150)</f>
        <v>Sud Chiama Nord</v>
      </c>
      <c r="E154" s="96" t="str">
        <f>IF(info_parties!H150="","",info_parties!H150)</f>
        <v>SCN</v>
      </c>
      <c r="F154" s="243" t="str">
        <f t="shared" si="16"/>
        <v/>
      </c>
      <c r="G154" s="244" t="str">
        <f t="shared" si="17"/>
        <v/>
      </c>
      <c r="H154" s="245" t="str">
        <f t="shared" si="18"/>
        <v/>
      </c>
      <c r="I154" s="246" t="str">
        <f t="shared" si="19"/>
        <v/>
      </c>
      <c r="J154" s="247" t="str">
        <f>IF(ISERROR(VLOOKUP($A154,parlvotes_lh!$A$11:$ZZ$200,6,FALSE))=TRUE,"",IF(VLOOKUP($A154,parlvotes_lh!$A$11:$ZZ$200,6,FALSE)=0,"",VLOOKUP($A154,parlvotes_lh!$A$11:$ZZ$200,6,FALSE)))</f>
        <v/>
      </c>
      <c r="K154" s="247" t="str">
        <f>IF(ISERROR(VLOOKUP($A154,parlvotes_lh!$A$11:$ZZ$200,26,FALSE))=TRUE,"",IF(VLOOKUP($A154,parlvotes_lh!$A$11:$ZZ$200,26,FALSE)=0,"",VLOOKUP($A154,parlvotes_lh!$A$11:$ZZ$200,26,FALSE)))</f>
        <v/>
      </c>
      <c r="L154" s="247" t="str">
        <f>IF(ISERROR(VLOOKUP($A154,parlvotes_lh!$A$11:$ZZ$200,46,FALSE))=TRUE,"",IF(VLOOKUP($A154,parlvotes_lh!$A$11:$ZZ$200,46,FALSE)=0,"",VLOOKUP($A154,parlvotes_lh!$A$11:$ZZ$200,46,FALSE)))</f>
        <v/>
      </c>
      <c r="M154" s="247" t="str">
        <f>IF(ISERROR(VLOOKUP($A154,parlvotes_lh!$A$11:$ZZ$200,66,FALSE))=TRUE,"",IF(VLOOKUP($A154,parlvotes_lh!$A$11:$ZZ$200,66,FALSE)=0,"",VLOOKUP($A154,parlvotes_lh!$A$11:$ZZ$200,66,FALSE)))</f>
        <v/>
      </c>
      <c r="N154" s="247" t="str">
        <f>IF(ISERROR(VLOOKUP($A154,parlvotes_lh!$A$11:$ZZ$200,86,FALSE))=TRUE,"",IF(VLOOKUP($A154,parlvotes_lh!$A$11:$ZZ$200,86,FALSE)=0,"",VLOOKUP($A154,parlvotes_lh!$A$11:$ZZ$200,86,FALSE)))</f>
        <v/>
      </c>
      <c r="O154" s="247" t="str">
        <f>IF(ISERROR(VLOOKUP($A154,parlvotes_lh!$A$11:$ZZ$200,106,FALSE))=TRUE,"",IF(VLOOKUP($A154,parlvotes_lh!$A$11:$ZZ$200,106,FALSE)=0,"",VLOOKUP($A154,parlvotes_lh!$A$11:$ZZ$200,106,FALSE)))</f>
        <v/>
      </c>
      <c r="P154" s="247" t="str">
        <f>IF(ISERROR(VLOOKUP($A154,parlvotes_lh!$A$11:$ZZ$200,126,FALSE))=TRUE,"",IF(VLOOKUP($A154,parlvotes_lh!$A$11:$ZZ$200,126,FALSE)=0,"",VLOOKUP($A154,parlvotes_lh!$A$11:$ZZ$200,126,FALSE)))</f>
        <v/>
      </c>
      <c r="Q154" s="248" t="str">
        <f>IF(ISERROR(VLOOKUP($A154,parlvotes_lh!$A$11:$ZZ$200,146,FALSE))=TRUE,"",IF(VLOOKUP($A154,parlvotes_lh!$A$11:$ZZ$200,146,FALSE)=0,"",VLOOKUP($A154,parlvotes_lh!$A$11:$ZZ$200,146,FALSE)))</f>
        <v/>
      </c>
      <c r="R154" s="248" t="str">
        <f>IF(ISERROR(VLOOKUP($A154,parlvotes_lh!$A$11:$ZZ$200,166,FALSE))=TRUE,"",IF(VLOOKUP($A154,parlvotes_lh!$A$11:$ZZ$200,166,FALSE)=0,"",VLOOKUP($A154,parlvotes_lh!$A$11:$ZZ$200,166,FALSE)))</f>
        <v/>
      </c>
      <c r="S154" s="248" t="str">
        <f>IF(ISERROR(VLOOKUP($A154,parlvotes_lh!$A$11:$ZZ$200,186,FALSE))=TRUE,"",IF(VLOOKUP($A154,parlvotes_lh!$A$11:$ZZ$200,186,FALSE)=0,"",VLOOKUP($A154,parlvotes_lh!$A$11:$ZZ$200,186,FALSE)))</f>
        <v/>
      </c>
      <c r="T154" s="248" t="str">
        <f>IF(ISERROR(VLOOKUP($A154,parlvotes_lh!$A$11:$ZZ$200,206,FALSE))=TRUE,"",IF(VLOOKUP($A154,parlvotes_lh!$A$11:$ZZ$200,206,FALSE)=0,"",VLOOKUP($A154,parlvotes_lh!$A$11:$ZZ$200,206,FALSE)))</f>
        <v/>
      </c>
      <c r="U154" s="248" t="str">
        <f>IF(ISERROR(VLOOKUP($A154,parlvotes_lh!$A$11:$ZZ$200,226,FALSE))=TRUE,"",IF(VLOOKUP($A154,parlvotes_lh!$A$11:$ZZ$200,226,FALSE)=0,"",VLOOKUP($A154,parlvotes_lh!$A$11:$ZZ$200,226,FALSE)))</f>
        <v/>
      </c>
      <c r="V154" s="248" t="str">
        <f>IF(ISERROR(VLOOKUP($A154,parlvotes_lh!$A$11:$ZZ$200,246,FALSE))=TRUE,"",IF(VLOOKUP($A154,parlvotes_lh!$A$11:$ZZ$200,246,FALSE)=0,"",VLOOKUP($A154,parlvotes_lh!$A$11:$ZZ$200,246,FALSE)))</f>
        <v/>
      </c>
      <c r="W154" s="248" t="str">
        <f>IF(ISERROR(VLOOKUP($A154,parlvotes_lh!$A$11:$ZZ$200,266,FALSE))=TRUE,"",IF(VLOOKUP($A154,parlvotes_lh!$A$11:$ZZ$200,266,FALSE)=0,"",VLOOKUP($A154,parlvotes_lh!$A$11:$ZZ$200,266,FALSE)))</f>
        <v/>
      </c>
      <c r="X154" s="248" t="str">
        <f>IF(ISERROR(VLOOKUP($A154,parlvotes_lh!$A$11:$ZZ$200,286,FALSE))=TRUE,"",IF(VLOOKUP($A154,parlvotes_lh!$A$11:$ZZ$200,286,FALSE)=0,"",VLOOKUP($A154,parlvotes_lh!$A$11:$ZZ$200,286,FALSE)))</f>
        <v/>
      </c>
      <c r="Y154" s="248" t="str">
        <f>IF(ISERROR(VLOOKUP($A154,parlvotes_lh!$A$11:$ZZ$200,306,FALSE))=TRUE,"",IF(VLOOKUP($A154,parlvotes_lh!$A$11:$ZZ$200,306,FALSE)=0,"",VLOOKUP($A154,parlvotes_lh!$A$11:$ZZ$200,306,FALSE)))</f>
        <v/>
      </c>
      <c r="Z154" s="248" t="str">
        <f>IF(ISERROR(VLOOKUP($A154,parlvotes_lh!$A$11:$ZZ$200,326,FALSE))=TRUE,"",IF(VLOOKUP($A154,parlvotes_lh!$A$11:$ZZ$200,326,FALSE)=0,"",VLOOKUP($A154,parlvotes_lh!$A$11:$ZZ$200,326,FALSE)))</f>
        <v/>
      </c>
      <c r="AA154" s="248" t="str">
        <f>IF(ISERROR(VLOOKUP($A154,parlvotes_lh!$A$11:$ZZ$200,346,FALSE))=TRUE,"",IF(VLOOKUP($A154,parlvotes_lh!$A$11:$ZZ$200,346,FALSE)=0,"",VLOOKUP($A154,parlvotes_lh!$A$11:$ZZ$200,346,FALSE)))</f>
        <v/>
      </c>
      <c r="AB154" s="248" t="str">
        <f>IF(ISERROR(VLOOKUP($A154,parlvotes_lh!$A$11:$ZZ$200,366,FALSE))=TRUE,"",IF(VLOOKUP($A154,parlvotes_lh!$A$11:$ZZ$200,366,FALSE)=0,"",VLOOKUP($A154,parlvotes_lh!$A$11:$ZZ$200,366,FALSE)))</f>
        <v/>
      </c>
      <c r="AC154" s="248" t="str">
        <f>IF(ISERROR(VLOOKUP($A154,parlvotes_lh!$A$11:$ZZ$200,386,FALSE))=TRUE,"",IF(VLOOKUP($A154,parlvotes_lh!$A$11:$ZZ$200,386,FALSE)=0,"",VLOOKUP($A154,parlvotes_lh!$A$11:$ZZ$200,386,FALSE)))</f>
        <v/>
      </c>
    </row>
    <row r="155" spans="1:29" ht="13.5" customHeight="1" x14ac:dyDescent="0.2">
      <c r="A155" s="242"/>
      <c r="B155" s="96" t="str">
        <f>IF(A155="","",MID(info_weblinks!$C$3,32,3))</f>
        <v/>
      </c>
      <c r="C155" s="96" t="str">
        <f>IF(info_parties!G151="","",info_parties!G151)</f>
        <v>Südtiroler Volkspartei–Patt</v>
      </c>
      <c r="D155" s="96" t="str">
        <f>IF(info_parties!K151="","",info_parties!K151)</f>
        <v>Südtiroler Volkspartei–Patt</v>
      </c>
      <c r="E155" s="96" t="str">
        <f>IF(info_parties!H151="","",info_parties!H151)</f>
        <v>SVP-PATT</v>
      </c>
      <c r="F155" s="243" t="str">
        <f t="shared" si="16"/>
        <v/>
      </c>
      <c r="G155" s="244" t="str">
        <f t="shared" si="17"/>
        <v/>
      </c>
      <c r="H155" s="245" t="str">
        <f t="shared" si="18"/>
        <v/>
      </c>
      <c r="I155" s="246" t="str">
        <f t="shared" si="19"/>
        <v/>
      </c>
      <c r="J155" s="247" t="str">
        <f>IF(ISERROR(VLOOKUP($A155,parlvotes_lh!$A$11:$ZZ$200,6,FALSE))=TRUE,"",IF(VLOOKUP($A155,parlvotes_lh!$A$11:$ZZ$200,6,FALSE)=0,"",VLOOKUP($A155,parlvotes_lh!$A$11:$ZZ$200,6,FALSE)))</f>
        <v/>
      </c>
      <c r="K155" s="247" t="str">
        <f>IF(ISERROR(VLOOKUP($A155,parlvotes_lh!$A$11:$ZZ$200,26,FALSE))=TRUE,"",IF(VLOOKUP($A155,parlvotes_lh!$A$11:$ZZ$200,26,FALSE)=0,"",VLOOKUP($A155,parlvotes_lh!$A$11:$ZZ$200,26,FALSE)))</f>
        <v/>
      </c>
      <c r="L155" s="247" t="str">
        <f>IF(ISERROR(VLOOKUP($A155,parlvotes_lh!$A$11:$ZZ$200,46,FALSE))=TRUE,"",IF(VLOOKUP($A155,parlvotes_lh!$A$11:$ZZ$200,46,FALSE)=0,"",VLOOKUP($A155,parlvotes_lh!$A$11:$ZZ$200,46,FALSE)))</f>
        <v/>
      </c>
      <c r="M155" s="247" t="str">
        <f>IF(ISERROR(VLOOKUP($A155,parlvotes_lh!$A$11:$ZZ$200,66,FALSE))=TRUE,"",IF(VLOOKUP($A155,parlvotes_lh!$A$11:$ZZ$200,66,FALSE)=0,"",VLOOKUP($A155,parlvotes_lh!$A$11:$ZZ$200,66,FALSE)))</f>
        <v/>
      </c>
      <c r="N155" s="247" t="str">
        <f>IF(ISERROR(VLOOKUP($A155,parlvotes_lh!$A$11:$ZZ$200,86,FALSE))=TRUE,"",IF(VLOOKUP($A155,parlvotes_lh!$A$11:$ZZ$200,86,FALSE)=0,"",VLOOKUP($A155,parlvotes_lh!$A$11:$ZZ$200,86,FALSE)))</f>
        <v/>
      </c>
      <c r="O155" s="247" t="str">
        <f>IF(ISERROR(VLOOKUP($A155,parlvotes_lh!$A$11:$ZZ$200,106,FALSE))=TRUE,"",IF(VLOOKUP($A155,parlvotes_lh!$A$11:$ZZ$200,106,FALSE)=0,"",VLOOKUP($A155,parlvotes_lh!$A$11:$ZZ$200,106,FALSE)))</f>
        <v/>
      </c>
      <c r="P155" s="247" t="str">
        <f>IF(ISERROR(VLOOKUP($A155,parlvotes_lh!$A$11:$ZZ$200,126,FALSE))=TRUE,"",IF(VLOOKUP($A155,parlvotes_lh!$A$11:$ZZ$200,126,FALSE)=0,"",VLOOKUP($A155,parlvotes_lh!$A$11:$ZZ$200,126,FALSE)))</f>
        <v/>
      </c>
      <c r="Q155" s="248" t="str">
        <f>IF(ISERROR(VLOOKUP($A155,parlvotes_lh!$A$11:$ZZ$200,146,FALSE))=TRUE,"",IF(VLOOKUP($A155,parlvotes_lh!$A$11:$ZZ$200,146,FALSE)=0,"",VLOOKUP($A155,parlvotes_lh!$A$11:$ZZ$200,146,FALSE)))</f>
        <v/>
      </c>
      <c r="R155" s="248" t="str">
        <f>IF(ISERROR(VLOOKUP($A155,parlvotes_lh!$A$11:$ZZ$200,166,FALSE))=TRUE,"",IF(VLOOKUP($A155,parlvotes_lh!$A$11:$ZZ$200,166,FALSE)=0,"",VLOOKUP($A155,parlvotes_lh!$A$11:$ZZ$200,166,FALSE)))</f>
        <v/>
      </c>
      <c r="S155" s="248" t="str">
        <f>IF(ISERROR(VLOOKUP($A155,parlvotes_lh!$A$11:$ZZ$200,186,FALSE))=TRUE,"",IF(VLOOKUP($A155,parlvotes_lh!$A$11:$ZZ$200,186,FALSE)=0,"",VLOOKUP($A155,parlvotes_lh!$A$11:$ZZ$200,186,FALSE)))</f>
        <v/>
      </c>
      <c r="T155" s="248" t="str">
        <f>IF(ISERROR(VLOOKUP($A155,parlvotes_lh!$A$11:$ZZ$200,206,FALSE))=TRUE,"",IF(VLOOKUP($A155,parlvotes_lh!$A$11:$ZZ$200,206,FALSE)=0,"",VLOOKUP($A155,parlvotes_lh!$A$11:$ZZ$200,206,FALSE)))</f>
        <v/>
      </c>
      <c r="U155" s="248" t="str">
        <f>IF(ISERROR(VLOOKUP($A155,parlvotes_lh!$A$11:$ZZ$200,226,FALSE))=TRUE,"",IF(VLOOKUP($A155,parlvotes_lh!$A$11:$ZZ$200,226,FALSE)=0,"",VLOOKUP($A155,parlvotes_lh!$A$11:$ZZ$200,226,FALSE)))</f>
        <v/>
      </c>
      <c r="V155" s="248" t="str">
        <f>IF(ISERROR(VLOOKUP($A155,parlvotes_lh!$A$11:$ZZ$200,246,FALSE))=TRUE,"",IF(VLOOKUP($A155,parlvotes_lh!$A$11:$ZZ$200,246,FALSE)=0,"",VLOOKUP($A155,parlvotes_lh!$A$11:$ZZ$200,246,FALSE)))</f>
        <v/>
      </c>
      <c r="W155" s="248" t="str">
        <f>IF(ISERROR(VLOOKUP($A155,parlvotes_lh!$A$11:$ZZ$200,266,FALSE))=TRUE,"",IF(VLOOKUP($A155,parlvotes_lh!$A$11:$ZZ$200,266,FALSE)=0,"",VLOOKUP($A155,parlvotes_lh!$A$11:$ZZ$200,266,FALSE)))</f>
        <v/>
      </c>
      <c r="X155" s="248" t="str">
        <f>IF(ISERROR(VLOOKUP($A155,parlvotes_lh!$A$11:$ZZ$200,286,FALSE))=TRUE,"",IF(VLOOKUP($A155,parlvotes_lh!$A$11:$ZZ$200,286,FALSE)=0,"",VLOOKUP($A155,parlvotes_lh!$A$11:$ZZ$200,286,FALSE)))</f>
        <v/>
      </c>
      <c r="Y155" s="248" t="str">
        <f>IF(ISERROR(VLOOKUP($A155,parlvotes_lh!$A$11:$ZZ$200,306,FALSE))=TRUE,"",IF(VLOOKUP($A155,parlvotes_lh!$A$11:$ZZ$200,306,FALSE)=0,"",VLOOKUP($A155,parlvotes_lh!$A$11:$ZZ$200,306,FALSE)))</f>
        <v/>
      </c>
      <c r="Z155" s="248" t="str">
        <f>IF(ISERROR(VLOOKUP($A155,parlvotes_lh!$A$11:$ZZ$200,326,FALSE))=TRUE,"",IF(VLOOKUP($A155,parlvotes_lh!$A$11:$ZZ$200,326,FALSE)=0,"",VLOOKUP($A155,parlvotes_lh!$A$11:$ZZ$200,326,FALSE)))</f>
        <v/>
      </c>
      <c r="AA155" s="248" t="str">
        <f>IF(ISERROR(VLOOKUP($A155,parlvotes_lh!$A$11:$ZZ$200,346,FALSE))=TRUE,"",IF(VLOOKUP($A155,parlvotes_lh!$A$11:$ZZ$200,346,FALSE)=0,"",VLOOKUP($A155,parlvotes_lh!$A$11:$ZZ$200,346,FALSE)))</f>
        <v/>
      </c>
      <c r="AB155" s="248" t="str">
        <f>IF(ISERROR(VLOOKUP($A155,parlvotes_lh!$A$11:$ZZ$200,366,FALSE))=TRUE,"",IF(VLOOKUP($A155,parlvotes_lh!$A$11:$ZZ$200,366,FALSE)=0,"",VLOOKUP($A155,parlvotes_lh!$A$11:$ZZ$200,366,FALSE)))</f>
        <v/>
      </c>
      <c r="AC155" s="248" t="str">
        <f>IF(ISERROR(VLOOKUP($A155,parlvotes_lh!$A$11:$ZZ$200,386,FALSE))=TRUE,"",IF(VLOOKUP($A155,parlvotes_lh!$A$11:$ZZ$200,386,FALSE)=0,"",VLOOKUP($A155,parlvotes_lh!$A$11:$ZZ$200,386,FALSE)))</f>
        <v/>
      </c>
    </row>
    <row r="156" spans="1:29" ht="13.5" customHeight="1" x14ac:dyDescent="0.2">
      <c r="A156" s="242"/>
      <c r="B156" s="96" t="str">
        <f>IF(A156="","",MID(info_weblinks!$C$3,32,3))</f>
        <v/>
      </c>
      <c r="C156" s="96" t="str">
        <f>IF(info_parties!G152="","",info_parties!G152)</f>
        <v>Popular Area</v>
      </c>
      <c r="D156" s="96" t="str">
        <f>IF(info_parties!K152="","",info_parties!K152)</f>
        <v>Area Populare</v>
      </c>
      <c r="E156" s="96" t="str">
        <f>IF(info_parties!H152="","",info_parties!H152)</f>
        <v>AP</v>
      </c>
      <c r="F156" s="243" t="str">
        <f t="shared" si="16"/>
        <v/>
      </c>
      <c r="G156" s="244" t="str">
        <f t="shared" si="17"/>
        <v/>
      </c>
      <c r="H156" s="245" t="str">
        <f t="shared" si="18"/>
        <v/>
      </c>
      <c r="I156" s="246" t="str">
        <f t="shared" si="19"/>
        <v/>
      </c>
      <c r="J156" s="247" t="str">
        <f>IF(ISERROR(VLOOKUP($A156,parlvotes_lh!$A$11:$ZZ$200,6,FALSE))=TRUE,"",IF(VLOOKUP($A156,parlvotes_lh!$A$11:$ZZ$200,6,FALSE)=0,"",VLOOKUP($A156,parlvotes_lh!$A$11:$ZZ$200,6,FALSE)))</f>
        <v/>
      </c>
      <c r="K156" s="247" t="str">
        <f>IF(ISERROR(VLOOKUP($A156,parlvotes_lh!$A$11:$ZZ$200,26,FALSE))=TRUE,"",IF(VLOOKUP($A156,parlvotes_lh!$A$11:$ZZ$200,26,FALSE)=0,"",VLOOKUP($A156,parlvotes_lh!$A$11:$ZZ$200,26,FALSE)))</f>
        <v/>
      </c>
      <c r="L156" s="247" t="str">
        <f>IF(ISERROR(VLOOKUP($A156,parlvotes_lh!$A$11:$ZZ$200,46,FALSE))=TRUE,"",IF(VLOOKUP($A156,parlvotes_lh!$A$11:$ZZ$200,46,FALSE)=0,"",VLOOKUP($A156,parlvotes_lh!$A$11:$ZZ$200,46,FALSE)))</f>
        <v/>
      </c>
      <c r="M156" s="247" t="str">
        <f>IF(ISERROR(VLOOKUP($A156,parlvotes_lh!$A$11:$ZZ$200,66,FALSE))=TRUE,"",IF(VLOOKUP($A156,parlvotes_lh!$A$11:$ZZ$200,66,FALSE)=0,"",VLOOKUP($A156,parlvotes_lh!$A$11:$ZZ$200,66,FALSE)))</f>
        <v/>
      </c>
      <c r="N156" s="247" t="str">
        <f>IF(ISERROR(VLOOKUP($A156,parlvotes_lh!$A$11:$ZZ$200,86,FALSE))=TRUE,"",IF(VLOOKUP($A156,parlvotes_lh!$A$11:$ZZ$200,86,FALSE)=0,"",VLOOKUP($A156,parlvotes_lh!$A$11:$ZZ$200,86,FALSE)))</f>
        <v/>
      </c>
      <c r="O156" s="247" t="str">
        <f>IF(ISERROR(VLOOKUP($A156,parlvotes_lh!$A$11:$ZZ$200,106,FALSE))=TRUE,"",IF(VLOOKUP($A156,parlvotes_lh!$A$11:$ZZ$200,106,FALSE)=0,"",VLOOKUP($A156,parlvotes_lh!$A$11:$ZZ$200,106,FALSE)))</f>
        <v/>
      </c>
      <c r="P156" s="247" t="str">
        <f>IF(ISERROR(VLOOKUP($A156,parlvotes_lh!$A$11:$ZZ$200,126,FALSE))=TRUE,"",IF(VLOOKUP($A156,parlvotes_lh!$A$11:$ZZ$200,126,FALSE)=0,"",VLOOKUP($A156,parlvotes_lh!$A$11:$ZZ$200,126,FALSE)))</f>
        <v/>
      </c>
      <c r="Q156" s="248" t="str">
        <f>IF(ISERROR(VLOOKUP($A156,parlvotes_lh!$A$11:$ZZ$200,146,FALSE))=TRUE,"",IF(VLOOKUP($A156,parlvotes_lh!$A$11:$ZZ$200,146,FALSE)=0,"",VLOOKUP($A156,parlvotes_lh!$A$11:$ZZ$200,146,FALSE)))</f>
        <v/>
      </c>
      <c r="R156" s="248" t="str">
        <f>IF(ISERROR(VLOOKUP($A156,parlvotes_lh!$A$11:$ZZ$200,166,FALSE))=TRUE,"",IF(VLOOKUP($A156,parlvotes_lh!$A$11:$ZZ$200,166,FALSE)=0,"",VLOOKUP($A156,parlvotes_lh!$A$11:$ZZ$200,166,FALSE)))</f>
        <v/>
      </c>
      <c r="S156" s="248" t="str">
        <f>IF(ISERROR(VLOOKUP($A156,parlvotes_lh!$A$11:$ZZ$200,186,FALSE))=TRUE,"",IF(VLOOKUP($A156,parlvotes_lh!$A$11:$ZZ$200,186,FALSE)=0,"",VLOOKUP($A156,parlvotes_lh!$A$11:$ZZ$200,186,FALSE)))</f>
        <v/>
      </c>
      <c r="T156" s="248" t="str">
        <f>IF(ISERROR(VLOOKUP($A156,parlvotes_lh!$A$11:$ZZ$200,206,FALSE))=TRUE,"",IF(VLOOKUP($A156,parlvotes_lh!$A$11:$ZZ$200,206,FALSE)=0,"",VLOOKUP($A156,parlvotes_lh!$A$11:$ZZ$200,206,FALSE)))</f>
        <v/>
      </c>
      <c r="U156" s="248" t="str">
        <f>IF(ISERROR(VLOOKUP($A156,parlvotes_lh!$A$11:$ZZ$200,226,FALSE))=TRUE,"",IF(VLOOKUP($A156,parlvotes_lh!$A$11:$ZZ$200,226,FALSE)=0,"",VLOOKUP($A156,parlvotes_lh!$A$11:$ZZ$200,226,FALSE)))</f>
        <v/>
      </c>
      <c r="V156" s="248" t="str">
        <f>IF(ISERROR(VLOOKUP($A156,parlvotes_lh!$A$11:$ZZ$200,246,FALSE))=TRUE,"",IF(VLOOKUP($A156,parlvotes_lh!$A$11:$ZZ$200,246,FALSE)=0,"",VLOOKUP($A156,parlvotes_lh!$A$11:$ZZ$200,246,FALSE)))</f>
        <v/>
      </c>
      <c r="W156" s="248" t="str">
        <f>IF(ISERROR(VLOOKUP($A156,parlvotes_lh!$A$11:$ZZ$200,266,FALSE))=TRUE,"",IF(VLOOKUP($A156,parlvotes_lh!$A$11:$ZZ$200,266,FALSE)=0,"",VLOOKUP($A156,parlvotes_lh!$A$11:$ZZ$200,266,FALSE)))</f>
        <v/>
      </c>
      <c r="X156" s="248" t="str">
        <f>IF(ISERROR(VLOOKUP($A156,parlvotes_lh!$A$11:$ZZ$200,286,FALSE))=TRUE,"",IF(VLOOKUP($A156,parlvotes_lh!$A$11:$ZZ$200,286,FALSE)=0,"",VLOOKUP($A156,parlvotes_lh!$A$11:$ZZ$200,286,FALSE)))</f>
        <v/>
      </c>
      <c r="Y156" s="248" t="str">
        <f>IF(ISERROR(VLOOKUP($A156,parlvotes_lh!$A$11:$ZZ$200,306,FALSE))=TRUE,"",IF(VLOOKUP($A156,parlvotes_lh!$A$11:$ZZ$200,306,FALSE)=0,"",VLOOKUP($A156,parlvotes_lh!$A$11:$ZZ$200,306,FALSE)))</f>
        <v/>
      </c>
      <c r="Z156" s="248" t="str">
        <f>IF(ISERROR(VLOOKUP($A156,parlvotes_lh!$A$11:$ZZ$200,326,FALSE))=TRUE,"",IF(VLOOKUP($A156,parlvotes_lh!$A$11:$ZZ$200,326,FALSE)=0,"",VLOOKUP($A156,parlvotes_lh!$A$11:$ZZ$200,326,FALSE)))</f>
        <v/>
      </c>
      <c r="AA156" s="248" t="str">
        <f>IF(ISERROR(VLOOKUP($A156,parlvotes_lh!$A$11:$ZZ$200,346,FALSE))=TRUE,"",IF(VLOOKUP($A156,parlvotes_lh!$A$11:$ZZ$200,346,FALSE)=0,"",VLOOKUP($A156,parlvotes_lh!$A$11:$ZZ$200,346,FALSE)))</f>
        <v/>
      </c>
      <c r="AB156" s="248" t="str">
        <f>IF(ISERROR(VLOOKUP($A156,parlvotes_lh!$A$11:$ZZ$200,366,FALSE))=TRUE,"",IF(VLOOKUP($A156,parlvotes_lh!$A$11:$ZZ$200,366,FALSE)=0,"",VLOOKUP($A156,parlvotes_lh!$A$11:$ZZ$200,366,FALSE)))</f>
        <v/>
      </c>
      <c r="AC156" s="248" t="str">
        <f>IF(ISERROR(VLOOKUP($A156,parlvotes_lh!$A$11:$ZZ$200,386,FALSE))=TRUE,"",IF(VLOOKUP($A156,parlvotes_lh!$A$11:$ZZ$200,386,FALSE)=0,"",VLOOKUP($A156,parlvotes_lh!$A$11:$ZZ$200,386,FALSE)))</f>
        <v/>
      </c>
    </row>
    <row r="157" spans="1:29" ht="13.5" customHeight="1" x14ac:dyDescent="0.2">
      <c r="A157" s="242"/>
      <c r="B157" s="96" t="str">
        <f>IF(A157="","",MID(info_weblinks!$C$3,32,3))</f>
        <v/>
      </c>
      <c r="C157" s="96" t="str">
        <f>IF(info_parties!G153="","",info_parties!G153)</f>
        <v/>
      </c>
      <c r="D157" s="96" t="str">
        <f>IF(info_parties!K153="","",info_parties!K153)</f>
        <v/>
      </c>
      <c r="E157" s="96" t="str">
        <f>IF(info_parties!H153="","",info_parties!H153)</f>
        <v/>
      </c>
      <c r="F157" s="243" t="str">
        <f t="shared" si="16"/>
        <v/>
      </c>
      <c r="G157" s="244" t="str">
        <f t="shared" si="17"/>
        <v/>
      </c>
      <c r="H157" s="245" t="str">
        <f t="shared" si="18"/>
        <v/>
      </c>
      <c r="I157" s="246" t="str">
        <f t="shared" si="19"/>
        <v/>
      </c>
      <c r="J157" s="247" t="str">
        <f>IF(ISERROR(VLOOKUP($A157,parlvotes_lh!$A$11:$ZZ$200,6,FALSE))=TRUE,"",IF(VLOOKUP($A157,parlvotes_lh!$A$11:$ZZ$200,6,FALSE)=0,"",VLOOKUP($A157,parlvotes_lh!$A$11:$ZZ$200,6,FALSE)))</f>
        <v/>
      </c>
      <c r="K157" s="247" t="str">
        <f>IF(ISERROR(VLOOKUP($A157,parlvotes_lh!$A$11:$ZZ$200,26,FALSE))=TRUE,"",IF(VLOOKUP($A157,parlvotes_lh!$A$11:$ZZ$200,26,FALSE)=0,"",VLOOKUP($A157,parlvotes_lh!$A$11:$ZZ$200,26,FALSE)))</f>
        <v/>
      </c>
      <c r="L157" s="247" t="str">
        <f>IF(ISERROR(VLOOKUP($A157,parlvotes_lh!$A$11:$ZZ$200,46,FALSE))=TRUE,"",IF(VLOOKUP($A157,parlvotes_lh!$A$11:$ZZ$200,46,FALSE)=0,"",VLOOKUP($A157,parlvotes_lh!$A$11:$ZZ$200,46,FALSE)))</f>
        <v/>
      </c>
      <c r="M157" s="247" t="str">
        <f>IF(ISERROR(VLOOKUP($A157,parlvotes_lh!$A$11:$ZZ$200,66,FALSE))=TRUE,"",IF(VLOOKUP($A157,parlvotes_lh!$A$11:$ZZ$200,66,FALSE)=0,"",VLOOKUP($A157,parlvotes_lh!$A$11:$ZZ$200,66,FALSE)))</f>
        <v/>
      </c>
      <c r="N157" s="247" t="str">
        <f>IF(ISERROR(VLOOKUP($A157,parlvotes_lh!$A$11:$ZZ$200,86,FALSE))=TRUE,"",IF(VLOOKUP($A157,parlvotes_lh!$A$11:$ZZ$200,86,FALSE)=0,"",VLOOKUP($A157,parlvotes_lh!$A$11:$ZZ$200,86,FALSE)))</f>
        <v/>
      </c>
      <c r="O157" s="247" t="str">
        <f>IF(ISERROR(VLOOKUP($A157,parlvotes_lh!$A$11:$ZZ$200,106,FALSE))=TRUE,"",IF(VLOOKUP($A157,parlvotes_lh!$A$11:$ZZ$200,106,FALSE)=0,"",VLOOKUP($A157,parlvotes_lh!$A$11:$ZZ$200,106,FALSE)))</f>
        <v/>
      </c>
      <c r="P157" s="247" t="str">
        <f>IF(ISERROR(VLOOKUP($A157,parlvotes_lh!$A$11:$ZZ$200,126,FALSE))=TRUE,"",IF(VLOOKUP($A157,parlvotes_lh!$A$11:$ZZ$200,126,FALSE)=0,"",VLOOKUP($A157,parlvotes_lh!$A$11:$ZZ$200,126,FALSE)))</f>
        <v/>
      </c>
      <c r="Q157" s="248" t="str">
        <f>IF(ISERROR(VLOOKUP($A157,parlvotes_lh!$A$11:$ZZ$200,146,FALSE))=TRUE,"",IF(VLOOKUP($A157,parlvotes_lh!$A$11:$ZZ$200,146,FALSE)=0,"",VLOOKUP($A157,parlvotes_lh!$A$11:$ZZ$200,146,FALSE)))</f>
        <v/>
      </c>
      <c r="R157" s="248" t="str">
        <f>IF(ISERROR(VLOOKUP($A157,parlvotes_lh!$A$11:$ZZ$200,166,FALSE))=TRUE,"",IF(VLOOKUP($A157,parlvotes_lh!$A$11:$ZZ$200,166,FALSE)=0,"",VLOOKUP($A157,parlvotes_lh!$A$11:$ZZ$200,166,FALSE)))</f>
        <v/>
      </c>
      <c r="S157" s="248" t="str">
        <f>IF(ISERROR(VLOOKUP($A157,parlvotes_lh!$A$11:$ZZ$200,186,FALSE))=TRUE,"",IF(VLOOKUP($A157,parlvotes_lh!$A$11:$ZZ$200,186,FALSE)=0,"",VLOOKUP($A157,parlvotes_lh!$A$11:$ZZ$200,186,FALSE)))</f>
        <v/>
      </c>
      <c r="T157" s="248" t="str">
        <f>IF(ISERROR(VLOOKUP($A157,parlvotes_lh!$A$11:$ZZ$200,206,FALSE))=TRUE,"",IF(VLOOKUP($A157,parlvotes_lh!$A$11:$ZZ$200,206,FALSE)=0,"",VLOOKUP($A157,parlvotes_lh!$A$11:$ZZ$200,206,FALSE)))</f>
        <v/>
      </c>
      <c r="U157" s="248" t="str">
        <f>IF(ISERROR(VLOOKUP($A157,parlvotes_lh!$A$11:$ZZ$200,226,FALSE))=TRUE,"",IF(VLOOKUP($A157,parlvotes_lh!$A$11:$ZZ$200,226,FALSE)=0,"",VLOOKUP($A157,parlvotes_lh!$A$11:$ZZ$200,226,FALSE)))</f>
        <v/>
      </c>
      <c r="V157" s="248" t="str">
        <f>IF(ISERROR(VLOOKUP($A157,parlvotes_lh!$A$11:$ZZ$200,246,FALSE))=TRUE,"",IF(VLOOKUP($A157,parlvotes_lh!$A$11:$ZZ$200,246,FALSE)=0,"",VLOOKUP($A157,parlvotes_lh!$A$11:$ZZ$200,246,FALSE)))</f>
        <v/>
      </c>
      <c r="W157" s="248" t="str">
        <f>IF(ISERROR(VLOOKUP($A157,parlvotes_lh!$A$11:$ZZ$200,266,FALSE))=TRUE,"",IF(VLOOKUP($A157,parlvotes_lh!$A$11:$ZZ$200,266,FALSE)=0,"",VLOOKUP($A157,parlvotes_lh!$A$11:$ZZ$200,266,FALSE)))</f>
        <v/>
      </c>
      <c r="X157" s="248" t="str">
        <f>IF(ISERROR(VLOOKUP($A157,parlvotes_lh!$A$11:$ZZ$200,286,FALSE))=TRUE,"",IF(VLOOKUP($A157,parlvotes_lh!$A$11:$ZZ$200,286,FALSE)=0,"",VLOOKUP($A157,parlvotes_lh!$A$11:$ZZ$200,286,FALSE)))</f>
        <v/>
      </c>
      <c r="Y157" s="248" t="str">
        <f>IF(ISERROR(VLOOKUP($A157,parlvotes_lh!$A$11:$ZZ$200,306,FALSE))=TRUE,"",IF(VLOOKUP($A157,parlvotes_lh!$A$11:$ZZ$200,306,FALSE)=0,"",VLOOKUP($A157,parlvotes_lh!$A$11:$ZZ$200,306,FALSE)))</f>
        <v/>
      </c>
      <c r="Z157" s="248" t="str">
        <f>IF(ISERROR(VLOOKUP($A157,parlvotes_lh!$A$11:$ZZ$200,326,FALSE))=TRUE,"",IF(VLOOKUP($A157,parlvotes_lh!$A$11:$ZZ$200,326,FALSE)=0,"",VLOOKUP($A157,parlvotes_lh!$A$11:$ZZ$200,326,FALSE)))</f>
        <v/>
      </c>
      <c r="AA157" s="248" t="str">
        <f>IF(ISERROR(VLOOKUP($A157,parlvotes_lh!$A$11:$ZZ$200,346,FALSE))=TRUE,"",IF(VLOOKUP($A157,parlvotes_lh!$A$11:$ZZ$200,346,FALSE)=0,"",VLOOKUP($A157,parlvotes_lh!$A$11:$ZZ$200,346,FALSE)))</f>
        <v/>
      </c>
      <c r="AB157" s="248" t="str">
        <f>IF(ISERROR(VLOOKUP($A157,parlvotes_lh!$A$11:$ZZ$200,366,FALSE))=TRUE,"",IF(VLOOKUP($A157,parlvotes_lh!$A$11:$ZZ$200,366,FALSE)=0,"",VLOOKUP($A157,parlvotes_lh!$A$11:$ZZ$200,366,FALSE)))</f>
        <v/>
      </c>
      <c r="AC157" s="248" t="str">
        <f>IF(ISERROR(VLOOKUP($A157,parlvotes_lh!$A$11:$ZZ$200,386,FALSE))=TRUE,"",IF(VLOOKUP($A157,parlvotes_lh!$A$11:$ZZ$200,386,FALSE)=0,"",VLOOKUP($A157,parlvotes_lh!$A$11:$ZZ$200,386,FALSE)))</f>
        <v/>
      </c>
    </row>
    <row r="158" spans="1:29" ht="13.5" customHeight="1" x14ac:dyDescent="0.2">
      <c r="A158" s="242"/>
      <c r="B158" s="96" t="str">
        <f>IF(A158="","",MID(info_weblinks!$C$3,32,3))</f>
        <v/>
      </c>
      <c r="C158" s="96" t="str">
        <f>IF(info_parties!G154="","",info_parties!G154)</f>
        <v/>
      </c>
      <c r="D158" s="96" t="str">
        <f>IF(info_parties!K154="","",info_parties!K154)</f>
        <v/>
      </c>
      <c r="E158" s="96" t="str">
        <f>IF(info_parties!H154="","",info_parties!H154)</f>
        <v/>
      </c>
      <c r="F158" s="243" t="str">
        <f t="shared" si="16"/>
        <v/>
      </c>
      <c r="G158" s="244" t="str">
        <f t="shared" si="17"/>
        <v/>
      </c>
      <c r="H158" s="245" t="str">
        <f t="shared" si="18"/>
        <v/>
      </c>
      <c r="I158" s="246" t="str">
        <f t="shared" si="19"/>
        <v/>
      </c>
      <c r="J158" s="247" t="str">
        <f>IF(ISERROR(VLOOKUP($A158,parlvotes_lh!$A$11:$ZZ$200,6,FALSE))=TRUE,"",IF(VLOOKUP($A158,parlvotes_lh!$A$11:$ZZ$200,6,FALSE)=0,"",VLOOKUP($A158,parlvotes_lh!$A$11:$ZZ$200,6,FALSE)))</f>
        <v/>
      </c>
      <c r="K158" s="247" t="str">
        <f>IF(ISERROR(VLOOKUP($A158,parlvotes_lh!$A$11:$ZZ$200,26,FALSE))=TRUE,"",IF(VLOOKUP($A158,parlvotes_lh!$A$11:$ZZ$200,26,FALSE)=0,"",VLOOKUP($A158,parlvotes_lh!$A$11:$ZZ$200,26,FALSE)))</f>
        <v/>
      </c>
      <c r="L158" s="247" t="str">
        <f>IF(ISERROR(VLOOKUP($A158,parlvotes_lh!$A$11:$ZZ$200,46,FALSE))=TRUE,"",IF(VLOOKUP($A158,parlvotes_lh!$A$11:$ZZ$200,46,FALSE)=0,"",VLOOKUP($A158,parlvotes_lh!$A$11:$ZZ$200,46,FALSE)))</f>
        <v/>
      </c>
      <c r="M158" s="247" t="str">
        <f>IF(ISERROR(VLOOKUP($A158,parlvotes_lh!$A$11:$ZZ$200,66,FALSE))=TRUE,"",IF(VLOOKUP($A158,parlvotes_lh!$A$11:$ZZ$200,66,FALSE)=0,"",VLOOKUP($A158,parlvotes_lh!$A$11:$ZZ$200,66,FALSE)))</f>
        <v/>
      </c>
      <c r="N158" s="247" t="str">
        <f>IF(ISERROR(VLOOKUP($A158,parlvotes_lh!$A$11:$ZZ$200,86,FALSE))=TRUE,"",IF(VLOOKUP($A158,parlvotes_lh!$A$11:$ZZ$200,86,FALSE)=0,"",VLOOKUP($A158,parlvotes_lh!$A$11:$ZZ$200,86,FALSE)))</f>
        <v/>
      </c>
      <c r="O158" s="247" t="str">
        <f>IF(ISERROR(VLOOKUP($A158,parlvotes_lh!$A$11:$ZZ$200,106,FALSE))=TRUE,"",IF(VLOOKUP($A158,parlvotes_lh!$A$11:$ZZ$200,106,FALSE)=0,"",VLOOKUP($A158,parlvotes_lh!$A$11:$ZZ$200,106,FALSE)))</f>
        <v/>
      </c>
      <c r="P158" s="247" t="str">
        <f>IF(ISERROR(VLOOKUP($A158,parlvotes_lh!$A$11:$ZZ$200,126,FALSE))=TRUE,"",IF(VLOOKUP($A158,parlvotes_lh!$A$11:$ZZ$200,126,FALSE)=0,"",VLOOKUP($A158,parlvotes_lh!$A$11:$ZZ$200,126,FALSE)))</f>
        <v/>
      </c>
      <c r="Q158" s="248" t="str">
        <f>IF(ISERROR(VLOOKUP($A158,parlvotes_lh!$A$11:$ZZ$200,146,FALSE))=TRUE,"",IF(VLOOKUP($A158,parlvotes_lh!$A$11:$ZZ$200,146,FALSE)=0,"",VLOOKUP($A158,parlvotes_lh!$A$11:$ZZ$200,146,FALSE)))</f>
        <v/>
      </c>
      <c r="R158" s="248" t="str">
        <f>IF(ISERROR(VLOOKUP($A158,parlvotes_lh!$A$11:$ZZ$200,166,FALSE))=TRUE,"",IF(VLOOKUP($A158,parlvotes_lh!$A$11:$ZZ$200,166,FALSE)=0,"",VLOOKUP($A158,parlvotes_lh!$A$11:$ZZ$200,166,FALSE)))</f>
        <v/>
      </c>
      <c r="S158" s="248" t="str">
        <f>IF(ISERROR(VLOOKUP($A158,parlvotes_lh!$A$11:$ZZ$200,186,FALSE))=TRUE,"",IF(VLOOKUP($A158,parlvotes_lh!$A$11:$ZZ$200,186,FALSE)=0,"",VLOOKUP($A158,parlvotes_lh!$A$11:$ZZ$200,186,FALSE)))</f>
        <v/>
      </c>
      <c r="T158" s="248" t="str">
        <f>IF(ISERROR(VLOOKUP($A158,parlvotes_lh!$A$11:$ZZ$200,206,FALSE))=TRUE,"",IF(VLOOKUP($A158,parlvotes_lh!$A$11:$ZZ$200,206,FALSE)=0,"",VLOOKUP($A158,parlvotes_lh!$A$11:$ZZ$200,206,FALSE)))</f>
        <v/>
      </c>
      <c r="U158" s="248" t="str">
        <f>IF(ISERROR(VLOOKUP($A158,parlvotes_lh!$A$11:$ZZ$200,226,FALSE))=TRUE,"",IF(VLOOKUP($A158,parlvotes_lh!$A$11:$ZZ$200,226,FALSE)=0,"",VLOOKUP($A158,parlvotes_lh!$A$11:$ZZ$200,226,FALSE)))</f>
        <v/>
      </c>
      <c r="V158" s="248" t="str">
        <f>IF(ISERROR(VLOOKUP($A158,parlvotes_lh!$A$11:$ZZ$200,246,FALSE))=TRUE,"",IF(VLOOKUP($A158,parlvotes_lh!$A$11:$ZZ$200,246,FALSE)=0,"",VLOOKUP($A158,parlvotes_lh!$A$11:$ZZ$200,246,FALSE)))</f>
        <v/>
      </c>
      <c r="W158" s="248" t="str">
        <f>IF(ISERROR(VLOOKUP($A158,parlvotes_lh!$A$11:$ZZ$200,266,FALSE))=TRUE,"",IF(VLOOKUP($A158,parlvotes_lh!$A$11:$ZZ$200,266,FALSE)=0,"",VLOOKUP($A158,parlvotes_lh!$A$11:$ZZ$200,266,FALSE)))</f>
        <v/>
      </c>
      <c r="X158" s="248" t="str">
        <f>IF(ISERROR(VLOOKUP($A158,parlvotes_lh!$A$11:$ZZ$200,286,FALSE))=TRUE,"",IF(VLOOKUP($A158,parlvotes_lh!$A$11:$ZZ$200,286,FALSE)=0,"",VLOOKUP($A158,parlvotes_lh!$A$11:$ZZ$200,286,FALSE)))</f>
        <v/>
      </c>
      <c r="Y158" s="248" t="str">
        <f>IF(ISERROR(VLOOKUP($A158,parlvotes_lh!$A$11:$ZZ$200,306,FALSE))=TRUE,"",IF(VLOOKUP($A158,parlvotes_lh!$A$11:$ZZ$200,306,FALSE)=0,"",VLOOKUP($A158,parlvotes_lh!$A$11:$ZZ$200,306,FALSE)))</f>
        <v/>
      </c>
      <c r="Z158" s="248" t="str">
        <f>IF(ISERROR(VLOOKUP($A158,parlvotes_lh!$A$11:$ZZ$200,326,FALSE))=TRUE,"",IF(VLOOKUP($A158,parlvotes_lh!$A$11:$ZZ$200,326,FALSE)=0,"",VLOOKUP($A158,parlvotes_lh!$A$11:$ZZ$200,326,FALSE)))</f>
        <v/>
      </c>
      <c r="AA158" s="248" t="str">
        <f>IF(ISERROR(VLOOKUP($A158,parlvotes_lh!$A$11:$ZZ$200,346,FALSE))=TRUE,"",IF(VLOOKUP($A158,parlvotes_lh!$A$11:$ZZ$200,346,FALSE)=0,"",VLOOKUP($A158,parlvotes_lh!$A$11:$ZZ$200,346,FALSE)))</f>
        <v/>
      </c>
      <c r="AB158" s="248" t="str">
        <f>IF(ISERROR(VLOOKUP($A158,parlvotes_lh!$A$11:$ZZ$200,366,FALSE))=TRUE,"",IF(VLOOKUP($A158,parlvotes_lh!$A$11:$ZZ$200,366,FALSE)=0,"",VLOOKUP($A158,parlvotes_lh!$A$11:$ZZ$200,366,FALSE)))</f>
        <v/>
      </c>
      <c r="AC158" s="248" t="str">
        <f>IF(ISERROR(VLOOKUP($A158,parlvotes_lh!$A$11:$ZZ$200,386,FALSE))=TRUE,"",IF(VLOOKUP($A158,parlvotes_lh!$A$11:$ZZ$200,386,FALSE)=0,"",VLOOKUP($A158,parlvotes_lh!$A$11:$ZZ$200,386,FALSE)))</f>
        <v/>
      </c>
    </row>
    <row r="159" spans="1:29" ht="13.5" customHeight="1" x14ac:dyDescent="0.2">
      <c r="A159" s="242"/>
      <c r="B159" s="96" t="str">
        <f>IF(A159="","",MID(info_weblinks!$C$3,32,3))</f>
        <v/>
      </c>
      <c r="C159" s="96" t="str">
        <f>IF(info_parties!G155="","",info_parties!G155)</f>
        <v/>
      </c>
      <c r="D159" s="96" t="str">
        <f>IF(info_parties!K155="","",info_parties!K155)</f>
        <v/>
      </c>
      <c r="E159" s="96" t="str">
        <f>IF(info_parties!H155="","",info_parties!H155)</f>
        <v/>
      </c>
      <c r="F159" s="243" t="str">
        <f t="shared" si="16"/>
        <v/>
      </c>
      <c r="G159" s="244" t="str">
        <f t="shared" si="17"/>
        <v/>
      </c>
      <c r="H159" s="245" t="str">
        <f t="shared" si="18"/>
        <v/>
      </c>
      <c r="I159" s="246" t="str">
        <f t="shared" si="19"/>
        <v/>
      </c>
      <c r="J159" s="247" t="str">
        <f>IF(ISERROR(VLOOKUP($A159,parlvotes_lh!$A$11:$ZZ$200,6,FALSE))=TRUE,"",IF(VLOOKUP($A159,parlvotes_lh!$A$11:$ZZ$200,6,FALSE)=0,"",VLOOKUP($A159,parlvotes_lh!$A$11:$ZZ$200,6,FALSE)))</f>
        <v/>
      </c>
      <c r="K159" s="247" t="str">
        <f>IF(ISERROR(VLOOKUP($A159,parlvotes_lh!$A$11:$ZZ$200,26,FALSE))=TRUE,"",IF(VLOOKUP($A159,parlvotes_lh!$A$11:$ZZ$200,26,FALSE)=0,"",VLOOKUP($A159,parlvotes_lh!$A$11:$ZZ$200,26,FALSE)))</f>
        <v/>
      </c>
      <c r="L159" s="247" t="str">
        <f>IF(ISERROR(VLOOKUP($A159,parlvotes_lh!$A$11:$ZZ$200,46,FALSE))=TRUE,"",IF(VLOOKUP($A159,parlvotes_lh!$A$11:$ZZ$200,46,FALSE)=0,"",VLOOKUP($A159,parlvotes_lh!$A$11:$ZZ$200,46,FALSE)))</f>
        <v/>
      </c>
      <c r="M159" s="247" t="str">
        <f>IF(ISERROR(VLOOKUP($A159,parlvotes_lh!$A$11:$ZZ$200,66,FALSE))=TRUE,"",IF(VLOOKUP($A159,parlvotes_lh!$A$11:$ZZ$200,66,FALSE)=0,"",VLOOKUP($A159,parlvotes_lh!$A$11:$ZZ$200,66,FALSE)))</f>
        <v/>
      </c>
      <c r="N159" s="247" t="str">
        <f>IF(ISERROR(VLOOKUP($A159,parlvotes_lh!$A$11:$ZZ$200,86,FALSE))=TRUE,"",IF(VLOOKUP($A159,parlvotes_lh!$A$11:$ZZ$200,86,FALSE)=0,"",VLOOKUP($A159,parlvotes_lh!$A$11:$ZZ$200,86,FALSE)))</f>
        <v/>
      </c>
      <c r="O159" s="247" t="str">
        <f>IF(ISERROR(VLOOKUP($A159,parlvotes_lh!$A$11:$ZZ$200,106,FALSE))=TRUE,"",IF(VLOOKUP($A159,parlvotes_lh!$A$11:$ZZ$200,106,FALSE)=0,"",VLOOKUP($A159,parlvotes_lh!$A$11:$ZZ$200,106,FALSE)))</f>
        <v/>
      </c>
      <c r="P159" s="247" t="str">
        <f>IF(ISERROR(VLOOKUP($A159,parlvotes_lh!$A$11:$ZZ$200,126,FALSE))=TRUE,"",IF(VLOOKUP($A159,parlvotes_lh!$A$11:$ZZ$200,126,FALSE)=0,"",VLOOKUP($A159,parlvotes_lh!$A$11:$ZZ$200,126,FALSE)))</f>
        <v/>
      </c>
      <c r="Q159" s="248" t="str">
        <f>IF(ISERROR(VLOOKUP($A159,parlvotes_lh!$A$11:$ZZ$200,146,FALSE))=TRUE,"",IF(VLOOKUP($A159,parlvotes_lh!$A$11:$ZZ$200,146,FALSE)=0,"",VLOOKUP($A159,parlvotes_lh!$A$11:$ZZ$200,146,FALSE)))</f>
        <v/>
      </c>
      <c r="R159" s="248" t="str">
        <f>IF(ISERROR(VLOOKUP($A159,parlvotes_lh!$A$11:$ZZ$200,166,FALSE))=TRUE,"",IF(VLOOKUP($A159,parlvotes_lh!$A$11:$ZZ$200,166,FALSE)=0,"",VLOOKUP($A159,parlvotes_lh!$A$11:$ZZ$200,166,FALSE)))</f>
        <v/>
      </c>
      <c r="S159" s="248" t="str">
        <f>IF(ISERROR(VLOOKUP($A159,parlvotes_lh!$A$11:$ZZ$200,186,FALSE))=TRUE,"",IF(VLOOKUP($A159,parlvotes_lh!$A$11:$ZZ$200,186,FALSE)=0,"",VLOOKUP($A159,parlvotes_lh!$A$11:$ZZ$200,186,FALSE)))</f>
        <v/>
      </c>
      <c r="T159" s="248" t="str">
        <f>IF(ISERROR(VLOOKUP($A159,parlvotes_lh!$A$11:$ZZ$200,206,FALSE))=TRUE,"",IF(VLOOKUP($A159,parlvotes_lh!$A$11:$ZZ$200,206,FALSE)=0,"",VLOOKUP($A159,parlvotes_lh!$A$11:$ZZ$200,206,FALSE)))</f>
        <v/>
      </c>
      <c r="U159" s="248" t="str">
        <f>IF(ISERROR(VLOOKUP($A159,parlvotes_lh!$A$11:$ZZ$200,226,FALSE))=TRUE,"",IF(VLOOKUP($A159,parlvotes_lh!$A$11:$ZZ$200,226,FALSE)=0,"",VLOOKUP($A159,parlvotes_lh!$A$11:$ZZ$200,226,FALSE)))</f>
        <v/>
      </c>
      <c r="V159" s="248" t="str">
        <f>IF(ISERROR(VLOOKUP($A159,parlvotes_lh!$A$11:$ZZ$200,246,FALSE))=TRUE,"",IF(VLOOKUP($A159,parlvotes_lh!$A$11:$ZZ$200,246,FALSE)=0,"",VLOOKUP($A159,parlvotes_lh!$A$11:$ZZ$200,246,FALSE)))</f>
        <v/>
      </c>
      <c r="W159" s="248" t="str">
        <f>IF(ISERROR(VLOOKUP($A159,parlvotes_lh!$A$11:$ZZ$200,266,FALSE))=TRUE,"",IF(VLOOKUP($A159,parlvotes_lh!$A$11:$ZZ$200,266,FALSE)=0,"",VLOOKUP($A159,parlvotes_lh!$A$11:$ZZ$200,266,FALSE)))</f>
        <v/>
      </c>
      <c r="X159" s="248" t="str">
        <f>IF(ISERROR(VLOOKUP($A159,parlvotes_lh!$A$11:$ZZ$200,286,FALSE))=TRUE,"",IF(VLOOKUP($A159,parlvotes_lh!$A$11:$ZZ$200,286,FALSE)=0,"",VLOOKUP($A159,parlvotes_lh!$A$11:$ZZ$200,286,FALSE)))</f>
        <v/>
      </c>
      <c r="Y159" s="248" t="str">
        <f>IF(ISERROR(VLOOKUP($A159,parlvotes_lh!$A$11:$ZZ$200,306,FALSE))=TRUE,"",IF(VLOOKUP($A159,parlvotes_lh!$A$11:$ZZ$200,306,FALSE)=0,"",VLOOKUP($A159,parlvotes_lh!$A$11:$ZZ$200,306,FALSE)))</f>
        <v/>
      </c>
      <c r="Z159" s="248" t="str">
        <f>IF(ISERROR(VLOOKUP($A159,parlvotes_lh!$A$11:$ZZ$200,326,FALSE))=TRUE,"",IF(VLOOKUP($A159,parlvotes_lh!$A$11:$ZZ$200,326,FALSE)=0,"",VLOOKUP($A159,parlvotes_lh!$A$11:$ZZ$200,326,FALSE)))</f>
        <v/>
      </c>
      <c r="AA159" s="248" t="str">
        <f>IF(ISERROR(VLOOKUP($A159,parlvotes_lh!$A$11:$ZZ$200,346,FALSE))=TRUE,"",IF(VLOOKUP($A159,parlvotes_lh!$A$11:$ZZ$200,346,FALSE)=0,"",VLOOKUP($A159,parlvotes_lh!$A$11:$ZZ$200,346,FALSE)))</f>
        <v/>
      </c>
      <c r="AB159" s="248" t="str">
        <f>IF(ISERROR(VLOOKUP($A159,parlvotes_lh!$A$11:$ZZ$200,366,FALSE))=TRUE,"",IF(VLOOKUP($A159,parlvotes_lh!$A$11:$ZZ$200,366,FALSE)=0,"",VLOOKUP($A159,parlvotes_lh!$A$11:$ZZ$200,366,FALSE)))</f>
        <v/>
      </c>
      <c r="AC159" s="248" t="str">
        <f>IF(ISERROR(VLOOKUP($A159,parlvotes_lh!$A$11:$ZZ$200,386,FALSE))=TRUE,"",IF(VLOOKUP($A159,parlvotes_lh!$A$11:$ZZ$200,386,FALSE)=0,"",VLOOKUP($A159,parlvotes_lh!$A$11:$ZZ$200,386,FALSE)))</f>
        <v/>
      </c>
    </row>
    <row r="160" spans="1:29" ht="13.5" customHeight="1" x14ac:dyDescent="0.2">
      <c r="A160" s="242"/>
      <c r="B160" s="96" t="str">
        <f>IF(A160="","",MID(info_weblinks!$C$3,32,3))</f>
        <v/>
      </c>
      <c r="C160" s="96" t="str">
        <f>IF(info_parties!G156="","",info_parties!G156)</f>
        <v/>
      </c>
      <c r="D160" s="96" t="str">
        <f>IF(info_parties!K156="","",info_parties!K156)</f>
        <v/>
      </c>
      <c r="E160" s="96" t="str">
        <f>IF(info_parties!H156="","",info_parties!H156)</f>
        <v/>
      </c>
      <c r="F160" s="243" t="str">
        <f t="shared" si="16"/>
        <v/>
      </c>
      <c r="G160" s="244" t="str">
        <f t="shared" si="17"/>
        <v/>
      </c>
      <c r="H160" s="245" t="str">
        <f t="shared" si="18"/>
        <v/>
      </c>
      <c r="I160" s="246" t="str">
        <f t="shared" si="19"/>
        <v/>
      </c>
      <c r="J160" s="247" t="str">
        <f>IF(ISERROR(VLOOKUP($A160,parlvotes_lh!$A$11:$ZZ$200,6,FALSE))=TRUE,"",IF(VLOOKUP($A160,parlvotes_lh!$A$11:$ZZ$200,6,FALSE)=0,"",VLOOKUP($A160,parlvotes_lh!$A$11:$ZZ$200,6,FALSE)))</f>
        <v/>
      </c>
      <c r="K160" s="247" t="str">
        <f>IF(ISERROR(VLOOKUP($A160,parlvotes_lh!$A$11:$ZZ$200,26,FALSE))=TRUE,"",IF(VLOOKUP($A160,parlvotes_lh!$A$11:$ZZ$200,26,FALSE)=0,"",VLOOKUP($A160,parlvotes_lh!$A$11:$ZZ$200,26,FALSE)))</f>
        <v/>
      </c>
      <c r="L160" s="247" t="str">
        <f>IF(ISERROR(VLOOKUP($A160,parlvotes_lh!$A$11:$ZZ$200,46,FALSE))=TRUE,"",IF(VLOOKUP($A160,parlvotes_lh!$A$11:$ZZ$200,46,FALSE)=0,"",VLOOKUP($A160,parlvotes_lh!$A$11:$ZZ$200,46,FALSE)))</f>
        <v/>
      </c>
      <c r="M160" s="247" t="str">
        <f>IF(ISERROR(VLOOKUP($A160,parlvotes_lh!$A$11:$ZZ$200,66,FALSE))=TRUE,"",IF(VLOOKUP($A160,parlvotes_lh!$A$11:$ZZ$200,66,FALSE)=0,"",VLOOKUP($A160,parlvotes_lh!$A$11:$ZZ$200,66,FALSE)))</f>
        <v/>
      </c>
      <c r="N160" s="247" t="str">
        <f>IF(ISERROR(VLOOKUP($A160,parlvotes_lh!$A$11:$ZZ$200,86,FALSE))=TRUE,"",IF(VLOOKUP($A160,parlvotes_lh!$A$11:$ZZ$200,86,FALSE)=0,"",VLOOKUP($A160,parlvotes_lh!$A$11:$ZZ$200,86,FALSE)))</f>
        <v/>
      </c>
      <c r="O160" s="247" t="str">
        <f>IF(ISERROR(VLOOKUP($A160,parlvotes_lh!$A$11:$ZZ$200,106,FALSE))=TRUE,"",IF(VLOOKUP($A160,parlvotes_lh!$A$11:$ZZ$200,106,FALSE)=0,"",VLOOKUP($A160,parlvotes_lh!$A$11:$ZZ$200,106,FALSE)))</f>
        <v/>
      </c>
      <c r="P160" s="247" t="str">
        <f>IF(ISERROR(VLOOKUP($A160,parlvotes_lh!$A$11:$ZZ$200,126,FALSE))=TRUE,"",IF(VLOOKUP($A160,parlvotes_lh!$A$11:$ZZ$200,126,FALSE)=0,"",VLOOKUP($A160,parlvotes_lh!$A$11:$ZZ$200,126,FALSE)))</f>
        <v/>
      </c>
      <c r="Q160" s="248" t="str">
        <f>IF(ISERROR(VLOOKUP($A160,parlvotes_lh!$A$11:$ZZ$200,146,FALSE))=TRUE,"",IF(VLOOKUP($A160,parlvotes_lh!$A$11:$ZZ$200,146,FALSE)=0,"",VLOOKUP($A160,parlvotes_lh!$A$11:$ZZ$200,146,FALSE)))</f>
        <v/>
      </c>
      <c r="R160" s="248" t="str">
        <f>IF(ISERROR(VLOOKUP($A160,parlvotes_lh!$A$11:$ZZ$200,166,FALSE))=TRUE,"",IF(VLOOKUP($A160,parlvotes_lh!$A$11:$ZZ$200,166,FALSE)=0,"",VLOOKUP($A160,parlvotes_lh!$A$11:$ZZ$200,166,FALSE)))</f>
        <v/>
      </c>
      <c r="S160" s="248" t="str">
        <f>IF(ISERROR(VLOOKUP($A160,parlvotes_lh!$A$11:$ZZ$200,186,FALSE))=TRUE,"",IF(VLOOKUP($A160,parlvotes_lh!$A$11:$ZZ$200,186,FALSE)=0,"",VLOOKUP($A160,parlvotes_lh!$A$11:$ZZ$200,186,FALSE)))</f>
        <v/>
      </c>
      <c r="T160" s="248" t="str">
        <f>IF(ISERROR(VLOOKUP($A160,parlvotes_lh!$A$11:$ZZ$200,206,FALSE))=TRUE,"",IF(VLOOKUP($A160,parlvotes_lh!$A$11:$ZZ$200,206,FALSE)=0,"",VLOOKUP($A160,parlvotes_lh!$A$11:$ZZ$200,206,FALSE)))</f>
        <v/>
      </c>
      <c r="U160" s="248" t="str">
        <f>IF(ISERROR(VLOOKUP($A160,parlvotes_lh!$A$11:$ZZ$200,226,FALSE))=TRUE,"",IF(VLOOKUP($A160,parlvotes_lh!$A$11:$ZZ$200,226,FALSE)=0,"",VLOOKUP($A160,parlvotes_lh!$A$11:$ZZ$200,226,FALSE)))</f>
        <v/>
      </c>
      <c r="V160" s="248" t="str">
        <f>IF(ISERROR(VLOOKUP($A160,parlvotes_lh!$A$11:$ZZ$200,246,FALSE))=TRUE,"",IF(VLOOKUP($A160,parlvotes_lh!$A$11:$ZZ$200,246,FALSE)=0,"",VLOOKUP($A160,parlvotes_lh!$A$11:$ZZ$200,246,FALSE)))</f>
        <v/>
      </c>
      <c r="W160" s="248" t="str">
        <f>IF(ISERROR(VLOOKUP($A160,parlvotes_lh!$A$11:$ZZ$200,266,FALSE))=TRUE,"",IF(VLOOKUP($A160,parlvotes_lh!$A$11:$ZZ$200,266,FALSE)=0,"",VLOOKUP($A160,parlvotes_lh!$A$11:$ZZ$200,266,FALSE)))</f>
        <v/>
      </c>
      <c r="X160" s="248" t="str">
        <f>IF(ISERROR(VLOOKUP($A160,parlvotes_lh!$A$11:$ZZ$200,286,FALSE))=TRUE,"",IF(VLOOKUP($A160,parlvotes_lh!$A$11:$ZZ$200,286,FALSE)=0,"",VLOOKUP($A160,parlvotes_lh!$A$11:$ZZ$200,286,FALSE)))</f>
        <v/>
      </c>
      <c r="Y160" s="248" t="str">
        <f>IF(ISERROR(VLOOKUP($A160,parlvotes_lh!$A$11:$ZZ$200,306,FALSE))=TRUE,"",IF(VLOOKUP($A160,parlvotes_lh!$A$11:$ZZ$200,306,FALSE)=0,"",VLOOKUP($A160,parlvotes_lh!$A$11:$ZZ$200,306,FALSE)))</f>
        <v/>
      </c>
      <c r="Z160" s="248" t="str">
        <f>IF(ISERROR(VLOOKUP($A160,parlvotes_lh!$A$11:$ZZ$200,326,FALSE))=TRUE,"",IF(VLOOKUP($A160,parlvotes_lh!$A$11:$ZZ$200,326,FALSE)=0,"",VLOOKUP($A160,parlvotes_lh!$A$11:$ZZ$200,326,FALSE)))</f>
        <v/>
      </c>
      <c r="AA160" s="248" t="str">
        <f>IF(ISERROR(VLOOKUP($A160,parlvotes_lh!$A$11:$ZZ$200,346,FALSE))=TRUE,"",IF(VLOOKUP($A160,parlvotes_lh!$A$11:$ZZ$200,346,FALSE)=0,"",VLOOKUP($A160,parlvotes_lh!$A$11:$ZZ$200,346,FALSE)))</f>
        <v/>
      </c>
      <c r="AB160" s="248" t="str">
        <f>IF(ISERROR(VLOOKUP($A160,parlvotes_lh!$A$11:$ZZ$200,366,FALSE))=TRUE,"",IF(VLOOKUP($A160,parlvotes_lh!$A$11:$ZZ$200,366,FALSE)=0,"",VLOOKUP($A160,parlvotes_lh!$A$11:$ZZ$200,366,FALSE)))</f>
        <v/>
      </c>
      <c r="AC160" s="248" t="str">
        <f>IF(ISERROR(VLOOKUP($A160,parlvotes_lh!$A$11:$ZZ$200,386,FALSE))=TRUE,"",IF(VLOOKUP($A160,parlvotes_lh!$A$11:$ZZ$200,386,FALSE)=0,"",VLOOKUP($A160,parlvotes_lh!$A$11:$ZZ$200,386,FALSE)))</f>
        <v/>
      </c>
    </row>
    <row r="161" spans="1:29" ht="13.5" customHeight="1" x14ac:dyDescent="0.2">
      <c r="A161" s="242"/>
      <c r="B161" s="96" t="str">
        <f>IF(A161="","",MID(info_weblinks!$C$3,32,3))</f>
        <v/>
      </c>
      <c r="C161" s="96" t="str">
        <f>IF(info_parties!G157="","",info_parties!G157)</f>
        <v/>
      </c>
      <c r="D161" s="96" t="str">
        <f>IF(info_parties!K157="","",info_parties!K157)</f>
        <v/>
      </c>
      <c r="E161" s="96" t="str">
        <f>IF(info_parties!H157="","",info_parties!H157)</f>
        <v/>
      </c>
      <c r="F161" s="243" t="str">
        <f t="shared" si="16"/>
        <v/>
      </c>
      <c r="G161" s="244" t="str">
        <f t="shared" si="17"/>
        <v/>
      </c>
      <c r="H161" s="245" t="str">
        <f t="shared" si="18"/>
        <v/>
      </c>
      <c r="I161" s="246" t="str">
        <f t="shared" si="19"/>
        <v/>
      </c>
      <c r="J161" s="247" t="str">
        <f>IF(ISERROR(VLOOKUP($A161,parlvotes_lh!$A$11:$ZZ$200,6,FALSE))=TRUE,"",IF(VLOOKUP($A161,parlvotes_lh!$A$11:$ZZ$200,6,FALSE)=0,"",VLOOKUP($A161,parlvotes_lh!$A$11:$ZZ$200,6,FALSE)))</f>
        <v/>
      </c>
      <c r="K161" s="247" t="str">
        <f>IF(ISERROR(VLOOKUP($A161,parlvotes_lh!$A$11:$ZZ$200,26,FALSE))=TRUE,"",IF(VLOOKUP($A161,parlvotes_lh!$A$11:$ZZ$200,26,FALSE)=0,"",VLOOKUP($A161,parlvotes_lh!$A$11:$ZZ$200,26,FALSE)))</f>
        <v/>
      </c>
      <c r="L161" s="247" t="str">
        <f>IF(ISERROR(VLOOKUP($A161,parlvotes_lh!$A$11:$ZZ$200,46,FALSE))=TRUE,"",IF(VLOOKUP($A161,parlvotes_lh!$A$11:$ZZ$200,46,FALSE)=0,"",VLOOKUP($A161,parlvotes_lh!$A$11:$ZZ$200,46,FALSE)))</f>
        <v/>
      </c>
      <c r="M161" s="247" t="str">
        <f>IF(ISERROR(VLOOKUP($A161,parlvotes_lh!$A$11:$ZZ$200,66,FALSE))=TRUE,"",IF(VLOOKUP($A161,parlvotes_lh!$A$11:$ZZ$200,66,FALSE)=0,"",VLOOKUP($A161,parlvotes_lh!$A$11:$ZZ$200,66,FALSE)))</f>
        <v/>
      </c>
      <c r="N161" s="247" t="str">
        <f>IF(ISERROR(VLOOKUP($A161,parlvotes_lh!$A$11:$ZZ$200,86,FALSE))=TRUE,"",IF(VLOOKUP($A161,parlvotes_lh!$A$11:$ZZ$200,86,FALSE)=0,"",VLOOKUP($A161,parlvotes_lh!$A$11:$ZZ$200,86,FALSE)))</f>
        <v/>
      </c>
      <c r="O161" s="247" t="str">
        <f>IF(ISERROR(VLOOKUP($A161,parlvotes_lh!$A$11:$ZZ$200,106,FALSE))=TRUE,"",IF(VLOOKUP($A161,parlvotes_lh!$A$11:$ZZ$200,106,FALSE)=0,"",VLOOKUP($A161,parlvotes_lh!$A$11:$ZZ$200,106,FALSE)))</f>
        <v/>
      </c>
      <c r="P161" s="247" t="str">
        <f>IF(ISERROR(VLOOKUP($A161,parlvotes_lh!$A$11:$ZZ$200,126,FALSE))=TRUE,"",IF(VLOOKUP($A161,parlvotes_lh!$A$11:$ZZ$200,126,FALSE)=0,"",VLOOKUP($A161,parlvotes_lh!$A$11:$ZZ$200,126,FALSE)))</f>
        <v/>
      </c>
      <c r="Q161" s="248" t="str">
        <f>IF(ISERROR(VLOOKUP($A161,parlvotes_lh!$A$11:$ZZ$200,146,FALSE))=TRUE,"",IF(VLOOKUP($A161,parlvotes_lh!$A$11:$ZZ$200,146,FALSE)=0,"",VLOOKUP($A161,parlvotes_lh!$A$11:$ZZ$200,146,FALSE)))</f>
        <v/>
      </c>
      <c r="R161" s="248" t="str">
        <f>IF(ISERROR(VLOOKUP($A161,parlvotes_lh!$A$11:$ZZ$200,166,FALSE))=TRUE,"",IF(VLOOKUP($A161,parlvotes_lh!$A$11:$ZZ$200,166,FALSE)=0,"",VLOOKUP($A161,parlvotes_lh!$A$11:$ZZ$200,166,FALSE)))</f>
        <v/>
      </c>
      <c r="S161" s="248" t="str">
        <f>IF(ISERROR(VLOOKUP($A161,parlvotes_lh!$A$11:$ZZ$200,186,FALSE))=TRUE,"",IF(VLOOKUP($A161,parlvotes_lh!$A$11:$ZZ$200,186,FALSE)=0,"",VLOOKUP($A161,parlvotes_lh!$A$11:$ZZ$200,186,FALSE)))</f>
        <v/>
      </c>
      <c r="T161" s="248" t="str">
        <f>IF(ISERROR(VLOOKUP($A161,parlvotes_lh!$A$11:$ZZ$200,206,FALSE))=TRUE,"",IF(VLOOKUP($A161,parlvotes_lh!$A$11:$ZZ$200,206,FALSE)=0,"",VLOOKUP($A161,parlvotes_lh!$A$11:$ZZ$200,206,FALSE)))</f>
        <v/>
      </c>
      <c r="U161" s="248" t="str">
        <f>IF(ISERROR(VLOOKUP($A161,parlvotes_lh!$A$11:$ZZ$200,226,FALSE))=TRUE,"",IF(VLOOKUP($A161,parlvotes_lh!$A$11:$ZZ$200,226,FALSE)=0,"",VLOOKUP($A161,parlvotes_lh!$A$11:$ZZ$200,226,FALSE)))</f>
        <v/>
      </c>
      <c r="V161" s="248" t="str">
        <f>IF(ISERROR(VLOOKUP($A161,parlvotes_lh!$A$11:$ZZ$200,246,FALSE))=TRUE,"",IF(VLOOKUP($A161,parlvotes_lh!$A$11:$ZZ$200,246,FALSE)=0,"",VLOOKUP($A161,parlvotes_lh!$A$11:$ZZ$200,246,FALSE)))</f>
        <v/>
      </c>
      <c r="W161" s="248" t="str">
        <f>IF(ISERROR(VLOOKUP($A161,parlvotes_lh!$A$11:$ZZ$200,266,FALSE))=TRUE,"",IF(VLOOKUP($A161,parlvotes_lh!$A$11:$ZZ$200,266,FALSE)=0,"",VLOOKUP($A161,parlvotes_lh!$A$11:$ZZ$200,266,FALSE)))</f>
        <v/>
      </c>
      <c r="X161" s="248" t="str">
        <f>IF(ISERROR(VLOOKUP($A161,parlvotes_lh!$A$11:$ZZ$200,286,FALSE))=TRUE,"",IF(VLOOKUP($A161,parlvotes_lh!$A$11:$ZZ$200,286,FALSE)=0,"",VLOOKUP($A161,parlvotes_lh!$A$11:$ZZ$200,286,FALSE)))</f>
        <v/>
      </c>
      <c r="Y161" s="248" t="str">
        <f>IF(ISERROR(VLOOKUP($A161,parlvotes_lh!$A$11:$ZZ$200,306,FALSE))=TRUE,"",IF(VLOOKUP($A161,parlvotes_lh!$A$11:$ZZ$200,306,FALSE)=0,"",VLOOKUP($A161,parlvotes_lh!$A$11:$ZZ$200,306,FALSE)))</f>
        <v/>
      </c>
      <c r="Z161" s="248" t="str">
        <f>IF(ISERROR(VLOOKUP($A161,parlvotes_lh!$A$11:$ZZ$200,326,FALSE))=TRUE,"",IF(VLOOKUP($A161,parlvotes_lh!$A$11:$ZZ$200,326,FALSE)=0,"",VLOOKUP($A161,parlvotes_lh!$A$11:$ZZ$200,326,FALSE)))</f>
        <v/>
      </c>
      <c r="AA161" s="248" t="str">
        <f>IF(ISERROR(VLOOKUP($A161,parlvotes_lh!$A$11:$ZZ$200,346,FALSE))=TRUE,"",IF(VLOOKUP($A161,parlvotes_lh!$A$11:$ZZ$200,346,FALSE)=0,"",VLOOKUP($A161,parlvotes_lh!$A$11:$ZZ$200,346,FALSE)))</f>
        <v/>
      </c>
      <c r="AB161" s="248" t="str">
        <f>IF(ISERROR(VLOOKUP($A161,parlvotes_lh!$A$11:$ZZ$200,366,FALSE))=TRUE,"",IF(VLOOKUP($A161,parlvotes_lh!$A$11:$ZZ$200,366,FALSE)=0,"",VLOOKUP($A161,parlvotes_lh!$A$11:$ZZ$200,366,FALSE)))</f>
        <v/>
      </c>
      <c r="AC161" s="248" t="str">
        <f>IF(ISERROR(VLOOKUP($A161,parlvotes_lh!$A$11:$ZZ$200,386,FALSE))=TRUE,"",IF(VLOOKUP($A161,parlvotes_lh!$A$11:$ZZ$200,386,FALSE)=0,"",VLOOKUP($A161,parlvotes_lh!$A$11:$ZZ$200,386,FALSE)))</f>
        <v/>
      </c>
    </row>
    <row r="162" spans="1:29" ht="13.5" customHeight="1" x14ac:dyDescent="0.2">
      <c r="A162" s="242"/>
      <c r="B162" s="96" t="str">
        <f>IF(A162="","",MID(info_weblinks!$C$3,32,3))</f>
        <v/>
      </c>
      <c r="C162" s="96" t="str">
        <f>IF(info_parties!G158="","",info_parties!G158)</f>
        <v/>
      </c>
      <c r="D162" s="96" t="str">
        <f>IF(info_parties!K158="","",info_parties!K158)</f>
        <v/>
      </c>
      <c r="E162" s="96" t="str">
        <f>IF(info_parties!H158="","",info_parties!H158)</f>
        <v/>
      </c>
      <c r="F162" s="243" t="str">
        <f t="shared" si="16"/>
        <v/>
      </c>
      <c r="G162" s="244" t="str">
        <f t="shared" si="17"/>
        <v/>
      </c>
      <c r="H162" s="245" t="str">
        <f t="shared" si="18"/>
        <v/>
      </c>
      <c r="I162" s="246" t="str">
        <f t="shared" si="19"/>
        <v/>
      </c>
      <c r="J162" s="247" t="str">
        <f>IF(ISERROR(VLOOKUP($A162,parlvotes_lh!$A$11:$ZZ$200,6,FALSE))=TRUE,"",IF(VLOOKUP($A162,parlvotes_lh!$A$11:$ZZ$200,6,FALSE)=0,"",VLOOKUP($A162,parlvotes_lh!$A$11:$ZZ$200,6,FALSE)))</f>
        <v/>
      </c>
      <c r="K162" s="247" t="str">
        <f>IF(ISERROR(VLOOKUP($A162,parlvotes_lh!$A$11:$ZZ$200,26,FALSE))=TRUE,"",IF(VLOOKUP($A162,parlvotes_lh!$A$11:$ZZ$200,26,FALSE)=0,"",VLOOKUP($A162,parlvotes_lh!$A$11:$ZZ$200,26,FALSE)))</f>
        <v/>
      </c>
      <c r="L162" s="247" t="str">
        <f>IF(ISERROR(VLOOKUP($A162,parlvotes_lh!$A$11:$ZZ$200,46,FALSE))=TRUE,"",IF(VLOOKUP($A162,parlvotes_lh!$A$11:$ZZ$200,46,FALSE)=0,"",VLOOKUP($A162,parlvotes_lh!$A$11:$ZZ$200,46,FALSE)))</f>
        <v/>
      </c>
      <c r="M162" s="247" t="str">
        <f>IF(ISERROR(VLOOKUP($A162,parlvotes_lh!$A$11:$ZZ$200,66,FALSE))=TRUE,"",IF(VLOOKUP($A162,parlvotes_lh!$A$11:$ZZ$200,66,FALSE)=0,"",VLOOKUP($A162,parlvotes_lh!$A$11:$ZZ$200,66,FALSE)))</f>
        <v/>
      </c>
      <c r="N162" s="247" t="str">
        <f>IF(ISERROR(VLOOKUP($A162,parlvotes_lh!$A$11:$ZZ$200,86,FALSE))=TRUE,"",IF(VLOOKUP($A162,parlvotes_lh!$A$11:$ZZ$200,86,FALSE)=0,"",VLOOKUP($A162,parlvotes_lh!$A$11:$ZZ$200,86,FALSE)))</f>
        <v/>
      </c>
      <c r="O162" s="247" t="str">
        <f>IF(ISERROR(VLOOKUP($A162,parlvotes_lh!$A$11:$ZZ$200,106,FALSE))=TRUE,"",IF(VLOOKUP($A162,parlvotes_lh!$A$11:$ZZ$200,106,FALSE)=0,"",VLOOKUP($A162,parlvotes_lh!$A$11:$ZZ$200,106,FALSE)))</f>
        <v/>
      </c>
      <c r="P162" s="247" t="str">
        <f>IF(ISERROR(VLOOKUP($A162,parlvotes_lh!$A$11:$ZZ$200,126,FALSE))=TRUE,"",IF(VLOOKUP($A162,parlvotes_lh!$A$11:$ZZ$200,126,FALSE)=0,"",VLOOKUP($A162,parlvotes_lh!$A$11:$ZZ$200,126,FALSE)))</f>
        <v/>
      </c>
      <c r="Q162" s="248" t="str">
        <f>IF(ISERROR(VLOOKUP($A162,parlvotes_lh!$A$11:$ZZ$200,146,FALSE))=TRUE,"",IF(VLOOKUP($A162,parlvotes_lh!$A$11:$ZZ$200,146,FALSE)=0,"",VLOOKUP($A162,parlvotes_lh!$A$11:$ZZ$200,146,FALSE)))</f>
        <v/>
      </c>
      <c r="R162" s="248" t="str">
        <f>IF(ISERROR(VLOOKUP($A162,parlvotes_lh!$A$11:$ZZ$200,166,FALSE))=TRUE,"",IF(VLOOKUP($A162,parlvotes_lh!$A$11:$ZZ$200,166,FALSE)=0,"",VLOOKUP($A162,parlvotes_lh!$A$11:$ZZ$200,166,FALSE)))</f>
        <v/>
      </c>
      <c r="S162" s="248" t="str">
        <f>IF(ISERROR(VLOOKUP($A162,parlvotes_lh!$A$11:$ZZ$200,186,FALSE))=TRUE,"",IF(VLOOKUP($A162,parlvotes_lh!$A$11:$ZZ$200,186,FALSE)=0,"",VLOOKUP($A162,parlvotes_lh!$A$11:$ZZ$200,186,FALSE)))</f>
        <v/>
      </c>
      <c r="T162" s="248" t="str">
        <f>IF(ISERROR(VLOOKUP($A162,parlvotes_lh!$A$11:$ZZ$200,206,FALSE))=TRUE,"",IF(VLOOKUP($A162,parlvotes_lh!$A$11:$ZZ$200,206,FALSE)=0,"",VLOOKUP($A162,parlvotes_lh!$A$11:$ZZ$200,206,FALSE)))</f>
        <v/>
      </c>
      <c r="U162" s="248" t="str">
        <f>IF(ISERROR(VLOOKUP($A162,parlvotes_lh!$A$11:$ZZ$200,226,FALSE))=TRUE,"",IF(VLOOKUP($A162,parlvotes_lh!$A$11:$ZZ$200,226,FALSE)=0,"",VLOOKUP($A162,parlvotes_lh!$A$11:$ZZ$200,226,FALSE)))</f>
        <v/>
      </c>
      <c r="V162" s="248" t="str">
        <f>IF(ISERROR(VLOOKUP($A162,parlvotes_lh!$A$11:$ZZ$200,246,FALSE))=TRUE,"",IF(VLOOKUP($A162,parlvotes_lh!$A$11:$ZZ$200,246,FALSE)=0,"",VLOOKUP($A162,parlvotes_lh!$A$11:$ZZ$200,246,FALSE)))</f>
        <v/>
      </c>
      <c r="W162" s="248" t="str">
        <f>IF(ISERROR(VLOOKUP($A162,parlvotes_lh!$A$11:$ZZ$200,266,FALSE))=TRUE,"",IF(VLOOKUP($A162,parlvotes_lh!$A$11:$ZZ$200,266,FALSE)=0,"",VLOOKUP($A162,parlvotes_lh!$A$11:$ZZ$200,266,FALSE)))</f>
        <v/>
      </c>
      <c r="X162" s="248" t="str">
        <f>IF(ISERROR(VLOOKUP($A162,parlvotes_lh!$A$11:$ZZ$200,286,FALSE))=TRUE,"",IF(VLOOKUP($A162,parlvotes_lh!$A$11:$ZZ$200,286,FALSE)=0,"",VLOOKUP($A162,parlvotes_lh!$A$11:$ZZ$200,286,FALSE)))</f>
        <v/>
      </c>
      <c r="Y162" s="248" t="str">
        <f>IF(ISERROR(VLOOKUP($A162,parlvotes_lh!$A$11:$ZZ$200,306,FALSE))=TRUE,"",IF(VLOOKUP($A162,parlvotes_lh!$A$11:$ZZ$200,306,FALSE)=0,"",VLOOKUP($A162,parlvotes_lh!$A$11:$ZZ$200,306,FALSE)))</f>
        <v/>
      </c>
      <c r="Z162" s="248" t="str">
        <f>IF(ISERROR(VLOOKUP($A162,parlvotes_lh!$A$11:$ZZ$200,326,FALSE))=TRUE,"",IF(VLOOKUP($A162,parlvotes_lh!$A$11:$ZZ$200,326,FALSE)=0,"",VLOOKUP($A162,parlvotes_lh!$A$11:$ZZ$200,326,FALSE)))</f>
        <v/>
      </c>
      <c r="AA162" s="248" t="str">
        <f>IF(ISERROR(VLOOKUP($A162,parlvotes_lh!$A$11:$ZZ$200,346,FALSE))=TRUE,"",IF(VLOOKUP($A162,parlvotes_lh!$A$11:$ZZ$200,346,FALSE)=0,"",VLOOKUP($A162,parlvotes_lh!$A$11:$ZZ$200,346,FALSE)))</f>
        <v/>
      </c>
      <c r="AB162" s="248" t="str">
        <f>IF(ISERROR(VLOOKUP($A162,parlvotes_lh!$A$11:$ZZ$200,366,FALSE))=TRUE,"",IF(VLOOKUP($A162,parlvotes_lh!$A$11:$ZZ$200,366,FALSE)=0,"",VLOOKUP($A162,parlvotes_lh!$A$11:$ZZ$200,366,FALSE)))</f>
        <v/>
      </c>
      <c r="AC162" s="248" t="str">
        <f>IF(ISERROR(VLOOKUP($A162,parlvotes_lh!$A$11:$ZZ$200,386,FALSE))=TRUE,"",IF(VLOOKUP($A162,parlvotes_lh!$A$11:$ZZ$200,386,FALSE)=0,"",VLOOKUP($A162,parlvotes_lh!$A$11:$ZZ$200,386,FALSE)))</f>
        <v/>
      </c>
    </row>
    <row r="163" spans="1:29" ht="13.5" customHeight="1" x14ac:dyDescent="0.2">
      <c r="A163" s="242"/>
      <c r="B163" s="96" t="str">
        <f>IF(A163="","",MID(info_weblinks!$C$3,32,3))</f>
        <v/>
      </c>
      <c r="C163" s="96" t="str">
        <f>IF(info_parties!G159="","",info_parties!G159)</f>
        <v/>
      </c>
      <c r="D163" s="96" t="str">
        <f>IF(info_parties!K159="","",info_parties!K159)</f>
        <v/>
      </c>
      <c r="E163" s="96" t="str">
        <f>IF(info_parties!H159="","",info_parties!H159)</f>
        <v/>
      </c>
      <c r="F163" s="243" t="str">
        <f t="shared" si="16"/>
        <v/>
      </c>
      <c r="G163" s="244" t="str">
        <f t="shared" si="17"/>
        <v/>
      </c>
      <c r="H163" s="245" t="str">
        <f t="shared" si="18"/>
        <v/>
      </c>
      <c r="I163" s="246" t="str">
        <f t="shared" si="19"/>
        <v/>
      </c>
      <c r="J163" s="247" t="str">
        <f>IF(ISERROR(VLOOKUP($A163,parlvotes_lh!$A$11:$ZZ$200,6,FALSE))=TRUE,"",IF(VLOOKUP($A163,parlvotes_lh!$A$11:$ZZ$200,6,FALSE)=0,"",VLOOKUP($A163,parlvotes_lh!$A$11:$ZZ$200,6,FALSE)))</f>
        <v/>
      </c>
      <c r="K163" s="247" t="str">
        <f>IF(ISERROR(VLOOKUP($A163,parlvotes_lh!$A$11:$ZZ$200,26,FALSE))=TRUE,"",IF(VLOOKUP($A163,parlvotes_lh!$A$11:$ZZ$200,26,FALSE)=0,"",VLOOKUP($A163,parlvotes_lh!$A$11:$ZZ$200,26,FALSE)))</f>
        <v/>
      </c>
      <c r="L163" s="247" t="str">
        <f>IF(ISERROR(VLOOKUP($A163,parlvotes_lh!$A$11:$ZZ$200,46,FALSE))=TRUE,"",IF(VLOOKUP($A163,parlvotes_lh!$A$11:$ZZ$200,46,FALSE)=0,"",VLOOKUP($A163,parlvotes_lh!$A$11:$ZZ$200,46,FALSE)))</f>
        <v/>
      </c>
      <c r="M163" s="247" t="str">
        <f>IF(ISERROR(VLOOKUP($A163,parlvotes_lh!$A$11:$ZZ$200,66,FALSE))=TRUE,"",IF(VLOOKUP($A163,parlvotes_lh!$A$11:$ZZ$200,66,FALSE)=0,"",VLOOKUP($A163,parlvotes_lh!$A$11:$ZZ$200,66,FALSE)))</f>
        <v/>
      </c>
      <c r="N163" s="247" t="str">
        <f>IF(ISERROR(VLOOKUP($A163,parlvotes_lh!$A$11:$ZZ$200,86,FALSE))=TRUE,"",IF(VLOOKUP($A163,parlvotes_lh!$A$11:$ZZ$200,86,FALSE)=0,"",VLOOKUP($A163,parlvotes_lh!$A$11:$ZZ$200,86,FALSE)))</f>
        <v/>
      </c>
      <c r="O163" s="247" t="str">
        <f>IF(ISERROR(VLOOKUP($A163,parlvotes_lh!$A$11:$ZZ$200,106,FALSE))=TRUE,"",IF(VLOOKUP($A163,parlvotes_lh!$A$11:$ZZ$200,106,FALSE)=0,"",VLOOKUP($A163,parlvotes_lh!$A$11:$ZZ$200,106,FALSE)))</f>
        <v/>
      </c>
      <c r="P163" s="247" t="str">
        <f>IF(ISERROR(VLOOKUP($A163,parlvotes_lh!$A$11:$ZZ$200,126,FALSE))=TRUE,"",IF(VLOOKUP($A163,parlvotes_lh!$A$11:$ZZ$200,126,FALSE)=0,"",VLOOKUP($A163,parlvotes_lh!$A$11:$ZZ$200,126,FALSE)))</f>
        <v/>
      </c>
      <c r="Q163" s="248" t="str">
        <f>IF(ISERROR(VLOOKUP($A163,parlvotes_lh!$A$11:$ZZ$200,146,FALSE))=TRUE,"",IF(VLOOKUP($A163,parlvotes_lh!$A$11:$ZZ$200,146,FALSE)=0,"",VLOOKUP($A163,parlvotes_lh!$A$11:$ZZ$200,146,FALSE)))</f>
        <v/>
      </c>
      <c r="R163" s="248" t="str">
        <f>IF(ISERROR(VLOOKUP($A163,parlvotes_lh!$A$11:$ZZ$200,166,FALSE))=TRUE,"",IF(VLOOKUP($A163,parlvotes_lh!$A$11:$ZZ$200,166,FALSE)=0,"",VLOOKUP($A163,parlvotes_lh!$A$11:$ZZ$200,166,FALSE)))</f>
        <v/>
      </c>
      <c r="S163" s="248" t="str">
        <f>IF(ISERROR(VLOOKUP($A163,parlvotes_lh!$A$11:$ZZ$200,186,FALSE))=TRUE,"",IF(VLOOKUP($A163,parlvotes_lh!$A$11:$ZZ$200,186,FALSE)=0,"",VLOOKUP($A163,parlvotes_lh!$A$11:$ZZ$200,186,FALSE)))</f>
        <v/>
      </c>
      <c r="T163" s="248" t="str">
        <f>IF(ISERROR(VLOOKUP($A163,parlvotes_lh!$A$11:$ZZ$200,206,FALSE))=TRUE,"",IF(VLOOKUP($A163,parlvotes_lh!$A$11:$ZZ$200,206,FALSE)=0,"",VLOOKUP($A163,parlvotes_lh!$A$11:$ZZ$200,206,FALSE)))</f>
        <v/>
      </c>
      <c r="U163" s="248" t="str">
        <f>IF(ISERROR(VLOOKUP($A163,parlvotes_lh!$A$11:$ZZ$200,226,FALSE))=TRUE,"",IF(VLOOKUP($A163,parlvotes_lh!$A$11:$ZZ$200,226,FALSE)=0,"",VLOOKUP($A163,parlvotes_lh!$A$11:$ZZ$200,226,FALSE)))</f>
        <v/>
      </c>
      <c r="V163" s="248" t="str">
        <f>IF(ISERROR(VLOOKUP($A163,parlvotes_lh!$A$11:$ZZ$200,246,FALSE))=TRUE,"",IF(VLOOKUP($A163,parlvotes_lh!$A$11:$ZZ$200,246,FALSE)=0,"",VLOOKUP($A163,parlvotes_lh!$A$11:$ZZ$200,246,FALSE)))</f>
        <v/>
      </c>
      <c r="W163" s="248" t="str">
        <f>IF(ISERROR(VLOOKUP($A163,parlvotes_lh!$A$11:$ZZ$200,266,FALSE))=TRUE,"",IF(VLOOKUP($A163,parlvotes_lh!$A$11:$ZZ$200,266,FALSE)=0,"",VLOOKUP($A163,parlvotes_lh!$A$11:$ZZ$200,266,FALSE)))</f>
        <v/>
      </c>
      <c r="X163" s="248" t="str">
        <f>IF(ISERROR(VLOOKUP($A163,parlvotes_lh!$A$11:$ZZ$200,286,FALSE))=TRUE,"",IF(VLOOKUP($A163,parlvotes_lh!$A$11:$ZZ$200,286,FALSE)=0,"",VLOOKUP($A163,parlvotes_lh!$A$11:$ZZ$200,286,FALSE)))</f>
        <v/>
      </c>
      <c r="Y163" s="248" t="str">
        <f>IF(ISERROR(VLOOKUP($A163,parlvotes_lh!$A$11:$ZZ$200,306,FALSE))=TRUE,"",IF(VLOOKUP($A163,parlvotes_lh!$A$11:$ZZ$200,306,FALSE)=0,"",VLOOKUP($A163,parlvotes_lh!$A$11:$ZZ$200,306,FALSE)))</f>
        <v/>
      </c>
      <c r="Z163" s="248" t="str">
        <f>IF(ISERROR(VLOOKUP($A163,parlvotes_lh!$A$11:$ZZ$200,326,FALSE))=TRUE,"",IF(VLOOKUP($A163,parlvotes_lh!$A$11:$ZZ$200,326,FALSE)=0,"",VLOOKUP($A163,parlvotes_lh!$A$11:$ZZ$200,326,FALSE)))</f>
        <v/>
      </c>
      <c r="AA163" s="248" t="str">
        <f>IF(ISERROR(VLOOKUP($A163,parlvotes_lh!$A$11:$ZZ$200,346,FALSE))=TRUE,"",IF(VLOOKUP($A163,parlvotes_lh!$A$11:$ZZ$200,346,FALSE)=0,"",VLOOKUP($A163,parlvotes_lh!$A$11:$ZZ$200,346,FALSE)))</f>
        <v/>
      </c>
      <c r="AB163" s="248" t="str">
        <f>IF(ISERROR(VLOOKUP($A163,parlvotes_lh!$A$11:$ZZ$200,366,FALSE))=TRUE,"",IF(VLOOKUP($A163,parlvotes_lh!$A$11:$ZZ$200,366,FALSE)=0,"",VLOOKUP($A163,parlvotes_lh!$A$11:$ZZ$200,366,FALSE)))</f>
        <v/>
      </c>
      <c r="AC163" s="248" t="str">
        <f>IF(ISERROR(VLOOKUP($A163,parlvotes_lh!$A$11:$ZZ$200,386,FALSE))=TRUE,"",IF(VLOOKUP($A163,parlvotes_lh!$A$11:$ZZ$200,386,FALSE)=0,"",VLOOKUP($A163,parlvotes_lh!$A$11:$ZZ$200,386,FALSE)))</f>
        <v/>
      </c>
    </row>
    <row r="164" spans="1:29" ht="13.5" customHeight="1" x14ac:dyDescent="0.2">
      <c r="A164" s="242"/>
      <c r="B164" s="96" t="str">
        <f>IF(A164="","",MID(info_weblinks!$C$3,32,3))</f>
        <v/>
      </c>
      <c r="C164" s="96" t="str">
        <f>IF(info_parties!G160="","",info_parties!G160)</f>
        <v/>
      </c>
      <c r="D164" s="96" t="str">
        <f>IF(info_parties!K160="","",info_parties!K160)</f>
        <v/>
      </c>
      <c r="E164" s="96" t="str">
        <f>IF(info_parties!H160="","",info_parties!H160)</f>
        <v/>
      </c>
      <c r="F164" s="243" t="str">
        <f t="shared" si="16"/>
        <v/>
      </c>
      <c r="G164" s="244" t="str">
        <f t="shared" si="17"/>
        <v/>
      </c>
      <c r="H164" s="245" t="str">
        <f t="shared" si="18"/>
        <v/>
      </c>
      <c r="I164" s="246" t="str">
        <f t="shared" si="19"/>
        <v/>
      </c>
      <c r="J164" s="247" t="str">
        <f>IF(ISERROR(VLOOKUP($A164,parlvotes_lh!$A$11:$ZZ$200,6,FALSE))=TRUE,"",IF(VLOOKUP($A164,parlvotes_lh!$A$11:$ZZ$200,6,FALSE)=0,"",VLOOKUP($A164,parlvotes_lh!$A$11:$ZZ$200,6,FALSE)))</f>
        <v/>
      </c>
      <c r="K164" s="247" t="str">
        <f>IF(ISERROR(VLOOKUP($A164,parlvotes_lh!$A$11:$ZZ$200,26,FALSE))=TRUE,"",IF(VLOOKUP($A164,parlvotes_lh!$A$11:$ZZ$200,26,FALSE)=0,"",VLOOKUP($A164,parlvotes_lh!$A$11:$ZZ$200,26,FALSE)))</f>
        <v/>
      </c>
      <c r="L164" s="247" t="str">
        <f>IF(ISERROR(VLOOKUP($A164,parlvotes_lh!$A$11:$ZZ$200,46,FALSE))=TRUE,"",IF(VLOOKUP($A164,parlvotes_lh!$A$11:$ZZ$200,46,FALSE)=0,"",VLOOKUP($A164,parlvotes_lh!$A$11:$ZZ$200,46,FALSE)))</f>
        <v/>
      </c>
      <c r="M164" s="247" t="str">
        <f>IF(ISERROR(VLOOKUP($A164,parlvotes_lh!$A$11:$ZZ$200,66,FALSE))=TRUE,"",IF(VLOOKUP($A164,parlvotes_lh!$A$11:$ZZ$200,66,FALSE)=0,"",VLOOKUP($A164,parlvotes_lh!$A$11:$ZZ$200,66,FALSE)))</f>
        <v/>
      </c>
      <c r="N164" s="247" t="str">
        <f>IF(ISERROR(VLOOKUP($A164,parlvotes_lh!$A$11:$ZZ$200,86,FALSE))=TRUE,"",IF(VLOOKUP($A164,parlvotes_lh!$A$11:$ZZ$200,86,FALSE)=0,"",VLOOKUP($A164,parlvotes_lh!$A$11:$ZZ$200,86,FALSE)))</f>
        <v/>
      </c>
      <c r="O164" s="247" t="str">
        <f>IF(ISERROR(VLOOKUP($A164,parlvotes_lh!$A$11:$ZZ$200,106,FALSE))=TRUE,"",IF(VLOOKUP($A164,parlvotes_lh!$A$11:$ZZ$200,106,FALSE)=0,"",VLOOKUP($A164,parlvotes_lh!$A$11:$ZZ$200,106,FALSE)))</f>
        <v/>
      </c>
      <c r="P164" s="247" t="str">
        <f>IF(ISERROR(VLOOKUP($A164,parlvotes_lh!$A$11:$ZZ$200,126,FALSE))=TRUE,"",IF(VLOOKUP($A164,parlvotes_lh!$A$11:$ZZ$200,126,FALSE)=0,"",VLOOKUP($A164,parlvotes_lh!$A$11:$ZZ$200,126,FALSE)))</f>
        <v/>
      </c>
      <c r="Q164" s="248" t="str">
        <f>IF(ISERROR(VLOOKUP($A164,parlvotes_lh!$A$11:$ZZ$200,146,FALSE))=TRUE,"",IF(VLOOKUP($A164,parlvotes_lh!$A$11:$ZZ$200,146,FALSE)=0,"",VLOOKUP($A164,parlvotes_lh!$A$11:$ZZ$200,146,FALSE)))</f>
        <v/>
      </c>
      <c r="R164" s="248" t="str">
        <f>IF(ISERROR(VLOOKUP($A164,parlvotes_lh!$A$11:$ZZ$200,166,FALSE))=TRUE,"",IF(VLOOKUP($A164,parlvotes_lh!$A$11:$ZZ$200,166,FALSE)=0,"",VLOOKUP($A164,parlvotes_lh!$A$11:$ZZ$200,166,FALSE)))</f>
        <v/>
      </c>
      <c r="S164" s="248" t="str">
        <f>IF(ISERROR(VLOOKUP($A164,parlvotes_lh!$A$11:$ZZ$200,186,FALSE))=TRUE,"",IF(VLOOKUP($A164,parlvotes_lh!$A$11:$ZZ$200,186,FALSE)=0,"",VLOOKUP($A164,parlvotes_lh!$A$11:$ZZ$200,186,FALSE)))</f>
        <v/>
      </c>
      <c r="T164" s="248" t="str">
        <f>IF(ISERROR(VLOOKUP($A164,parlvotes_lh!$A$11:$ZZ$200,206,FALSE))=TRUE,"",IF(VLOOKUP($A164,parlvotes_lh!$A$11:$ZZ$200,206,FALSE)=0,"",VLOOKUP($A164,parlvotes_lh!$A$11:$ZZ$200,206,FALSE)))</f>
        <v/>
      </c>
      <c r="U164" s="248" t="str">
        <f>IF(ISERROR(VLOOKUP($A164,parlvotes_lh!$A$11:$ZZ$200,226,FALSE))=TRUE,"",IF(VLOOKUP($A164,parlvotes_lh!$A$11:$ZZ$200,226,FALSE)=0,"",VLOOKUP($A164,parlvotes_lh!$A$11:$ZZ$200,226,FALSE)))</f>
        <v/>
      </c>
      <c r="V164" s="248" t="str">
        <f>IF(ISERROR(VLOOKUP($A164,parlvotes_lh!$A$11:$ZZ$200,246,FALSE))=TRUE,"",IF(VLOOKUP($A164,parlvotes_lh!$A$11:$ZZ$200,246,FALSE)=0,"",VLOOKUP($A164,parlvotes_lh!$A$11:$ZZ$200,246,FALSE)))</f>
        <v/>
      </c>
      <c r="W164" s="248" t="str">
        <f>IF(ISERROR(VLOOKUP($A164,parlvotes_lh!$A$11:$ZZ$200,266,FALSE))=TRUE,"",IF(VLOOKUP($A164,parlvotes_lh!$A$11:$ZZ$200,266,FALSE)=0,"",VLOOKUP($A164,parlvotes_lh!$A$11:$ZZ$200,266,FALSE)))</f>
        <v/>
      </c>
      <c r="X164" s="248" t="str">
        <f>IF(ISERROR(VLOOKUP($A164,parlvotes_lh!$A$11:$ZZ$200,286,FALSE))=TRUE,"",IF(VLOOKUP($A164,parlvotes_lh!$A$11:$ZZ$200,286,FALSE)=0,"",VLOOKUP($A164,parlvotes_lh!$A$11:$ZZ$200,286,FALSE)))</f>
        <v/>
      </c>
      <c r="Y164" s="248" t="str">
        <f>IF(ISERROR(VLOOKUP($A164,parlvotes_lh!$A$11:$ZZ$200,306,FALSE))=TRUE,"",IF(VLOOKUP($A164,parlvotes_lh!$A$11:$ZZ$200,306,FALSE)=0,"",VLOOKUP($A164,parlvotes_lh!$A$11:$ZZ$200,306,FALSE)))</f>
        <v/>
      </c>
      <c r="Z164" s="248" t="str">
        <f>IF(ISERROR(VLOOKUP($A164,parlvotes_lh!$A$11:$ZZ$200,326,FALSE))=TRUE,"",IF(VLOOKUP($A164,parlvotes_lh!$A$11:$ZZ$200,326,FALSE)=0,"",VLOOKUP($A164,parlvotes_lh!$A$11:$ZZ$200,326,FALSE)))</f>
        <v/>
      </c>
      <c r="AA164" s="248" t="str">
        <f>IF(ISERROR(VLOOKUP($A164,parlvotes_lh!$A$11:$ZZ$200,346,FALSE))=TRUE,"",IF(VLOOKUP($A164,parlvotes_lh!$A$11:$ZZ$200,346,FALSE)=0,"",VLOOKUP($A164,parlvotes_lh!$A$11:$ZZ$200,346,FALSE)))</f>
        <v/>
      </c>
      <c r="AB164" s="248" t="str">
        <f>IF(ISERROR(VLOOKUP($A164,parlvotes_lh!$A$11:$ZZ$200,366,FALSE))=TRUE,"",IF(VLOOKUP($A164,parlvotes_lh!$A$11:$ZZ$200,366,FALSE)=0,"",VLOOKUP($A164,parlvotes_lh!$A$11:$ZZ$200,366,FALSE)))</f>
        <v/>
      </c>
      <c r="AC164" s="248" t="str">
        <f>IF(ISERROR(VLOOKUP($A164,parlvotes_lh!$A$11:$ZZ$200,386,FALSE))=TRUE,"",IF(VLOOKUP($A164,parlvotes_lh!$A$11:$ZZ$200,386,FALSE)=0,"",VLOOKUP($A164,parlvotes_lh!$A$11:$ZZ$200,386,FALSE)))</f>
        <v/>
      </c>
    </row>
    <row r="165" spans="1:29" ht="13.5" customHeight="1" x14ac:dyDescent="0.2">
      <c r="A165" s="242"/>
      <c r="B165" s="96" t="str">
        <f>IF(A165="","",MID(info_weblinks!$C$3,32,3))</f>
        <v/>
      </c>
      <c r="C165" s="96" t="str">
        <f>IF(info_parties!G161="","",info_parties!G161)</f>
        <v/>
      </c>
      <c r="D165" s="96" t="str">
        <f>IF(info_parties!K161="","",info_parties!K161)</f>
        <v/>
      </c>
      <c r="E165" s="96" t="str">
        <f>IF(info_parties!H161="","",info_parties!H161)</f>
        <v/>
      </c>
      <c r="F165" s="243" t="str">
        <f t="shared" si="16"/>
        <v/>
      </c>
      <c r="G165" s="244" t="str">
        <f t="shared" si="17"/>
        <v/>
      </c>
      <c r="H165" s="245" t="str">
        <f t="shared" si="18"/>
        <v/>
      </c>
      <c r="I165" s="246" t="str">
        <f t="shared" si="19"/>
        <v/>
      </c>
      <c r="J165" s="247" t="str">
        <f>IF(ISERROR(VLOOKUP($A165,parlvotes_lh!$A$11:$ZZ$200,6,FALSE))=TRUE,"",IF(VLOOKUP($A165,parlvotes_lh!$A$11:$ZZ$200,6,FALSE)=0,"",VLOOKUP($A165,parlvotes_lh!$A$11:$ZZ$200,6,FALSE)))</f>
        <v/>
      </c>
      <c r="K165" s="247" t="str">
        <f>IF(ISERROR(VLOOKUP($A165,parlvotes_lh!$A$11:$ZZ$200,26,FALSE))=TRUE,"",IF(VLOOKUP($A165,parlvotes_lh!$A$11:$ZZ$200,26,FALSE)=0,"",VLOOKUP($A165,parlvotes_lh!$A$11:$ZZ$200,26,FALSE)))</f>
        <v/>
      </c>
      <c r="L165" s="247" t="str">
        <f>IF(ISERROR(VLOOKUP($A165,parlvotes_lh!$A$11:$ZZ$200,46,FALSE))=TRUE,"",IF(VLOOKUP($A165,parlvotes_lh!$A$11:$ZZ$200,46,FALSE)=0,"",VLOOKUP($A165,parlvotes_lh!$A$11:$ZZ$200,46,FALSE)))</f>
        <v/>
      </c>
      <c r="M165" s="247" t="str">
        <f>IF(ISERROR(VLOOKUP($A165,parlvotes_lh!$A$11:$ZZ$200,66,FALSE))=TRUE,"",IF(VLOOKUP($A165,parlvotes_lh!$A$11:$ZZ$200,66,FALSE)=0,"",VLOOKUP($A165,parlvotes_lh!$A$11:$ZZ$200,66,FALSE)))</f>
        <v/>
      </c>
      <c r="N165" s="247" t="str">
        <f>IF(ISERROR(VLOOKUP($A165,parlvotes_lh!$A$11:$ZZ$200,86,FALSE))=TRUE,"",IF(VLOOKUP($A165,parlvotes_lh!$A$11:$ZZ$200,86,FALSE)=0,"",VLOOKUP($A165,parlvotes_lh!$A$11:$ZZ$200,86,FALSE)))</f>
        <v/>
      </c>
      <c r="O165" s="247" t="str">
        <f>IF(ISERROR(VLOOKUP($A165,parlvotes_lh!$A$11:$ZZ$200,106,FALSE))=TRUE,"",IF(VLOOKUP($A165,parlvotes_lh!$A$11:$ZZ$200,106,FALSE)=0,"",VLOOKUP($A165,parlvotes_lh!$A$11:$ZZ$200,106,FALSE)))</f>
        <v/>
      </c>
      <c r="P165" s="247" t="str">
        <f>IF(ISERROR(VLOOKUP($A165,parlvotes_lh!$A$11:$ZZ$200,126,FALSE))=TRUE,"",IF(VLOOKUP($A165,parlvotes_lh!$A$11:$ZZ$200,126,FALSE)=0,"",VLOOKUP($A165,parlvotes_lh!$A$11:$ZZ$200,126,FALSE)))</f>
        <v/>
      </c>
      <c r="Q165" s="248" t="str">
        <f>IF(ISERROR(VLOOKUP($A165,parlvotes_lh!$A$11:$ZZ$200,146,FALSE))=TRUE,"",IF(VLOOKUP($A165,parlvotes_lh!$A$11:$ZZ$200,146,FALSE)=0,"",VLOOKUP($A165,parlvotes_lh!$A$11:$ZZ$200,146,FALSE)))</f>
        <v/>
      </c>
      <c r="R165" s="248" t="str">
        <f>IF(ISERROR(VLOOKUP($A165,parlvotes_lh!$A$11:$ZZ$200,166,FALSE))=TRUE,"",IF(VLOOKUP($A165,parlvotes_lh!$A$11:$ZZ$200,166,FALSE)=0,"",VLOOKUP($A165,parlvotes_lh!$A$11:$ZZ$200,166,FALSE)))</f>
        <v/>
      </c>
      <c r="S165" s="248" t="str">
        <f>IF(ISERROR(VLOOKUP($A165,parlvotes_lh!$A$11:$ZZ$200,186,FALSE))=TRUE,"",IF(VLOOKUP($A165,parlvotes_lh!$A$11:$ZZ$200,186,FALSE)=0,"",VLOOKUP($A165,parlvotes_lh!$A$11:$ZZ$200,186,FALSE)))</f>
        <v/>
      </c>
      <c r="T165" s="248" t="str">
        <f>IF(ISERROR(VLOOKUP($A165,parlvotes_lh!$A$11:$ZZ$200,206,FALSE))=TRUE,"",IF(VLOOKUP($A165,parlvotes_lh!$A$11:$ZZ$200,206,FALSE)=0,"",VLOOKUP($A165,parlvotes_lh!$A$11:$ZZ$200,206,FALSE)))</f>
        <v/>
      </c>
      <c r="U165" s="248" t="str">
        <f>IF(ISERROR(VLOOKUP($A165,parlvotes_lh!$A$11:$ZZ$200,226,FALSE))=TRUE,"",IF(VLOOKUP($A165,parlvotes_lh!$A$11:$ZZ$200,226,FALSE)=0,"",VLOOKUP($A165,parlvotes_lh!$A$11:$ZZ$200,226,FALSE)))</f>
        <v/>
      </c>
      <c r="V165" s="248" t="str">
        <f>IF(ISERROR(VLOOKUP($A165,parlvotes_lh!$A$11:$ZZ$200,246,FALSE))=TRUE,"",IF(VLOOKUP($A165,parlvotes_lh!$A$11:$ZZ$200,246,FALSE)=0,"",VLOOKUP($A165,parlvotes_lh!$A$11:$ZZ$200,246,FALSE)))</f>
        <v/>
      </c>
      <c r="W165" s="248" t="str">
        <f>IF(ISERROR(VLOOKUP($A165,parlvotes_lh!$A$11:$ZZ$200,266,FALSE))=TRUE,"",IF(VLOOKUP($A165,parlvotes_lh!$A$11:$ZZ$200,266,FALSE)=0,"",VLOOKUP($A165,parlvotes_lh!$A$11:$ZZ$200,266,FALSE)))</f>
        <v/>
      </c>
      <c r="X165" s="248" t="str">
        <f>IF(ISERROR(VLOOKUP($A165,parlvotes_lh!$A$11:$ZZ$200,286,FALSE))=TRUE,"",IF(VLOOKUP($A165,parlvotes_lh!$A$11:$ZZ$200,286,FALSE)=0,"",VLOOKUP($A165,parlvotes_lh!$A$11:$ZZ$200,286,FALSE)))</f>
        <v/>
      </c>
      <c r="Y165" s="248" t="str">
        <f>IF(ISERROR(VLOOKUP($A165,parlvotes_lh!$A$11:$ZZ$200,306,FALSE))=TRUE,"",IF(VLOOKUP($A165,parlvotes_lh!$A$11:$ZZ$200,306,FALSE)=0,"",VLOOKUP($A165,parlvotes_lh!$A$11:$ZZ$200,306,FALSE)))</f>
        <v/>
      </c>
      <c r="Z165" s="248" t="str">
        <f>IF(ISERROR(VLOOKUP($A165,parlvotes_lh!$A$11:$ZZ$200,326,FALSE))=TRUE,"",IF(VLOOKUP($A165,parlvotes_lh!$A$11:$ZZ$200,326,FALSE)=0,"",VLOOKUP($A165,parlvotes_lh!$A$11:$ZZ$200,326,FALSE)))</f>
        <v/>
      </c>
      <c r="AA165" s="248" t="str">
        <f>IF(ISERROR(VLOOKUP($A165,parlvotes_lh!$A$11:$ZZ$200,346,FALSE))=TRUE,"",IF(VLOOKUP($A165,parlvotes_lh!$A$11:$ZZ$200,346,FALSE)=0,"",VLOOKUP($A165,parlvotes_lh!$A$11:$ZZ$200,346,FALSE)))</f>
        <v/>
      </c>
      <c r="AB165" s="248" t="str">
        <f>IF(ISERROR(VLOOKUP($A165,parlvotes_lh!$A$11:$ZZ$200,366,FALSE))=TRUE,"",IF(VLOOKUP($A165,parlvotes_lh!$A$11:$ZZ$200,366,FALSE)=0,"",VLOOKUP($A165,parlvotes_lh!$A$11:$ZZ$200,366,FALSE)))</f>
        <v/>
      </c>
      <c r="AC165" s="248" t="str">
        <f>IF(ISERROR(VLOOKUP($A165,parlvotes_lh!$A$11:$ZZ$200,386,FALSE))=TRUE,"",IF(VLOOKUP($A165,parlvotes_lh!$A$11:$ZZ$200,386,FALSE)=0,"",VLOOKUP($A165,parlvotes_lh!$A$11:$ZZ$200,386,FALSE)))</f>
        <v/>
      </c>
    </row>
    <row r="166" spans="1:29" ht="13.5" customHeight="1" x14ac:dyDescent="0.2">
      <c r="A166" s="242"/>
      <c r="B166" s="96" t="str">
        <f>IF(A166="","",MID(info_weblinks!$C$3,32,3))</f>
        <v/>
      </c>
      <c r="C166" s="96" t="str">
        <f>IF(info_parties!G162="","",info_parties!G162)</f>
        <v/>
      </c>
      <c r="D166" s="96" t="str">
        <f>IF(info_parties!K162="","",info_parties!K162)</f>
        <v/>
      </c>
      <c r="E166" s="96" t="str">
        <f>IF(info_parties!H162="","",info_parties!H162)</f>
        <v/>
      </c>
      <c r="F166" s="243" t="str">
        <f t="shared" si="16"/>
        <v/>
      </c>
      <c r="G166" s="244" t="str">
        <f t="shared" si="17"/>
        <v/>
      </c>
      <c r="H166" s="245" t="str">
        <f t="shared" si="18"/>
        <v/>
      </c>
      <c r="I166" s="246" t="str">
        <f t="shared" si="19"/>
        <v/>
      </c>
      <c r="J166" s="247" t="str">
        <f>IF(ISERROR(VLOOKUP($A166,parlvotes_lh!$A$11:$ZZ$200,6,FALSE))=TRUE,"",IF(VLOOKUP($A166,parlvotes_lh!$A$11:$ZZ$200,6,FALSE)=0,"",VLOOKUP($A166,parlvotes_lh!$A$11:$ZZ$200,6,FALSE)))</f>
        <v/>
      </c>
      <c r="K166" s="247" t="str">
        <f>IF(ISERROR(VLOOKUP($A166,parlvotes_lh!$A$11:$ZZ$200,26,FALSE))=TRUE,"",IF(VLOOKUP($A166,parlvotes_lh!$A$11:$ZZ$200,26,FALSE)=0,"",VLOOKUP($A166,parlvotes_lh!$A$11:$ZZ$200,26,FALSE)))</f>
        <v/>
      </c>
      <c r="L166" s="247" t="str">
        <f>IF(ISERROR(VLOOKUP($A166,parlvotes_lh!$A$11:$ZZ$200,46,FALSE))=TRUE,"",IF(VLOOKUP($A166,parlvotes_lh!$A$11:$ZZ$200,46,FALSE)=0,"",VLOOKUP($A166,parlvotes_lh!$A$11:$ZZ$200,46,FALSE)))</f>
        <v/>
      </c>
      <c r="M166" s="247" t="str">
        <f>IF(ISERROR(VLOOKUP($A166,parlvotes_lh!$A$11:$ZZ$200,66,FALSE))=TRUE,"",IF(VLOOKUP($A166,parlvotes_lh!$A$11:$ZZ$200,66,FALSE)=0,"",VLOOKUP($A166,parlvotes_lh!$A$11:$ZZ$200,66,FALSE)))</f>
        <v/>
      </c>
      <c r="N166" s="247" t="str">
        <f>IF(ISERROR(VLOOKUP($A166,parlvotes_lh!$A$11:$ZZ$200,86,FALSE))=TRUE,"",IF(VLOOKUP($A166,parlvotes_lh!$A$11:$ZZ$200,86,FALSE)=0,"",VLOOKUP($A166,parlvotes_lh!$A$11:$ZZ$200,86,FALSE)))</f>
        <v/>
      </c>
      <c r="O166" s="247" t="str">
        <f>IF(ISERROR(VLOOKUP($A166,parlvotes_lh!$A$11:$ZZ$200,106,FALSE))=TRUE,"",IF(VLOOKUP($A166,parlvotes_lh!$A$11:$ZZ$200,106,FALSE)=0,"",VLOOKUP($A166,parlvotes_lh!$A$11:$ZZ$200,106,FALSE)))</f>
        <v/>
      </c>
      <c r="P166" s="247" t="str">
        <f>IF(ISERROR(VLOOKUP($A166,parlvotes_lh!$A$11:$ZZ$200,126,FALSE))=TRUE,"",IF(VLOOKUP($A166,parlvotes_lh!$A$11:$ZZ$200,126,FALSE)=0,"",VLOOKUP($A166,parlvotes_lh!$A$11:$ZZ$200,126,FALSE)))</f>
        <v/>
      </c>
      <c r="Q166" s="248" t="str">
        <f>IF(ISERROR(VLOOKUP($A166,parlvotes_lh!$A$11:$ZZ$200,146,FALSE))=TRUE,"",IF(VLOOKUP($A166,parlvotes_lh!$A$11:$ZZ$200,146,FALSE)=0,"",VLOOKUP($A166,parlvotes_lh!$A$11:$ZZ$200,146,FALSE)))</f>
        <v/>
      </c>
      <c r="R166" s="248" t="str">
        <f>IF(ISERROR(VLOOKUP($A166,parlvotes_lh!$A$11:$ZZ$200,166,FALSE))=TRUE,"",IF(VLOOKUP($A166,parlvotes_lh!$A$11:$ZZ$200,166,FALSE)=0,"",VLOOKUP($A166,parlvotes_lh!$A$11:$ZZ$200,166,FALSE)))</f>
        <v/>
      </c>
      <c r="S166" s="248" t="str">
        <f>IF(ISERROR(VLOOKUP($A166,parlvotes_lh!$A$11:$ZZ$200,186,FALSE))=TRUE,"",IF(VLOOKUP($A166,parlvotes_lh!$A$11:$ZZ$200,186,FALSE)=0,"",VLOOKUP($A166,parlvotes_lh!$A$11:$ZZ$200,186,FALSE)))</f>
        <v/>
      </c>
      <c r="T166" s="248" t="str">
        <f>IF(ISERROR(VLOOKUP($A166,parlvotes_lh!$A$11:$ZZ$200,206,FALSE))=TRUE,"",IF(VLOOKUP($A166,parlvotes_lh!$A$11:$ZZ$200,206,FALSE)=0,"",VLOOKUP($A166,parlvotes_lh!$A$11:$ZZ$200,206,FALSE)))</f>
        <v/>
      </c>
      <c r="U166" s="248" t="str">
        <f>IF(ISERROR(VLOOKUP($A166,parlvotes_lh!$A$11:$ZZ$200,226,FALSE))=TRUE,"",IF(VLOOKUP($A166,parlvotes_lh!$A$11:$ZZ$200,226,FALSE)=0,"",VLOOKUP($A166,parlvotes_lh!$A$11:$ZZ$200,226,FALSE)))</f>
        <v/>
      </c>
      <c r="V166" s="248" t="str">
        <f>IF(ISERROR(VLOOKUP($A166,parlvotes_lh!$A$11:$ZZ$200,246,FALSE))=TRUE,"",IF(VLOOKUP($A166,parlvotes_lh!$A$11:$ZZ$200,246,FALSE)=0,"",VLOOKUP($A166,parlvotes_lh!$A$11:$ZZ$200,246,FALSE)))</f>
        <v/>
      </c>
      <c r="W166" s="248" t="str">
        <f>IF(ISERROR(VLOOKUP($A166,parlvotes_lh!$A$11:$ZZ$200,266,FALSE))=TRUE,"",IF(VLOOKUP($A166,parlvotes_lh!$A$11:$ZZ$200,266,FALSE)=0,"",VLOOKUP($A166,parlvotes_lh!$A$11:$ZZ$200,266,FALSE)))</f>
        <v/>
      </c>
      <c r="X166" s="248" t="str">
        <f>IF(ISERROR(VLOOKUP($A166,parlvotes_lh!$A$11:$ZZ$200,286,FALSE))=TRUE,"",IF(VLOOKUP($A166,parlvotes_lh!$A$11:$ZZ$200,286,FALSE)=0,"",VLOOKUP($A166,parlvotes_lh!$A$11:$ZZ$200,286,FALSE)))</f>
        <v/>
      </c>
      <c r="Y166" s="248" t="str">
        <f>IF(ISERROR(VLOOKUP($A166,parlvotes_lh!$A$11:$ZZ$200,306,FALSE))=TRUE,"",IF(VLOOKUP($A166,parlvotes_lh!$A$11:$ZZ$200,306,FALSE)=0,"",VLOOKUP($A166,parlvotes_lh!$A$11:$ZZ$200,306,FALSE)))</f>
        <v/>
      </c>
      <c r="Z166" s="248" t="str">
        <f>IF(ISERROR(VLOOKUP($A166,parlvotes_lh!$A$11:$ZZ$200,326,FALSE))=TRUE,"",IF(VLOOKUP($A166,parlvotes_lh!$A$11:$ZZ$200,326,FALSE)=0,"",VLOOKUP($A166,parlvotes_lh!$A$11:$ZZ$200,326,FALSE)))</f>
        <v/>
      </c>
      <c r="AA166" s="248" t="str">
        <f>IF(ISERROR(VLOOKUP($A166,parlvotes_lh!$A$11:$ZZ$200,346,FALSE))=TRUE,"",IF(VLOOKUP($A166,parlvotes_lh!$A$11:$ZZ$200,346,FALSE)=0,"",VLOOKUP($A166,parlvotes_lh!$A$11:$ZZ$200,346,FALSE)))</f>
        <v/>
      </c>
      <c r="AB166" s="248" t="str">
        <f>IF(ISERROR(VLOOKUP($A166,parlvotes_lh!$A$11:$ZZ$200,366,FALSE))=TRUE,"",IF(VLOOKUP($A166,parlvotes_lh!$A$11:$ZZ$200,366,FALSE)=0,"",VLOOKUP($A166,parlvotes_lh!$A$11:$ZZ$200,366,FALSE)))</f>
        <v/>
      </c>
      <c r="AC166" s="248" t="str">
        <f>IF(ISERROR(VLOOKUP($A166,parlvotes_lh!$A$11:$ZZ$200,386,FALSE))=TRUE,"",IF(VLOOKUP($A166,parlvotes_lh!$A$11:$ZZ$200,386,FALSE)=0,"",VLOOKUP($A166,parlvotes_lh!$A$11:$ZZ$200,386,FALSE)))</f>
        <v/>
      </c>
    </row>
    <row r="167" spans="1:29" ht="13.5" customHeight="1" x14ac:dyDescent="0.2">
      <c r="A167" s="242"/>
      <c r="B167" s="96" t="str">
        <f>IF(A167="","",MID(info_weblinks!$C$3,32,3))</f>
        <v/>
      </c>
      <c r="C167" s="96" t="str">
        <f>IF(info_parties!G163="","",info_parties!G163)</f>
        <v/>
      </c>
      <c r="D167" s="96" t="str">
        <f>IF(info_parties!K163="","",info_parties!K163)</f>
        <v/>
      </c>
      <c r="E167" s="96" t="str">
        <f>IF(info_parties!H163="","",info_parties!H163)</f>
        <v/>
      </c>
      <c r="F167" s="243" t="str">
        <f t="shared" ref="F167:F198" si="20">IF(MAX(J167:AC167)=0,"",INDEX(J$1:AC$1,MATCH(TRUE,INDEX((J167:AC167&lt;&gt;""),0),0)))</f>
        <v/>
      </c>
      <c r="G167" s="244" t="str">
        <f t="shared" ref="G167:G198" si="21">IF(MAX(J167:AC167)=0,"",INDEX(J$1:AC$1,1,MATCH(LOOKUP(9.99+307,J167:AC167),J167:AC167,0)))</f>
        <v/>
      </c>
      <c r="H167" s="245" t="str">
        <f t="shared" ref="H167:H198" si="22">IF(MAX(J167:AC167)=0,"",MAX(J167:AC167))</f>
        <v/>
      </c>
      <c r="I167" s="246" t="str">
        <f t="shared" ref="I167:I198" si="23">IF(H167="","",INDEX(J$1:AC$1,1,MATCH(H167,J167:AC167,0)))</f>
        <v/>
      </c>
      <c r="J167" s="247" t="str">
        <f>IF(ISERROR(VLOOKUP($A167,parlvotes_lh!$A$11:$ZZ$200,6,FALSE))=TRUE,"",IF(VLOOKUP($A167,parlvotes_lh!$A$11:$ZZ$200,6,FALSE)=0,"",VLOOKUP($A167,parlvotes_lh!$A$11:$ZZ$200,6,FALSE)))</f>
        <v/>
      </c>
      <c r="K167" s="247" t="str">
        <f>IF(ISERROR(VLOOKUP($A167,parlvotes_lh!$A$11:$ZZ$200,26,FALSE))=TRUE,"",IF(VLOOKUP($A167,parlvotes_lh!$A$11:$ZZ$200,26,FALSE)=0,"",VLOOKUP($A167,parlvotes_lh!$A$11:$ZZ$200,26,FALSE)))</f>
        <v/>
      </c>
      <c r="L167" s="247" t="str">
        <f>IF(ISERROR(VLOOKUP($A167,parlvotes_lh!$A$11:$ZZ$200,46,FALSE))=TRUE,"",IF(VLOOKUP($A167,parlvotes_lh!$A$11:$ZZ$200,46,FALSE)=0,"",VLOOKUP($A167,parlvotes_lh!$A$11:$ZZ$200,46,FALSE)))</f>
        <v/>
      </c>
      <c r="M167" s="247" t="str">
        <f>IF(ISERROR(VLOOKUP($A167,parlvotes_lh!$A$11:$ZZ$200,66,FALSE))=TRUE,"",IF(VLOOKUP($A167,parlvotes_lh!$A$11:$ZZ$200,66,FALSE)=0,"",VLOOKUP($A167,parlvotes_lh!$A$11:$ZZ$200,66,FALSE)))</f>
        <v/>
      </c>
      <c r="N167" s="247" t="str">
        <f>IF(ISERROR(VLOOKUP($A167,parlvotes_lh!$A$11:$ZZ$200,86,FALSE))=TRUE,"",IF(VLOOKUP($A167,parlvotes_lh!$A$11:$ZZ$200,86,FALSE)=0,"",VLOOKUP($A167,parlvotes_lh!$A$11:$ZZ$200,86,FALSE)))</f>
        <v/>
      </c>
      <c r="O167" s="247" t="str">
        <f>IF(ISERROR(VLOOKUP($A167,parlvotes_lh!$A$11:$ZZ$200,106,FALSE))=TRUE,"",IF(VLOOKUP($A167,parlvotes_lh!$A$11:$ZZ$200,106,FALSE)=0,"",VLOOKUP($A167,parlvotes_lh!$A$11:$ZZ$200,106,FALSE)))</f>
        <v/>
      </c>
      <c r="P167" s="247" t="str">
        <f>IF(ISERROR(VLOOKUP($A167,parlvotes_lh!$A$11:$ZZ$200,126,FALSE))=TRUE,"",IF(VLOOKUP($A167,parlvotes_lh!$A$11:$ZZ$200,126,FALSE)=0,"",VLOOKUP($A167,parlvotes_lh!$A$11:$ZZ$200,126,FALSE)))</f>
        <v/>
      </c>
      <c r="Q167" s="248" t="str">
        <f>IF(ISERROR(VLOOKUP($A167,parlvotes_lh!$A$11:$ZZ$200,146,FALSE))=TRUE,"",IF(VLOOKUP($A167,parlvotes_lh!$A$11:$ZZ$200,146,FALSE)=0,"",VLOOKUP($A167,parlvotes_lh!$A$11:$ZZ$200,146,FALSE)))</f>
        <v/>
      </c>
      <c r="R167" s="248" t="str">
        <f>IF(ISERROR(VLOOKUP($A167,parlvotes_lh!$A$11:$ZZ$200,166,FALSE))=TRUE,"",IF(VLOOKUP($A167,parlvotes_lh!$A$11:$ZZ$200,166,FALSE)=0,"",VLOOKUP($A167,parlvotes_lh!$A$11:$ZZ$200,166,FALSE)))</f>
        <v/>
      </c>
      <c r="S167" s="248" t="str">
        <f>IF(ISERROR(VLOOKUP($A167,parlvotes_lh!$A$11:$ZZ$200,186,FALSE))=TRUE,"",IF(VLOOKUP($A167,parlvotes_lh!$A$11:$ZZ$200,186,FALSE)=0,"",VLOOKUP($A167,parlvotes_lh!$A$11:$ZZ$200,186,FALSE)))</f>
        <v/>
      </c>
      <c r="T167" s="248" t="str">
        <f>IF(ISERROR(VLOOKUP($A167,parlvotes_lh!$A$11:$ZZ$200,206,FALSE))=TRUE,"",IF(VLOOKUP($A167,parlvotes_lh!$A$11:$ZZ$200,206,FALSE)=0,"",VLOOKUP($A167,parlvotes_lh!$A$11:$ZZ$200,206,FALSE)))</f>
        <v/>
      </c>
      <c r="U167" s="248" t="str">
        <f>IF(ISERROR(VLOOKUP($A167,parlvotes_lh!$A$11:$ZZ$200,226,FALSE))=TRUE,"",IF(VLOOKUP($A167,parlvotes_lh!$A$11:$ZZ$200,226,FALSE)=0,"",VLOOKUP($A167,parlvotes_lh!$A$11:$ZZ$200,226,FALSE)))</f>
        <v/>
      </c>
      <c r="V167" s="248" t="str">
        <f>IF(ISERROR(VLOOKUP($A167,parlvotes_lh!$A$11:$ZZ$200,246,FALSE))=TRUE,"",IF(VLOOKUP($A167,parlvotes_lh!$A$11:$ZZ$200,246,FALSE)=0,"",VLOOKUP($A167,parlvotes_lh!$A$11:$ZZ$200,246,FALSE)))</f>
        <v/>
      </c>
      <c r="W167" s="248" t="str">
        <f>IF(ISERROR(VLOOKUP($A167,parlvotes_lh!$A$11:$ZZ$200,266,FALSE))=TRUE,"",IF(VLOOKUP($A167,parlvotes_lh!$A$11:$ZZ$200,266,FALSE)=0,"",VLOOKUP($A167,parlvotes_lh!$A$11:$ZZ$200,266,FALSE)))</f>
        <v/>
      </c>
      <c r="X167" s="248" t="str">
        <f>IF(ISERROR(VLOOKUP($A167,parlvotes_lh!$A$11:$ZZ$200,286,FALSE))=TRUE,"",IF(VLOOKUP($A167,parlvotes_lh!$A$11:$ZZ$200,286,FALSE)=0,"",VLOOKUP($A167,parlvotes_lh!$A$11:$ZZ$200,286,FALSE)))</f>
        <v/>
      </c>
      <c r="Y167" s="248" t="str">
        <f>IF(ISERROR(VLOOKUP($A167,parlvotes_lh!$A$11:$ZZ$200,306,FALSE))=TRUE,"",IF(VLOOKUP($A167,parlvotes_lh!$A$11:$ZZ$200,306,FALSE)=0,"",VLOOKUP($A167,parlvotes_lh!$A$11:$ZZ$200,306,FALSE)))</f>
        <v/>
      </c>
      <c r="Z167" s="248" t="str">
        <f>IF(ISERROR(VLOOKUP($A167,parlvotes_lh!$A$11:$ZZ$200,326,FALSE))=TRUE,"",IF(VLOOKUP($A167,parlvotes_lh!$A$11:$ZZ$200,326,FALSE)=0,"",VLOOKUP($A167,parlvotes_lh!$A$11:$ZZ$200,326,FALSE)))</f>
        <v/>
      </c>
      <c r="AA167" s="248" t="str">
        <f>IF(ISERROR(VLOOKUP($A167,parlvotes_lh!$A$11:$ZZ$200,346,FALSE))=TRUE,"",IF(VLOOKUP($A167,parlvotes_lh!$A$11:$ZZ$200,346,FALSE)=0,"",VLOOKUP($A167,parlvotes_lh!$A$11:$ZZ$200,346,FALSE)))</f>
        <v/>
      </c>
      <c r="AB167" s="248" t="str">
        <f>IF(ISERROR(VLOOKUP($A167,parlvotes_lh!$A$11:$ZZ$200,366,FALSE))=TRUE,"",IF(VLOOKUP($A167,parlvotes_lh!$A$11:$ZZ$200,366,FALSE)=0,"",VLOOKUP($A167,parlvotes_lh!$A$11:$ZZ$200,366,FALSE)))</f>
        <v/>
      </c>
      <c r="AC167" s="248" t="str">
        <f>IF(ISERROR(VLOOKUP($A167,parlvotes_lh!$A$11:$ZZ$200,386,FALSE))=TRUE,"",IF(VLOOKUP($A167,parlvotes_lh!$A$11:$ZZ$200,386,FALSE)=0,"",VLOOKUP($A167,parlvotes_lh!$A$11:$ZZ$200,386,FALSE)))</f>
        <v/>
      </c>
    </row>
    <row r="168" spans="1:29" ht="13.5" customHeight="1" x14ac:dyDescent="0.2">
      <c r="A168" s="242"/>
      <c r="B168" s="96" t="str">
        <f>IF(A168="","",MID(info_weblinks!$C$3,32,3))</f>
        <v/>
      </c>
      <c r="C168" s="96" t="str">
        <f>IF(info_parties!G164="","",info_parties!G164)</f>
        <v/>
      </c>
      <c r="D168" s="96" t="str">
        <f>IF(info_parties!K164="","",info_parties!K164)</f>
        <v/>
      </c>
      <c r="E168" s="96" t="str">
        <f>IF(info_parties!H164="","",info_parties!H164)</f>
        <v/>
      </c>
      <c r="F168" s="243" t="str">
        <f t="shared" si="20"/>
        <v/>
      </c>
      <c r="G168" s="244" t="str">
        <f t="shared" si="21"/>
        <v/>
      </c>
      <c r="H168" s="245" t="str">
        <f t="shared" si="22"/>
        <v/>
      </c>
      <c r="I168" s="246" t="str">
        <f t="shared" si="23"/>
        <v/>
      </c>
      <c r="J168" s="247" t="str">
        <f>IF(ISERROR(VLOOKUP($A168,parlvotes_lh!$A$11:$ZZ$200,6,FALSE))=TRUE,"",IF(VLOOKUP($A168,parlvotes_lh!$A$11:$ZZ$200,6,FALSE)=0,"",VLOOKUP($A168,parlvotes_lh!$A$11:$ZZ$200,6,FALSE)))</f>
        <v/>
      </c>
      <c r="K168" s="247" t="str">
        <f>IF(ISERROR(VLOOKUP($A168,parlvotes_lh!$A$11:$ZZ$200,26,FALSE))=TRUE,"",IF(VLOOKUP($A168,parlvotes_lh!$A$11:$ZZ$200,26,FALSE)=0,"",VLOOKUP($A168,parlvotes_lh!$A$11:$ZZ$200,26,FALSE)))</f>
        <v/>
      </c>
      <c r="L168" s="247" t="str">
        <f>IF(ISERROR(VLOOKUP($A168,parlvotes_lh!$A$11:$ZZ$200,46,FALSE))=TRUE,"",IF(VLOOKUP($A168,parlvotes_lh!$A$11:$ZZ$200,46,FALSE)=0,"",VLOOKUP($A168,parlvotes_lh!$A$11:$ZZ$200,46,FALSE)))</f>
        <v/>
      </c>
      <c r="M168" s="247" t="str">
        <f>IF(ISERROR(VLOOKUP($A168,parlvotes_lh!$A$11:$ZZ$200,66,FALSE))=TRUE,"",IF(VLOOKUP($A168,parlvotes_lh!$A$11:$ZZ$200,66,FALSE)=0,"",VLOOKUP($A168,parlvotes_lh!$A$11:$ZZ$200,66,FALSE)))</f>
        <v/>
      </c>
      <c r="N168" s="247" t="str">
        <f>IF(ISERROR(VLOOKUP($A168,parlvotes_lh!$A$11:$ZZ$200,86,FALSE))=TRUE,"",IF(VLOOKUP($A168,parlvotes_lh!$A$11:$ZZ$200,86,FALSE)=0,"",VLOOKUP($A168,parlvotes_lh!$A$11:$ZZ$200,86,FALSE)))</f>
        <v/>
      </c>
      <c r="O168" s="247" t="str">
        <f>IF(ISERROR(VLOOKUP($A168,parlvotes_lh!$A$11:$ZZ$200,106,FALSE))=TRUE,"",IF(VLOOKUP($A168,parlvotes_lh!$A$11:$ZZ$200,106,FALSE)=0,"",VLOOKUP($A168,parlvotes_lh!$A$11:$ZZ$200,106,FALSE)))</f>
        <v/>
      </c>
      <c r="P168" s="247" t="str">
        <f>IF(ISERROR(VLOOKUP($A168,parlvotes_lh!$A$11:$ZZ$200,126,FALSE))=TRUE,"",IF(VLOOKUP($A168,parlvotes_lh!$A$11:$ZZ$200,126,FALSE)=0,"",VLOOKUP($A168,parlvotes_lh!$A$11:$ZZ$200,126,FALSE)))</f>
        <v/>
      </c>
      <c r="Q168" s="248" t="str">
        <f>IF(ISERROR(VLOOKUP($A168,parlvotes_lh!$A$11:$ZZ$200,146,FALSE))=TRUE,"",IF(VLOOKUP($A168,parlvotes_lh!$A$11:$ZZ$200,146,FALSE)=0,"",VLOOKUP($A168,parlvotes_lh!$A$11:$ZZ$200,146,FALSE)))</f>
        <v/>
      </c>
      <c r="R168" s="248" t="str">
        <f>IF(ISERROR(VLOOKUP($A168,parlvotes_lh!$A$11:$ZZ$200,166,FALSE))=TRUE,"",IF(VLOOKUP($A168,parlvotes_lh!$A$11:$ZZ$200,166,FALSE)=0,"",VLOOKUP($A168,parlvotes_lh!$A$11:$ZZ$200,166,FALSE)))</f>
        <v/>
      </c>
      <c r="S168" s="248" t="str">
        <f>IF(ISERROR(VLOOKUP($A168,parlvotes_lh!$A$11:$ZZ$200,186,FALSE))=TRUE,"",IF(VLOOKUP($A168,parlvotes_lh!$A$11:$ZZ$200,186,FALSE)=0,"",VLOOKUP($A168,parlvotes_lh!$A$11:$ZZ$200,186,FALSE)))</f>
        <v/>
      </c>
      <c r="T168" s="248" t="str">
        <f>IF(ISERROR(VLOOKUP($A168,parlvotes_lh!$A$11:$ZZ$200,206,FALSE))=TRUE,"",IF(VLOOKUP($A168,parlvotes_lh!$A$11:$ZZ$200,206,FALSE)=0,"",VLOOKUP($A168,parlvotes_lh!$A$11:$ZZ$200,206,FALSE)))</f>
        <v/>
      </c>
      <c r="U168" s="248" t="str">
        <f>IF(ISERROR(VLOOKUP($A168,parlvotes_lh!$A$11:$ZZ$200,226,FALSE))=TRUE,"",IF(VLOOKUP($A168,parlvotes_lh!$A$11:$ZZ$200,226,FALSE)=0,"",VLOOKUP($A168,parlvotes_lh!$A$11:$ZZ$200,226,FALSE)))</f>
        <v/>
      </c>
      <c r="V168" s="248" t="str">
        <f>IF(ISERROR(VLOOKUP($A168,parlvotes_lh!$A$11:$ZZ$200,246,FALSE))=TRUE,"",IF(VLOOKUP($A168,parlvotes_lh!$A$11:$ZZ$200,246,FALSE)=0,"",VLOOKUP($A168,parlvotes_lh!$A$11:$ZZ$200,246,FALSE)))</f>
        <v/>
      </c>
      <c r="W168" s="248" t="str">
        <f>IF(ISERROR(VLOOKUP($A168,parlvotes_lh!$A$11:$ZZ$200,266,FALSE))=TRUE,"",IF(VLOOKUP($A168,parlvotes_lh!$A$11:$ZZ$200,266,FALSE)=0,"",VLOOKUP($A168,parlvotes_lh!$A$11:$ZZ$200,266,FALSE)))</f>
        <v/>
      </c>
      <c r="X168" s="248" t="str">
        <f>IF(ISERROR(VLOOKUP($A168,parlvotes_lh!$A$11:$ZZ$200,286,FALSE))=TRUE,"",IF(VLOOKUP($A168,parlvotes_lh!$A$11:$ZZ$200,286,FALSE)=0,"",VLOOKUP($A168,parlvotes_lh!$A$11:$ZZ$200,286,FALSE)))</f>
        <v/>
      </c>
      <c r="Y168" s="248" t="str">
        <f>IF(ISERROR(VLOOKUP($A168,parlvotes_lh!$A$11:$ZZ$200,306,FALSE))=TRUE,"",IF(VLOOKUP($A168,parlvotes_lh!$A$11:$ZZ$200,306,FALSE)=0,"",VLOOKUP($A168,parlvotes_lh!$A$11:$ZZ$200,306,FALSE)))</f>
        <v/>
      </c>
      <c r="Z168" s="248" t="str">
        <f>IF(ISERROR(VLOOKUP($A168,parlvotes_lh!$A$11:$ZZ$200,326,FALSE))=TRUE,"",IF(VLOOKUP($A168,parlvotes_lh!$A$11:$ZZ$200,326,FALSE)=0,"",VLOOKUP($A168,parlvotes_lh!$A$11:$ZZ$200,326,FALSE)))</f>
        <v/>
      </c>
      <c r="AA168" s="248" t="str">
        <f>IF(ISERROR(VLOOKUP($A168,parlvotes_lh!$A$11:$ZZ$200,346,FALSE))=TRUE,"",IF(VLOOKUP($A168,parlvotes_lh!$A$11:$ZZ$200,346,FALSE)=0,"",VLOOKUP($A168,parlvotes_lh!$A$11:$ZZ$200,346,FALSE)))</f>
        <v/>
      </c>
      <c r="AB168" s="248" t="str">
        <f>IF(ISERROR(VLOOKUP($A168,parlvotes_lh!$A$11:$ZZ$200,366,FALSE))=TRUE,"",IF(VLOOKUP($A168,parlvotes_lh!$A$11:$ZZ$200,366,FALSE)=0,"",VLOOKUP($A168,parlvotes_lh!$A$11:$ZZ$200,366,FALSE)))</f>
        <v/>
      </c>
      <c r="AC168" s="248" t="str">
        <f>IF(ISERROR(VLOOKUP($A168,parlvotes_lh!$A$11:$ZZ$200,386,FALSE))=TRUE,"",IF(VLOOKUP($A168,parlvotes_lh!$A$11:$ZZ$200,386,FALSE)=0,"",VLOOKUP($A168,parlvotes_lh!$A$11:$ZZ$200,386,FALSE)))</f>
        <v/>
      </c>
    </row>
    <row r="169" spans="1:29" ht="13.5" customHeight="1" x14ac:dyDescent="0.2">
      <c r="A169" s="242"/>
      <c r="B169" s="96" t="str">
        <f>IF(A169="","",MID(info_weblinks!$C$3,32,3))</f>
        <v/>
      </c>
      <c r="C169" s="96" t="str">
        <f>IF(info_parties!G165="","",info_parties!G165)</f>
        <v/>
      </c>
      <c r="D169" s="96" t="str">
        <f>IF(info_parties!K165="","",info_parties!K165)</f>
        <v/>
      </c>
      <c r="E169" s="96" t="str">
        <f>IF(info_parties!H165="","",info_parties!H165)</f>
        <v/>
      </c>
      <c r="F169" s="243" t="str">
        <f t="shared" si="20"/>
        <v/>
      </c>
      <c r="G169" s="244" t="str">
        <f t="shared" si="21"/>
        <v/>
      </c>
      <c r="H169" s="245" t="str">
        <f t="shared" si="22"/>
        <v/>
      </c>
      <c r="I169" s="246" t="str">
        <f t="shared" si="23"/>
        <v/>
      </c>
      <c r="J169" s="247" t="str">
        <f>IF(ISERROR(VLOOKUP($A169,parlvotes_lh!$A$11:$ZZ$200,6,FALSE))=TRUE,"",IF(VLOOKUP($A169,parlvotes_lh!$A$11:$ZZ$200,6,FALSE)=0,"",VLOOKUP($A169,parlvotes_lh!$A$11:$ZZ$200,6,FALSE)))</f>
        <v/>
      </c>
      <c r="K169" s="247" t="str">
        <f>IF(ISERROR(VLOOKUP($A169,parlvotes_lh!$A$11:$ZZ$200,26,FALSE))=TRUE,"",IF(VLOOKUP($A169,parlvotes_lh!$A$11:$ZZ$200,26,FALSE)=0,"",VLOOKUP($A169,parlvotes_lh!$A$11:$ZZ$200,26,FALSE)))</f>
        <v/>
      </c>
      <c r="L169" s="247" t="str">
        <f>IF(ISERROR(VLOOKUP($A169,parlvotes_lh!$A$11:$ZZ$200,46,FALSE))=TRUE,"",IF(VLOOKUP($A169,parlvotes_lh!$A$11:$ZZ$200,46,FALSE)=0,"",VLOOKUP($A169,parlvotes_lh!$A$11:$ZZ$200,46,FALSE)))</f>
        <v/>
      </c>
      <c r="M169" s="247" t="str">
        <f>IF(ISERROR(VLOOKUP($A169,parlvotes_lh!$A$11:$ZZ$200,66,FALSE))=TRUE,"",IF(VLOOKUP($A169,parlvotes_lh!$A$11:$ZZ$200,66,FALSE)=0,"",VLOOKUP($A169,parlvotes_lh!$A$11:$ZZ$200,66,FALSE)))</f>
        <v/>
      </c>
      <c r="N169" s="247" t="str">
        <f>IF(ISERROR(VLOOKUP($A169,parlvotes_lh!$A$11:$ZZ$200,86,FALSE))=TRUE,"",IF(VLOOKUP($A169,parlvotes_lh!$A$11:$ZZ$200,86,FALSE)=0,"",VLOOKUP($A169,parlvotes_lh!$A$11:$ZZ$200,86,FALSE)))</f>
        <v/>
      </c>
      <c r="O169" s="247" t="str">
        <f>IF(ISERROR(VLOOKUP($A169,parlvotes_lh!$A$11:$ZZ$200,106,FALSE))=TRUE,"",IF(VLOOKUP($A169,parlvotes_lh!$A$11:$ZZ$200,106,FALSE)=0,"",VLOOKUP($A169,parlvotes_lh!$A$11:$ZZ$200,106,FALSE)))</f>
        <v/>
      </c>
      <c r="P169" s="247" t="str">
        <f>IF(ISERROR(VLOOKUP($A169,parlvotes_lh!$A$11:$ZZ$200,126,FALSE))=TRUE,"",IF(VLOOKUP($A169,parlvotes_lh!$A$11:$ZZ$200,126,FALSE)=0,"",VLOOKUP($A169,parlvotes_lh!$A$11:$ZZ$200,126,FALSE)))</f>
        <v/>
      </c>
      <c r="Q169" s="248" t="str">
        <f>IF(ISERROR(VLOOKUP($A169,parlvotes_lh!$A$11:$ZZ$200,146,FALSE))=TRUE,"",IF(VLOOKUP($A169,parlvotes_lh!$A$11:$ZZ$200,146,FALSE)=0,"",VLOOKUP($A169,parlvotes_lh!$A$11:$ZZ$200,146,FALSE)))</f>
        <v/>
      </c>
      <c r="R169" s="248" t="str">
        <f>IF(ISERROR(VLOOKUP($A169,parlvotes_lh!$A$11:$ZZ$200,166,FALSE))=TRUE,"",IF(VLOOKUP($A169,parlvotes_lh!$A$11:$ZZ$200,166,FALSE)=0,"",VLOOKUP($A169,parlvotes_lh!$A$11:$ZZ$200,166,FALSE)))</f>
        <v/>
      </c>
      <c r="S169" s="248" t="str">
        <f>IF(ISERROR(VLOOKUP($A169,parlvotes_lh!$A$11:$ZZ$200,186,FALSE))=TRUE,"",IF(VLOOKUP($A169,parlvotes_lh!$A$11:$ZZ$200,186,FALSE)=0,"",VLOOKUP($A169,parlvotes_lh!$A$11:$ZZ$200,186,FALSE)))</f>
        <v/>
      </c>
      <c r="T169" s="248" t="str">
        <f>IF(ISERROR(VLOOKUP($A169,parlvotes_lh!$A$11:$ZZ$200,206,FALSE))=TRUE,"",IF(VLOOKUP($A169,parlvotes_lh!$A$11:$ZZ$200,206,FALSE)=0,"",VLOOKUP($A169,parlvotes_lh!$A$11:$ZZ$200,206,FALSE)))</f>
        <v/>
      </c>
      <c r="U169" s="248" t="str">
        <f>IF(ISERROR(VLOOKUP($A169,parlvotes_lh!$A$11:$ZZ$200,226,FALSE))=TRUE,"",IF(VLOOKUP($A169,parlvotes_lh!$A$11:$ZZ$200,226,FALSE)=0,"",VLOOKUP($A169,parlvotes_lh!$A$11:$ZZ$200,226,FALSE)))</f>
        <v/>
      </c>
      <c r="V169" s="248" t="str">
        <f>IF(ISERROR(VLOOKUP($A169,parlvotes_lh!$A$11:$ZZ$200,246,FALSE))=TRUE,"",IF(VLOOKUP($A169,parlvotes_lh!$A$11:$ZZ$200,246,FALSE)=0,"",VLOOKUP($A169,parlvotes_lh!$A$11:$ZZ$200,246,FALSE)))</f>
        <v/>
      </c>
      <c r="W169" s="248" t="str">
        <f>IF(ISERROR(VLOOKUP($A169,parlvotes_lh!$A$11:$ZZ$200,266,FALSE))=TRUE,"",IF(VLOOKUP($A169,parlvotes_lh!$A$11:$ZZ$200,266,FALSE)=0,"",VLOOKUP($A169,parlvotes_lh!$A$11:$ZZ$200,266,FALSE)))</f>
        <v/>
      </c>
      <c r="X169" s="248" t="str">
        <f>IF(ISERROR(VLOOKUP($A169,parlvotes_lh!$A$11:$ZZ$200,286,FALSE))=TRUE,"",IF(VLOOKUP($A169,parlvotes_lh!$A$11:$ZZ$200,286,FALSE)=0,"",VLOOKUP($A169,parlvotes_lh!$A$11:$ZZ$200,286,FALSE)))</f>
        <v/>
      </c>
      <c r="Y169" s="248" t="str">
        <f>IF(ISERROR(VLOOKUP($A169,parlvotes_lh!$A$11:$ZZ$200,306,FALSE))=TRUE,"",IF(VLOOKUP($A169,parlvotes_lh!$A$11:$ZZ$200,306,FALSE)=0,"",VLOOKUP($A169,parlvotes_lh!$A$11:$ZZ$200,306,FALSE)))</f>
        <v/>
      </c>
      <c r="Z169" s="248" t="str">
        <f>IF(ISERROR(VLOOKUP($A169,parlvotes_lh!$A$11:$ZZ$200,326,FALSE))=TRUE,"",IF(VLOOKUP($A169,parlvotes_lh!$A$11:$ZZ$200,326,FALSE)=0,"",VLOOKUP($A169,parlvotes_lh!$A$11:$ZZ$200,326,FALSE)))</f>
        <v/>
      </c>
      <c r="AA169" s="248" t="str">
        <f>IF(ISERROR(VLOOKUP($A169,parlvotes_lh!$A$11:$ZZ$200,346,FALSE))=TRUE,"",IF(VLOOKUP($A169,parlvotes_lh!$A$11:$ZZ$200,346,FALSE)=0,"",VLOOKUP($A169,parlvotes_lh!$A$11:$ZZ$200,346,FALSE)))</f>
        <v/>
      </c>
      <c r="AB169" s="248" t="str">
        <f>IF(ISERROR(VLOOKUP($A169,parlvotes_lh!$A$11:$ZZ$200,366,FALSE))=TRUE,"",IF(VLOOKUP($A169,parlvotes_lh!$A$11:$ZZ$200,366,FALSE)=0,"",VLOOKUP($A169,parlvotes_lh!$A$11:$ZZ$200,366,FALSE)))</f>
        <v/>
      </c>
      <c r="AC169" s="248" t="str">
        <f>IF(ISERROR(VLOOKUP($A169,parlvotes_lh!$A$11:$ZZ$200,386,FALSE))=TRUE,"",IF(VLOOKUP($A169,parlvotes_lh!$A$11:$ZZ$200,386,FALSE)=0,"",VLOOKUP($A169,parlvotes_lh!$A$11:$ZZ$200,386,FALSE)))</f>
        <v/>
      </c>
    </row>
    <row r="170" spans="1:29" ht="13.5" customHeight="1" x14ac:dyDescent="0.2">
      <c r="A170" s="242"/>
      <c r="B170" s="96" t="str">
        <f>IF(A170="","",MID(info_weblinks!$C$3,32,3))</f>
        <v/>
      </c>
      <c r="C170" s="96" t="str">
        <f>IF(info_parties!G166="","",info_parties!G166)</f>
        <v/>
      </c>
      <c r="D170" s="96" t="str">
        <f>IF(info_parties!K166="","",info_parties!K166)</f>
        <v/>
      </c>
      <c r="E170" s="96" t="str">
        <f>IF(info_parties!H166="","",info_parties!H166)</f>
        <v/>
      </c>
      <c r="F170" s="243" t="str">
        <f t="shared" si="20"/>
        <v/>
      </c>
      <c r="G170" s="244" t="str">
        <f t="shared" si="21"/>
        <v/>
      </c>
      <c r="H170" s="245" t="str">
        <f t="shared" si="22"/>
        <v/>
      </c>
      <c r="I170" s="246" t="str">
        <f t="shared" si="23"/>
        <v/>
      </c>
      <c r="J170" s="247" t="str">
        <f>IF(ISERROR(VLOOKUP($A170,parlvotes_lh!$A$11:$ZZ$200,6,FALSE))=TRUE,"",IF(VLOOKUP($A170,parlvotes_lh!$A$11:$ZZ$200,6,FALSE)=0,"",VLOOKUP($A170,parlvotes_lh!$A$11:$ZZ$200,6,FALSE)))</f>
        <v/>
      </c>
      <c r="K170" s="247" t="str">
        <f>IF(ISERROR(VLOOKUP($A170,parlvotes_lh!$A$11:$ZZ$200,26,FALSE))=TRUE,"",IF(VLOOKUP($A170,parlvotes_lh!$A$11:$ZZ$200,26,FALSE)=0,"",VLOOKUP($A170,parlvotes_lh!$A$11:$ZZ$200,26,FALSE)))</f>
        <v/>
      </c>
      <c r="L170" s="247" t="str">
        <f>IF(ISERROR(VLOOKUP($A170,parlvotes_lh!$A$11:$ZZ$200,46,FALSE))=TRUE,"",IF(VLOOKUP($A170,parlvotes_lh!$A$11:$ZZ$200,46,FALSE)=0,"",VLOOKUP($A170,parlvotes_lh!$A$11:$ZZ$200,46,FALSE)))</f>
        <v/>
      </c>
      <c r="M170" s="247" t="str">
        <f>IF(ISERROR(VLOOKUP($A170,parlvotes_lh!$A$11:$ZZ$200,66,FALSE))=TRUE,"",IF(VLOOKUP($A170,parlvotes_lh!$A$11:$ZZ$200,66,FALSE)=0,"",VLOOKUP($A170,parlvotes_lh!$A$11:$ZZ$200,66,FALSE)))</f>
        <v/>
      </c>
      <c r="N170" s="247" t="str">
        <f>IF(ISERROR(VLOOKUP($A170,parlvotes_lh!$A$11:$ZZ$200,86,FALSE))=TRUE,"",IF(VLOOKUP($A170,parlvotes_lh!$A$11:$ZZ$200,86,FALSE)=0,"",VLOOKUP($A170,parlvotes_lh!$A$11:$ZZ$200,86,FALSE)))</f>
        <v/>
      </c>
      <c r="O170" s="247" t="str">
        <f>IF(ISERROR(VLOOKUP($A170,parlvotes_lh!$A$11:$ZZ$200,106,FALSE))=TRUE,"",IF(VLOOKUP($A170,parlvotes_lh!$A$11:$ZZ$200,106,FALSE)=0,"",VLOOKUP($A170,parlvotes_lh!$A$11:$ZZ$200,106,FALSE)))</f>
        <v/>
      </c>
      <c r="P170" s="247" t="str">
        <f>IF(ISERROR(VLOOKUP($A170,parlvotes_lh!$A$11:$ZZ$200,126,FALSE))=TRUE,"",IF(VLOOKUP($A170,parlvotes_lh!$A$11:$ZZ$200,126,FALSE)=0,"",VLOOKUP($A170,parlvotes_lh!$A$11:$ZZ$200,126,FALSE)))</f>
        <v/>
      </c>
      <c r="Q170" s="248" t="str">
        <f>IF(ISERROR(VLOOKUP($A170,parlvotes_lh!$A$11:$ZZ$200,146,FALSE))=TRUE,"",IF(VLOOKUP($A170,parlvotes_lh!$A$11:$ZZ$200,146,FALSE)=0,"",VLOOKUP($A170,parlvotes_lh!$A$11:$ZZ$200,146,FALSE)))</f>
        <v/>
      </c>
      <c r="R170" s="248" t="str">
        <f>IF(ISERROR(VLOOKUP($A170,parlvotes_lh!$A$11:$ZZ$200,166,FALSE))=TRUE,"",IF(VLOOKUP($A170,parlvotes_lh!$A$11:$ZZ$200,166,FALSE)=0,"",VLOOKUP($A170,parlvotes_lh!$A$11:$ZZ$200,166,FALSE)))</f>
        <v/>
      </c>
      <c r="S170" s="248" t="str">
        <f>IF(ISERROR(VLOOKUP($A170,parlvotes_lh!$A$11:$ZZ$200,186,FALSE))=TRUE,"",IF(VLOOKUP($A170,parlvotes_lh!$A$11:$ZZ$200,186,FALSE)=0,"",VLOOKUP($A170,parlvotes_lh!$A$11:$ZZ$200,186,FALSE)))</f>
        <v/>
      </c>
      <c r="T170" s="248" t="str">
        <f>IF(ISERROR(VLOOKUP($A170,parlvotes_lh!$A$11:$ZZ$200,206,FALSE))=TRUE,"",IF(VLOOKUP($A170,parlvotes_lh!$A$11:$ZZ$200,206,FALSE)=0,"",VLOOKUP($A170,parlvotes_lh!$A$11:$ZZ$200,206,FALSE)))</f>
        <v/>
      </c>
      <c r="U170" s="248" t="str">
        <f>IF(ISERROR(VLOOKUP($A170,parlvotes_lh!$A$11:$ZZ$200,226,FALSE))=TRUE,"",IF(VLOOKUP($A170,parlvotes_lh!$A$11:$ZZ$200,226,FALSE)=0,"",VLOOKUP($A170,parlvotes_lh!$A$11:$ZZ$200,226,FALSE)))</f>
        <v/>
      </c>
      <c r="V170" s="248" t="str">
        <f>IF(ISERROR(VLOOKUP($A170,parlvotes_lh!$A$11:$ZZ$200,246,FALSE))=TRUE,"",IF(VLOOKUP($A170,parlvotes_lh!$A$11:$ZZ$200,246,FALSE)=0,"",VLOOKUP($A170,parlvotes_lh!$A$11:$ZZ$200,246,FALSE)))</f>
        <v/>
      </c>
      <c r="W170" s="248" t="str">
        <f>IF(ISERROR(VLOOKUP($A170,parlvotes_lh!$A$11:$ZZ$200,266,FALSE))=TRUE,"",IF(VLOOKUP($A170,parlvotes_lh!$A$11:$ZZ$200,266,FALSE)=0,"",VLOOKUP($A170,parlvotes_lh!$A$11:$ZZ$200,266,FALSE)))</f>
        <v/>
      </c>
      <c r="X170" s="248" t="str">
        <f>IF(ISERROR(VLOOKUP($A170,parlvotes_lh!$A$11:$ZZ$200,286,FALSE))=TRUE,"",IF(VLOOKUP($A170,parlvotes_lh!$A$11:$ZZ$200,286,FALSE)=0,"",VLOOKUP($A170,parlvotes_lh!$A$11:$ZZ$200,286,FALSE)))</f>
        <v/>
      </c>
      <c r="Y170" s="248" t="str">
        <f>IF(ISERROR(VLOOKUP($A170,parlvotes_lh!$A$11:$ZZ$200,306,FALSE))=TRUE,"",IF(VLOOKUP($A170,parlvotes_lh!$A$11:$ZZ$200,306,FALSE)=0,"",VLOOKUP($A170,parlvotes_lh!$A$11:$ZZ$200,306,FALSE)))</f>
        <v/>
      </c>
      <c r="Z170" s="248" t="str">
        <f>IF(ISERROR(VLOOKUP($A170,parlvotes_lh!$A$11:$ZZ$200,326,FALSE))=TRUE,"",IF(VLOOKUP($A170,parlvotes_lh!$A$11:$ZZ$200,326,FALSE)=0,"",VLOOKUP($A170,parlvotes_lh!$A$11:$ZZ$200,326,FALSE)))</f>
        <v/>
      </c>
      <c r="AA170" s="248" t="str">
        <f>IF(ISERROR(VLOOKUP($A170,parlvotes_lh!$A$11:$ZZ$200,346,FALSE))=TRUE,"",IF(VLOOKUP($A170,parlvotes_lh!$A$11:$ZZ$200,346,FALSE)=0,"",VLOOKUP($A170,parlvotes_lh!$A$11:$ZZ$200,346,FALSE)))</f>
        <v/>
      </c>
      <c r="AB170" s="248" t="str">
        <f>IF(ISERROR(VLOOKUP($A170,parlvotes_lh!$A$11:$ZZ$200,366,FALSE))=TRUE,"",IF(VLOOKUP($A170,parlvotes_lh!$A$11:$ZZ$200,366,FALSE)=0,"",VLOOKUP($A170,parlvotes_lh!$A$11:$ZZ$200,366,FALSE)))</f>
        <v/>
      </c>
      <c r="AC170" s="248" t="str">
        <f>IF(ISERROR(VLOOKUP($A170,parlvotes_lh!$A$11:$ZZ$200,386,FALSE))=TRUE,"",IF(VLOOKUP($A170,parlvotes_lh!$A$11:$ZZ$200,386,FALSE)=0,"",VLOOKUP($A170,parlvotes_lh!$A$11:$ZZ$200,386,FALSE)))</f>
        <v/>
      </c>
    </row>
    <row r="171" spans="1:29" ht="13.5" customHeight="1" x14ac:dyDescent="0.2">
      <c r="A171" s="242"/>
      <c r="B171" s="96" t="str">
        <f>IF(A171="","",MID(info_weblinks!$C$3,32,3))</f>
        <v/>
      </c>
      <c r="C171" s="96" t="str">
        <f>IF(info_parties!G167="","",info_parties!G167)</f>
        <v/>
      </c>
      <c r="D171" s="96" t="str">
        <f>IF(info_parties!K167="","",info_parties!K167)</f>
        <v/>
      </c>
      <c r="E171" s="96" t="str">
        <f>IF(info_parties!H167="","",info_parties!H167)</f>
        <v/>
      </c>
      <c r="F171" s="243" t="str">
        <f t="shared" si="20"/>
        <v/>
      </c>
      <c r="G171" s="244" t="str">
        <f t="shared" si="21"/>
        <v/>
      </c>
      <c r="H171" s="245" t="str">
        <f t="shared" si="22"/>
        <v/>
      </c>
      <c r="I171" s="246" t="str">
        <f t="shared" si="23"/>
        <v/>
      </c>
      <c r="J171" s="247" t="str">
        <f>IF(ISERROR(VLOOKUP($A171,parlvotes_lh!$A$11:$ZZ$200,6,FALSE))=TRUE,"",IF(VLOOKUP($A171,parlvotes_lh!$A$11:$ZZ$200,6,FALSE)=0,"",VLOOKUP($A171,parlvotes_lh!$A$11:$ZZ$200,6,FALSE)))</f>
        <v/>
      </c>
      <c r="K171" s="247" t="str">
        <f>IF(ISERROR(VLOOKUP($A171,parlvotes_lh!$A$11:$ZZ$200,26,FALSE))=TRUE,"",IF(VLOOKUP($A171,parlvotes_lh!$A$11:$ZZ$200,26,FALSE)=0,"",VLOOKUP($A171,parlvotes_lh!$A$11:$ZZ$200,26,FALSE)))</f>
        <v/>
      </c>
      <c r="L171" s="247" t="str">
        <f>IF(ISERROR(VLOOKUP($A171,parlvotes_lh!$A$11:$ZZ$200,46,FALSE))=TRUE,"",IF(VLOOKUP($A171,parlvotes_lh!$A$11:$ZZ$200,46,FALSE)=0,"",VLOOKUP($A171,parlvotes_lh!$A$11:$ZZ$200,46,FALSE)))</f>
        <v/>
      </c>
      <c r="M171" s="247" t="str">
        <f>IF(ISERROR(VLOOKUP($A171,parlvotes_lh!$A$11:$ZZ$200,66,FALSE))=TRUE,"",IF(VLOOKUP($A171,parlvotes_lh!$A$11:$ZZ$200,66,FALSE)=0,"",VLOOKUP($A171,parlvotes_lh!$A$11:$ZZ$200,66,FALSE)))</f>
        <v/>
      </c>
      <c r="N171" s="247" t="str">
        <f>IF(ISERROR(VLOOKUP($A171,parlvotes_lh!$A$11:$ZZ$200,86,FALSE))=TRUE,"",IF(VLOOKUP($A171,parlvotes_lh!$A$11:$ZZ$200,86,FALSE)=0,"",VLOOKUP($A171,parlvotes_lh!$A$11:$ZZ$200,86,FALSE)))</f>
        <v/>
      </c>
      <c r="O171" s="247" t="str">
        <f>IF(ISERROR(VLOOKUP($A171,parlvotes_lh!$A$11:$ZZ$200,106,FALSE))=TRUE,"",IF(VLOOKUP($A171,parlvotes_lh!$A$11:$ZZ$200,106,FALSE)=0,"",VLOOKUP($A171,parlvotes_lh!$A$11:$ZZ$200,106,FALSE)))</f>
        <v/>
      </c>
      <c r="P171" s="247" t="str">
        <f>IF(ISERROR(VLOOKUP($A171,parlvotes_lh!$A$11:$ZZ$200,126,FALSE))=TRUE,"",IF(VLOOKUP($A171,parlvotes_lh!$A$11:$ZZ$200,126,FALSE)=0,"",VLOOKUP($A171,parlvotes_lh!$A$11:$ZZ$200,126,FALSE)))</f>
        <v/>
      </c>
      <c r="Q171" s="248" t="str">
        <f>IF(ISERROR(VLOOKUP($A171,parlvotes_lh!$A$11:$ZZ$200,146,FALSE))=TRUE,"",IF(VLOOKUP($A171,parlvotes_lh!$A$11:$ZZ$200,146,FALSE)=0,"",VLOOKUP($A171,parlvotes_lh!$A$11:$ZZ$200,146,FALSE)))</f>
        <v/>
      </c>
      <c r="R171" s="248" t="str">
        <f>IF(ISERROR(VLOOKUP($A171,parlvotes_lh!$A$11:$ZZ$200,166,FALSE))=TRUE,"",IF(VLOOKUP($A171,parlvotes_lh!$A$11:$ZZ$200,166,FALSE)=0,"",VLOOKUP($A171,parlvotes_lh!$A$11:$ZZ$200,166,FALSE)))</f>
        <v/>
      </c>
      <c r="S171" s="248" t="str">
        <f>IF(ISERROR(VLOOKUP($A171,parlvotes_lh!$A$11:$ZZ$200,186,FALSE))=TRUE,"",IF(VLOOKUP($A171,parlvotes_lh!$A$11:$ZZ$200,186,FALSE)=0,"",VLOOKUP($A171,parlvotes_lh!$A$11:$ZZ$200,186,FALSE)))</f>
        <v/>
      </c>
      <c r="T171" s="248" t="str">
        <f>IF(ISERROR(VLOOKUP($A171,parlvotes_lh!$A$11:$ZZ$200,206,FALSE))=TRUE,"",IF(VLOOKUP($A171,parlvotes_lh!$A$11:$ZZ$200,206,FALSE)=0,"",VLOOKUP($A171,parlvotes_lh!$A$11:$ZZ$200,206,FALSE)))</f>
        <v/>
      </c>
      <c r="U171" s="248" t="str">
        <f>IF(ISERROR(VLOOKUP($A171,parlvotes_lh!$A$11:$ZZ$200,226,FALSE))=TRUE,"",IF(VLOOKUP($A171,parlvotes_lh!$A$11:$ZZ$200,226,FALSE)=0,"",VLOOKUP($A171,parlvotes_lh!$A$11:$ZZ$200,226,FALSE)))</f>
        <v/>
      </c>
      <c r="V171" s="248" t="str">
        <f>IF(ISERROR(VLOOKUP($A171,parlvotes_lh!$A$11:$ZZ$200,246,FALSE))=TRUE,"",IF(VLOOKUP($A171,parlvotes_lh!$A$11:$ZZ$200,246,FALSE)=0,"",VLOOKUP($A171,parlvotes_lh!$A$11:$ZZ$200,246,FALSE)))</f>
        <v/>
      </c>
      <c r="W171" s="248" t="str">
        <f>IF(ISERROR(VLOOKUP($A171,parlvotes_lh!$A$11:$ZZ$200,266,FALSE))=TRUE,"",IF(VLOOKUP($A171,parlvotes_lh!$A$11:$ZZ$200,266,FALSE)=0,"",VLOOKUP($A171,parlvotes_lh!$A$11:$ZZ$200,266,FALSE)))</f>
        <v/>
      </c>
      <c r="X171" s="248" t="str">
        <f>IF(ISERROR(VLOOKUP($A171,parlvotes_lh!$A$11:$ZZ$200,286,FALSE))=TRUE,"",IF(VLOOKUP($A171,parlvotes_lh!$A$11:$ZZ$200,286,FALSE)=0,"",VLOOKUP($A171,parlvotes_lh!$A$11:$ZZ$200,286,FALSE)))</f>
        <v/>
      </c>
      <c r="Y171" s="248" t="str">
        <f>IF(ISERROR(VLOOKUP($A171,parlvotes_lh!$A$11:$ZZ$200,306,FALSE))=TRUE,"",IF(VLOOKUP($A171,parlvotes_lh!$A$11:$ZZ$200,306,FALSE)=0,"",VLOOKUP($A171,parlvotes_lh!$A$11:$ZZ$200,306,FALSE)))</f>
        <v/>
      </c>
      <c r="Z171" s="248" t="str">
        <f>IF(ISERROR(VLOOKUP($A171,parlvotes_lh!$A$11:$ZZ$200,326,FALSE))=TRUE,"",IF(VLOOKUP($A171,parlvotes_lh!$A$11:$ZZ$200,326,FALSE)=0,"",VLOOKUP($A171,parlvotes_lh!$A$11:$ZZ$200,326,FALSE)))</f>
        <v/>
      </c>
      <c r="AA171" s="248" t="str">
        <f>IF(ISERROR(VLOOKUP($A171,parlvotes_lh!$A$11:$ZZ$200,346,FALSE))=TRUE,"",IF(VLOOKUP($A171,parlvotes_lh!$A$11:$ZZ$200,346,FALSE)=0,"",VLOOKUP($A171,parlvotes_lh!$A$11:$ZZ$200,346,FALSE)))</f>
        <v/>
      </c>
      <c r="AB171" s="248" t="str">
        <f>IF(ISERROR(VLOOKUP($A171,parlvotes_lh!$A$11:$ZZ$200,366,FALSE))=TRUE,"",IF(VLOOKUP($A171,parlvotes_lh!$A$11:$ZZ$200,366,FALSE)=0,"",VLOOKUP($A171,parlvotes_lh!$A$11:$ZZ$200,366,FALSE)))</f>
        <v/>
      </c>
      <c r="AC171" s="248" t="str">
        <f>IF(ISERROR(VLOOKUP($A171,parlvotes_lh!$A$11:$ZZ$200,386,FALSE))=TRUE,"",IF(VLOOKUP($A171,parlvotes_lh!$A$11:$ZZ$200,386,FALSE)=0,"",VLOOKUP($A171,parlvotes_lh!$A$11:$ZZ$200,386,FALSE)))</f>
        <v/>
      </c>
    </row>
    <row r="172" spans="1:29" ht="13.5" customHeight="1" x14ac:dyDescent="0.2">
      <c r="A172" s="242"/>
      <c r="B172" s="96" t="str">
        <f>IF(A172="","",MID(info_weblinks!$C$3,32,3))</f>
        <v/>
      </c>
      <c r="C172" s="96" t="str">
        <f>IF(info_parties!G168="","",info_parties!G168)</f>
        <v/>
      </c>
      <c r="D172" s="96" t="str">
        <f>IF(info_parties!K168="","",info_parties!K168)</f>
        <v/>
      </c>
      <c r="E172" s="96" t="str">
        <f>IF(info_parties!H168="","",info_parties!H168)</f>
        <v/>
      </c>
      <c r="F172" s="243" t="str">
        <f t="shared" si="20"/>
        <v/>
      </c>
      <c r="G172" s="244" t="str">
        <f t="shared" si="21"/>
        <v/>
      </c>
      <c r="H172" s="245" t="str">
        <f t="shared" si="22"/>
        <v/>
      </c>
      <c r="I172" s="246" t="str">
        <f t="shared" si="23"/>
        <v/>
      </c>
      <c r="J172" s="247" t="str">
        <f>IF(ISERROR(VLOOKUP($A172,parlvotes_lh!$A$11:$ZZ$200,6,FALSE))=TRUE,"",IF(VLOOKUP($A172,parlvotes_lh!$A$11:$ZZ$200,6,FALSE)=0,"",VLOOKUP($A172,parlvotes_lh!$A$11:$ZZ$200,6,FALSE)))</f>
        <v/>
      </c>
      <c r="K172" s="247" t="str">
        <f>IF(ISERROR(VLOOKUP($A172,parlvotes_lh!$A$11:$ZZ$200,26,FALSE))=TRUE,"",IF(VLOOKUP($A172,parlvotes_lh!$A$11:$ZZ$200,26,FALSE)=0,"",VLOOKUP($A172,parlvotes_lh!$A$11:$ZZ$200,26,FALSE)))</f>
        <v/>
      </c>
      <c r="L172" s="247" t="str">
        <f>IF(ISERROR(VLOOKUP($A172,parlvotes_lh!$A$11:$ZZ$200,46,FALSE))=TRUE,"",IF(VLOOKUP($A172,parlvotes_lh!$A$11:$ZZ$200,46,FALSE)=0,"",VLOOKUP($A172,parlvotes_lh!$A$11:$ZZ$200,46,FALSE)))</f>
        <v/>
      </c>
      <c r="M172" s="247" t="str">
        <f>IF(ISERROR(VLOOKUP($A172,parlvotes_lh!$A$11:$ZZ$200,66,FALSE))=TRUE,"",IF(VLOOKUP($A172,parlvotes_lh!$A$11:$ZZ$200,66,FALSE)=0,"",VLOOKUP($A172,parlvotes_lh!$A$11:$ZZ$200,66,FALSE)))</f>
        <v/>
      </c>
      <c r="N172" s="247" t="str">
        <f>IF(ISERROR(VLOOKUP($A172,parlvotes_lh!$A$11:$ZZ$200,86,FALSE))=TRUE,"",IF(VLOOKUP($A172,parlvotes_lh!$A$11:$ZZ$200,86,FALSE)=0,"",VLOOKUP($A172,parlvotes_lh!$A$11:$ZZ$200,86,FALSE)))</f>
        <v/>
      </c>
      <c r="O172" s="247" t="str">
        <f>IF(ISERROR(VLOOKUP($A172,parlvotes_lh!$A$11:$ZZ$200,106,FALSE))=TRUE,"",IF(VLOOKUP($A172,parlvotes_lh!$A$11:$ZZ$200,106,FALSE)=0,"",VLOOKUP($A172,parlvotes_lh!$A$11:$ZZ$200,106,FALSE)))</f>
        <v/>
      </c>
      <c r="P172" s="247" t="str">
        <f>IF(ISERROR(VLOOKUP($A172,parlvotes_lh!$A$11:$ZZ$200,126,FALSE))=TRUE,"",IF(VLOOKUP($A172,parlvotes_lh!$A$11:$ZZ$200,126,FALSE)=0,"",VLOOKUP($A172,parlvotes_lh!$A$11:$ZZ$200,126,FALSE)))</f>
        <v/>
      </c>
      <c r="Q172" s="248" t="str">
        <f>IF(ISERROR(VLOOKUP($A172,parlvotes_lh!$A$11:$ZZ$200,146,FALSE))=TRUE,"",IF(VLOOKUP($A172,parlvotes_lh!$A$11:$ZZ$200,146,FALSE)=0,"",VLOOKUP($A172,parlvotes_lh!$A$11:$ZZ$200,146,FALSE)))</f>
        <v/>
      </c>
      <c r="R172" s="248" t="str">
        <f>IF(ISERROR(VLOOKUP($A172,parlvotes_lh!$A$11:$ZZ$200,166,FALSE))=TRUE,"",IF(VLOOKUP($A172,parlvotes_lh!$A$11:$ZZ$200,166,FALSE)=0,"",VLOOKUP($A172,parlvotes_lh!$A$11:$ZZ$200,166,FALSE)))</f>
        <v/>
      </c>
      <c r="S172" s="248" t="str">
        <f>IF(ISERROR(VLOOKUP($A172,parlvotes_lh!$A$11:$ZZ$200,186,FALSE))=TRUE,"",IF(VLOOKUP($A172,parlvotes_lh!$A$11:$ZZ$200,186,FALSE)=0,"",VLOOKUP($A172,parlvotes_lh!$A$11:$ZZ$200,186,FALSE)))</f>
        <v/>
      </c>
      <c r="T172" s="248" t="str">
        <f>IF(ISERROR(VLOOKUP($A172,parlvotes_lh!$A$11:$ZZ$200,206,FALSE))=TRUE,"",IF(VLOOKUP($A172,parlvotes_lh!$A$11:$ZZ$200,206,FALSE)=0,"",VLOOKUP($A172,parlvotes_lh!$A$11:$ZZ$200,206,FALSE)))</f>
        <v/>
      </c>
      <c r="U172" s="248" t="str">
        <f>IF(ISERROR(VLOOKUP($A172,parlvotes_lh!$A$11:$ZZ$200,226,FALSE))=TRUE,"",IF(VLOOKUP($A172,parlvotes_lh!$A$11:$ZZ$200,226,FALSE)=0,"",VLOOKUP($A172,parlvotes_lh!$A$11:$ZZ$200,226,FALSE)))</f>
        <v/>
      </c>
      <c r="V172" s="248" t="str">
        <f>IF(ISERROR(VLOOKUP($A172,parlvotes_lh!$A$11:$ZZ$200,246,FALSE))=TRUE,"",IF(VLOOKUP($A172,parlvotes_lh!$A$11:$ZZ$200,246,FALSE)=0,"",VLOOKUP($A172,parlvotes_lh!$A$11:$ZZ$200,246,FALSE)))</f>
        <v/>
      </c>
      <c r="W172" s="248" t="str">
        <f>IF(ISERROR(VLOOKUP($A172,parlvotes_lh!$A$11:$ZZ$200,266,FALSE))=TRUE,"",IF(VLOOKUP($A172,parlvotes_lh!$A$11:$ZZ$200,266,FALSE)=0,"",VLOOKUP($A172,parlvotes_lh!$A$11:$ZZ$200,266,FALSE)))</f>
        <v/>
      </c>
      <c r="X172" s="248" t="str">
        <f>IF(ISERROR(VLOOKUP($A172,parlvotes_lh!$A$11:$ZZ$200,286,FALSE))=TRUE,"",IF(VLOOKUP($A172,parlvotes_lh!$A$11:$ZZ$200,286,FALSE)=0,"",VLOOKUP($A172,parlvotes_lh!$A$11:$ZZ$200,286,FALSE)))</f>
        <v/>
      </c>
      <c r="Y172" s="248" t="str">
        <f>IF(ISERROR(VLOOKUP($A172,parlvotes_lh!$A$11:$ZZ$200,306,FALSE))=TRUE,"",IF(VLOOKUP($A172,parlvotes_lh!$A$11:$ZZ$200,306,FALSE)=0,"",VLOOKUP($A172,parlvotes_lh!$A$11:$ZZ$200,306,FALSE)))</f>
        <v/>
      </c>
      <c r="Z172" s="248" t="str">
        <f>IF(ISERROR(VLOOKUP($A172,parlvotes_lh!$A$11:$ZZ$200,326,FALSE))=TRUE,"",IF(VLOOKUP($A172,parlvotes_lh!$A$11:$ZZ$200,326,FALSE)=0,"",VLOOKUP($A172,parlvotes_lh!$A$11:$ZZ$200,326,FALSE)))</f>
        <v/>
      </c>
      <c r="AA172" s="248" t="str">
        <f>IF(ISERROR(VLOOKUP($A172,parlvotes_lh!$A$11:$ZZ$200,346,FALSE))=TRUE,"",IF(VLOOKUP($A172,parlvotes_lh!$A$11:$ZZ$200,346,FALSE)=0,"",VLOOKUP($A172,parlvotes_lh!$A$11:$ZZ$200,346,FALSE)))</f>
        <v/>
      </c>
      <c r="AB172" s="248" t="str">
        <f>IF(ISERROR(VLOOKUP($A172,parlvotes_lh!$A$11:$ZZ$200,366,FALSE))=TRUE,"",IF(VLOOKUP($A172,parlvotes_lh!$A$11:$ZZ$200,366,FALSE)=0,"",VLOOKUP($A172,parlvotes_lh!$A$11:$ZZ$200,366,FALSE)))</f>
        <v/>
      </c>
      <c r="AC172" s="248" t="str">
        <f>IF(ISERROR(VLOOKUP($A172,parlvotes_lh!$A$11:$ZZ$200,386,FALSE))=TRUE,"",IF(VLOOKUP($A172,parlvotes_lh!$A$11:$ZZ$200,386,FALSE)=0,"",VLOOKUP($A172,parlvotes_lh!$A$11:$ZZ$200,386,FALSE)))</f>
        <v/>
      </c>
    </row>
    <row r="173" spans="1:29" ht="13.5" customHeight="1" x14ac:dyDescent="0.2">
      <c r="A173" s="242"/>
      <c r="B173" s="96" t="str">
        <f>IF(A173="","",MID(info_weblinks!$C$3,32,3))</f>
        <v/>
      </c>
      <c r="C173" s="96" t="str">
        <f>IF(info_parties!G169="","",info_parties!G169)</f>
        <v/>
      </c>
      <c r="D173" s="96" t="str">
        <f>IF(info_parties!K169="","",info_parties!K169)</f>
        <v/>
      </c>
      <c r="E173" s="96" t="str">
        <f>IF(info_parties!H169="","",info_parties!H169)</f>
        <v/>
      </c>
      <c r="F173" s="243" t="str">
        <f t="shared" si="20"/>
        <v/>
      </c>
      <c r="G173" s="244" t="str">
        <f t="shared" si="21"/>
        <v/>
      </c>
      <c r="H173" s="245" t="str">
        <f t="shared" si="22"/>
        <v/>
      </c>
      <c r="I173" s="246" t="str">
        <f t="shared" si="23"/>
        <v/>
      </c>
      <c r="J173" s="247" t="str">
        <f>IF(ISERROR(VLOOKUP($A173,parlvotes_lh!$A$11:$ZZ$200,6,FALSE))=TRUE,"",IF(VLOOKUP($A173,parlvotes_lh!$A$11:$ZZ$200,6,FALSE)=0,"",VLOOKUP($A173,parlvotes_lh!$A$11:$ZZ$200,6,FALSE)))</f>
        <v/>
      </c>
      <c r="K173" s="247" t="str">
        <f>IF(ISERROR(VLOOKUP($A173,parlvotes_lh!$A$11:$ZZ$200,26,FALSE))=TRUE,"",IF(VLOOKUP($A173,parlvotes_lh!$A$11:$ZZ$200,26,FALSE)=0,"",VLOOKUP($A173,parlvotes_lh!$A$11:$ZZ$200,26,FALSE)))</f>
        <v/>
      </c>
      <c r="L173" s="247" t="str">
        <f>IF(ISERROR(VLOOKUP($A173,parlvotes_lh!$A$11:$ZZ$200,46,FALSE))=TRUE,"",IF(VLOOKUP($A173,parlvotes_lh!$A$11:$ZZ$200,46,FALSE)=0,"",VLOOKUP($A173,parlvotes_lh!$A$11:$ZZ$200,46,FALSE)))</f>
        <v/>
      </c>
      <c r="M173" s="247" t="str">
        <f>IF(ISERROR(VLOOKUP($A173,parlvotes_lh!$A$11:$ZZ$200,66,FALSE))=TRUE,"",IF(VLOOKUP($A173,parlvotes_lh!$A$11:$ZZ$200,66,FALSE)=0,"",VLOOKUP($A173,parlvotes_lh!$A$11:$ZZ$200,66,FALSE)))</f>
        <v/>
      </c>
      <c r="N173" s="247" t="str">
        <f>IF(ISERROR(VLOOKUP($A173,parlvotes_lh!$A$11:$ZZ$200,86,FALSE))=TRUE,"",IF(VLOOKUP($A173,parlvotes_lh!$A$11:$ZZ$200,86,FALSE)=0,"",VLOOKUP($A173,parlvotes_lh!$A$11:$ZZ$200,86,FALSE)))</f>
        <v/>
      </c>
      <c r="O173" s="247" t="str">
        <f>IF(ISERROR(VLOOKUP($A173,parlvotes_lh!$A$11:$ZZ$200,106,FALSE))=TRUE,"",IF(VLOOKUP($A173,parlvotes_lh!$A$11:$ZZ$200,106,FALSE)=0,"",VLOOKUP($A173,parlvotes_lh!$A$11:$ZZ$200,106,FALSE)))</f>
        <v/>
      </c>
      <c r="P173" s="247" t="str">
        <f>IF(ISERROR(VLOOKUP($A173,parlvotes_lh!$A$11:$ZZ$200,126,FALSE))=TRUE,"",IF(VLOOKUP($A173,parlvotes_lh!$A$11:$ZZ$200,126,FALSE)=0,"",VLOOKUP($A173,parlvotes_lh!$A$11:$ZZ$200,126,FALSE)))</f>
        <v/>
      </c>
      <c r="Q173" s="248" t="str">
        <f>IF(ISERROR(VLOOKUP($A173,parlvotes_lh!$A$11:$ZZ$200,146,FALSE))=TRUE,"",IF(VLOOKUP($A173,parlvotes_lh!$A$11:$ZZ$200,146,FALSE)=0,"",VLOOKUP($A173,parlvotes_lh!$A$11:$ZZ$200,146,FALSE)))</f>
        <v/>
      </c>
      <c r="R173" s="248" t="str">
        <f>IF(ISERROR(VLOOKUP($A173,parlvotes_lh!$A$11:$ZZ$200,166,FALSE))=TRUE,"",IF(VLOOKUP($A173,parlvotes_lh!$A$11:$ZZ$200,166,FALSE)=0,"",VLOOKUP($A173,parlvotes_lh!$A$11:$ZZ$200,166,FALSE)))</f>
        <v/>
      </c>
      <c r="S173" s="248" t="str">
        <f>IF(ISERROR(VLOOKUP($A173,parlvotes_lh!$A$11:$ZZ$200,186,FALSE))=TRUE,"",IF(VLOOKUP($A173,parlvotes_lh!$A$11:$ZZ$200,186,FALSE)=0,"",VLOOKUP($A173,parlvotes_lh!$A$11:$ZZ$200,186,FALSE)))</f>
        <v/>
      </c>
      <c r="T173" s="248" t="str">
        <f>IF(ISERROR(VLOOKUP($A173,parlvotes_lh!$A$11:$ZZ$200,206,FALSE))=TRUE,"",IF(VLOOKUP($A173,parlvotes_lh!$A$11:$ZZ$200,206,FALSE)=0,"",VLOOKUP($A173,parlvotes_lh!$A$11:$ZZ$200,206,FALSE)))</f>
        <v/>
      </c>
      <c r="U173" s="248" t="str">
        <f>IF(ISERROR(VLOOKUP($A173,parlvotes_lh!$A$11:$ZZ$200,226,FALSE))=TRUE,"",IF(VLOOKUP($A173,parlvotes_lh!$A$11:$ZZ$200,226,FALSE)=0,"",VLOOKUP($A173,parlvotes_lh!$A$11:$ZZ$200,226,FALSE)))</f>
        <v/>
      </c>
      <c r="V173" s="248" t="str">
        <f>IF(ISERROR(VLOOKUP($A173,parlvotes_lh!$A$11:$ZZ$200,246,FALSE))=TRUE,"",IF(VLOOKUP($A173,parlvotes_lh!$A$11:$ZZ$200,246,FALSE)=0,"",VLOOKUP($A173,parlvotes_lh!$A$11:$ZZ$200,246,FALSE)))</f>
        <v/>
      </c>
      <c r="W173" s="248" t="str">
        <f>IF(ISERROR(VLOOKUP($A173,parlvotes_lh!$A$11:$ZZ$200,266,FALSE))=TRUE,"",IF(VLOOKUP($A173,parlvotes_lh!$A$11:$ZZ$200,266,FALSE)=0,"",VLOOKUP($A173,parlvotes_lh!$A$11:$ZZ$200,266,FALSE)))</f>
        <v/>
      </c>
      <c r="X173" s="248" t="str">
        <f>IF(ISERROR(VLOOKUP($A173,parlvotes_lh!$A$11:$ZZ$200,286,FALSE))=TRUE,"",IF(VLOOKUP($A173,parlvotes_lh!$A$11:$ZZ$200,286,FALSE)=0,"",VLOOKUP($A173,parlvotes_lh!$A$11:$ZZ$200,286,FALSE)))</f>
        <v/>
      </c>
      <c r="Y173" s="248" t="str">
        <f>IF(ISERROR(VLOOKUP($A173,parlvotes_lh!$A$11:$ZZ$200,306,FALSE))=TRUE,"",IF(VLOOKUP($A173,parlvotes_lh!$A$11:$ZZ$200,306,FALSE)=0,"",VLOOKUP($A173,parlvotes_lh!$A$11:$ZZ$200,306,FALSE)))</f>
        <v/>
      </c>
      <c r="Z173" s="248" t="str">
        <f>IF(ISERROR(VLOOKUP($A173,parlvotes_lh!$A$11:$ZZ$200,326,FALSE))=TRUE,"",IF(VLOOKUP($A173,parlvotes_lh!$A$11:$ZZ$200,326,FALSE)=0,"",VLOOKUP($A173,parlvotes_lh!$A$11:$ZZ$200,326,FALSE)))</f>
        <v/>
      </c>
      <c r="AA173" s="248" t="str">
        <f>IF(ISERROR(VLOOKUP($A173,parlvotes_lh!$A$11:$ZZ$200,346,FALSE))=TRUE,"",IF(VLOOKUP($A173,parlvotes_lh!$A$11:$ZZ$200,346,FALSE)=0,"",VLOOKUP($A173,parlvotes_lh!$A$11:$ZZ$200,346,FALSE)))</f>
        <v/>
      </c>
      <c r="AB173" s="248" t="str">
        <f>IF(ISERROR(VLOOKUP($A173,parlvotes_lh!$A$11:$ZZ$200,366,FALSE))=TRUE,"",IF(VLOOKUP($A173,parlvotes_lh!$A$11:$ZZ$200,366,FALSE)=0,"",VLOOKUP($A173,parlvotes_lh!$A$11:$ZZ$200,366,FALSE)))</f>
        <v/>
      </c>
      <c r="AC173" s="248" t="str">
        <f>IF(ISERROR(VLOOKUP($A173,parlvotes_lh!$A$11:$ZZ$200,386,FALSE))=TRUE,"",IF(VLOOKUP($A173,parlvotes_lh!$A$11:$ZZ$200,386,FALSE)=0,"",VLOOKUP($A173,parlvotes_lh!$A$11:$ZZ$200,386,FALSE)))</f>
        <v/>
      </c>
    </row>
    <row r="174" spans="1:29" ht="13.5" customHeight="1" x14ac:dyDescent="0.2">
      <c r="A174" s="242"/>
      <c r="B174" s="96" t="str">
        <f>IF(A174="","",MID(info_weblinks!$C$3,32,3))</f>
        <v/>
      </c>
      <c r="C174" s="96" t="str">
        <f>IF(info_parties!G170="","",info_parties!G170)</f>
        <v/>
      </c>
      <c r="D174" s="96" t="str">
        <f>IF(info_parties!K170="","",info_parties!K170)</f>
        <v/>
      </c>
      <c r="E174" s="96" t="str">
        <f>IF(info_parties!H170="","",info_parties!H170)</f>
        <v/>
      </c>
      <c r="F174" s="243" t="str">
        <f t="shared" si="20"/>
        <v/>
      </c>
      <c r="G174" s="244" t="str">
        <f t="shared" si="21"/>
        <v/>
      </c>
      <c r="H174" s="245" t="str">
        <f t="shared" si="22"/>
        <v/>
      </c>
      <c r="I174" s="246" t="str">
        <f t="shared" si="23"/>
        <v/>
      </c>
      <c r="J174" s="247" t="str">
        <f>IF(ISERROR(VLOOKUP($A174,parlvotes_lh!$A$11:$ZZ$200,6,FALSE))=TRUE,"",IF(VLOOKUP($A174,parlvotes_lh!$A$11:$ZZ$200,6,FALSE)=0,"",VLOOKUP($A174,parlvotes_lh!$A$11:$ZZ$200,6,FALSE)))</f>
        <v/>
      </c>
      <c r="K174" s="247" t="str">
        <f>IF(ISERROR(VLOOKUP($A174,parlvotes_lh!$A$11:$ZZ$200,26,FALSE))=TRUE,"",IF(VLOOKUP($A174,parlvotes_lh!$A$11:$ZZ$200,26,FALSE)=0,"",VLOOKUP($A174,parlvotes_lh!$A$11:$ZZ$200,26,FALSE)))</f>
        <v/>
      </c>
      <c r="L174" s="247" t="str">
        <f>IF(ISERROR(VLOOKUP($A174,parlvotes_lh!$A$11:$ZZ$200,46,FALSE))=TRUE,"",IF(VLOOKUP($A174,parlvotes_lh!$A$11:$ZZ$200,46,FALSE)=0,"",VLOOKUP($A174,parlvotes_lh!$A$11:$ZZ$200,46,FALSE)))</f>
        <v/>
      </c>
      <c r="M174" s="247" t="str">
        <f>IF(ISERROR(VLOOKUP($A174,parlvotes_lh!$A$11:$ZZ$200,66,FALSE))=TRUE,"",IF(VLOOKUP($A174,parlvotes_lh!$A$11:$ZZ$200,66,FALSE)=0,"",VLOOKUP($A174,parlvotes_lh!$A$11:$ZZ$200,66,FALSE)))</f>
        <v/>
      </c>
      <c r="N174" s="247" t="str">
        <f>IF(ISERROR(VLOOKUP($A174,parlvotes_lh!$A$11:$ZZ$200,86,FALSE))=TRUE,"",IF(VLOOKUP($A174,parlvotes_lh!$A$11:$ZZ$200,86,FALSE)=0,"",VLOOKUP($A174,parlvotes_lh!$A$11:$ZZ$200,86,FALSE)))</f>
        <v/>
      </c>
      <c r="O174" s="247" t="str">
        <f>IF(ISERROR(VLOOKUP($A174,parlvotes_lh!$A$11:$ZZ$200,106,FALSE))=TRUE,"",IF(VLOOKUP($A174,parlvotes_lh!$A$11:$ZZ$200,106,FALSE)=0,"",VLOOKUP($A174,parlvotes_lh!$A$11:$ZZ$200,106,FALSE)))</f>
        <v/>
      </c>
      <c r="P174" s="247" t="str">
        <f>IF(ISERROR(VLOOKUP($A174,parlvotes_lh!$A$11:$ZZ$200,126,FALSE))=TRUE,"",IF(VLOOKUP($A174,parlvotes_lh!$A$11:$ZZ$200,126,FALSE)=0,"",VLOOKUP($A174,parlvotes_lh!$A$11:$ZZ$200,126,FALSE)))</f>
        <v/>
      </c>
      <c r="Q174" s="248" t="str">
        <f>IF(ISERROR(VLOOKUP($A174,parlvotes_lh!$A$11:$ZZ$200,146,FALSE))=TRUE,"",IF(VLOOKUP($A174,parlvotes_lh!$A$11:$ZZ$200,146,FALSE)=0,"",VLOOKUP($A174,parlvotes_lh!$A$11:$ZZ$200,146,FALSE)))</f>
        <v/>
      </c>
      <c r="R174" s="248" t="str">
        <f>IF(ISERROR(VLOOKUP($A174,parlvotes_lh!$A$11:$ZZ$200,166,FALSE))=TRUE,"",IF(VLOOKUP($A174,parlvotes_lh!$A$11:$ZZ$200,166,FALSE)=0,"",VLOOKUP($A174,parlvotes_lh!$A$11:$ZZ$200,166,FALSE)))</f>
        <v/>
      </c>
      <c r="S174" s="248" t="str">
        <f>IF(ISERROR(VLOOKUP($A174,parlvotes_lh!$A$11:$ZZ$200,186,FALSE))=TRUE,"",IF(VLOOKUP($A174,parlvotes_lh!$A$11:$ZZ$200,186,FALSE)=0,"",VLOOKUP($A174,parlvotes_lh!$A$11:$ZZ$200,186,FALSE)))</f>
        <v/>
      </c>
      <c r="T174" s="248" t="str">
        <f>IF(ISERROR(VLOOKUP($A174,parlvotes_lh!$A$11:$ZZ$200,206,FALSE))=TRUE,"",IF(VLOOKUP($A174,parlvotes_lh!$A$11:$ZZ$200,206,FALSE)=0,"",VLOOKUP($A174,parlvotes_lh!$A$11:$ZZ$200,206,FALSE)))</f>
        <v/>
      </c>
      <c r="U174" s="248" t="str">
        <f>IF(ISERROR(VLOOKUP($A174,parlvotes_lh!$A$11:$ZZ$200,226,FALSE))=TRUE,"",IF(VLOOKUP($A174,parlvotes_lh!$A$11:$ZZ$200,226,FALSE)=0,"",VLOOKUP($A174,parlvotes_lh!$A$11:$ZZ$200,226,FALSE)))</f>
        <v/>
      </c>
      <c r="V174" s="248" t="str">
        <f>IF(ISERROR(VLOOKUP($A174,parlvotes_lh!$A$11:$ZZ$200,246,FALSE))=TRUE,"",IF(VLOOKUP($A174,parlvotes_lh!$A$11:$ZZ$200,246,FALSE)=0,"",VLOOKUP($A174,parlvotes_lh!$A$11:$ZZ$200,246,FALSE)))</f>
        <v/>
      </c>
      <c r="W174" s="248" t="str">
        <f>IF(ISERROR(VLOOKUP($A174,parlvotes_lh!$A$11:$ZZ$200,266,FALSE))=TRUE,"",IF(VLOOKUP($A174,parlvotes_lh!$A$11:$ZZ$200,266,FALSE)=0,"",VLOOKUP($A174,parlvotes_lh!$A$11:$ZZ$200,266,FALSE)))</f>
        <v/>
      </c>
      <c r="X174" s="248" t="str">
        <f>IF(ISERROR(VLOOKUP($A174,parlvotes_lh!$A$11:$ZZ$200,286,FALSE))=TRUE,"",IF(VLOOKUP($A174,parlvotes_lh!$A$11:$ZZ$200,286,FALSE)=0,"",VLOOKUP($A174,parlvotes_lh!$A$11:$ZZ$200,286,FALSE)))</f>
        <v/>
      </c>
      <c r="Y174" s="248" t="str">
        <f>IF(ISERROR(VLOOKUP($A174,parlvotes_lh!$A$11:$ZZ$200,306,FALSE))=TRUE,"",IF(VLOOKUP($A174,parlvotes_lh!$A$11:$ZZ$200,306,FALSE)=0,"",VLOOKUP($A174,parlvotes_lh!$A$11:$ZZ$200,306,FALSE)))</f>
        <v/>
      </c>
      <c r="Z174" s="248" t="str">
        <f>IF(ISERROR(VLOOKUP($A174,parlvotes_lh!$A$11:$ZZ$200,326,FALSE))=TRUE,"",IF(VLOOKUP($A174,parlvotes_lh!$A$11:$ZZ$200,326,FALSE)=0,"",VLOOKUP($A174,parlvotes_lh!$A$11:$ZZ$200,326,FALSE)))</f>
        <v/>
      </c>
      <c r="AA174" s="248" t="str">
        <f>IF(ISERROR(VLOOKUP($A174,parlvotes_lh!$A$11:$ZZ$200,346,FALSE))=TRUE,"",IF(VLOOKUP($A174,parlvotes_lh!$A$11:$ZZ$200,346,FALSE)=0,"",VLOOKUP($A174,parlvotes_lh!$A$11:$ZZ$200,346,FALSE)))</f>
        <v/>
      </c>
      <c r="AB174" s="248" t="str">
        <f>IF(ISERROR(VLOOKUP($A174,parlvotes_lh!$A$11:$ZZ$200,366,FALSE))=TRUE,"",IF(VLOOKUP($A174,parlvotes_lh!$A$11:$ZZ$200,366,FALSE)=0,"",VLOOKUP($A174,parlvotes_lh!$A$11:$ZZ$200,366,FALSE)))</f>
        <v/>
      </c>
      <c r="AC174" s="248" t="str">
        <f>IF(ISERROR(VLOOKUP($A174,parlvotes_lh!$A$11:$ZZ$200,386,FALSE))=TRUE,"",IF(VLOOKUP($A174,parlvotes_lh!$A$11:$ZZ$200,386,FALSE)=0,"",VLOOKUP($A174,parlvotes_lh!$A$11:$ZZ$200,386,FALSE)))</f>
        <v/>
      </c>
    </row>
    <row r="175" spans="1:29" ht="13.5" customHeight="1" x14ac:dyDescent="0.2">
      <c r="A175" s="242"/>
      <c r="B175" s="96" t="str">
        <f>IF(A175="","",MID(info_weblinks!$C$3,32,3))</f>
        <v/>
      </c>
      <c r="C175" s="96" t="str">
        <f>IF(info_parties!G171="","",info_parties!G171)</f>
        <v/>
      </c>
      <c r="D175" s="96" t="str">
        <f>IF(info_parties!K171="","",info_parties!K171)</f>
        <v/>
      </c>
      <c r="E175" s="96" t="str">
        <f>IF(info_parties!H171="","",info_parties!H171)</f>
        <v/>
      </c>
      <c r="F175" s="243" t="str">
        <f t="shared" si="20"/>
        <v/>
      </c>
      <c r="G175" s="244" t="str">
        <f t="shared" si="21"/>
        <v/>
      </c>
      <c r="H175" s="245" t="str">
        <f t="shared" si="22"/>
        <v/>
      </c>
      <c r="I175" s="246" t="str">
        <f t="shared" si="23"/>
        <v/>
      </c>
      <c r="J175" s="247" t="str">
        <f>IF(ISERROR(VLOOKUP($A175,parlvotes_lh!$A$11:$ZZ$200,6,FALSE))=TRUE,"",IF(VLOOKUP($A175,parlvotes_lh!$A$11:$ZZ$200,6,FALSE)=0,"",VLOOKUP($A175,parlvotes_lh!$A$11:$ZZ$200,6,FALSE)))</f>
        <v/>
      </c>
      <c r="K175" s="247" t="str">
        <f>IF(ISERROR(VLOOKUP($A175,parlvotes_lh!$A$11:$ZZ$200,26,FALSE))=TRUE,"",IF(VLOOKUP($A175,parlvotes_lh!$A$11:$ZZ$200,26,FALSE)=0,"",VLOOKUP($A175,parlvotes_lh!$A$11:$ZZ$200,26,FALSE)))</f>
        <v/>
      </c>
      <c r="L175" s="247" t="str">
        <f>IF(ISERROR(VLOOKUP($A175,parlvotes_lh!$A$11:$ZZ$200,46,FALSE))=TRUE,"",IF(VLOOKUP($A175,parlvotes_lh!$A$11:$ZZ$200,46,FALSE)=0,"",VLOOKUP($A175,parlvotes_lh!$A$11:$ZZ$200,46,FALSE)))</f>
        <v/>
      </c>
      <c r="M175" s="247" t="str">
        <f>IF(ISERROR(VLOOKUP($A175,parlvotes_lh!$A$11:$ZZ$200,66,FALSE))=TRUE,"",IF(VLOOKUP($A175,parlvotes_lh!$A$11:$ZZ$200,66,FALSE)=0,"",VLOOKUP($A175,parlvotes_lh!$A$11:$ZZ$200,66,FALSE)))</f>
        <v/>
      </c>
      <c r="N175" s="247" t="str">
        <f>IF(ISERROR(VLOOKUP($A175,parlvotes_lh!$A$11:$ZZ$200,86,FALSE))=TRUE,"",IF(VLOOKUP($A175,parlvotes_lh!$A$11:$ZZ$200,86,FALSE)=0,"",VLOOKUP($A175,parlvotes_lh!$A$11:$ZZ$200,86,FALSE)))</f>
        <v/>
      </c>
      <c r="O175" s="247" t="str">
        <f>IF(ISERROR(VLOOKUP($A175,parlvotes_lh!$A$11:$ZZ$200,106,FALSE))=TRUE,"",IF(VLOOKUP($A175,parlvotes_lh!$A$11:$ZZ$200,106,FALSE)=0,"",VLOOKUP($A175,parlvotes_lh!$A$11:$ZZ$200,106,FALSE)))</f>
        <v/>
      </c>
      <c r="P175" s="247" t="str">
        <f>IF(ISERROR(VLOOKUP($A175,parlvotes_lh!$A$11:$ZZ$200,126,FALSE))=TRUE,"",IF(VLOOKUP($A175,parlvotes_lh!$A$11:$ZZ$200,126,FALSE)=0,"",VLOOKUP($A175,parlvotes_lh!$A$11:$ZZ$200,126,FALSE)))</f>
        <v/>
      </c>
      <c r="Q175" s="248" t="str">
        <f>IF(ISERROR(VLOOKUP($A175,parlvotes_lh!$A$11:$ZZ$200,146,FALSE))=TRUE,"",IF(VLOOKUP($A175,parlvotes_lh!$A$11:$ZZ$200,146,FALSE)=0,"",VLOOKUP($A175,parlvotes_lh!$A$11:$ZZ$200,146,FALSE)))</f>
        <v/>
      </c>
      <c r="R175" s="248" t="str">
        <f>IF(ISERROR(VLOOKUP($A175,parlvotes_lh!$A$11:$ZZ$200,166,FALSE))=TRUE,"",IF(VLOOKUP($A175,parlvotes_lh!$A$11:$ZZ$200,166,FALSE)=0,"",VLOOKUP($A175,parlvotes_lh!$A$11:$ZZ$200,166,FALSE)))</f>
        <v/>
      </c>
      <c r="S175" s="248" t="str">
        <f>IF(ISERROR(VLOOKUP($A175,parlvotes_lh!$A$11:$ZZ$200,186,FALSE))=TRUE,"",IF(VLOOKUP($A175,parlvotes_lh!$A$11:$ZZ$200,186,FALSE)=0,"",VLOOKUP($A175,parlvotes_lh!$A$11:$ZZ$200,186,FALSE)))</f>
        <v/>
      </c>
      <c r="T175" s="248" t="str">
        <f>IF(ISERROR(VLOOKUP($A175,parlvotes_lh!$A$11:$ZZ$200,206,FALSE))=TRUE,"",IF(VLOOKUP($A175,parlvotes_lh!$A$11:$ZZ$200,206,FALSE)=0,"",VLOOKUP($A175,parlvotes_lh!$A$11:$ZZ$200,206,FALSE)))</f>
        <v/>
      </c>
      <c r="U175" s="248" t="str">
        <f>IF(ISERROR(VLOOKUP($A175,parlvotes_lh!$A$11:$ZZ$200,226,FALSE))=TRUE,"",IF(VLOOKUP($A175,parlvotes_lh!$A$11:$ZZ$200,226,FALSE)=0,"",VLOOKUP($A175,parlvotes_lh!$A$11:$ZZ$200,226,FALSE)))</f>
        <v/>
      </c>
      <c r="V175" s="248" t="str">
        <f>IF(ISERROR(VLOOKUP($A175,parlvotes_lh!$A$11:$ZZ$200,246,FALSE))=TRUE,"",IF(VLOOKUP($A175,parlvotes_lh!$A$11:$ZZ$200,246,FALSE)=0,"",VLOOKUP($A175,parlvotes_lh!$A$11:$ZZ$200,246,FALSE)))</f>
        <v/>
      </c>
      <c r="W175" s="248" t="str">
        <f>IF(ISERROR(VLOOKUP($A175,parlvotes_lh!$A$11:$ZZ$200,266,FALSE))=TRUE,"",IF(VLOOKUP($A175,parlvotes_lh!$A$11:$ZZ$200,266,FALSE)=0,"",VLOOKUP($A175,parlvotes_lh!$A$11:$ZZ$200,266,FALSE)))</f>
        <v/>
      </c>
      <c r="X175" s="248" t="str">
        <f>IF(ISERROR(VLOOKUP($A175,parlvotes_lh!$A$11:$ZZ$200,286,FALSE))=TRUE,"",IF(VLOOKUP($A175,parlvotes_lh!$A$11:$ZZ$200,286,FALSE)=0,"",VLOOKUP($A175,parlvotes_lh!$A$11:$ZZ$200,286,FALSE)))</f>
        <v/>
      </c>
      <c r="Y175" s="248" t="str">
        <f>IF(ISERROR(VLOOKUP($A175,parlvotes_lh!$A$11:$ZZ$200,306,FALSE))=TRUE,"",IF(VLOOKUP($A175,parlvotes_lh!$A$11:$ZZ$200,306,FALSE)=0,"",VLOOKUP($A175,parlvotes_lh!$A$11:$ZZ$200,306,FALSE)))</f>
        <v/>
      </c>
      <c r="Z175" s="248" t="str">
        <f>IF(ISERROR(VLOOKUP($A175,parlvotes_lh!$A$11:$ZZ$200,326,FALSE))=TRUE,"",IF(VLOOKUP($A175,parlvotes_lh!$A$11:$ZZ$200,326,FALSE)=0,"",VLOOKUP($A175,parlvotes_lh!$A$11:$ZZ$200,326,FALSE)))</f>
        <v/>
      </c>
      <c r="AA175" s="248" t="str">
        <f>IF(ISERROR(VLOOKUP($A175,parlvotes_lh!$A$11:$ZZ$200,346,FALSE))=TRUE,"",IF(VLOOKUP($A175,parlvotes_lh!$A$11:$ZZ$200,346,FALSE)=0,"",VLOOKUP($A175,parlvotes_lh!$A$11:$ZZ$200,346,FALSE)))</f>
        <v/>
      </c>
      <c r="AB175" s="248" t="str">
        <f>IF(ISERROR(VLOOKUP($A175,parlvotes_lh!$A$11:$ZZ$200,366,FALSE))=TRUE,"",IF(VLOOKUP($A175,parlvotes_lh!$A$11:$ZZ$200,366,FALSE)=0,"",VLOOKUP($A175,parlvotes_lh!$A$11:$ZZ$200,366,FALSE)))</f>
        <v/>
      </c>
      <c r="AC175" s="248" t="str">
        <f>IF(ISERROR(VLOOKUP($A175,parlvotes_lh!$A$11:$ZZ$200,386,FALSE))=TRUE,"",IF(VLOOKUP($A175,parlvotes_lh!$A$11:$ZZ$200,386,FALSE)=0,"",VLOOKUP($A175,parlvotes_lh!$A$11:$ZZ$200,386,FALSE)))</f>
        <v/>
      </c>
    </row>
    <row r="176" spans="1:29" ht="13.5" customHeight="1" x14ac:dyDescent="0.2">
      <c r="A176" s="242"/>
      <c r="B176" s="96" t="str">
        <f>IF(A176="","",MID(info_weblinks!$C$3,32,3))</f>
        <v/>
      </c>
      <c r="C176" s="96" t="str">
        <f>IF(info_parties!G172="","",info_parties!G172)</f>
        <v/>
      </c>
      <c r="D176" s="96" t="str">
        <f>IF(info_parties!K172="","",info_parties!K172)</f>
        <v/>
      </c>
      <c r="E176" s="96" t="str">
        <f>IF(info_parties!H172="","",info_parties!H172)</f>
        <v/>
      </c>
      <c r="F176" s="243" t="str">
        <f t="shared" si="20"/>
        <v/>
      </c>
      <c r="G176" s="244" t="str">
        <f t="shared" si="21"/>
        <v/>
      </c>
      <c r="H176" s="245" t="str">
        <f t="shared" si="22"/>
        <v/>
      </c>
      <c r="I176" s="246" t="str">
        <f t="shared" si="23"/>
        <v/>
      </c>
      <c r="J176" s="247" t="str">
        <f>IF(ISERROR(VLOOKUP($A176,parlvotes_lh!$A$11:$ZZ$200,6,FALSE))=TRUE,"",IF(VLOOKUP($A176,parlvotes_lh!$A$11:$ZZ$200,6,FALSE)=0,"",VLOOKUP($A176,parlvotes_lh!$A$11:$ZZ$200,6,FALSE)))</f>
        <v/>
      </c>
      <c r="K176" s="247" t="str">
        <f>IF(ISERROR(VLOOKUP($A176,parlvotes_lh!$A$11:$ZZ$200,26,FALSE))=TRUE,"",IF(VLOOKUP($A176,parlvotes_lh!$A$11:$ZZ$200,26,FALSE)=0,"",VLOOKUP($A176,parlvotes_lh!$A$11:$ZZ$200,26,FALSE)))</f>
        <v/>
      </c>
      <c r="L176" s="247" t="str">
        <f>IF(ISERROR(VLOOKUP($A176,parlvotes_lh!$A$11:$ZZ$200,46,FALSE))=TRUE,"",IF(VLOOKUP($A176,parlvotes_lh!$A$11:$ZZ$200,46,FALSE)=0,"",VLOOKUP($A176,parlvotes_lh!$A$11:$ZZ$200,46,FALSE)))</f>
        <v/>
      </c>
      <c r="M176" s="247" t="str">
        <f>IF(ISERROR(VLOOKUP($A176,parlvotes_lh!$A$11:$ZZ$200,66,FALSE))=TRUE,"",IF(VLOOKUP($A176,parlvotes_lh!$A$11:$ZZ$200,66,FALSE)=0,"",VLOOKUP($A176,parlvotes_lh!$A$11:$ZZ$200,66,FALSE)))</f>
        <v/>
      </c>
      <c r="N176" s="247" t="str">
        <f>IF(ISERROR(VLOOKUP($A176,parlvotes_lh!$A$11:$ZZ$200,86,FALSE))=TRUE,"",IF(VLOOKUP($A176,parlvotes_lh!$A$11:$ZZ$200,86,FALSE)=0,"",VLOOKUP($A176,parlvotes_lh!$A$11:$ZZ$200,86,FALSE)))</f>
        <v/>
      </c>
      <c r="O176" s="247" t="str">
        <f>IF(ISERROR(VLOOKUP($A176,parlvotes_lh!$A$11:$ZZ$200,106,FALSE))=TRUE,"",IF(VLOOKUP($A176,parlvotes_lh!$A$11:$ZZ$200,106,FALSE)=0,"",VLOOKUP($A176,parlvotes_lh!$A$11:$ZZ$200,106,FALSE)))</f>
        <v/>
      </c>
      <c r="P176" s="247" t="str">
        <f>IF(ISERROR(VLOOKUP($A176,parlvotes_lh!$A$11:$ZZ$200,126,FALSE))=TRUE,"",IF(VLOOKUP($A176,parlvotes_lh!$A$11:$ZZ$200,126,FALSE)=0,"",VLOOKUP($A176,parlvotes_lh!$A$11:$ZZ$200,126,FALSE)))</f>
        <v/>
      </c>
      <c r="Q176" s="248" t="str">
        <f>IF(ISERROR(VLOOKUP($A176,parlvotes_lh!$A$11:$ZZ$200,146,FALSE))=TRUE,"",IF(VLOOKUP($A176,parlvotes_lh!$A$11:$ZZ$200,146,FALSE)=0,"",VLOOKUP($A176,parlvotes_lh!$A$11:$ZZ$200,146,FALSE)))</f>
        <v/>
      </c>
      <c r="R176" s="248" t="str">
        <f>IF(ISERROR(VLOOKUP($A176,parlvotes_lh!$A$11:$ZZ$200,166,FALSE))=TRUE,"",IF(VLOOKUP($A176,parlvotes_lh!$A$11:$ZZ$200,166,FALSE)=0,"",VLOOKUP($A176,parlvotes_lh!$A$11:$ZZ$200,166,FALSE)))</f>
        <v/>
      </c>
      <c r="S176" s="248" t="str">
        <f>IF(ISERROR(VLOOKUP($A176,parlvotes_lh!$A$11:$ZZ$200,186,FALSE))=TRUE,"",IF(VLOOKUP($A176,parlvotes_lh!$A$11:$ZZ$200,186,FALSE)=0,"",VLOOKUP($A176,parlvotes_lh!$A$11:$ZZ$200,186,FALSE)))</f>
        <v/>
      </c>
      <c r="T176" s="248" t="str">
        <f>IF(ISERROR(VLOOKUP($A176,parlvotes_lh!$A$11:$ZZ$200,206,FALSE))=TRUE,"",IF(VLOOKUP($A176,parlvotes_lh!$A$11:$ZZ$200,206,FALSE)=0,"",VLOOKUP($A176,parlvotes_lh!$A$11:$ZZ$200,206,FALSE)))</f>
        <v/>
      </c>
      <c r="U176" s="248" t="str">
        <f>IF(ISERROR(VLOOKUP($A176,parlvotes_lh!$A$11:$ZZ$200,226,FALSE))=TRUE,"",IF(VLOOKUP($A176,parlvotes_lh!$A$11:$ZZ$200,226,FALSE)=0,"",VLOOKUP($A176,parlvotes_lh!$A$11:$ZZ$200,226,FALSE)))</f>
        <v/>
      </c>
      <c r="V176" s="248" t="str">
        <f>IF(ISERROR(VLOOKUP($A176,parlvotes_lh!$A$11:$ZZ$200,246,FALSE))=TRUE,"",IF(VLOOKUP($A176,parlvotes_lh!$A$11:$ZZ$200,246,FALSE)=0,"",VLOOKUP($A176,parlvotes_lh!$A$11:$ZZ$200,246,FALSE)))</f>
        <v/>
      </c>
      <c r="W176" s="248" t="str">
        <f>IF(ISERROR(VLOOKUP($A176,parlvotes_lh!$A$11:$ZZ$200,266,FALSE))=TRUE,"",IF(VLOOKUP($A176,parlvotes_lh!$A$11:$ZZ$200,266,FALSE)=0,"",VLOOKUP($A176,parlvotes_lh!$A$11:$ZZ$200,266,FALSE)))</f>
        <v/>
      </c>
      <c r="X176" s="248" t="str">
        <f>IF(ISERROR(VLOOKUP($A176,parlvotes_lh!$A$11:$ZZ$200,286,FALSE))=TRUE,"",IF(VLOOKUP($A176,parlvotes_lh!$A$11:$ZZ$200,286,FALSE)=0,"",VLOOKUP($A176,parlvotes_lh!$A$11:$ZZ$200,286,FALSE)))</f>
        <v/>
      </c>
      <c r="Y176" s="248" t="str">
        <f>IF(ISERROR(VLOOKUP($A176,parlvotes_lh!$A$11:$ZZ$200,306,FALSE))=TRUE,"",IF(VLOOKUP($A176,parlvotes_lh!$A$11:$ZZ$200,306,FALSE)=0,"",VLOOKUP($A176,parlvotes_lh!$A$11:$ZZ$200,306,FALSE)))</f>
        <v/>
      </c>
      <c r="Z176" s="248" t="str">
        <f>IF(ISERROR(VLOOKUP($A176,parlvotes_lh!$A$11:$ZZ$200,326,FALSE))=TRUE,"",IF(VLOOKUP($A176,parlvotes_lh!$A$11:$ZZ$200,326,FALSE)=0,"",VLOOKUP($A176,parlvotes_lh!$A$11:$ZZ$200,326,FALSE)))</f>
        <v/>
      </c>
      <c r="AA176" s="248" t="str">
        <f>IF(ISERROR(VLOOKUP($A176,parlvotes_lh!$A$11:$ZZ$200,346,FALSE))=TRUE,"",IF(VLOOKUP($A176,parlvotes_lh!$A$11:$ZZ$200,346,FALSE)=0,"",VLOOKUP($A176,parlvotes_lh!$A$11:$ZZ$200,346,FALSE)))</f>
        <v/>
      </c>
      <c r="AB176" s="248" t="str">
        <f>IF(ISERROR(VLOOKUP($A176,parlvotes_lh!$A$11:$ZZ$200,366,FALSE))=TRUE,"",IF(VLOOKUP($A176,parlvotes_lh!$A$11:$ZZ$200,366,FALSE)=0,"",VLOOKUP($A176,parlvotes_lh!$A$11:$ZZ$200,366,FALSE)))</f>
        <v/>
      </c>
      <c r="AC176" s="248" t="str">
        <f>IF(ISERROR(VLOOKUP($A176,parlvotes_lh!$A$11:$ZZ$200,386,FALSE))=TRUE,"",IF(VLOOKUP($A176,parlvotes_lh!$A$11:$ZZ$200,386,FALSE)=0,"",VLOOKUP($A176,parlvotes_lh!$A$11:$ZZ$200,386,FALSE)))</f>
        <v/>
      </c>
    </row>
    <row r="177" spans="1:29" ht="13.5" customHeight="1" x14ac:dyDescent="0.2">
      <c r="A177" s="242"/>
      <c r="B177" s="96" t="str">
        <f>IF(A177="","",MID(info_weblinks!$C$3,32,3))</f>
        <v/>
      </c>
      <c r="C177" s="96" t="str">
        <f>IF(info_parties!G173="","",info_parties!G173)</f>
        <v/>
      </c>
      <c r="D177" s="96" t="str">
        <f>IF(info_parties!K173="","",info_parties!K173)</f>
        <v/>
      </c>
      <c r="E177" s="96" t="str">
        <f>IF(info_parties!H173="","",info_parties!H173)</f>
        <v/>
      </c>
      <c r="F177" s="243" t="str">
        <f t="shared" si="20"/>
        <v/>
      </c>
      <c r="G177" s="244" t="str">
        <f t="shared" si="21"/>
        <v/>
      </c>
      <c r="H177" s="245" t="str">
        <f t="shared" si="22"/>
        <v/>
      </c>
      <c r="I177" s="246" t="str">
        <f t="shared" si="23"/>
        <v/>
      </c>
      <c r="J177" s="247" t="str">
        <f>IF(ISERROR(VLOOKUP($A177,parlvotes_lh!$A$11:$ZZ$200,6,FALSE))=TRUE,"",IF(VLOOKUP($A177,parlvotes_lh!$A$11:$ZZ$200,6,FALSE)=0,"",VLOOKUP($A177,parlvotes_lh!$A$11:$ZZ$200,6,FALSE)))</f>
        <v/>
      </c>
      <c r="K177" s="247" t="str">
        <f>IF(ISERROR(VLOOKUP($A177,parlvotes_lh!$A$11:$ZZ$200,26,FALSE))=TRUE,"",IF(VLOOKUP($A177,parlvotes_lh!$A$11:$ZZ$200,26,FALSE)=0,"",VLOOKUP($A177,parlvotes_lh!$A$11:$ZZ$200,26,FALSE)))</f>
        <v/>
      </c>
      <c r="L177" s="247" t="str">
        <f>IF(ISERROR(VLOOKUP($A177,parlvotes_lh!$A$11:$ZZ$200,46,FALSE))=TRUE,"",IF(VLOOKUP($A177,parlvotes_lh!$A$11:$ZZ$200,46,FALSE)=0,"",VLOOKUP($A177,parlvotes_lh!$A$11:$ZZ$200,46,FALSE)))</f>
        <v/>
      </c>
      <c r="M177" s="247" t="str">
        <f>IF(ISERROR(VLOOKUP($A177,parlvotes_lh!$A$11:$ZZ$200,66,FALSE))=TRUE,"",IF(VLOOKUP($A177,parlvotes_lh!$A$11:$ZZ$200,66,FALSE)=0,"",VLOOKUP($A177,parlvotes_lh!$A$11:$ZZ$200,66,FALSE)))</f>
        <v/>
      </c>
      <c r="N177" s="247" t="str">
        <f>IF(ISERROR(VLOOKUP($A177,parlvotes_lh!$A$11:$ZZ$200,86,FALSE))=TRUE,"",IF(VLOOKUP($A177,parlvotes_lh!$A$11:$ZZ$200,86,FALSE)=0,"",VLOOKUP($A177,parlvotes_lh!$A$11:$ZZ$200,86,FALSE)))</f>
        <v/>
      </c>
      <c r="O177" s="247" t="str">
        <f>IF(ISERROR(VLOOKUP($A177,parlvotes_lh!$A$11:$ZZ$200,106,FALSE))=TRUE,"",IF(VLOOKUP($A177,parlvotes_lh!$A$11:$ZZ$200,106,FALSE)=0,"",VLOOKUP($A177,parlvotes_lh!$A$11:$ZZ$200,106,FALSE)))</f>
        <v/>
      </c>
      <c r="P177" s="247" t="str">
        <f>IF(ISERROR(VLOOKUP($A177,parlvotes_lh!$A$11:$ZZ$200,126,FALSE))=TRUE,"",IF(VLOOKUP($A177,parlvotes_lh!$A$11:$ZZ$200,126,FALSE)=0,"",VLOOKUP($A177,parlvotes_lh!$A$11:$ZZ$200,126,FALSE)))</f>
        <v/>
      </c>
      <c r="Q177" s="248" t="str">
        <f>IF(ISERROR(VLOOKUP($A177,parlvotes_lh!$A$11:$ZZ$200,146,FALSE))=TRUE,"",IF(VLOOKUP($A177,parlvotes_lh!$A$11:$ZZ$200,146,FALSE)=0,"",VLOOKUP($A177,parlvotes_lh!$A$11:$ZZ$200,146,FALSE)))</f>
        <v/>
      </c>
      <c r="R177" s="248" t="str">
        <f>IF(ISERROR(VLOOKUP($A177,parlvotes_lh!$A$11:$ZZ$200,166,FALSE))=TRUE,"",IF(VLOOKUP($A177,parlvotes_lh!$A$11:$ZZ$200,166,FALSE)=0,"",VLOOKUP($A177,parlvotes_lh!$A$11:$ZZ$200,166,FALSE)))</f>
        <v/>
      </c>
      <c r="S177" s="248" t="str">
        <f>IF(ISERROR(VLOOKUP($A177,parlvotes_lh!$A$11:$ZZ$200,186,FALSE))=TRUE,"",IF(VLOOKUP($A177,parlvotes_lh!$A$11:$ZZ$200,186,FALSE)=0,"",VLOOKUP($A177,parlvotes_lh!$A$11:$ZZ$200,186,FALSE)))</f>
        <v/>
      </c>
      <c r="T177" s="248" t="str">
        <f>IF(ISERROR(VLOOKUP($A177,parlvotes_lh!$A$11:$ZZ$200,206,FALSE))=TRUE,"",IF(VLOOKUP($A177,parlvotes_lh!$A$11:$ZZ$200,206,FALSE)=0,"",VLOOKUP($A177,parlvotes_lh!$A$11:$ZZ$200,206,FALSE)))</f>
        <v/>
      </c>
      <c r="U177" s="248" t="str">
        <f>IF(ISERROR(VLOOKUP($A177,parlvotes_lh!$A$11:$ZZ$200,226,FALSE))=TRUE,"",IF(VLOOKUP($A177,parlvotes_lh!$A$11:$ZZ$200,226,FALSE)=0,"",VLOOKUP($A177,parlvotes_lh!$A$11:$ZZ$200,226,FALSE)))</f>
        <v/>
      </c>
      <c r="V177" s="248" t="str">
        <f>IF(ISERROR(VLOOKUP($A177,parlvotes_lh!$A$11:$ZZ$200,246,FALSE))=TRUE,"",IF(VLOOKUP($A177,parlvotes_lh!$A$11:$ZZ$200,246,FALSE)=0,"",VLOOKUP($A177,parlvotes_lh!$A$11:$ZZ$200,246,FALSE)))</f>
        <v/>
      </c>
      <c r="W177" s="248" t="str">
        <f>IF(ISERROR(VLOOKUP($A177,parlvotes_lh!$A$11:$ZZ$200,266,FALSE))=TRUE,"",IF(VLOOKUP($A177,parlvotes_lh!$A$11:$ZZ$200,266,FALSE)=0,"",VLOOKUP($A177,parlvotes_lh!$A$11:$ZZ$200,266,FALSE)))</f>
        <v/>
      </c>
      <c r="X177" s="248" t="str">
        <f>IF(ISERROR(VLOOKUP($A177,parlvotes_lh!$A$11:$ZZ$200,286,FALSE))=TRUE,"",IF(VLOOKUP($A177,parlvotes_lh!$A$11:$ZZ$200,286,FALSE)=0,"",VLOOKUP($A177,parlvotes_lh!$A$11:$ZZ$200,286,FALSE)))</f>
        <v/>
      </c>
      <c r="Y177" s="248" t="str">
        <f>IF(ISERROR(VLOOKUP($A177,parlvotes_lh!$A$11:$ZZ$200,306,FALSE))=TRUE,"",IF(VLOOKUP($A177,parlvotes_lh!$A$11:$ZZ$200,306,FALSE)=0,"",VLOOKUP($A177,parlvotes_lh!$A$11:$ZZ$200,306,FALSE)))</f>
        <v/>
      </c>
      <c r="Z177" s="248" t="str">
        <f>IF(ISERROR(VLOOKUP($A177,parlvotes_lh!$A$11:$ZZ$200,326,FALSE))=TRUE,"",IF(VLOOKUP($A177,parlvotes_lh!$A$11:$ZZ$200,326,FALSE)=0,"",VLOOKUP($A177,parlvotes_lh!$A$11:$ZZ$200,326,FALSE)))</f>
        <v/>
      </c>
      <c r="AA177" s="248" t="str">
        <f>IF(ISERROR(VLOOKUP($A177,parlvotes_lh!$A$11:$ZZ$200,346,FALSE))=TRUE,"",IF(VLOOKUP($A177,parlvotes_lh!$A$11:$ZZ$200,346,FALSE)=0,"",VLOOKUP($A177,parlvotes_lh!$A$11:$ZZ$200,346,FALSE)))</f>
        <v/>
      </c>
      <c r="AB177" s="248" t="str">
        <f>IF(ISERROR(VLOOKUP($A177,parlvotes_lh!$A$11:$ZZ$200,366,FALSE))=TRUE,"",IF(VLOOKUP($A177,parlvotes_lh!$A$11:$ZZ$200,366,FALSE)=0,"",VLOOKUP($A177,parlvotes_lh!$A$11:$ZZ$200,366,FALSE)))</f>
        <v/>
      </c>
      <c r="AC177" s="248" t="str">
        <f>IF(ISERROR(VLOOKUP($A177,parlvotes_lh!$A$11:$ZZ$200,386,FALSE))=TRUE,"",IF(VLOOKUP($A177,parlvotes_lh!$A$11:$ZZ$200,386,FALSE)=0,"",VLOOKUP($A177,parlvotes_lh!$A$11:$ZZ$200,386,FALSE)))</f>
        <v/>
      </c>
    </row>
    <row r="178" spans="1:29" ht="13.5" customHeight="1" x14ac:dyDescent="0.2">
      <c r="A178" s="242"/>
      <c r="B178" s="96" t="str">
        <f>IF(A178="","",MID(info_weblinks!$C$3,32,3))</f>
        <v/>
      </c>
      <c r="C178" s="96" t="str">
        <f>IF(info_parties!G174="","",info_parties!G174)</f>
        <v/>
      </c>
      <c r="D178" s="96" t="str">
        <f>IF(info_parties!K174="","",info_parties!K174)</f>
        <v/>
      </c>
      <c r="E178" s="96" t="str">
        <f>IF(info_parties!H174="","",info_parties!H174)</f>
        <v/>
      </c>
      <c r="F178" s="243" t="str">
        <f t="shared" si="20"/>
        <v/>
      </c>
      <c r="G178" s="244" t="str">
        <f t="shared" si="21"/>
        <v/>
      </c>
      <c r="H178" s="245" t="str">
        <f t="shared" si="22"/>
        <v/>
      </c>
      <c r="I178" s="246" t="str">
        <f t="shared" si="23"/>
        <v/>
      </c>
      <c r="J178" s="247" t="str">
        <f>IF(ISERROR(VLOOKUP($A178,parlvotes_lh!$A$11:$ZZ$200,6,FALSE))=TRUE,"",IF(VLOOKUP($A178,parlvotes_lh!$A$11:$ZZ$200,6,FALSE)=0,"",VLOOKUP($A178,parlvotes_lh!$A$11:$ZZ$200,6,FALSE)))</f>
        <v/>
      </c>
      <c r="K178" s="247" t="str">
        <f>IF(ISERROR(VLOOKUP($A178,parlvotes_lh!$A$11:$ZZ$200,26,FALSE))=TRUE,"",IF(VLOOKUP($A178,parlvotes_lh!$A$11:$ZZ$200,26,FALSE)=0,"",VLOOKUP($A178,parlvotes_lh!$A$11:$ZZ$200,26,FALSE)))</f>
        <v/>
      </c>
      <c r="L178" s="247" t="str">
        <f>IF(ISERROR(VLOOKUP($A178,parlvotes_lh!$A$11:$ZZ$200,46,FALSE))=TRUE,"",IF(VLOOKUP($A178,parlvotes_lh!$A$11:$ZZ$200,46,FALSE)=0,"",VLOOKUP($A178,parlvotes_lh!$A$11:$ZZ$200,46,FALSE)))</f>
        <v/>
      </c>
      <c r="M178" s="247" t="str">
        <f>IF(ISERROR(VLOOKUP($A178,parlvotes_lh!$A$11:$ZZ$200,66,FALSE))=TRUE,"",IF(VLOOKUP($A178,parlvotes_lh!$A$11:$ZZ$200,66,FALSE)=0,"",VLOOKUP($A178,parlvotes_lh!$A$11:$ZZ$200,66,FALSE)))</f>
        <v/>
      </c>
      <c r="N178" s="247" t="str">
        <f>IF(ISERROR(VLOOKUP($A178,parlvotes_lh!$A$11:$ZZ$200,86,FALSE))=TRUE,"",IF(VLOOKUP($A178,parlvotes_lh!$A$11:$ZZ$200,86,FALSE)=0,"",VLOOKUP($A178,parlvotes_lh!$A$11:$ZZ$200,86,FALSE)))</f>
        <v/>
      </c>
      <c r="O178" s="247" t="str">
        <f>IF(ISERROR(VLOOKUP($A178,parlvotes_lh!$A$11:$ZZ$200,106,FALSE))=TRUE,"",IF(VLOOKUP($A178,parlvotes_lh!$A$11:$ZZ$200,106,FALSE)=0,"",VLOOKUP($A178,parlvotes_lh!$A$11:$ZZ$200,106,FALSE)))</f>
        <v/>
      </c>
      <c r="P178" s="247" t="str">
        <f>IF(ISERROR(VLOOKUP($A178,parlvotes_lh!$A$11:$ZZ$200,126,FALSE))=TRUE,"",IF(VLOOKUP($A178,parlvotes_lh!$A$11:$ZZ$200,126,FALSE)=0,"",VLOOKUP($A178,parlvotes_lh!$A$11:$ZZ$200,126,FALSE)))</f>
        <v/>
      </c>
      <c r="Q178" s="248" t="str">
        <f>IF(ISERROR(VLOOKUP($A178,parlvotes_lh!$A$11:$ZZ$200,146,FALSE))=TRUE,"",IF(VLOOKUP($A178,parlvotes_lh!$A$11:$ZZ$200,146,FALSE)=0,"",VLOOKUP($A178,parlvotes_lh!$A$11:$ZZ$200,146,FALSE)))</f>
        <v/>
      </c>
      <c r="R178" s="248" t="str">
        <f>IF(ISERROR(VLOOKUP($A178,parlvotes_lh!$A$11:$ZZ$200,166,FALSE))=TRUE,"",IF(VLOOKUP($A178,parlvotes_lh!$A$11:$ZZ$200,166,FALSE)=0,"",VLOOKUP($A178,parlvotes_lh!$A$11:$ZZ$200,166,FALSE)))</f>
        <v/>
      </c>
      <c r="S178" s="248" t="str">
        <f>IF(ISERROR(VLOOKUP($A178,parlvotes_lh!$A$11:$ZZ$200,186,FALSE))=TRUE,"",IF(VLOOKUP($A178,parlvotes_lh!$A$11:$ZZ$200,186,FALSE)=0,"",VLOOKUP($A178,parlvotes_lh!$A$11:$ZZ$200,186,FALSE)))</f>
        <v/>
      </c>
      <c r="T178" s="248" t="str">
        <f>IF(ISERROR(VLOOKUP($A178,parlvotes_lh!$A$11:$ZZ$200,206,FALSE))=TRUE,"",IF(VLOOKUP($A178,parlvotes_lh!$A$11:$ZZ$200,206,FALSE)=0,"",VLOOKUP($A178,parlvotes_lh!$A$11:$ZZ$200,206,FALSE)))</f>
        <v/>
      </c>
      <c r="U178" s="248" t="str">
        <f>IF(ISERROR(VLOOKUP($A178,parlvotes_lh!$A$11:$ZZ$200,226,FALSE))=TRUE,"",IF(VLOOKUP($A178,parlvotes_lh!$A$11:$ZZ$200,226,FALSE)=0,"",VLOOKUP($A178,parlvotes_lh!$A$11:$ZZ$200,226,FALSE)))</f>
        <v/>
      </c>
      <c r="V178" s="248" t="str">
        <f>IF(ISERROR(VLOOKUP($A178,parlvotes_lh!$A$11:$ZZ$200,246,FALSE))=TRUE,"",IF(VLOOKUP($A178,parlvotes_lh!$A$11:$ZZ$200,246,FALSE)=0,"",VLOOKUP($A178,parlvotes_lh!$A$11:$ZZ$200,246,FALSE)))</f>
        <v/>
      </c>
      <c r="W178" s="248" t="str">
        <f>IF(ISERROR(VLOOKUP($A178,parlvotes_lh!$A$11:$ZZ$200,266,FALSE))=TRUE,"",IF(VLOOKUP($A178,parlvotes_lh!$A$11:$ZZ$200,266,FALSE)=0,"",VLOOKUP($A178,parlvotes_lh!$A$11:$ZZ$200,266,FALSE)))</f>
        <v/>
      </c>
      <c r="X178" s="248" t="str">
        <f>IF(ISERROR(VLOOKUP($A178,parlvotes_lh!$A$11:$ZZ$200,286,FALSE))=TRUE,"",IF(VLOOKUP($A178,parlvotes_lh!$A$11:$ZZ$200,286,FALSE)=0,"",VLOOKUP($A178,parlvotes_lh!$A$11:$ZZ$200,286,FALSE)))</f>
        <v/>
      </c>
      <c r="Y178" s="248" t="str">
        <f>IF(ISERROR(VLOOKUP($A178,parlvotes_lh!$A$11:$ZZ$200,306,FALSE))=TRUE,"",IF(VLOOKUP($A178,parlvotes_lh!$A$11:$ZZ$200,306,FALSE)=0,"",VLOOKUP($A178,parlvotes_lh!$A$11:$ZZ$200,306,FALSE)))</f>
        <v/>
      </c>
      <c r="Z178" s="248" t="str">
        <f>IF(ISERROR(VLOOKUP($A178,parlvotes_lh!$A$11:$ZZ$200,326,FALSE))=TRUE,"",IF(VLOOKUP($A178,parlvotes_lh!$A$11:$ZZ$200,326,FALSE)=0,"",VLOOKUP($A178,parlvotes_lh!$A$11:$ZZ$200,326,FALSE)))</f>
        <v/>
      </c>
      <c r="AA178" s="248" t="str">
        <f>IF(ISERROR(VLOOKUP($A178,parlvotes_lh!$A$11:$ZZ$200,346,FALSE))=TRUE,"",IF(VLOOKUP($A178,parlvotes_lh!$A$11:$ZZ$200,346,FALSE)=0,"",VLOOKUP($A178,parlvotes_lh!$A$11:$ZZ$200,346,FALSE)))</f>
        <v/>
      </c>
      <c r="AB178" s="248" t="str">
        <f>IF(ISERROR(VLOOKUP($A178,parlvotes_lh!$A$11:$ZZ$200,366,FALSE))=TRUE,"",IF(VLOOKUP($A178,parlvotes_lh!$A$11:$ZZ$200,366,FALSE)=0,"",VLOOKUP($A178,parlvotes_lh!$A$11:$ZZ$200,366,FALSE)))</f>
        <v/>
      </c>
      <c r="AC178" s="248" t="str">
        <f>IF(ISERROR(VLOOKUP($A178,parlvotes_lh!$A$11:$ZZ$200,386,FALSE))=TRUE,"",IF(VLOOKUP($A178,parlvotes_lh!$A$11:$ZZ$200,386,FALSE)=0,"",VLOOKUP($A178,parlvotes_lh!$A$11:$ZZ$200,386,FALSE)))</f>
        <v/>
      </c>
    </row>
    <row r="179" spans="1:29" ht="13.5" customHeight="1" x14ac:dyDescent="0.2">
      <c r="A179" s="242"/>
      <c r="B179" s="96" t="str">
        <f>IF(A179="","",MID(info_weblinks!$C$3,32,3))</f>
        <v/>
      </c>
      <c r="C179" s="96" t="str">
        <f>IF(info_parties!G175="","",info_parties!G175)</f>
        <v/>
      </c>
      <c r="D179" s="96" t="str">
        <f>IF(info_parties!K175="","",info_parties!K175)</f>
        <v/>
      </c>
      <c r="E179" s="96" t="str">
        <f>IF(info_parties!H175="","",info_parties!H175)</f>
        <v/>
      </c>
      <c r="F179" s="243" t="str">
        <f t="shared" si="20"/>
        <v/>
      </c>
      <c r="G179" s="244" t="str">
        <f t="shared" si="21"/>
        <v/>
      </c>
      <c r="H179" s="245" t="str">
        <f t="shared" si="22"/>
        <v/>
      </c>
      <c r="I179" s="246" t="str">
        <f t="shared" si="23"/>
        <v/>
      </c>
      <c r="J179" s="247" t="str">
        <f>IF(ISERROR(VLOOKUP($A179,parlvotes_lh!$A$11:$ZZ$200,6,FALSE))=TRUE,"",IF(VLOOKUP($A179,parlvotes_lh!$A$11:$ZZ$200,6,FALSE)=0,"",VLOOKUP($A179,parlvotes_lh!$A$11:$ZZ$200,6,FALSE)))</f>
        <v/>
      </c>
      <c r="K179" s="247" t="str">
        <f>IF(ISERROR(VLOOKUP($A179,parlvotes_lh!$A$11:$ZZ$200,26,FALSE))=TRUE,"",IF(VLOOKUP($A179,parlvotes_lh!$A$11:$ZZ$200,26,FALSE)=0,"",VLOOKUP($A179,parlvotes_lh!$A$11:$ZZ$200,26,FALSE)))</f>
        <v/>
      </c>
      <c r="L179" s="247" t="str">
        <f>IF(ISERROR(VLOOKUP($A179,parlvotes_lh!$A$11:$ZZ$200,46,FALSE))=TRUE,"",IF(VLOOKUP($A179,parlvotes_lh!$A$11:$ZZ$200,46,FALSE)=0,"",VLOOKUP($A179,parlvotes_lh!$A$11:$ZZ$200,46,FALSE)))</f>
        <v/>
      </c>
      <c r="M179" s="247" t="str">
        <f>IF(ISERROR(VLOOKUP($A179,parlvotes_lh!$A$11:$ZZ$200,66,FALSE))=TRUE,"",IF(VLOOKUP($A179,parlvotes_lh!$A$11:$ZZ$200,66,FALSE)=0,"",VLOOKUP($A179,parlvotes_lh!$A$11:$ZZ$200,66,FALSE)))</f>
        <v/>
      </c>
      <c r="N179" s="247" t="str">
        <f>IF(ISERROR(VLOOKUP($A179,parlvotes_lh!$A$11:$ZZ$200,86,FALSE))=TRUE,"",IF(VLOOKUP($A179,parlvotes_lh!$A$11:$ZZ$200,86,FALSE)=0,"",VLOOKUP($A179,parlvotes_lh!$A$11:$ZZ$200,86,FALSE)))</f>
        <v/>
      </c>
      <c r="O179" s="247" t="str">
        <f>IF(ISERROR(VLOOKUP($A179,parlvotes_lh!$A$11:$ZZ$200,106,FALSE))=TRUE,"",IF(VLOOKUP($A179,parlvotes_lh!$A$11:$ZZ$200,106,FALSE)=0,"",VLOOKUP($A179,parlvotes_lh!$A$11:$ZZ$200,106,FALSE)))</f>
        <v/>
      </c>
      <c r="P179" s="247" t="str">
        <f>IF(ISERROR(VLOOKUP($A179,parlvotes_lh!$A$11:$ZZ$200,126,FALSE))=TRUE,"",IF(VLOOKUP($A179,parlvotes_lh!$A$11:$ZZ$200,126,FALSE)=0,"",VLOOKUP($A179,parlvotes_lh!$A$11:$ZZ$200,126,FALSE)))</f>
        <v/>
      </c>
      <c r="Q179" s="248" t="str">
        <f>IF(ISERROR(VLOOKUP($A179,parlvotes_lh!$A$11:$ZZ$200,146,FALSE))=TRUE,"",IF(VLOOKUP($A179,parlvotes_lh!$A$11:$ZZ$200,146,FALSE)=0,"",VLOOKUP($A179,parlvotes_lh!$A$11:$ZZ$200,146,FALSE)))</f>
        <v/>
      </c>
      <c r="R179" s="248" t="str">
        <f>IF(ISERROR(VLOOKUP($A179,parlvotes_lh!$A$11:$ZZ$200,166,FALSE))=TRUE,"",IF(VLOOKUP($A179,parlvotes_lh!$A$11:$ZZ$200,166,FALSE)=0,"",VLOOKUP($A179,parlvotes_lh!$A$11:$ZZ$200,166,FALSE)))</f>
        <v/>
      </c>
      <c r="S179" s="248" t="str">
        <f>IF(ISERROR(VLOOKUP($A179,parlvotes_lh!$A$11:$ZZ$200,186,FALSE))=TRUE,"",IF(VLOOKUP($A179,parlvotes_lh!$A$11:$ZZ$200,186,FALSE)=0,"",VLOOKUP($A179,parlvotes_lh!$A$11:$ZZ$200,186,FALSE)))</f>
        <v/>
      </c>
      <c r="T179" s="248" t="str">
        <f>IF(ISERROR(VLOOKUP($A179,parlvotes_lh!$A$11:$ZZ$200,206,FALSE))=TRUE,"",IF(VLOOKUP($A179,parlvotes_lh!$A$11:$ZZ$200,206,FALSE)=0,"",VLOOKUP($A179,parlvotes_lh!$A$11:$ZZ$200,206,FALSE)))</f>
        <v/>
      </c>
      <c r="U179" s="248" t="str">
        <f>IF(ISERROR(VLOOKUP($A179,parlvotes_lh!$A$11:$ZZ$200,226,FALSE))=TRUE,"",IF(VLOOKUP($A179,parlvotes_lh!$A$11:$ZZ$200,226,FALSE)=0,"",VLOOKUP($A179,parlvotes_lh!$A$11:$ZZ$200,226,FALSE)))</f>
        <v/>
      </c>
      <c r="V179" s="248" t="str">
        <f>IF(ISERROR(VLOOKUP($A179,parlvotes_lh!$A$11:$ZZ$200,246,FALSE))=TRUE,"",IF(VLOOKUP($A179,parlvotes_lh!$A$11:$ZZ$200,246,FALSE)=0,"",VLOOKUP($A179,parlvotes_lh!$A$11:$ZZ$200,246,FALSE)))</f>
        <v/>
      </c>
      <c r="W179" s="248" t="str">
        <f>IF(ISERROR(VLOOKUP($A179,parlvotes_lh!$A$11:$ZZ$200,266,FALSE))=TRUE,"",IF(VLOOKUP($A179,parlvotes_lh!$A$11:$ZZ$200,266,FALSE)=0,"",VLOOKUP($A179,parlvotes_lh!$A$11:$ZZ$200,266,FALSE)))</f>
        <v/>
      </c>
      <c r="X179" s="248" t="str">
        <f>IF(ISERROR(VLOOKUP($A179,parlvotes_lh!$A$11:$ZZ$200,286,FALSE))=TRUE,"",IF(VLOOKUP($A179,parlvotes_lh!$A$11:$ZZ$200,286,FALSE)=0,"",VLOOKUP($A179,parlvotes_lh!$A$11:$ZZ$200,286,FALSE)))</f>
        <v/>
      </c>
      <c r="Y179" s="248" t="str">
        <f>IF(ISERROR(VLOOKUP($A179,parlvotes_lh!$A$11:$ZZ$200,306,FALSE))=TRUE,"",IF(VLOOKUP($A179,parlvotes_lh!$A$11:$ZZ$200,306,FALSE)=0,"",VLOOKUP($A179,parlvotes_lh!$A$11:$ZZ$200,306,FALSE)))</f>
        <v/>
      </c>
      <c r="Z179" s="248" t="str">
        <f>IF(ISERROR(VLOOKUP($A179,parlvotes_lh!$A$11:$ZZ$200,326,FALSE))=TRUE,"",IF(VLOOKUP($A179,parlvotes_lh!$A$11:$ZZ$200,326,FALSE)=0,"",VLOOKUP($A179,parlvotes_lh!$A$11:$ZZ$200,326,FALSE)))</f>
        <v/>
      </c>
      <c r="AA179" s="248" t="str">
        <f>IF(ISERROR(VLOOKUP($A179,parlvotes_lh!$A$11:$ZZ$200,346,FALSE))=TRUE,"",IF(VLOOKUP($A179,parlvotes_lh!$A$11:$ZZ$200,346,FALSE)=0,"",VLOOKUP($A179,parlvotes_lh!$A$11:$ZZ$200,346,FALSE)))</f>
        <v/>
      </c>
      <c r="AB179" s="248" t="str">
        <f>IF(ISERROR(VLOOKUP($A179,parlvotes_lh!$A$11:$ZZ$200,366,FALSE))=TRUE,"",IF(VLOOKUP($A179,parlvotes_lh!$A$11:$ZZ$200,366,FALSE)=0,"",VLOOKUP($A179,parlvotes_lh!$A$11:$ZZ$200,366,FALSE)))</f>
        <v/>
      </c>
      <c r="AC179" s="248" t="str">
        <f>IF(ISERROR(VLOOKUP($A179,parlvotes_lh!$A$11:$ZZ$200,386,FALSE))=TRUE,"",IF(VLOOKUP($A179,parlvotes_lh!$A$11:$ZZ$200,386,FALSE)=0,"",VLOOKUP($A179,parlvotes_lh!$A$11:$ZZ$200,386,FALSE)))</f>
        <v/>
      </c>
    </row>
    <row r="180" spans="1:29" ht="13.5" customHeight="1" x14ac:dyDescent="0.2">
      <c r="A180" s="242"/>
      <c r="B180" s="96" t="str">
        <f>IF(A180="","",MID(info_weblinks!$C$3,32,3))</f>
        <v/>
      </c>
      <c r="C180" s="96" t="str">
        <f>IF(info_parties!G176="","",info_parties!G176)</f>
        <v/>
      </c>
      <c r="D180" s="96" t="str">
        <f>IF(info_parties!K176="","",info_parties!K176)</f>
        <v/>
      </c>
      <c r="E180" s="96" t="str">
        <f>IF(info_parties!H176="","",info_parties!H176)</f>
        <v/>
      </c>
      <c r="F180" s="243" t="str">
        <f t="shared" si="20"/>
        <v/>
      </c>
      <c r="G180" s="244" t="str">
        <f t="shared" si="21"/>
        <v/>
      </c>
      <c r="H180" s="245" t="str">
        <f t="shared" si="22"/>
        <v/>
      </c>
      <c r="I180" s="246" t="str">
        <f t="shared" si="23"/>
        <v/>
      </c>
      <c r="J180" s="247" t="str">
        <f>IF(ISERROR(VLOOKUP($A180,parlvotes_lh!$A$11:$ZZ$200,6,FALSE))=TRUE,"",IF(VLOOKUP($A180,parlvotes_lh!$A$11:$ZZ$200,6,FALSE)=0,"",VLOOKUP($A180,parlvotes_lh!$A$11:$ZZ$200,6,FALSE)))</f>
        <v/>
      </c>
      <c r="K180" s="247" t="str">
        <f>IF(ISERROR(VLOOKUP($A180,parlvotes_lh!$A$11:$ZZ$200,26,FALSE))=TRUE,"",IF(VLOOKUP($A180,parlvotes_lh!$A$11:$ZZ$200,26,FALSE)=0,"",VLOOKUP($A180,parlvotes_lh!$A$11:$ZZ$200,26,FALSE)))</f>
        <v/>
      </c>
      <c r="L180" s="247" t="str">
        <f>IF(ISERROR(VLOOKUP($A180,parlvotes_lh!$A$11:$ZZ$200,46,FALSE))=TRUE,"",IF(VLOOKUP($A180,parlvotes_lh!$A$11:$ZZ$200,46,FALSE)=0,"",VLOOKUP($A180,parlvotes_lh!$A$11:$ZZ$200,46,FALSE)))</f>
        <v/>
      </c>
      <c r="M180" s="247" t="str">
        <f>IF(ISERROR(VLOOKUP($A180,parlvotes_lh!$A$11:$ZZ$200,66,FALSE))=TRUE,"",IF(VLOOKUP($A180,parlvotes_lh!$A$11:$ZZ$200,66,FALSE)=0,"",VLOOKUP($A180,parlvotes_lh!$A$11:$ZZ$200,66,FALSE)))</f>
        <v/>
      </c>
      <c r="N180" s="247" t="str">
        <f>IF(ISERROR(VLOOKUP($A180,parlvotes_lh!$A$11:$ZZ$200,86,FALSE))=TRUE,"",IF(VLOOKUP($A180,parlvotes_lh!$A$11:$ZZ$200,86,FALSE)=0,"",VLOOKUP($A180,parlvotes_lh!$A$11:$ZZ$200,86,FALSE)))</f>
        <v/>
      </c>
      <c r="O180" s="247" t="str">
        <f>IF(ISERROR(VLOOKUP($A180,parlvotes_lh!$A$11:$ZZ$200,106,FALSE))=TRUE,"",IF(VLOOKUP($A180,parlvotes_lh!$A$11:$ZZ$200,106,FALSE)=0,"",VLOOKUP($A180,parlvotes_lh!$A$11:$ZZ$200,106,FALSE)))</f>
        <v/>
      </c>
      <c r="P180" s="247" t="str">
        <f>IF(ISERROR(VLOOKUP($A180,parlvotes_lh!$A$11:$ZZ$200,126,FALSE))=TRUE,"",IF(VLOOKUP($A180,parlvotes_lh!$A$11:$ZZ$200,126,FALSE)=0,"",VLOOKUP($A180,parlvotes_lh!$A$11:$ZZ$200,126,FALSE)))</f>
        <v/>
      </c>
      <c r="Q180" s="248" t="str">
        <f>IF(ISERROR(VLOOKUP($A180,parlvotes_lh!$A$11:$ZZ$200,146,FALSE))=TRUE,"",IF(VLOOKUP($A180,parlvotes_lh!$A$11:$ZZ$200,146,FALSE)=0,"",VLOOKUP($A180,parlvotes_lh!$A$11:$ZZ$200,146,FALSE)))</f>
        <v/>
      </c>
      <c r="R180" s="248" t="str">
        <f>IF(ISERROR(VLOOKUP($A180,parlvotes_lh!$A$11:$ZZ$200,166,FALSE))=TRUE,"",IF(VLOOKUP($A180,parlvotes_lh!$A$11:$ZZ$200,166,FALSE)=0,"",VLOOKUP($A180,parlvotes_lh!$A$11:$ZZ$200,166,FALSE)))</f>
        <v/>
      </c>
      <c r="S180" s="248" t="str">
        <f>IF(ISERROR(VLOOKUP($A180,parlvotes_lh!$A$11:$ZZ$200,186,FALSE))=TRUE,"",IF(VLOOKUP($A180,parlvotes_lh!$A$11:$ZZ$200,186,FALSE)=0,"",VLOOKUP($A180,parlvotes_lh!$A$11:$ZZ$200,186,FALSE)))</f>
        <v/>
      </c>
      <c r="T180" s="248" t="str">
        <f>IF(ISERROR(VLOOKUP($A180,parlvotes_lh!$A$11:$ZZ$200,206,FALSE))=TRUE,"",IF(VLOOKUP($A180,parlvotes_lh!$A$11:$ZZ$200,206,FALSE)=0,"",VLOOKUP($A180,parlvotes_lh!$A$11:$ZZ$200,206,FALSE)))</f>
        <v/>
      </c>
      <c r="U180" s="248" t="str">
        <f>IF(ISERROR(VLOOKUP($A180,parlvotes_lh!$A$11:$ZZ$200,226,FALSE))=TRUE,"",IF(VLOOKUP($A180,parlvotes_lh!$A$11:$ZZ$200,226,FALSE)=0,"",VLOOKUP($A180,parlvotes_lh!$A$11:$ZZ$200,226,FALSE)))</f>
        <v/>
      </c>
      <c r="V180" s="248" t="str">
        <f>IF(ISERROR(VLOOKUP($A180,parlvotes_lh!$A$11:$ZZ$200,246,FALSE))=TRUE,"",IF(VLOOKUP($A180,parlvotes_lh!$A$11:$ZZ$200,246,FALSE)=0,"",VLOOKUP($A180,parlvotes_lh!$A$11:$ZZ$200,246,FALSE)))</f>
        <v/>
      </c>
      <c r="W180" s="248" t="str">
        <f>IF(ISERROR(VLOOKUP($A180,parlvotes_lh!$A$11:$ZZ$200,266,FALSE))=TRUE,"",IF(VLOOKUP($A180,parlvotes_lh!$A$11:$ZZ$200,266,FALSE)=0,"",VLOOKUP($A180,parlvotes_lh!$A$11:$ZZ$200,266,FALSE)))</f>
        <v/>
      </c>
      <c r="X180" s="248" t="str">
        <f>IF(ISERROR(VLOOKUP($A180,parlvotes_lh!$A$11:$ZZ$200,286,FALSE))=TRUE,"",IF(VLOOKUP($A180,parlvotes_lh!$A$11:$ZZ$200,286,FALSE)=0,"",VLOOKUP($A180,parlvotes_lh!$A$11:$ZZ$200,286,FALSE)))</f>
        <v/>
      </c>
      <c r="Y180" s="248" t="str">
        <f>IF(ISERROR(VLOOKUP($A180,parlvotes_lh!$A$11:$ZZ$200,306,FALSE))=TRUE,"",IF(VLOOKUP($A180,parlvotes_lh!$A$11:$ZZ$200,306,FALSE)=0,"",VLOOKUP($A180,parlvotes_lh!$A$11:$ZZ$200,306,FALSE)))</f>
        <v/>
      </c>
      <c r="Z180" s="248" t="str">
        <f>IF(ISERROR(VLOOKUP($A180,parlvotes_lh!$A$11:$ZZ$200,326,FALSE))=TRUE,"",IF(VLOOKUP($A180,parlvotes_lh!$A$11:$ZZ$200,326,FALSE)=0,"",VLOOKUP($A180,parlvotes_lh!$A$11:$ZZ$200,326,FALSE)))</f>
        <v/>
      </c>
      <c r="AA180" s="248" t="str">
        <f>IF(ISERROR(VLOOKUP($A180,parlvotes_lh!$A$11:$ZZ$200,346,FALSE))=TRUE,"",IF(VLOOKUP($A180,parlvotes_lh!$A$11:$ZZ$200,346,FALSE)=0,"",VLOOKUP($A180,parlvotes_lh!$A$11:$ZZ$200,346,FALSE)))</f>
        <v/>
      </c>
      <c r="AB180" s="248" t="str">
        <f>IF(ISERROR(VLOOKUP($A180,parlvotes_lh!$A$11:$ZZ$200,366,FALSE))=TRUE,"",IF(VLOOKUP($A180,parlvotes_lh!$A$11:$ZZ$200,366,FALSE)=0,"",VLOOKUP($A180,parlvotes_lh!$A$11:$ZZ$200,366,FALSE)))</f>
        <v/>
      </c>
      <c r="AC180" s="248" t="str">
        <f>IF(ISERROR(VLOOKUP($A180,parlvotes_lh!$A$11:$ZZ$200,386,FALSE))=TRUE,"",IF(VLOOKUP($A180,parlvotes_lh!$A$11:$ZZ$200,386,FALSE)=0,"",VLOOKUP($A180,parlvotes_lh!$A$11:$ZZ$200,386,FALSE)))</f>
        <v/>
      </c>
    </row>
    <row r="181" spans="1:29" ht="13.5" customHeight="1" x14ac:dyDescent="0.2">
      <c r="A181" s="242"/>
      <c r="B181" s="96" t="str">
        <f>IF(A181="","",MID(info_weblinks!$C$3,32,3))</f>
        <v/>
      </c>
      <c r="C181" s="96" t="str">
        <f>IF(info_parties!G177="","",info_parties!G177)</f>
        <v/>
      </c>
      <c r="D181" s="96" t="str">
        <f>IF(info_parties!K177="","",info_parties!K177)</f>
        <v/>
      </c>
      <c r="E181" s="96" t="str">
        <f>IF(info_parties!H177="","",info_parties!H177)</f>
        <v/>
      </c>
      <c r="F181" s="243" t="str">
        <f t="shared" si="20"/>
        <v/>
      </c>
      <c r="G181" s="244" t="str">
        <f t="shared" si="21"/>
        <v/>
      </c>
      <c r="H181" s="245" t="str">
        <f t="shared" si="22"/>
        <v/>
      </c>
      <c r="I181" s="246" t="str">
        <f t="shared" si="23"/>
        <v/>
      </c>
      <c r="J181" s="247" t="str">
        <f>IF(ISERROR(VLOOKUP($A181,parlvotes_lh!$A$11:$ZZ$200,6,FALSE))=TRUE,"",IF(VLOOKUP($A181,parlvotes_lh!$A$11:$ZZ$200,6,FALSE)=0,"",VLOOKUP($A181,parlvotes_lh!$A$11:$ZZ$200,6,FALSE)))</f>
        <v/>
      </c>
      <c r="K181" s="247" t="str">
        <f>IF(ISERROR(VLOOKUP($A181,parlvotes_lh!$A$11:$ZZ$200,26,FALSE))=TRUE,"",IF(VLOOKUP($A181,parlvotes_lh!$A$11:$ZZ$200,26,FALSE)=0,"",VLOOKUP($A181,parlvotes_lh!$A$11:$ZZ$200,26,FALSE)))</f>
        <v/>
      </c>
      <c r="L181" s="247" t="str">
        <f>IF(ISERROR(VLOOKUP($A181,parlvotes_lh!$A$11:$ZZ$200,46,FALSE))=TRUE,"",IF(VLOOKUP($A181,parlvotes_lh!$A$11:$ZZ$200,46,FALSE)=0,"",VLOOKUP($A181,parlvotes_lh!$A$11:$ZZ$200,46,FALSE)))</f>
        <v/>
      </c>
      <c r="M181" s="247" t="str">
        <f>IF(ISERROR(VLOOKUP($A181,parlvotes_lh!$A$11:$ZZ$200,66,FALSE))=TRUE,"",IF(VLOOKUP($A181,parlvotes_lh!$A$11:$ZZ$200,66,FALSE)=0,"",VLOOKUP($A181,parlvotes_lh!$A$11:$ZZ$200,66,FALSE)))</f>
        <v/>
      </c>
      <c r="N181" s="247" t="str">
        <f>IF(ISERROR(VLOOKUP($A181,parlvotes_lh!$A$11:$ZZ$200,86,FALSE))=TRUE,"",IF(VLOOKUP($A181,parlvotes_lh!$A$11:$ZZ$200,86,FALSE)=0,"",VLOOKUP($A181,parlvotes_lh!$A$11:$ZZ$200,86,FALSE)))</f>
        <v/>
      </c>
      <c r="O181" s="247" t="str">
        <f>IF(ISERROR(VLOOKUP($A181,parlvotes_lh!$A$11:$ZZ$200,106,FALSE))=TRUE,"",IF(VLOOKUP($A181,parlvotes_lh!$A$11:$ZZ$200,106,FALSE)=0,"",VLOOKUP($A181,parlvotes_lh!$A$11:$ZZ$200,106,FALSE)))</f>
        <v/>
      </c>
      <c r="P181" s="247" t="str">
        <f>IF(ISERROR(VLOOKUP($A181,parlvotes_lh!$A$11:$ZZ$200,126,FALSE))=TRUE,"",IF(VLOOKUP($A181,parlvotes_lh!$A$11:$ZZ$200,126,FALSE)=0,"",VLOOKUP($A181,parlvotes_lh!$A$11:$ZZ$200,126,FALSE)))</f>
        <v/>
      </c>
      <c r="Q181" s="248" t="str">
        <f>IF(ISERROR(VLOOKUP($A181,parlvotes_lh!$A$11:$ZZ$200,146,FALSE))=TRUE,"",IF(VLOOKUP($A181,parlvotes_lh!$A$11:$ZZ$200,146,FALSE)=0,"",VLOOKUP($A181,parlvotes_lh!$A$11:$ZZ$200,146,FALSE)))</f>
        <v/>
      </c>
      <c r="R181" s="248" t="str">
        <f>IF(ISERROR(VLOOKUP($A181,parlvotes_lh!$A$11:$ZZ$200,166,FALSE))=TRUE,"",IF(VLOOKUP($A181,parlvotes_lh!$A$11:$ZZ$200,166,FALSE)=0,"",VLOOKUP($A181,parlvotes_lh!$A$11:$ZZ$200,166,FALSE)))</f>
        <v/>
      </c>
      <c r="S181" s="248" t="str">
        <f>IF(ISERROR(VLOOKUP($A181,parlvotes_lh!$A$11:$ZZ$200,186,FALSE))=TRUE,"",IF(VLOOKUP($A181,parlvotes_lh!$A$11:$ZZ$200,186,FALSE)=0,"",VLOOKUP($A181,parlvotes_lh!$A$11:$ZZ$200,186,FALSE)))</f>
        <v/>
      </c>
      <c r="T181" s="248" t="str">
        <f>IF(ISERROR(VLOOKUP($A181,parlvotes_lh!$A$11:$ZZ$200,206,FALSE))=TRUE,"",IF(VLOOKUP($A181,parlvotes_lh!$A$11:$ZZ$200,206,FALSE)=0,"",VLOOKUP($A181,parlvotes_lh!$A$11:$ZZ$200,206,FALSE)))</f>
        <v/>
      </c>
      <c r="U181" s="248" t="str">
        <f>IF(ISERROR(VLOOKUP($A181,parlvotes_lh!$A$11:$ZZ$200,226,FALSE))=TRUE,"",IF(VLOOKUP($A181,parlvotes_lh!$A$11:$ZZ$200,226,FALSE)=0,"",VLOOKUP($A181,parlvotes_lh!$A$11:$ZZ$200,226,FALSE)))</f>
        <v/>
      </c>
      <c r="V181" s="248" t="str">
        <f>IF(ISERROR(VLOOKUP($A181,parlvotes_lh!$A$11:$ZZ$200,246,FALSE))=TRUE,"",IF(VLOOKUP($A181,parlvotes_lh!$A$11:$ZZ$200,246,FALSE)=0,"",VLOOKUP($A181,parlvotes_lh!$A$11:$ZZ$200,246,FALSE)))</f>
        <v/>
      </c>
      <c r="W181" s="248" t="str">
        <f>IF(ISERROR(VLOOKUP($A181,parlvotes_lh!$A$11:$ZZ$200,266,FALSE))=TRUE,"",IF(VLOOKUP($A181,parlvotes_lh!$A$11:$ZZ$200,266,FALSE)=0,"",VLOOKUP($A181,parlvotes_lh!$A$11:$ZZ$200,266,FALSE)))</f>
        <v/>
      </c>
      <c r="X181" s="248" t="str">
        <f>IF(ISERROR(VLOOKUP($A181,parlvotes_lh!$A$11:$ZZ$200,286,FALSE))=TRUE,"",IF(VLOOKUP($A181,parlvotes_lh!$A$11:$ZZ$200,286,FALSE)=0,"",VLOOKUP($A181,parlvotes_lh!$A$11:$ZZ$200,286,FALSE)))</f>
        <v/>
      </c>
      <c r="Y181" s="248" t="str">
        <f>IF(ISERROR(VLOOKUP($A181,parlvotes_lh!$A$11:$ZZ$200,306,FALSE))=TRUE,"",IF(VLOOKUP($A181,parlvotes_lh!$A$11:$ZZ$200,306,FALSE)=0,"",VLOOKUP($A181,parlvotes_lh!$A$11:$ZZ$200,306,FALSE)))</f>
        <v/>
      </c>
      <c r="Z181" s="248" t="str">
        <f>IF(ISERROR(VLOOKUP($A181,parlvotes_lh!$A$11:$ZZ$200,326,FALSE))=TRUE,"",IF(VLOOKUP($A181,parlvotes_lh!$A$11:$ZZ$200,326,FALSE)=0,"",VLOOKUP($A181,parlvotes_lh!$A$11:$ZZ$200,326,FALSE)))</f>
        <v/>
      </c>
      <c r="AA181" s="248" t="str">
        <f>IF(ISERROR(VLOOKUP($A181,parlvotes_lh!$A$11:$ZZ$200,346,FALSE))=TRUE,"",IF(VLOOKUP($A181,parlvotes_lh!$A$11:$ZZ$200,346,FALSE)=0,"",VLOOKUP($A181,parlvotes_lh!$A$11:$ZZ$200,346,FALSE)))</f>
        <v/>
      </c>
      <c r="AB181" s="248" t="str">
        <f>IF(ISERROR(VLOOKUP($A181,parlvotes_lh!$A$11:$ZZ$200,366,FALSE))=TRUE,"",IF(VLOOKUP($A181,parlvotes_lh!$A$11:$ZZ$200,366,FALSE)=0,"",VLOOKUP($A181,parlvotes_lh!$A$11:$ZZ$200,366,FALSE)))</f>
        <v/>
      </c>
      <c r="AC181" s="248" t="str">
        <f>IF(ISERROR(VLOOKUP($A181,parlvotes_lh!$A$11:$ZZ$200,386,FALSE))=TRUE,"",IF(VLOOKUP($A181,parlvotes_lh!$A$11:$ZZ$200,386,FALSE)=0,"",VLOOKUP($A181,parlvotes_lh!$A$11:$ZZ$200,386,FALSE)))</f>
        <v/>
      </c>
    </row>
    <row r="182" spans="1:29" ht="13.5" customHeight="1" x14ac:dyDescent="0.2">
      <c r="A182" s="242"/>
      <c r="B182" s="96" t="str">
        <f>IF(A182="","",MID(info_weblinks!$C$3,32,3))</f>
        <v/>
      </c>
      <c r="C182" s="96" t="str">
        <f>IF(info_parties!G178="","",info_parties!G178)</f>
        <v/>
      </c>
      <c r="D182" s="96" t="str">
        <f>IF(info_parties!K178="","",info_parties!K178)</f>
        <v/>
      </c>
      <c r="E182" s="96" t="str">
        <f>IF(info_parties!H178="","",info_parties!H178)</f>
        <v/>
      </c>
      <c r="F182" s="243" t="str">
        <f t="shared" si="20"/>
        <v/>
      </c>
      <c r="G182" s="244" t="str">
        <f t="shared" si="21"/>
        <v/>
      </c>
      <c r="H182" s="245" t="str">
        <f t="shared" si="22"/>
        <v/>
      </c>
      <c r="I182" s="246" t="str">
        <f t="shared" si="23"/>
        <v/>
      </c>
      <c r="J182" s="247" t="str">
        <f>IF(ISERROR(VLOOKUP($A182,parlvotes_lh!$A$11:$ZZ$200,6,FALSE))=TRUE,"",IF(VLOOKUP($A182,parlvotes_lh!$A$11:$ZZ$200,6,FALSE)=0,"",VLOOKUP($A182,parlvotes_lh!$A$11:$ZZ$200,6,FALSE)))</f>
        <v/>
      </c>
      <c r="K182" s="247" t="str">
        <f>IF(ISERROR(VLOOKUP($A182,parlvotes_lh!$A$11:$ZZ$200,26,FALSE))=TRUE,"",IF(VLOOKUP($A182,parlvotes_lh!$A$11:$ZZ$200,26,FALSE)=0,"",VLOOKUP($A182,parlvotes_lh!$A$11:$ZZ$200,26,FALSE)))</f>
        <v/>
      </c>
      <c r="L182" s="247" t="str">
        <f>IF(ISERROR(VLOOKUP($A182,parlvotes_lh!$A$11:$ZZ$200,46,FALSE))=TRUE,"",IF(VLOOKUP($A182,parlvotes_lh!$A$11:$ZZ$200,46,FALSE)=0,"",VLOOKUP($A182,parlvotes_lh!$A$11:$ZZ$200,46,FALSE)))</f>
        <v/>
      </c>
      <c r="M182" s="247" t="str">
        <f>IF(ISERROR(VLOOKUP($A182,parlvotes_lh!$A$11:$ZZ$200,66,FALSE))=TRUE,"",IF(VLOOKUP($A182,parlvotes_lh!$A$11:$ZZ$200,66,FALSE)=0,"",VLOOKUP($A182,parlvotes_lh!$A$11:$ZZ$200,66,FALSE)))</f>
        <v/>
      </c>
      <c r="N182" s="247" t="str">
        <f>IF(ISERROR(VLOOKUP($A182,parlvotes_lh!$A$11:$ZZ$200,86,FALSE))=TRUE,"",IF(VLOOKUP($A182,parlvotes_lh!$A$11:$ZZ$200,86,FALSE)=0,"",VLOOKUP($A182,parlvotes_lh!$A$11:$ZZ$200,86,FALSE)))</f>
        <v/>
      </c>
      <c r="O182" s="247" t="str">
        <f>IF(ISERROR(VLOOKUP($A182,parlvotes_lh!$A$11:$ZZ$200,106,FALSE))=TRUE,"",IF(VLOOKUP($A182,parlvotes_lh!$A$11:$ZZ$200,106,FALSE)=0,"",VLOOKUP($A182,parlvotes_lh!$A$11:$ZZ$200,106,FALSE)))</f>
        <v/>
      </c>
      <c r="P182" s="247" t="str">
        <f>IF(ISERROR(VLOOKUP($A182,parlvotes_lh!$A$11:$ZZ$200,126,FALSE))=TRUE,"",IF(VLOOKUP($A182,parlvotes_lh!$A$11:$ZZ$200,126,FALSE)=0,"",VLOOKUP($A182,parlvotes_lh!$A$11:$ZZ$200,126,FALSE)))</f>
        <v/>
      </c>
      <c r="Q182" s="248" t="str">
        <f>IF(ISERROR(VLOOKUP($A182,parlvotes_lh!$A$11:$ZZ$200,146,FALSE))=TRUE,"",IF(VLOOKUP($A182,parlvotes_lh!$A$11:$ZZ$200,146,FALSE)=0,"",VLOOKUP($A182,parlvotes_lh!$A$11:$ZZ$200,146,FALSE)))</f>
        <v/>
      </c>
      <c r="R182" s="248" t="str">
        <f>IF(ISERROR(VLOOKUP($A182,parlvotes_lh!$A$11:$ZZ$200,166,FALSE))=TRUE,"",IF(VLOOKUP($A182,parlvotes_lh!$A$11:$ZZ$200,166,FALSE)=0,"",VLOOKUP($A182,parlvotes_lh!$A$11:$ZZ$200,166,FALSE)))</f>
        <v/>
      </c>
      <c r="S182" s="248" t="str">
        <f>IF(ISERROR(VLOOKUP($A182,parlvotes_lh!$A$11:$ZZ$200,186,FALSE))=TRUE,"",IF(VLOOKUP($A182,parlvotes_lh!$A$11:$ZZ$200,186,FALSE)=0,"",VLOOKUP($A182,parlvotes_lh!$A$11:$ZZ$200,186,FALSE)))</f>
        <v/>
      </c>
      <c r="T182" s="248" t="str">
        <f>IF(ISERROR(VLOOKUP($A182,parlvotes_lh!$A$11:$ZZ$200,206,FALSE))=TRUE,"",IF(VLOOKUP($A182,parlvotes_lh!$A$11:$ZZ$200,206,FALSE)=0,"",VLOOKUP($A182,parlvotes_lh!$A$11:$ZZ$200,206,FALSE)))</f>
        <v/>
      </c>
      <c r="U182" s="248" t="str">
        <f>IF(ISERROR(VLOOKUP($A182,parlvotes_lh!$A$11:$ZZ$200,226,FALSE))=TRUE,"",IF(VLOOKUP($A182,parlvotes_lh!$A$11:$ZZ$200,226,FALSE)=0,"",VLOOKUP($A182,parlvotes_lh!$A$11:$ZZ$200,226,FALSE)))</f>
        <v/>
      </c>
      <c r="V182" s="248" t="str">
        <f>IF(ISERROR(VLOOKUP($A182,parlvotes_lh!$A$11:$ZZ$200,246,FALSE))=TRUE,"",IF(VLOOKUP($A182,parlvotes_lh!$A$11:$ZZ$200,246,FALSE)=0,"",VLOOKUP($A182,parlvotes_lh!$A$11:$ZZ$200,246,FALSE)))</f>
        <v/>
      </c>
      <c r="W182" s="248" t="str">
        <f>IF(ISERROR(VLOOKUP($A182,parlvotes_lh!$A$11:$ZZ$200,266,FALSE))=TRUE,"",IF(VLOOKUP($A182,parlvotes_lh!$A$11:$ZZ$200,266,FALSE)=0,"",VLOOKUP($A182,parlvotes_lh!$A$11:$ZZ$200,266,FALSE)))</f>
        <v/>
      </c>
      <c r="X182" s="248" t="str">
        <f>IF(ISERROR(VLOOKUP($A182,parlvotes_lh!$A$11:$ZZ$200,286,FALSE))=TRUE,"",IF(VLOOKUP($A182,parlvotes_lh!$A$11:$ZZ$200,286,FALSE)=0,"",VLOOKUP($A182,parlvotes_lh!$A$11:$ZZ$200,286,FALSE)))</f>
        <v/>
      </c>
      <c r="Y182" s="248" t="str">
        <f>IF(ISERROR(VLOOKUP($A182,parlvotes_lh!$A$11:$ZZ$200,306,FALSE))=TRUE,"",IF(VLOOKUP($A182,parlvotes_lh!$A$11:$ZZ$200,306,FALSE)=0,"",VLOOKUP($A182,parlvotes_lh!$A$11:$ZZ$200,306,FALSE)))</f>
        <v/>
      </c>
      <c r="Z182" s="248" t="str">
        <f>IF(ISERROR(VLOOKUP($A182,parlvotes_lh!$A$11:$ZZ$200,326,FALSE))=TRUE,"",IF(VLOOKUP($A182,parlvotes_lh!$A$11:$ZZ$200,326,FALSE)=0,"",VLOOKUP($A182,parlvotes_lh!$A$11:$ZZ$200,326,FALSE)))</f>
        <v/>
      </c>
      <c r="AA182" s="248" t="str">
        <f>IF(ISERROR(VLOOKUP($A182,parlvotes_lh!$A$11:$ZZ$200,346,FALSE))=TRUE,"",IF(VLOOKUP($A182,parlvotes_lh!$A$11:$ZZ$200,346,FALSE)=0,"",VLOOKUP($A182,parlvotes_lh!$A$11:$ZZ$200,346,FALSE)))</f>
        <v/>
      </c>
      <c r="AB182" s="248" t="str">
        <f>IF(ISERROR(VLOOKUP($A182,parlvotes_lh!$A$11:$ZZ$200,366,FALSE))=TRUE,"",IF(VLOOKUP($A182,parlvotes_lh!$A$11:$ZZ$200,366,FALSE)=0,"",VLOOKUP($A182,parlvotes_lh!$A$11:$ZZ$200,366,FALSE)))</f>
        <v/>
      </c>
      <c r="AC182" s="248" t="str">
        <f>IF(ISERROR(VLOOKUP($A182,parlvotes_lh!$A$11:$ZZ$200,386,FALSE))=TRUE,"",IF(VLOOKUP($A182,parlvotes_lh!$A$11:$ZZ$200,386,FALSE)=0,"",VLOOKUP($A182,parlvotes_lh!$A$11:$ZZ$200,386,FALSE)))</f>
        <v/>
      </c>
    </row>
    <row r="183" spans="1:29" ht="13.5" customHeight="1" x14ac:dyDescent="0.2">
      <c r="A183" s="242"/>
      <c r="B183" s="96" t="str">
        <f>IF(A183="","",MID(info_weblinks!$C$3,32,3))</f>
        <v/>
      </c>
      <c r="C183" s="96" t="str">
        <f>IF(info_parties!G179="","",info_parties!G179)</f>
        <v/>
      </c>
      <c r="D183" s="96" t="str">
        <f>IF(info_parties!K179="","",info_parties!K179)</f>
        <v/>
      </c>
      <c r="E183" s="96" t="str">
        <f>IF(info_parties!H179="","",info_parties!H179)</f>
        <v/>
      </c>
      <c r="F183" s="243" t="str">
        <f t="shared" si="20"/>
        <v/>
      </c>
      <c r="G183" s="244" t="str">
        <f t="shared" si="21"/>
        <v/>
      </c>
      <c r="H183" s="245" t="str">
        <f t="shared" si="22"/>
        <v/>
      </c>
      <c r="I183" s="246" t="str">
        <f t="shared" si="23"/>
        <v/>
      </c>
      <c r="J183" s="247" t="str">
        <f>IF(ISERROR(VLOOKUP($A183,parlvotes_lh!$A$11:$ZZ$200,6,FALSE))=TRUE,"",IF(VLOOKUP($A183,parlvotes_lh!$A$11:$ZZ$200,6,FALSE)=0,"",VLOOKUP($A183,parlvotes_lh!$A$11:$ZZ$200,6,FALSE)))</f>
        <v/>
      </c>
      <c r="K183" s="247" t="str">
        <f>IF(ISERROR(VLOOKUP($A183,parlvotes_lh!$A$11:$ZZ$200,26,FALSE))=TRUE,"",IF(VLOOKUP($A183,parlvotes_lh!$A$11:$ZZ$200,26,FALSE)=0,"",VLOOKUP($A183,parlvotes_lh!$A$11:$ZZ$200,26,FALSE)))</f>
        <v/>
      </c>
      <c r="L183" s="247" t="str">
        <f>IF(ISERROR(VLOOKUP($A183,parlvotes_lh!$A$11:$ZZ$200,46,FALSE))=TRUE,"",IF(VLOOKUP($A183,parlvotes_lh!$A$11:$ZZ$200,46,FALSE)=0,"",VLOOKUP($A183,parlvotes_lh!$A$11:$ZZ$200,46,FALSE)))</f>
        <v/>
      </c>
      <c r="M183" s="247" t="str">
        <f>IF(ISERROR(VLOOKUP($A183,parlvotes_lh!$A$11:$ZZ$200,66,FALSE))=TRUE,"",IF(VLOOKUP($A183,parlvotes_lh!$A$11:$ZZ$200,66,FALSE)=0,"",VLOOKUP($A183,parlvotes_lh!$A$11:$ZZ$200,66,FALSE)))</f>
        <v/>
      </c>
      <c r="N183" s="247" t="str">
        <f>IF(ISERROR(VLOOKUP($A183,parlvotes_lh!$A$11:$ZZ$200,86,FALSE))=TRUE,"",IF(VLOOKUP($A183,parlvotes_lh!$A$11:$ZZ$200,86,FALSE)=0,"",VLOOKUP($A183,parlvotes_lh!$A$11:$ZZ$200,86,FALSE)))</f>
        <v/>
      </c>
      <c r="O183" s="247" t="str">
        <f>IF(ISERROR(VLOOKUP($A183,parlvotes_lh!$A$11:$ZZ$200,106,FALSE))=TRUE,"",IF(VLOOKUP($A183,parlvotes_lh!$A$11:$ZZ$200,106,FALSE)=0,"",VLOOKUP($A183,parlvotes_lh!$A$11:$ZZ$200,106,FALSE)))</f>
        <v/>
      </c>
      <c r="P183" s="247" t="str">
        <f>IF(ISERROR(VLOOKUP($A183,parlvotes_lh!$A$11:$ZZ$200,126,FALSE))=TRUE,"",IF(VLOOKUP($A183,parlvotes_lh!$A$11:$ZZ$200,126,FALSE)=0,"",VLOOKUP($A183,parlvotes_lh!$A$11:$ZZ$200,126,FALSE)))</f>
        <v/>
      </c>
      <c r="Q183" s="248" t="str">
        <f>IF(ISERROR(VLOOKUP($A183,parlvotes_lh!$A$11:$ZZ$200,146,FALSE))=TRUE,"",IF(VLOOKUP($A183,parlvotes_lh!$A$11:$ZZ$200,146,FALSE)=0,"",VLOOKUP($A183,parlvotes_lh!$A$11:$ZZ$200,146,FALSE)))</f>
        <v/>
      </c>
      <c r="R183" s="248" t="str">
        <f>IF(ISERROR(VLOOKUP($A183,parlvotes_lh!$A$11:$ZZ$200,166,FALSE))=TRUE,"",IF(VLOOKUP($A183,parlvotes_lh!$A$11:$ZZ$200,166,FALSE)=0,"",VLOOKUP($A183,parlvotes_lh!$A$11:$ZZ$200,166,FALSE)))</f>
        <v/>
      </c>
      <c r="S183" s="248" t="str">
        <f>IF(ISERROR(VLOOKUP($A183,parlvotes_lh!$A$11:$ZZ$200,186,FALSE))=TRUE,"",IF(VLOOKUP($A183,parlvotes_lh!$A$11:$ZZ$200,186,FALSE)=0,"",VLOOKUP($A183,parlvotes_lh!$A$11:$ZZ$200,186,FALSE)))</f>
        <v/>
      </c>
      <c r="T183" s="248" t="str">
        <f>IF(ISERROR(VLOOKUP($A183,parlvotes_lh!$A$11:$ZZ$200,206,FALSE))=TRUE,"",IF(VLOOKUP($A183,parlvotes_lh!$A$11:$ZZ$200,206,FALSE)=0,"",VLOOKUP($A183,parlvotes_lh!$A$11:$ZZ$200,206,FALSE)))</f>
        <v/>
      </c>
      <c r="U183" s="248" t="str">
        <f>IF(ISERROR(VLOOKUP($A183,parlvotes_lh!$A$11:$ZZ$200,226,FALSE))=TRUE,"",IF(VLOOKUP($A183,parlvotes_lh!$A$11:$ZZ$200,226,FALSE)=0,"",VLOOKUP($A183,parlvotes_lh!$A$11:$ZZ$200,226,FALSE)))</f>
        <v/>
      </c>
      <c r="V183" s="248" t="str">
        <f>IF(ISERROR(VLOOKUP($A183,parlvotes_lh!$A$11:$ZZ$200,246,FALSE))=TRUE,"",IF(VLOOKUP($A183,parlvotes_lh!$A$11:$ZZ$200,246,FALSE)=0,"",VLOOKUP($A183,parlvotes_lh!$A$11:$ZZ$200,246,FALSE)))</f>
        <v/>
      </c>
      <c r="W183" s="248" t="str">
        <f>IF(ISERROR(VLOOKUP($A183,parlvotes_lh!$A$11:$ZZ$200,266,FALSE))=TRUE,"",IF(VLOOKUP($A183,parlvotes_lh!$A$11:$ZZ$200,266,FALSE)=0,"",VLOOKUP($A183,parlvotes_lh!$A$11:$ZZ$200,266,FALSE)))</f>
        <v/>
      </c>
      <c r="X183" s="248" t="str">
        <f>IF(ISERROR(VLOOKUP($A183,parlvotes_lh!$A$11:$ZZ$200,286,FALSE))=TRUE,"",IF(VLOOKUP($A183,parlvotes_lh!$A$11:$ZZ$200,286,FALSE)=0,"",VLOOKUP($A183,parlvotes_lh!$A$11:$ZZ$200,286,FALSE)))</f>
        <v/>
      </c>
      <c r="Y183" s="248" t="str">
        <f>IF(ISERROR(VLOOKUP($A183,parlvotes_lh!$A$11:$ZZ$200,306,FALSE))=TRUE,"",IF(VLOOKUP($A183,parlvotes_lh!$A$11:$ZZ$200,306,FALSE)=0,"",VLOOKUP($A183,parlvotes_lh!$A$11:$ZZ$200,306,FALSE)))</f>
        <v/>
      </c>
      <c r="Z183" s="248" t="str">
        <f>IF(ISERROR(VLOOKUP($A183,parlvotes_lh!$A$11:$ZZ$200,326,FALSE))=TRUE,"",IF(VLOOKUP($A183,parlvotes_lh!$A$11:$ZZ$200,326,FALSE)=0,"",VLOOKUP($A183,parlvotes_lh!$A$11:$ZZ$200,326,FALSE)))</f>
        <v/>
      </c>
      <c r="AA183" s="248" t="str">
        <f>IF(ISERROR(VLOOKUP($A183,parlvotes_lh!$A$11:$ZZ$200,346,FALSE))=TRUE,"",IF(VLOOKUP($A183,parlvotes_lh!$A$11:$ZZ$200,346,FALSE)=0,"",VLOOKUP($A183,parlvotes_lh!$A$11:$ZZ$200,346,FALSE)))</f>
        <v/>
      </c>
      <c r="AB183" s="248" t="str">
        <f>IF(ISERROR(VLOOKUP($A183,parlvotes_lh!$A$11:$ZZ$200,366,FALSE))=TRUE,"",IF(VLOOKUP($A183,parlvotes_lh!$A$11:$ZZ$200,366,FALSE)=0,"",VLOOKUP($A183,parlvotes_lh!$A$11:$ZZ$200,366,FALSE)))</f>
        <v/>
      </c>
      <c r="AC183" s="248" t="str">
        <f>IF(ISERROR(VLOOKUP($A183,parlvotes_lh!$A$11:$ZZ$200,386,FALSE))=TRUE,"",IF(VLOOKUP($A183,parlvotes_lh!$A$11:$ZZ$200,386,FALSE)=0,"",VLOOKUP($A183,parlvotes_lh!$A$11:$ZZ$200,386,FALSE)))</f>
        <v/>
      </c>
    </row>
    <row r="184" spans="1:29" ht="13.5" customHeight="1" x14ac:dyDescent="0.2">
      <c r="A184" s="242"/>
      <c r="B184" s="96" t="str">
        <f>IF(A184="","",MID(info_weblinks!$C$3,32,3))</f>
        <v/>
      </c>
      <c r="C184" s="96" t="str">
        <f>IF(info_parties!G180="","",info_parties!G180)</f>
        <v/>
      </c>
      <c r="D184" s="96" t="str">
        <f>IF(info_parties!K180="","",info_parties!K180)</f>
        <v/>
      </c>
      <c r="E184" s="96" t="str">
        <f>IF(info_parties!H180="","",info_parties!H180)</f>
        <v/>
      </c>
      <c r="F184" s="243" t="str">
        <f t="shared" si="20"/>
        <v/>
      </c>
      <c r="G184" s="244" t="str">
        <f t="shared" si="21"/>
        <v/>
      </c>
      <c r="H184" s="245" t="str">
        <f t="shared" si="22"/>
        <v/>
      </c>
      <c r="I184" s="246" t="str">
        <f t="shared" si="23"/>
        <v/>
      </c>
      <c r="J184" s="247" t="str">
        <f>IF(ISERROR(VLOOKUP($A184,parlvotes_lh!$A$11:$ZZ$200,6,FALSE))=TRUE,"",IF(VLOOKUP($A184,parlvotes_lh!$A$11:$ZZ$200,6,FALSE)=0,"",VLOOKUP($A184,parlvotes_lh!$A$11:$ZZ$200,6,FALSE)))</f>
        <v/>
      </c>
      <c r="K184" s="247" t="str">
        <f>IF(ISERROR(VLOOKUP($A184,parlvotes_lh!$A$11:$ZZ$200,26,FALSE))=TRUE,"",IF(VLOOKUP($A184,parlvotes_lh!$A$11:$ZZ$200,26,FALSE)=0,"",VLOOKUP($A184,parlvotes_lh!$A$11:$ZZ$200,26,FALSE)))</f>
        <v/>
      </c>
      <c r="L184" s="247" t="str">
        <f>IF(ISERROR(VLOOKUP($A184,parlvotes_lh!$A$11:$ZZ$200,46,FALSE))=TRUE,"",IF(VLOOKUP($A184,parlvotes_lh!$A$11:$ZZ$200,46,FALSE)=0,"",VLOOKUP($A184,parlvotes_lh!$A$11:$ZZ$200,46,FALSE)))</f>
        <v/>
      </c>
      <c r="M184" s="247" t="str">
        <f>IF(ISERROR(VLOOKUP($A184,parlvotes_lh!$A$11:$ZZ$200,66,FALSE))=TRUE,"",IF(VLOOKUP($A184,parlvotes_lh!$A$11:$ZZ$200,66,FALSE)=0,"",VLOOKUP($A184,parlvotes_lh!$A$11:$ZZ$200,66,FALSE)))</f>
        <v/>
      </c>
      <c r="N184" s="247" t="str">
        <f>IF(ISERROR(VLOOKUP($A184,parlvotes_lh!$A$11:$ZZ$200,86,FALSE))=TRUE,"",IF(VLOOKUP($A184,parlvotes_lh!$A$11:$ZZ$200,86,FALSE)=0,"",VLOOKUP($A184,parlvotes_lh!$A$11:$ZZ$200,86,FALSE)))</f>
        <v/>
      </c>
      <c r="O184" s="247" t="str">
        <f>IF(ISERROR(VLOOKUP($A184,parlvotes_lh!$A$11:$ZZ$200,106,FALSE))=TRUE,"",IF(VLOOKUP($A184,parlvotes_lh!$A$11:$ZZ$200,106,FALSE)=0,"",VLOOKUP($A184,parlvotes_lh!$A$11:$ZZ$200,106,FALSE)))</f>
        <v/>
      </c>
      <c r="P184" s="247" t="str">
        <f>IF(ISERROR(VLOOKUP($A184,parlvotes_lh!$A$11:$ZZ$200,126,FALSE))=TRUE,"",IF(VLOOKUP($A184,parlvotes_lh!$A$11:$ZZ$200,126,FALSE)=0,"",VLOOKUP($A184,parlvotes_lh!$A$11:$ZZ$200,126,FALSE)))</f>
        <v/>
      </c>
      <c r="Q184" s="248" t="str">
        <f>IF(ISERROR(VLOOKUP($A184,parlvotes_lh!$A$11:$ZZ$200,146,FALSE))=TRUE,"",IF(VLOOKUP($A184,parlvotes_lh!$A$11:$ZZ$200,146,FALSE)=0,"",VLOOKUP($A184,parlvotes_lh!$A$11:$ZZ$200,146,FALSE)))</f>
        <v/>
      </c>
      <c r="R184" s="248" t="str">
        <f>IF(ISERROR(VLOOKUP($A184,parlvotes_lh!$A$11:$ZZ$200,166,FALSE))=TRUE,"",IF(VLOOKUP($A184,parlvotes_lh!$A$11:$ZZ$200,166,FALSE)=0,"",VLOOKUP($A184,parlvotes_lh!$A$11:$ZZ$200,166,FALSE)))</f>
        <v/>
      </c>
      <c r="S184" s="248" t="str">
        <f>IF(ISERROR(VLOOKUP($A184,parlvotes_lh!$A$11:$ZZ$200,186,FALSE))=TRUE,"",IF(VLOOKUP($A184,parlvotes_lh!$A$11:$ZZ$200,186,FALSE)=0,"",VLOOKUP($A184,parlvotes_lh!$A$11:$ZZ$200,186,FALSE)))</f>
        <v/>
      </c>
      <c r="T184" s="248" t="str">
        <f>IF(ISERROR(VLOOKUP($A184,parlvotes_lh!$A$11:$ZZ$200,206,FALSE))=TRUE,"",IF(VLOOKUP($A184,parlvotes_lh!$A$11:$ZZ$200,206,FALSE)=0,"",VLOOKUP($A184,parlvotes_lh!$A$11:$ZZ$200,206,FALSE)))</f>
        <v/>
      </c>
      <c r="U184" s="248" t="str">
        <f>IF(ISERROR(VLOOKUP($A184,parlvotes_lh!$A$11:$ZZ$200,226,FALSE))=TRUE,"",IF(VLOOKUP($A184,parlvotes_lh!$A$11:$ZZ$200,226,FALSE)=0,"",VLOOKUP($A184,parlvotes_lh!$A$11:$ZZ$200,226,FALSE)))</f>
        <v/>
      </c>
      <c r="V184" s="248" t="str">
        <f>IF(ISERROR(VLOOKUP($A184,parlvotes_lh!$A$11:$ZZ$200,246,FALSE))=TRUE,"",IF(VLOOKUP($A184,parlvotes_lh!$A$11:$ZZ$200,246,FALSE)=0,"",VLOOKUP($A184,parlvotes_lh!$A$11:$ZZ$200,246,FALSE)))</f>
        <v/>
      </c>
      <c r="W184" s="248" t="str">
        <f>IF(ISERROR(VLOOKUP($A184,parlvotes_lh!$A$11:$ZZ$200,266,FALSE))=TRUE,"",IF(VLOOKUP($A184,parlvotes_lh!$A$11:$ZZ$200,266,FALSE)=0,"",VLOOKUP($A184,parlvotes_lh!$A$11:$ZZ$200,266,FALSE)))</f>
        <v/>
      </c>
      <c r="X184" s="248" t="str">
        <f>IF(ISERROR(VLOOKUP($A184,parlvotes_lh!$A$11:$ZZ$200,286,FALSE))=TRUE,"",IF(VLOOKUP($A184,parlvotes_lh!$A$11:$ZZ$200,286,FALSE)=0,"",VLOOKUP($A184,parlvotes_lh!$A$11:$ZZ$200,286,FALSE)))</f>
        <v/>
      </c>
      <c r="Y184" s="248" t="str">
        <f>IF(ISERROR(VLOOKUP($A184,parlvotes_lh!$A$11:$ZZ$200,306,FALSE))=TRUE,"",IF(VLOOKUP($A184,parlvotes_lh!$A$11:$ZZ$200,306,FALSE)=0,"",VLOOKUP($A184,parlvotes_lh!$A$11:$ZZ$200,306,FALSE)))</f>
        <v/>
      </c>
      <c r="Z184" s="248" t="str">
        <f>IF(ISERROR(VLOOKUP($A184,parlvotes_lh!$A$11:$ZZ$200,326,FALSE))=TRUE,"",IF(VLOOKUP($A184,parlvotes_lh!$A$11:$ZZ$200,326,FALSE)=0,"",VLOOKUP($A184,parlvotes_lh!$A$11:$ZZ$200,326,FALSE)))</f>
        <v/>
      </c>
      <c r="AA184" s="248" t="str">
        <f>IF(ISERROR(VLOOKUP($A184,parlvotes_lh!$A$11:$ZZ$200,346,FALSE))=TRUE,"",IF(VLOOKUP($A184,parlvotes_lh!$A$11:$ZZ$200,346,FALSE)=0,"",VLOOKUP($A184,parlvotes_lh!$A$11:$ZZ$200,346,FALSE)))</f>
        <v/>
      </c>
      <c r="AB184" s="248" t="str">
        <f>IF(ISERROR(VLOOKUP($A184,parlvotes_lh!$A$11:$ZZ$200,366,FALSE))=TRUE,"",IF(VLOOKUP($A184,parlvotes_lh!$A$11:$ZZ$200,366,FALSE)=0,"",VLOOKUP($A184,parlvotes_lh!$A$11:$ZZ$200,366,FALSE)))</f>
        <v/>
      </c>
      <c r="AC184" s="248" t="str">
        <f>IF(ISERROR(VLOOKUP($A184,parlvotes_lh!$A$11:$ZZ$200,386,FALSE))=TRUE,"",IF(VLOOKUP($A184,parlvotes_lh!$A$11:$ZZ$200,386,FALSE)=0,"",VLOOKUP($A184,parlvotes_lh!$A$11:$ZZ$200,386,FALSE)))</f>
        <v/>
      </c>
    </row>
    <row r="185" spans="1:29" ht="13.5" customHeight="1" x14ac:dyDescent="0.2">
      <c r="A185" s="242"/>
      <c r="B185" s="96" t="str">
        <f>IF(A185="","",MID(info_weblinks!$C$3,32,3))</f>
        <v/>
      </c>
      <c r="C185" s="96" t="str">
        <f>IF(info_parties!G181="","",info_parties!G181)</f>
        <v/>
      </c>
      <c r="D185" s="96" t="str">
        <f>IF(info_parties!K181="","",info_parties!K181)</f>
        <v/>
      </c>
      <c r="E185" s="96" t="str">
        <f>IF(info_parties!H181="","",info_parties!H181)</f>
        <v/>
      </c>
      <c r="F185" s="243" t="str">
        <f t="shared" si="20"/>
        <v/>
      </c>
      <c r="G185" s="244" t="str">
        <f t="shared" si="21"/>
        <v/>
      </c>
      <c r="H185" s="245" t="str">
        <f t="shared" si="22"/>
        <v/>
      </c>
      <c r="I185" s="246" t="str">
        <f t="shared" si="23"/>
        <v/>
      </c>
      <c r="J185" s="247" t="str">
        <f>IF(ISERROR(VLOOKUP($A185,parlvotes_lh!$A$11:$ZZ$200,6,FALSE))=TRUE,"",IF(VLOOKUP($A185,parlvotes_lh!$A$11:$ZZ$200,6,FALSE)=0,"",VLOOKUP($A185,parlvotes_lh!$A$11:$ZZ$200,6,FALSE)))</f>
        <v/>
      </c>
      <c r="K185" s="247" t="str">
        <f>IF(ISERROR(VLOOKUP($A185,parlvotes_lh!$A$11:$ZZ$200,26,FALSE))=TRUE,"",IF(VLOOKUP($A185,parlvotes_lh!$A$11:$ZZ$200,26,FALSE)=0,"",VLOOKUP($A185,parlvotes_lh!$A$11:$ZZ$200,26,FALSE)))</f>
        <v/>
      </c>
      <c r="L185" s="247" t="str">
        <f>IF(ISERROR(VLOOKUP($A185,parlvotes_lh!$A$11:$ZZ$200,46,FALSE))=TRUE,"",IF(VLOOKUP($A185,parlvotes_lh!$A$11:$ZZ$200,46,FALSE)=0,"",VLOOKUP($A185,parlvotes_lh!$A$11:$ZZ$200,46,FALSE)))</f>
        <v/>
      </c>
      <c r="M185" s="247" t="str">
        <f>IF(ISERROR(VLOOKUP($A185,parlvotes_lh!$A$11:$ZZ$200,66,FALSE))=TRUE,"",IF(VLOOKUP($A185,parlvotes_lh!$A$11:$ZZ$200,66,FALSE)=0,"",VLOOKUP($A185,parlvotes_lh!$A$11:$ZZ$200,66,FALSE)))</f>
        <v/>
      </c>
      <c r="N185" s="247" t="str">
        <f>IF(ISERROR(VLOOKUP($A185,parlvotes_lh!$A$11:$ZZ$200,86,FALSE))=TRUE,"",IF(VLOOKUP($A185,parlvotes_lh!$A$11:$ZZ$200,86,FALSE)=0,"",VLOOKUP($A185,parlvotes_lh!$A$11:$ZZ$200,86,FALSE)))</f>
        <v/>
      </c>
      <c r="O185" s="247" t="str">
        <f>IF(ISERROR(VLOOKUP($A185,parlvotes_lh!$A$11:$ZZ$200,106,FALSE))=TRUE,"",IF(VLOOKUP($A185,parlvotes_lh!$A$11:$ZZ$200,106,FALSE)=0,"",VLOOKUP($A185,parlvotes_lh!$A$11:$ZZ$200,106,FALSE)))</f>
        <v/>
      </c>
      <c r="P185" s="247" t="str">
        <f>IF(ISERROR(VLOOKUP($A185,parlvotes_lh!$A$11:$ZZ$200,126,FALSE))=TRUE,"",IF(VLOOKUP($A185,parlvotes_lh!$A$11:$ZZ$200,126,FALSE)=0,"",VLOOKUP($A185,parlvotes_lh!$A$11:$ZZ$200,126,FALSE)))</f>
        <v/>
      </c>
      <c r="Q185" s="248" t="str">
        <f>IF(ISERROR(VLOOKUP($A185,parlvotes_lh!$A$11:$ZZ$200,146,FALSE))=TRUE,"",IF(VLOOKUP($A185,parlvotes_lh!$A$11:$ZZ$200,146,FALSE)=0,"",VLOOKUP($A185,parlvotes_lh!$A$11:$ZZ$200,146,FALSE)))</f>
        <v/>
      </c>
      <c r="R185" s="248" t="str">
        <f>IF(ISERROR(VLOOKUP($A185,parlvotes_lh!$A$11:$ZZ$200,166,FALSE))=TRUE,"",IF(VLOOKUP($A185,parlvotes_lh!$A$11:$ZZ$200,166,FALSE)=0,"",VLOOKUP($A185,parlvotes_lh!$A$11:$ZZ$200,166,FALSE)))</f>
        <v/>
      </c>
      <c r="S185" s="248" t="str">
        <f>IF(ISERROR(VLOOKUP($A185,parlvotes_lh!$A$11:$ZZ$200,186,FALSE))=TRUE,"",IF(VLOOKUP($A185,parlvotes_lh!$A$11:$ZZ$200,186,FALSE)=0,"",VLOOKUP($A185,parlvotes_lh!$A$11:$ZZ$200,186,FALSE)))</f>
        <v/>
      </c>
      <c r="T185" s="248" t="str">
        <f>IF(ISERROR(VLOOKUP($A185,parlvotes_lh!$A$11:$ZZ$200,206,FALSE))=TRUE,"",IF(VLOOKUP($A185,parlvotes_lh!$A$11:$ZZ$200,206,FALSE)=0,"",VLOOKUP($A185,parlvotes_lh!$A$11:$ZZ$200,206,FALSE)))</f>
        <v/>
      </c>
      <c r="U185" s="248" t="str">
        <f>IF(ISERROR(VLOOKUP($A185,parlvotes_lh!$A$11:$ZZ$200,226,FALSE))=TRUE,"",IF(VLOOKUP($A185,parlvotes_lh!$A$11:$ZZ$200,226,FALSE)=0,"",VLOOKUP($A185,parlvotes_lh!$A$11:$ZZ$200,226,FALSE)))</f>
        <v/>
      </c>
      <c r="V185" s="248" t="str">
        <f>IF(ISERROR(VLOOKUP($A185,parlvotes_lh!$A$11:$ZZ$200,246,FALSE))=TRUE,"",IF(VLOOKUP($A185,parlvotes_lh!$A$11:$ZZ$200,246,FALSE)=0,"",VLOOKUP($A185,parlvotes_lh!$A$11:$ZZ$200,246,FALSE)))</f>
        <v/>
      </c>
      <c r="W185" s="248" t="str">
        <f>IF(ISERROR(VLOOKUP($A185,parlvotes_lh!$A$11:$ZZ$200,266,FALSE))=TRUE,"",IF(VLOOKUP($A185,parlvotes_lh!$A$11:$ZZ$200,266,FALSE)=0,"",VLOOKUP($A185,parlvotes_lh!$A$11:$ZZ$200,266,FALSE)))</f>
        <v/>
      </c>
      <c r="X185" s="248" t="str">
        <f>IF(ISERROR(VLOOKUP($A185,parlvotes_lh!$A$11:$ZZ$200,286,FALSE))=TRUE,"",IF(VLOOKUP($A185,parlvotes_lh!$A$11:$ZZ$200,286,FALSE)=0,"",VLOOKUP($A185,parlvotes_lh!$A$11:$ZZ$200,286,FALSE)))</f>
        <v/>
      </c>
      <c r="Y185" s="248" t="str">
        <f>IF(ISERROR(VLOOKUP($A185,parlvotes_lh!$A$11:$ZZ$200,306,FALSE))=TRUE,"",IF(VLOOKUP($A185,parlvotes_lh!$A$11:$ZZ$200,306,FALSE)=0,"",VLOOKUP($A185,parlvotes_lh!$A$11:$ZZ$200,306,FALSE)))</f>
        <v/>
      </c>
      <c r="Z185" s="248" t="str">
        <f>IF(ISERROR(VLOOKUP($A185,parlvotes_lh!$A$11:$ZZ$200,326,FALSE))=TRUE,"",IF(VLOOKUP($A185,parlvotes_lh!$A$11:$ZZ$200,326,FALSE)=0,"",VLOOKUP($A185,parlvotes_lh!$A$11:$ZZ$200,326,FALSE)))</f>
        <v/>
      </c>
      <c r="AA185" s="248" t="str">
        <f>IF(ISERROR(VLOOKUP($A185,parlvotes_lh!$A$11:$ZZ$200,346,FALSE))=TRUE,"",IF(VLOOKUP($A185,parlvotes_lh!$A$11:$ZZ$200,346,FALSE)=0,"",VLOOKUP($A185,parlvotes_lh!$A$11:$ZZ$200,346,FALSE)))</f>
        <v/>
      </c>
      <c r="AB185" s="248" t="str">
        <f>IF(ISERROR(VLOOKUP($A185,parlvotes_lh!$A$11:$ZZ$200,366,FALSE))=TRUE,"",IF(VLOOKUP($A185,parlvotes_lh!$A$11:$ZZ$200,366,FALSE)=0,"",VLOOKUP($A185,parlvotes_lh!$A$11:$ZZ$200,366,FALSE)))</f>
        <v/>
      </c>
      <c r="AC185" s="248" t="str">
        <f>IF(ISERROR(VLOOKUP($A185,parlvotes_lh!$A$11:$ZZ$200,386,FALSE))=TRUE,"",IF(VLOOKUP($A185,parlvotes_lh!$A$11:$ZZ$200,386,FALSE)=0,"",VLOOKUP($A185,parlvotes_lh!$A$11:$ZZ$200,386,FALSE)))</f>
        <v/>
      </c>
    </row>
    <row r="186" spans="1:29" ht="13.5" customHeight="1" x14ac:dyDescent="0.2">
      <c r="A186" s="242"/>
      <c r="B186" s="96" t="str">
        <f>IF(A186="","",MID(info_weblinks!$C$3,32,3))</f>
        <v/>
      </c>
      <c r="C186" s="96" t="str">
        <f>IF(info_parties!G182="","",info_parties!G182)</f>
        <v/>
      </c>
      <c r="D186" s="96" t="str">
        <f>IF(info_parties!K182="","",info_parties!K182)</f>
        <v/>
      </c>
      <c r="E186" s="96" t="str">
        <f>IF(info_parties!H182="","",info_parties!H182)</f>
        <v/>
      </c>
      <c r="F186" s="243" t="str">
        <f t="shared" si="20"/>
        <v/>
      </c>
      <c r="G186" s="244" t="str">
        <f t="shared" si="21"/>
        <v/>
      </c>
      <c r="H186" s="245" t="str">
        <f t="shared" si="22"/>
        <v/>
      </c>
      <c r="I186" s="246" t="str">
        <f t="shared" si="23"/>
        <v/>
      </c>
      <c r="J186" s="247" t="str">
        <f>IF(ISERROR(VLOOKUP($A186,parlvotes_lh!$A$11:$ZZ$200,6,FALSE))=TRUE,"",IF(VLOOKUP($A186,parlvotes_lh!$A$11:$ZZ$200,6,FALSE)=0,"",VLOOKUP($A186,parlvotes_lh!$A$11:$ZZ$200,6,FALSE)))</f>
        <v/>
      </c>
      <c r="K186" s="247" t="str">
        <f>IF(ISERROR(VLOOKUP($A186,parlvotes_lh!$A$11:$ZZ$200,26,FALSE))=TRUE,"",IF(VLOOKUP($A186,parlvotes_lh!$A$11:$ZZ$200,26,FALSE)=0,"",VLOOKUP($A186,parlvotes_lh!$A$11:$ZZ$200,26,FALSE)))</f>
        <v/>
      </c>
      <c r="L186" s="247" t="str">
        <f>IF(ISERROR(VLOOKUP($A186,parlvotes_lh!$A$11:$ZZ$200,46,FALSE))=TRUE,"",IF(VLOOKUP($A186,parlvotes_lh!$A$11:$ZZ$200,46,FALSE)=0,"",VLOOKUP($A186,parlvotes_lh!$A$11:$ZZ$200,46,FALSE)))</f>
        <v/>
      </c>
      <c r="M186" s="247" t="str">
        <f>IF(ISERROR(VLOOKUP($A186,parlvotes_lh!$A$11:$ZZ$200,66,FALSE))=TRUE,"",IF(VLOOKUP($A186,parlvotes_lh!$A$11:$ZZ$200,66,FALSE)=0,"",VLOOKUP($A186,parlvotes_lh!$A$11:$ZZ$200,66,FALSE)))</f>
        <v/>
      </c>
      <c r="N186" s="247" t="str">
        <f>IF(ISERROR(VLOOKUP($A186,parlvotes_lh!$A$11:$ZZ$200,86,FALSE))=TRUE,"",IF(VLOOKUP($A186,parlvotes_lh!$A$11:$ZZ$200,86,FALSE)=0,"",VLOOKUP($A186,parlvotes_lh!$A$11:$ZZ$200,86,FALSE)))</f>
        <v/>
      </c>
      <c r="O186" s="247" t="str">
        <f>IF(ISERROR(VLOOKUP($A186,parlvotes_lh!$A$11:$ZZ$200,106,FALSE))=TRUE,"",IF(VLOOKUP($A186,parlvotes_lh!$A$11:$ZZ$200,106,FALSE)=0,"",VLOOKUP($A186,parlvotes_lh!$A$11:$ZZ$200,106,FALSE)))</f>
        <v/>
      </c>
      <c r="P186" s="247" t="str">
        <f>IF(ISERROR(VLOOKUP($A186,parlvotes_lh!$A$11:$ZZ$200,126,FALSE))=TRUE,"",IF(VLOOKUP($A186,parlvotes_lh!$A$11:$ZZ$200,126,FALSE)=0,"",VLOOKUP($A186,parlvotes_lh!$A$11:$ZZ$200,126,FALSE)))</f>
        <v/>
      </c>
      <c r="Q186" s="248" t="str">
        <f>IF(ISERROR(VLOOKUP($A186,parlvotes_lh!$A$11:$ZZ$200,146,FALSE))=TRUE,"",IF(VLOOKUP($A186,parlvotes_lh!$A$11:$ZZ$200,146,FALSE)=0,"",VLOOKUP($A186,parlvotes_lh!$A$11:$ZZ$200,146,FALSE)))</f>
        <v/>
      </c>
      <c r="R186" s="248" t="str">
        <f>IF(ISERROR(VLOOKUP($A186,parlvotes_lh!$A$11:$ZZ$200,166,FALSE))=TRUE,"",IF(VLOOKUP($A186,parlvotes_lh!$A$11:$ZZ$200,166,FALSE)=0,"",VLOOKUP($A186,parlvotes_lh!$A$11:$ZZ$200,166,FALSE)))</f>
        <v/>
      </c>
      <c r="S186" s="248" t="str">
        <f>IF(ISERROR(VLOOKUP($A186,parlvotes_lh!$A$11:$ZZ$200,186,FALSE))=TRUE,"",IF(VLOOKUP($A186,parlvotes_lh!$A$11:$ZZ$200,186,FALSE)=0,"",VLOOKUP($A186,parlvotes_lh!$A$11:$ZZ$200,186,FALSE)))</f>
        <v/>
      </c>
      <c r="T186" s="248" t="str">
        <f>IF(ISERROR(VLOOKUP($A186,parlvotes_lh!$A$11:$ZZ$200,206,FALSE))=TRUE,"",IF(VLOOKUP($A186,parlvotes_lh!$A$11:$ZZ$200,206,FALSE)=0,"",VLOOKUP($A186,parlvotes_lh!$A$11:$ZZ$200,206,FALSE)))</f>
        <v/>
      </c>
      <c r="U186" s="248" t="str">
        <f>IF(ISERROR(VLOOKUP($A186,parlvotes_lh!$A$11:$ZZ$200,226,FALSE))=TRUE,"",IF(VLOOKUP($A186,parlvotes_lh!$A$11:$ZZ$200,226,FALSE)=0,"",VLOOKUP($A186,parlvotes_lh!$A$11:$ZZ$200,226,FALSE)))</f>
        <v/>
      </c>
      <c r="V186" s="248" t="str">
        <f>IF(ISERROR(VLOOKUP($A186,parlvotes_lh!$A$11:$ZZ$200,246,FALSE))=TRUE,"",IF(VLOOKUP($A186,parlvotes_lh!$A$11:$ZZ$200,246,FALSE)=0,"",VLOOKUP($A186,parlvotes_lh!$A$11:$ZZ$200,246,FALSE)))</f>
        <v/>
      </c>
      <c r="W186" s="248" t="str">
        <f>IF(ISERROR(VLOOKUP($A186,parlvotes_lh!$A$11:$ZZ$200,266,FALSE))=TRUE,"",IF(VLOOKUP($A186,parlvotes_lh!$A$11:$ZZ$200,266,FALSE)=0,"",VLOOKUP($A186,parlvotes_lh!$A$11:$ZZ$200,266,FALSE)))</f>
        <v/>
      </c>
      <c r="X186" s="248" t="str">
        <f>IF(ISERROR(VLOOKUP($A186,parlvotes_lh!$A$11:$ZZ$200,286,FALSE))=TRUE,"",IF(VLOOKUP($A186,parlvotes_lh!$A$11:$ZZ$200,286,FALSE)=0,"",VLOOKUP($A186,parlvotes_lh!$A$11:$ZZ$200,286,FALSE)))</f>
        <v/>
      </c>
      <c r="Y186" s="248" t="str">
        <f>IF(ISERROR(VLOOKUP($A186,parlvotes_lh!$A$11:$ZZ$200,306,FALSE))=TRUE,"",IF(VLOOKUP($A186,parlvotes_lh!$A$11:$ZZ$200,306,FALSE)=0,"",VLOOKUP($A186,parlvotes_lh!$A$11:$ZZ$200,306,FALSE)))</f>
        <v/>
      </c>
      <c r="Z186" s="248" t="str">
        <f>IF(ISERROR(VLOOKUP($A186,parlvotes_lh!$A$11:$ZZ$200,326,FALSE))=TRUE,"",IF(VLOOKUP($A186,parlvotes_lh!$A$11:$ZZ$200,326,FALSE)=0,"",VLOOKUP($A186,parlvotes_lh!$A$11:$ZZ$200,326,FALSE)))</f>
        <v/>
      </c>
      <c r="AA186" s="248" t="str">
        <f>IF(ISERROR(VLOOKUP($A186,parlvotes_lh!$A$11:$ZZ$200,346,FALSE))=TRUE,"",IF(VLOOKUP($A186,parlvotes_lh!$A$11:$ZZ$200,346,FALSE)=0,"",VLOOKUP($A186,parlvotes_lh!$A$11:$ZZ$200,346,FALSE)))</f>
        <v/>
      </c>
      <c r="AB186" s="248" t="str">
        <f>IF(ISERROR(VLOOKUP($A186,parlvotes_lh!$A$11:$ZZ$200,366,FALSE))=TRUE,"",IF(VLOOKUP($A186,parlvotes_lh!$A$11:$ZZ$200,366,FALSE)=0,"",VLOOKUP($A186,parlvotes_lh!$A$11:$ZZ$200,366,FALSE)))</f>
        <v/>
      </c>
      <c r="AC186" s="248" t="str">
        <f>IF(ISERROR(VLOOKUP($A186,parlvotes_lh!$A$11:$ZZ$200,386,FALSE))=TRUE,"",IF(VLOOKUP($A186,parlvotes_lh!$A$11:$ZZ$200,386,FALSE)=0,"",VLOOKUP($A186,parlvotes_lh!$A$11:$ZZ$200,386,FALSE)))</f>
        <v/>
      </c>
    </row>
    <row r="187" spans="1:29" ht="13.5" customHeight="1" x14ac:dyDescent="0.2">
      <c r="A187" s="242"/>
      <c r="B187" s="96" t="str">
        <f>IF(A187="","",MID(info_weblinks!$C$3,32,3))</f>
        <v/>
      </c>
      <c r="C187" s="96" t="str">
        <f>IF(info_parties!G183="","",info_parties!G183)</f>
        <v/>
      </c>
      <c r="D187" s="96" t="str">
        <f>IF(info_parties!K183="","",info_parties!K183)</f>
        <v/>
      </c>
      <c r="E187" s="96" t="str">
        <f>IF(info_parties!H183="","",info_parties!H183)</f>
        <v/>
      </c>
      <c r="F187" s="243" t="str">
        <f t="shared" si="20"/>
        <v/>
      </c>
      <c r="G187" s="244" t="str">
        <f t="shared" si="21"/>
        <v/>
      </c>
      <c r="H187" s="245" t="str">
        <f t="shared" si="22"/>
        <v/>
      </c>
      <c r="I187" s="246" t="str">
        <f t="shared" si="23"/>
        <v/>
      </c>
      <c r="J187" s="247" t="str">
        <f>IF(ISERROR(VLOOKUP($A187,parlvotes_lh!$A$11:$ZZ$200,6,FALSE))=TRUE,"",IF(VLOOKUP($A187,parlvotes_lh!$A$11:$ZZ$200,6,FALSE)=0,"",VLOOKUP($A187,parlvotes_lh!$A$11:$ZZ$200,6,FALSE)))</f>
        <v/>
      </c>
      <c r="K187" s="247" t="str">
        <f>IF(ISERROR(VLOOKUP($A187,parlvotes_lh!$A$11:$ZZ$200,26,FALSE))=TRUE,"",IF(VLOOKUP($A187,parlvotes_lh!$A$11:$ZZ$200,26,FALSE)=0,"",VLOOKUP($A187,parlvotes_lh!$A$11:$ZZ$200,26,FALSE)))</f>
        <v/>
      </c>
      <c r="L187" s="247" t="str">
        <f>IF(ISERROR(VLOOKUP($A187,parlvotes_lh!$A$11:$ZZ$200,46,FALSE))=TRUE,"",IF(VLOOKUP($A187,parlvotes_lh!$A$11:$ZZ$200,46,FALSE)=0,"",VLOOKUP($A187,parlvotes_lh!$A$11:$ZZ$200,46,FALSE)))</f>
        <v/>
      </c>
      <c r="M187" s="247" t="str">
        <f>IF(ISERROR(VLOOKUP($A187,parlvotes_lh!$A$11:$ZZ$200,66,FALSE))=TRUE,"",IF(VLOOKUP($A187,parlvotes_lh!$A$11:$ZZ$200,66,FALSE)=0,"",VLOOKUP($A187,parlvotes_lh!$A$11:$ZZ$200,66,FALSE)))</f>
        <v/>
      </c>
      <c r="N187" s="247" t="str">
        <f>IF(ISERROR(VLOOKUP($A187,parlvotes_lh!$A$11:$ZZ$200,86,FALSE))=TRUE,"",IF(VLOOKUP($A187,parlvotes_lh!$A$11:$ZZ$200,86,FALSE)=0,"",VLOOKUP($A187,parlvotes_lh!$A$11:$ZZ$200,86,FALSE)))</f>
        <v/>
      </c>
      <c r="O187" s="247" t="str">
        <f>IF(ISERROR(VLOOKUP($A187,parlvotes_lh!$A$11:$ZZ$200,106,FALSE))=TRUE,"",IF(VLOOKUP($A187,parlvotes_lh!$A$11:$ZZ$200,106,FALSE)=0,"",VLOOKUP($A187,parlvotes_lh!$A$11:$ZZ$200,106,FALSE)))</f>
        <v/>
      </c>
      <c r="P187" s="247" t="str">
        <f>IF(ISERROR(VLOOKUP($A187,parlvotes_lh!$A$11:$ZZ$200,126,FALSE))=TRUE,"",IF(VLOOKUP($A187,parlvotes_lh!$A$11:$ZZ$200,126,FALSE)=0,"",VLOOKUP($A187,parlvotes_lh!$A$11:$ZZ$200,126,FALSE)))</f>
        <v/>
      </c>
      <c r="Q187" s="248" t="str">
        <f>IF(ISERROR(VLOOKUP($A187,parlvotes_lh!$A$11:$ZZ$200,146,FALSE))=TRUE,"",IF(VLOOKUP($A187,parlvotes_lh!$A$11:$ZZ$200,146,FALSE)=0,"",VLOOKUP($A187,parlvotes_lh!$A$11:$ZZ$200,146,FALSE)))</f>
        <v/>
      </c>
      <c r="R187" s="248" t="str">
        <f>IF(ISERROR(VLOOKUP($A187,parlvotes_lh!$A$11:$ZZ$200,166,FALSE))=TRUE,"",IF(VLOOKUP($A187,parlvotes_lh!$A$11:$ZZ$200,166,FALSE)=0,"",VLOOKUP($A187,parlvotes_lh!$A$11:$ZZ$200,166,FALSE)))</f>
        <v/>
      </c>
      <c r="S187" s="248" t="str">
        <f>IF(ISERROR(VLOOKUP($A187,parlvotes_lh!$A$11:$ZZ$200,186,FALSE))=TRUE,"",IF(VLOOKUP($A187,parlvotes_lh!$A$11:$ZZ$200,186,FALSE)=0,"",VLOOKUP($A187,parlvotes_lh!$A$11:$ZZ$200,186,FALSE)))</f>
        <v/>
      </c>
      <c r="T187" s="248" t="str">
        <f>IF(ISERROR(VLOOKUP($A187,parlvotes_lh!$A$11:$ZZ$200,206,FALSE))=TRUE,"",IF(VLOOKUP($A187,parlvotes_lh!$A$11:$ZZ$200,206,FALSE)=0,"",VLOOKUP($A187,parlvotes_lh!$A$11:$ZZ$200,206,FALSE)))</f>
        <v/>
      </c>
      <c r="U187" s="248" t="str">
        <f>IF(ISERROR(VLOOKUP($A187,parlvotes_lh!$A$11:$ZZ$200,226,FALSE))=TRUE,"",IF(VLOOKUP($A187,parlvotes_lh!$A$11:$ZZ$200,226,FALSE)=0,"",VLOOKUP($A187,parlvotes_lh!$A$11:$ZZ$200,226,FALSE)))</f>
        <v/>
      </c>
      <c r="V187" s="248" t="str">
        <f>IF(ISERROR(VLOOKUP($A187,parlvotes_lh!$A$11:$ZZ$200,246,FALSE))=TRUE,"",IF(VLOOKUP($A187,parlvotes_lh!$A$11:$ZZ$200,246,FALSE)=0,"",VLOOKUP($A187,parlvotes_lh!$A$11:$ZZ$200,246,FALSE)))</f>
        <v/>
      </c>
      <c r="W187" s="248" t="str">
        <f>IF(ISERROR(VLOOKUP($A187,parlvotes_lh!$A$11:$ZZ$200,266,FALSE))=TRUE,"",IF(VLOOKUP($A187,parlvotes_lh!$A$11:$ZZ$200,266,FALSE)=0,"",VLOOKUP($A187,parlvotes_lh!$A$11:$ZZ$200,266,FALSE)))</f>
        <v/>
      </c>
      <c r="X187" s="248" t="str">
        <f>IF(ISERROR(VLOOKUP($A187,parlvotes_lh!$A$11:$ZZ$200,286,FALSE))=TRUE,"",IF(VLOOKUP($A187,parlvotes_lh!$A$11:$ZZ$200,286,FALSE)=0,"",VLOOKUP($A187,parlvotes_lh!$A$11:$ZZ$200,286,FALSE)))</f>
        <v/>
      </c>
      <c r="Y187" s="248" t="str">
        <f>IF(ISERROR(VLOOKUP($A187,parlvotes_lh!$A$11:$ZZ$200,306,FALSE))=TRUE,"",IF(VLOOKUP($A187,parlvotes_lh!$A$11:$ZZ$200,306,FALSE)=0,"",VLOOKUP($A187,parlvotes_lh!$A$11:$ZZ$200,306,FALSE)))</f>
        <v/>
      </c>
      <c r="Z187" s="248" t="str">
        <f>IF(ISERROR(VLOOKUP($A187,parlvotes_lh!$A$11:$ZZ$200,326,FALSE))=TRUE,"",IF(VLOOKUP($A187,parlvotes_lh!$A$11:$ZZ$200,326,FALSE)=0,"",VLOOKUP($A187,parlvotes_lh!$A$11:$ZZ$200,326,FALSE)))</f>
        <v/>
      </c>
      <c r="AA187" s="248" t="str">
        <f>IF(ISERROR(VLOOKUP($A187,parlvotes_lh!$A$11:$ZZ$200,346,FALSE))=TRUE,"",IF(VLOOKUP($A187,parlvotes_lh!$A$11:$ZZ$200,346,FALSE)=0,"",VLOOKUP($A187,parlvotes_lh!$A$11:$ZZ$200,346,FALSE)))</f>
        <v/>
      </c>
      <c r="AB187" s="248" t="str">
        <f>IF(ISERROR(VLOOKUP($A187,parlvotes_lh!$A$11:$ZZ$200,366,FALSE))=TRUE,"",IF(VLOOKUP($A187,parlvotes_lh!$A$11:$ZZ$200,366,FALSE)=0,"",VLOOKUP($A187,parlvotes_lh!$A$11:$ZZ$200,366,FALSE)))</f>
        <v/>
      </c>
      <c r="AC187" s="248" t="str">
        <f>IF(ISERROR(VLOOKUP($A187,parlvotes_lh!$A$11:$ZZ$200,386,FALSE))=TRUE,"",IF(VLOOKUP($A187,parlvotes_lh!$A$11:$ZZ$200,386,FALSE)=0,"",VLOOKUP($A187,parlvotes_lh!$A$11:$ZZ$200,386,FALSE)))</f>
        <v/>
      </c>
    </row>
    <row r="188" spans="1:29" ht="13.5" customHeight="1" x14ac:dyDescent="0.2">
      <c r="A188" s="242"/>
      <c r="B188" s="96" t="str">
        <f>IF(A188="","",MID(info_weblinks!$C$3,32,3))</f>
        <v/>
      </c>
      <c r="C188" s="96" t="str">
        <f>IF(info_parties!G184="","",info_parties!G184)</f>
        <v/>
      </c>
      <c r="D188" s="96" t="str">
        <f>IF(info_parties!K184="","",info_parties!K184)</f>
        <v/>
      </c>
      <c r="E188" s="96" t="str">
        <f>IF(info_parties!H184="","",info_parties!H184)</f>
        <v/>
      </c>
      <c r="F188" s="243" t="str">
        <f t="shared" si="20"/>
        <v/>
      </c>
      <c r="G188" s="244" t="str">
        <f t="shared" si="21"/>
        <v/>
      </c>
      <c r="H188" s="245" t="str">
        <f t="shared" si="22"/>
        <v/>
      </c>
      <c r="I188" s="246" t="str">
        <f t="shared" si="23"/>
        <v/>
      </c>
      <c r="J188" s="247" t="str">
        <f>IF(ISERROR(VLOOKUP($A188,parlvotes_lh!$A$11:$ZZ$200,6,FALSE))=TRUE,"",IF(VLOOKUP($A188,parlvotes_lh!$A$11:$ZZ$200,6,FALSE)=0,"",VLOOKUP($A188,parlvotes_lh!$A$11:$ZZ$200,6,FALSE)))</f>
        <v/>
      </c>
      <c r="K188" s="247" t="str">
        <f>IF(ISERROR(VLOOKUP($A188,parlvotes_lh!$A$11:$ZZ$200,26,FALSE))=TRUE,"",IF(VLOOKUP($A188,parlvotes_lh!$A$11:$ZZ$200,26,FALSE)=0,"",VLOOKUP($A188,parlvotes_lh!$A$11:$ZZ$200,26,FALSE)))</f>
        <v/>
      </c>
      <c r="L188" s="247" t="str">
        <f>IF(ISERROR(VLOOKUP($A188,parlvotes_lh!$A$11:$ZZ$200,46,FALSE))=TRUE,"",IF(VLOOKUP($A188,parlvotes_lh!$A$11:$ZZ$200,46,FALSE)=0,"",VLOOKUP($A188,parlvotes_lh!$A$11:$ZZ$200,46,FALSE)))</f>
        <v/>
      </c>
      <c r="M188" s="247" t="str">
        <f>IF(ISERROR(VLOOKUP($A188,parlvotes_lh!$A$11:$ZZ$200,66,FALSE))=TRUE,"",IF(VLOOKUP($A188,parlvotes_lh!$A$11:$ZZ$200,66,FALSE)=0,"",VLOOKUP($A188,parlvotes_lh!$A$11:$ZZ$200,66,FALSE)))</f>
        <v/>
      </c>
      <c r="N188" s="247" t="str">
        <f>IF(ISERROR(VLOOKUP($A188,parlvotes_lh!$A$11:$ZZ$200,86,FALSE))=TRUE,"",IF(VLOOKUP($A188,parlvotes_lh!$A$11:$ZZ$200,86,FALSE)=0,"",VLOOKUP($A188,parlvotes_lh!$A$11:$ZZ$200,86,FALSE)))</f>
        <v/>
      </c>
      <c r="O188" s="247" t="str">
        <f>IF(ISERROR(VLOOKUP($A188,parlvotes_lh!$A$11:$ZZ$200,106,FALSE))=TRUE,"",IF(VLOOKUP($A188,parlvotes_lh!$A$11:$ZZ$200,106,FALSE)=0,"",VLOOKUP($A188,parlvotes_lh!$A$11:$ZZ$200,106,FALSE)))</f>
        <v/>
      </c>
      <c r="P188" s="247" t="str">
        <f>IF(ISERROR(VLOOKUP($A188,parlvotes_lh!$A$11:$ZZ$200,126,FALSE))=TRUE,"",IF(VLOOKUP($A188,parlvotes_lh!$A$11:$ZZ$200,126,FALSE)=0,"",VLOOKUP($A188,parlvotes_lh!$A$11:$ZZ$200,126,FALSE)))</f>
        <v/>
      </c>
      <c r="Q188" s="248" t="str">
        <f>IF(ISERROR(VLOOKUP($A188,parlvotes_lh!$A$11:$ZZ$200,146,FALSE))=TRUE,"",IF(VLOOKUP($A188,parlvotes_lh!$A$11:$ZZ$200,146,FALSE)=0,"",VLOOKUP($A188,parlvotes_lh!$A$11:$ZZ$200,146,FALSE)))</f>
        <v/>
      </c>
      <c r="R188" s="248" t="str">
        <f>IF(ISERROR(VLOOKUP($A188,parlvotes_lh!$A$11:$ZZ$200,166,FALSE))=TRUE,"",IF(VLOOKUP($A188,parlvotes_lh!$A$11:$ZZ$200,166,FALSE)=0,"",VLOOKUP($A188,parlvotes_lh!$A$11:$ZZ$200,166,FALSE)))</f>
        <v/>
      </c>
      <c r="S188" s="248" t="str">
        <f>IF(ISERROR(VLOOKUP($A188,parlvotes_lh!$A$11:$ZZ$200,186,FALSE))=TRUE,"",IF(VLOOKUP($A188,parlvotes_lh!$A$11:$ZZ$200,186,FALSE)=0,"",VLOOKUP($A188,parlvotes_lh!$A$11:$ZZ$200,186,FALSE)))</f>
        <v/>
      </c>
      <c r="T188" s="248" t="str">
        <f>IF(ISERROR(VLOOKUP($A188,parlvotes_lh!$A$11:$ZZ$200,206,FALSE))=TRUE,"",IF(VLOOKUP($A188,parlvotes_lh!$A$11:$ZZ$200,206,FALSE)=0,"",VLOOKUP($A188,parlvotes_lh!$A$11:$ZZ$200,206,FALSE)))</f>
        <v/>
      </c>
      <c r="U188" s="248" t="str">
        <f>IF(ISERROR(VLOOKUP($A188,parlvotes_lh!$A$11:$ZZ$200,226,FALSE))=TRUE,"",IF(VLOOKUP($A188,parlvotes_lh!$A$11:$ZZ$200,226,FALSE)=0,"",VLOOKUP($A188,parlvotes_lh!$A$11:$ZZ$200,226,FALSE)))</f>
        <v/>
      </c>
      <c r="V188" s="248" t="str">
        <f>IF(ISERROR(VLOOKUP($A188,parlvotes_lh!$A$11:$ZZ$200,246,FALSE))=TRUE,"",IF(VLOOKUP($A188,parlvotes_lh!$A$11:$ZZ$200,246,FALSE)=0,"",VLOOKUP($A188,parlvotes_lh!$A$11:$ZZ$200,246,FALSE)))</f>
        <v/>
      </c>
      <c r="W188" s="248" t="str">
        <f>IF(ISERROR(VLOOKUP($A188,parlvotes_lh!$A$11:$ZZ$200,266,FALSE))=TRUE,"",IF(VLOOKUP($A188,parlvotes_lh!$A$11:$ZZ$200,266,FALSE)=0,"",VLOOKUP($A188,parlvotes_lh!$A$11:$ZZ$200,266,FALSE)))</f>
        <v/>
      </c>
      <c r="X188" s="248" t="str">
        <f>IF(ISERROR(VLOOKUP($A188,parlvotes_lh!$A$11:$ZZ$200,286,FALSE))=TRUE,"",IF(VLOOKUP($A188,parlvotes_lh!$A$11:$ZZ$200,286,FALSE)=0,"",VLOOKUP($A188,parlvotes_lh!$A$11:$ZZ$200,286,FALSE)))</f>
        <v/>
      </c>
      <c r="Y188" s="248" t="str">
        <f>IF(ISERROR(VLOOKUP($A188,parlvotes_lh!$A$11:$ZZ$200,306,FALSE))=TRUE,"",IF(VLOOKUP($A188,parlvotes_lh!$A$11:$ZZ$200,306,FALSE)=0,"",VLOOKUP($A188,parlvotes_lh!$A$11:$ZZ$200,306,FALSE)))</f>
        <v/>
      </c>
      <c r="Z188" s="248" t="str">
        <f>IF(ISERROR(VLOOKUP($A188,parlvotes_lh!$A$11:$ZZ$200,326,FALSE))=TRUE,"",IF(VLOOKUP($A188,parlvotes_lh!$A$11:$ZZ$200,326,FALSE)=0,"",VLOOKUP($A188,parlvotes_lh!$A$11:$ZZ$200,326,FALSE)))</f>
        <v/>
      </c>
      <c r="AA188" s="248" t="str">
        <f>IF(ISERROR(VLOOKUP($A188,parlvotes_lh!$A$11:$ZZ$200,346,FALSE))=TRUE,"",IF(VLOOKUP($A188,parlvotes_lh!$A$11:$ZZ$200,346,FALSE)=0,"",VLOOKUP($A188,parlvotes_lh!$A$11:$ZZ$200,346,FALSE)))</f>
        <v/>
      </c>
      <c r="AB188" s="248" t="str">
        <f>IF(ISERROR(VLOOKUP($A188,parlvotes_lh!$A$11:$ZZ$200,366,FALSE))=TRUE,"",IF(VLOOKUP($A188,parlvotes_lh!$A$11:$ZZ$200,366,FALSE)=0,"",VLOOKUP($A188,parlvotes_lh!$A$11:$ZZ$200,366,FALSE)))</f>
        <v/>
      </c>
      <c r="AC188" s="248" t="str">
        <f>IF(ISERROR(VLOOKUP($A188,parlvotes_lh!$A$11:$ZZ$200,386,FALSE))=TRUE,"",IF(VLOOKUP($A188,parlvotes_lh!$A$11:$ZZ$200,386,FALSE)=0,"",VLOOKUP($A188,parlvotes_lh!$A$11:$ZZ$200,386,FALSE)))</f>
        <v/>
      </c>
    </row>
    <row r="189" spans="1:29" ht="13.5" customHeight="1" x14ac:dyDescent="0.2">
      <c r="A189" s="242"/>
      <c r="B189" s="96" t="str">
        <f>IF(A189="","",MID(info_weblinks!$C$3,32,3))</f>
        <v/>
      </c>
      <c r="C189" s="96" t="str">
        <f>IF(info_parties!G185="","",info_parties!G185)</f>
        <v/>
      </c>
      <c r="D189" s="96" t="str">
        <f>IF(info_parties!K185="","",info_parties!K185)</f>
        <v/>
      </c>
      <c r="E189" s="96" t="str">
        <f>IF(info_parties!H185="","",info_parties!H185)</f>
        <v/>
      </c>
      <c r="F189" s="243" t="str">
        <f t="shared" si="20"/>
        <v/>
      </c>
      <c r="G189" s="244" t="str">
        <f t="shared" si="21"/>
        <v/>
      </c>
      <c r="H189" s="245" t="str">
        <f t="shared" si="22"/>
        <v/>
      </c>
      <c r="I189" s="246" t="str">
        <f t="shared" si="23"/>
        <v/>
      </c>
      <c r="J189" s="247" t="str">
        <f>IF(ISERROR(VLOOKUP($A189,parlvotes_lh!$A$11:$ZZ$200,6,FALSE))=TRUE,"",IF(VLOOKUP($A189,parlvotes_lh!$A$11:$ZZ$200,6,FALSE)=0,"",VLOOKUP($A189,parlvotes_lh!$A$11:$ZZ$200,6,FALSE)))</f>
        <v/>
      </c>
      <c r="K189" s="247" t="str">
        <f>IF(ISERROR(VLOOKUP($A189,parlvotes_lh!$A$11:$ZZ$200,26,FALSE))=TRUE,"",IF(VLOOKUP($A189,parlvotes_lh!$A$11:$ZZ$200,26,FALSE)=0,"",VLOOKUP($A189,parlvotes_lh!$A$11:$ZZ$200,26,FALSE)))</f>
        <v/>
      </c>
      <c r="L189" s="247" t="str">
        <f>IF(ISERROR(VLOOKUP($A189,parlvotes_lh!$A$11:$ZZ$200,46,FALSE))=TRUE,"",IF(VLOOKUP($A189,parlvotes_lh!$A$11:$ZZ$200,46,FALSE)=0,"",VLOOKUP($A189,parlvotes_lh!$A$11:$ZZ$200,46,FALSE)))</f>
        <v/>
      </c>
      <c r="M189" s="247" t="str">
        <f>IF(ISERROR(VLOOKUP($A189,parlvotes_lh!$A$11:$ZZ$200,66,FALSE))=TRUE,"",IF(VLOOKUP($A189,parlvotes_lh!$A$11:$ZZ$200,66,FALSE)=0,"",VLOOKUP($A189,parlvotes_lh!$A$11:$ZZ$200,66,FALSE)))</f>
        <v/>
      </c>
      <c r="N189" s="247" t="str">
        <f>IF(ISERROR(VLOOKUP($A189,parlvotes_lh!$A$11:$ZZ$200,86,FALSE))=TRUE,"",IF(VLOOKUP($A189,parlvotes_lh!$A$11:$ZZ$200,86,FALSE)=0,"",VLOOKUP($A189,parlvotes_lh!$A$11:$ZZ$200,86,FALSE)))</f>
        <v/>
      </c>
      <c r="O189" s="247" t="str">
        <f>IF(ISERROR(VLOOKUP($A189,parlvotes_lh!$A$11:$ZZ$200,106,FALSE))=TRUE,"",IF(VLOOKUP($A189,parlvotes_lh!$A$11:$ZZ$200,106,FALSE)=0,"",VLOOKUP($A189,parlvotes_lh!$A$11:$ZZ$200,106,FALSE)))</f>
        <v/>
      </c>
      <c r="P189" s="247" t="str">
        <f>IF(ISERROR(VLOOKUP($A189,parlvotes_lh!$A$11:$ZZ$200,126,FALSE))=TRUE,"",IF(VLOOKUP($A189,parlvotes_lh!$A$11:$ZZ$200,126,FALSE)=0,"",VLOOKUP($A189,parlvotes_lh!$A$11:$ZZ$200,126,FALSE)))</f>
        <v/>
      </c>
      <c r="Q189" s="248" t="str">
        <f>IF(ISERROR(VLOOKUP($A189,parlvotes_lh!$A$11:$ZZ$200,146,FALSE))=TRUE,"",IF(VLOOKUP($A189,parlvotes_lh!$A$11:$ZZ$200,146,FALSE)=0,"",VLOOKUP($A189,parlvotes_lh!$A$11:$ZZ$200,146,FALSE)))</f>
        <v/>
      </c>
      <c r="R189" s="248" t="str">
        <f>IF(ISERROR(VLOOKUP($A189,parlvotes_lh!$A$11:$ZZ$200,166,FALSE))=TRUE,"",IF(VLOOKUP($A189,parlvotes_lh!$A$11:$ZZ$200,166,FALSE)=0,"",VLOOKUP($A189,parlvotes_lh!$A$11:$ZZ$200,166,FALSE)))</f>
        <v/>
      </c>
      <c r="S189" s="248" t="str">
        <f>IF(ISERROR(VLOOKUP($A189,parlvotes_lh!$A$11:$ZZ$200,186,FALSE))=TRUE,"",IF(VLOOKUP($A189,parlvotes_lh!$A$11:$ZZ$200,186,FALSE)=0,"",VLOOKUP($A189,parlvotes_lh!$A$11:$ZZ$200,186,FALSE)))</f>
        <v/>
      </c>
      <c r="T189" s="248" t="str">
        <f>IF(ISERROR(VLOOKUP($A189,parlvotes_lh!$A$11:$ZZ$200,206,FALSE))=TRUE,"",IF(VLOOKUP($A189,parlvotes_lh!$A$11:$ZZ$200,206,FALSE)=0,"",VLOOKUP($A189,parlvotes_lh!$A$11:$ZZ$200,206,FALSE)))</f>
        <v/>
      </c>
      <c r="U189" s="248" t="str">
        <f>IF(ISERROR(VLOOKUP($A189,parlvotes_lh!$A$11:$ZZ$200,226,FALSE))=TRUE,"",IF(VLOOKUP($A189,parlvotes_lh!$A$11:$ZZ$200,226,FALSE)=0,"",VLOOKUP($A189,parlvotes_lh!$A$11:$ZZ$200,226,FALSE)))</f>
        <v/>
      </c>
      <c r="V189" s="248" t="str">
        <f>IF(ISERROR(VLOOKUP($A189,parlvotes_lh!$A$11:$ZZ$200,246,FALSE))=TRUE,"",IF(VLOOKUP($A189,parlvotes_lh!$A$11:$ZZ$200,246,FALSE)=0,"",VLOOKUP($A189,parlvotes_lh!$A$11:$ZZ$200,246,FALSE)))</f>
        <v/>
      </c>
      <c r="W189" s="248" t="str">
        <f>IF(ISERROR(VLOOKUP($A189,parlvotes_lh!$A$11:$ZZ$200,266,FALSE))=TRUE,"",IF(VLOOKUP($A189,parlvotes_lh!$A$11:$ZZ$200,266,FALSE)=0,"",VLOOKUP($A189,parlvotes_lh!$A$11:$ZZ$200,266,FALSE)))</f>
        <v/>
      </c>
      <c r="X189" s="248" t="str">
        <f>IF(ISERROR(VLOOKUP($A189,parlvotes_lh!$A$11:$ZZ$200,286,FALSE))=TRUE,"",IF(VLOOKUP($A189,parlvotes_lh!$A$11:$ZZ$200,286,FALSE)=0,"",VLOOKUP($A189,parlvotes_lh!$A$11:$ZZ$200,286,FALSE)))</f>
        <v/>
      </c>
      <c r="Y189" s="248" t="str">
        <f>IF(ISERROR(VLOOKUP($A189,parlvotes_lh!$A$11:$ZZ$200,306,FALSE))=TRUE,"",IF(VLOOKUP($A189,parlvotes_lh!$A$11:$ZZ$200,306,FALSE)=0,"",VLOOKUP($A189,parlvotes_lh!$A$11:$ZZ$200,306,FALSE)))</f>
        <v/>
      </c>
      <c r="Z189" s="248" t="str">
        <f>IF(ISERROR(VLOOKUP($A189,parlvotes_lh!$A$11:$ZZ$200,326,FALSE))=TRUE,"",IF(VLOOKUP($A189,parlvotes_lh!$A$11:$ZZ$200,326,FALSE)=0,"",VLOOKUP($A189,parlvotes_lh!$A$11:$ZZ$200,326,FALSE)))</f>
        <v/>
      </c>
      <c r="AA189" s="248" t="str">
        <f>IF(ISERROR(VLOOKUP($A189,parlvotes_lh!$A$11:$ZZ$200,346,FALSE))=TRUE,"",IF(VLOOKUP($A189,parlvotes_lh!$A$11:$ZZ$200,346,FALSE)=0,"",VLOOKUP($A189,parlvotes_lh!$A$11:$ZZ$200,346,FALSE)))</f>
        <v/>
      </c>
      <c r="AB189" s="248" t="str">
        <f>IF(ISERROR(VLOOKUP($A189,parlvotes_lh!$A$11:$ZZ$200,366,FALSE))=TRUE,"",IF(VLOOKUP($A189,parlvotes_lh!$A$11:$ZZ$200,366,FALSE)=0,"",VLOOKUP($A189,parlvotes_lh!$A$11:$ZZ$200,366,FALSE)))</f>
        <v/>
      </c>
      <c r="AC189" s="248" t="str">
        <f>IF(ISERROR(VLOOKUP($A189,parlvotes_lh!$A$11:$ZZ$200,386,FALSE))=TRUE,"",IF(VLOOKUP($A189,parlvotes_lh!$A$11:$ZZ$200,386,FALSE)=0,"",VLOOKUP($A189,parlvotes_lh!$A$11:$ZZ$200,386,FALSE)))</f>
        <v/>
      </c>
    </row>
    <row r="190" spans="1:29" ht="13.5" customHeight="1" x14ac:dyDescent="0.2">
      <c r="A190" s="242"/>
      <c r="B190" s="96" t="str">
        <f>IF(A190="","",MID(info_weblinks!$C$3,32,3))</f>
        <v/>
      </c>
      <c r="C190" s="96" t="str">
        <f>IF(info_parties!G186="","",info_parties!G186)</f>
        <v/>
      </c>
      <c r="D190" s="96" t="str">
        <f>IF(info_parties!K186="","",info_parties!K186)</f>
        <v/>
      </c>
      <c r="E190" s="96" t="str">
        <f>IF(info_parties!H186="","",info_parties!H186)</f>
        <v/>
      </c>
      <c r="F190" s="243" t="str">
        <f t="shared" si="20"/>
        <v/>
      </c>
      <c r="G190" s="244" t="str">
        <f t="shared" si="21"/>
        <v/>
      </c>
      <c r="H190" s="245" t="str">
        <f t="shared" si="22"/>
        <v/>
      </c>
      <c r="I190" s="246" t="str">
        <f t="shared" si="23"/>
        <v/>
      </c>
      <c r="J190" s="247" t="str">
        <f>IF(ISERROR(VLOOKUP($A190,parlvotes_lh!$A$11:$ZZ$200,6,FALSE))=TRUE,"",IF(VLOOKUP($A190,parlvotes_lh!$A$11:$ZZ$200,6,FALSE)=0,"",VLOOKUP($A190,parlvotes_lh!$A$11:$ZZ$200,6,FALSE)))</f>
        <v/>
      </c>
      <c r="K190" s="247" t="str">
        <f>IF(ISERROR(VLOOKUP($A190,parlvotes_lh!$A$11:$ZZ$200,26,FALSE))=TRUE,"",IF(VLOOKUP($A190,parlvotes_lh!$A$11:$ZZ$200,26,FALSE)=0,"",VLOOKUP($A190,parlvotes_lh!$A$11:$ZZ$200,26,FALSE)))</f>
        <v/>
      </c>
      <c r="L190" s="247" t="str">
        <f>IF(ISERROR(VLOOKUP($A190,parlvotes_lh!$A$11:$ZZ$200,46,FALSE))=TRUE,"",IF(VLOOKUP($A190,parlvotes_lh!$A$11:$ZZ$200,46,FALSE)=0,"",VLOOKUP($A190,parlvotes_lh!$A$11:$ZZ$200,46,FALSE)))</f>
        <v/>
      </c>
      <c r="M190" s="247" t="str">
        <f>IF(ISERROR(VLOOKUP($A190,parlvotes_lh!$A$11:$ZZ$200,66,FALSE))=TRUE,"",IF(VLOOKUP($A190,parlvotes_lh!$A$11:$ZZ$200,66,FALSE)=0,"",VLOOKUP($A190,parlvotes_lh!$A$11:$ZZ$200,66,FALSE)))</f>
        <v/>
      </c>
      <c r="N190" s="247" t="str">
        <f>IF(ISERROR(VLOOKUP($A190,parlvotes_lh!$A$11:$ZZ$200,86,FALSE))=TRUE,"",IF(VLOOKUP($A190,parlvotes_lh!$A$11:$ZZ$200,86,FALSE)=0,"",VLOOKUP($A190,parlvotes_lh!$A$11:$ZZ$200,86,FALSE)))</f>
        <v/>
      </c>
      <c r="O190" s="247" t="str">
        <f>IF(ISERROR(VLOOKUP($A190,parlvotes_lh!$A$11:$ZZ$200,106,FALSE))=TRUE,"",IF(VLOOKUP($A190,parlvotes_lh!$A$11:$ZZ$200,106,FALSE)=0,"",VLOOKUP($A190,parlvotes_lh!$A$11:$ZZ$200,106,FALSE)))</f>
        <v/>
      </c>
      <c r="P190" s="247" t="str">
        <f>IF(ISERROR(VLOOKUP($A190,parlvotes_lh!$A$11:$ZZ$200,126,FALSE))=TRUE,"",IF(VLOOKUP($A190,parlvotes_lh!$A$11:$ZZ$200,126,FALSE)=0,"",VLOOKUP($A190,parlvotes_lh!$A$11:$ZZ$200,126,FALSE)))</f>
        <v/>
      </c>
      <c r="Q190" s="248" t="str">
        <f>IF(ISERROR(VLOOKUP($A190,parlvotes_lh!$A$11:$ZZ$200,146,FALSE))=TRUE,"",IF(VLOOKUP($A190,parlvotes_lh!$A$11:$ZZ$200,146,FALSE)=0,"",VLOOKUP($A190,parlvotes_lh!$A$11:$ZZ$200,146,FALSE)))</f>
        <v/>
      </c>
      <c r="R190" s="248" t="str">
        <f>IF(ISERROR(VLOOKUP($A190,parlvotes_lh!$A$11:$ZZ$200,166,FALSE))=TRUE,"",IF(VLOOKUP($A190,parlvotes_lh!$A$11:$ZZ$200,166,FALSE)=0,"",VLOOKUP($A190,parlvotes_lh!$A$11:$ZZ$200,166,FALSE)))</f>
        <v/>
      </c>
      <c r="S190" s="248" t="str">
        <f>IF(ISERROR(VLOOKUP($A190,parlvotes_lh!$A$11:$ZZ$200,186,FALSE))=TRUE,"",IF(VLOOKUP($A190,parlvotes_lh!$A$11:$ZZ$200,186,FALSE)=0,"",VLOOKUP($A190,parlvotes_lh!$A$11:$ZZ$200,186,FALSE)))</f>
        <v/>
      </c>
      <c r="T190" s="248" t="str">
        <f>IF(ISERROR(VLOOKUP($A190,parlvotes_lh!$A$11:$ZZ$200,206,FALSE))=TRUE,"",IF(VLOOKUP($A190,parlvotes_lh!$A$11:$ZZ$200,206,FALSE)=0,"",VLOOKUP($A190,parlvotes_lh!$A$11:$ZZ$200,206,FALSE)))</f>
        <v/>
      </c>
      <c r="U190" s="248" t="str">
        <f>IF(ISERROR(VLOOKUP($A190,parlvotes_lh!$A$11:$ZZ$200,226,FALSE))=TRUE,"",IF(VLOOKUP($A190,parlvotes_lh!$A$11:$ZZ$200,226,FALSE)=0,"",VLOOKUP($A190,parlvotes_lh!$A$11:$ZZ$200,226,FALSE)))</f>
        <v/>
      </c>
      <c r="V190" s="248" t="str">
        <f>IF(ISERROR(VLOOKUP($A190,parlvotes_lh!$A$11:$ZZ$200,246,FALSE))=TRUE,"",IF(VLOOKUP($A190,parlvotes_lh!$A$11:$ZZ$200,246,FALSE)=0,"",VLOOKUP($A190,parlvotes_lh!$A$11:$ZZ$200,246,FALSE)))</f>
        <v/>
      </c>
      <c r="W190" s="248" t="str">
        <f>IF(ISERROR(VLOOKUP($A190,parlvotes_lh!$A$11:$ZZ$200,266,FALSE))=TRUE,"",IF(VLOOKUP($A190,parlvotes_lh!$A$11:$ZZ$200,266,FALSE)=0,"",VLOOKUP($A190,parlvotes_lh!$A$11:$ZZ$200,266,FALSE)))</f>
        <v/>
      </c>
      <c r="X190" s="248" t="str">
        <f>IF(ISERROR(VLOOKUP($A190,parlvotes_lh!$A$11:$ZZ$200,286,FALSE))=TRUE,"",IF(VLOOKUP($A190,parlvotes_lh!$A$11:$ZZ$200,286,FALSE)=0,"",VLOOKUP($A190,parlvotes_lh!$A$11:$ZZ$200,286,FALSE)))</f>
        <v/>
      </c>
      <c r="Y190" s="248" t="str">
        <f>IF(ISERROR(VLOOKUP($A190,parlvotes_lh!$A$11:$ZZ$200,306,FALSE))=TRUE,"",IF(VLOOKUP($A190,parlvotes_lh!$A$11:$ZZ$200,306,FALSE)=0,"",VLOOKUP($A190,parlvotes_lh!$A$11:$ZZ$200,306,FALSE)))</f>
        <v/>
      </c>
      <c r="Z190" s="248" t="str">
        <f>IF(ISERROR(VLOOKUP($A190,parlvotes_lh!$A$11:$ZZ$200,326,FALSE))=TRUE,"",IF(VLOOKUP($A190,parlvotes_lh!$A$11:$ZZ$200,326,FALSE)=0,"",VLOOKUP($A190,parlvotes_lh!$A$11:$ZZ$200,326,FALSE)))</f>
        <v/>
      </c>
      <c r="AA190" s="248" t="str">
        <f>IF(ISERROR(VLOOKUP($A190,parlvotes_lh!$A$11:$ZZ$200,346,FALSE))=TRUE,"",IF(VLOOKUP($A190,parlvotes_lh!$A$11:$ZZ$200,346,FALSE)=0,"",VLOOKUP($A190,parlvotes_lh!$A$11:$ZZ$200,346,FALSE)))</f>
        <v/>
      </c>
      <c r="AB190" s="248" t="str">
        <f>IF(ISERROR(VLOOKUP($A190,parlvotes_lh!$A$11:$ZZ$200,366,FALSE))=TRUE,"",IF(VLOOKUP($A190,parlvotes_lh!$A$11:$ZZ$200,366,FALSE)=0,"",VLOOKUP($A190,parlvotes_lh!$A$11:$ZZ$200,366,FALSE)))</f>
        <v/>
      </c>
      <c r="AC190" s="248" t="str">
        <f>IF(ISERROR(VLOOKUP($A190,parlvotes_lh!$A$11:$ZZ$200,386,FALSE))=TRUE,"",IF(VLOOKUP($A190,parlvotes_lh!$A$11:$ZZ$200,386,FALSE)=0,"",VLOOKUP($A190,parlvotes_lh!$A$11:$ZZ$200,386,FALSE)))</f>
        <v/>
      </c>
    </row>
    <row r="191" spans="1:29" ht="13.5" customHeight="1" x14ac:dyDescent="0.2">
      <c r="A191" s="242"/>
      <c r="B191" s="96" t="str">
        <f>IF(A191="","",MID(info_weblinks!$C$3,32,3))</f>
        <v/>
      </c>
      <c r="C191" s="96" t="str">
        <f>IF(info_parties!G187="","",info_parties!G187)</f>
        <v/>
      </c>
      <c r="D191" s="96" t="str">
        <f>IF(info_parties!K187="","",info_parties!K187)</f>
        <v/>
      </c>
      <c r="E191" s="96" t="str">
        <f>IF(info_parties!H187="","",info_parties!H187)</f>
        <v/>
      </c>
      <c r="F191" s="243" t="str">
        <f t="shared" si="20"/>
        <v/>
      </c>
      <c r="G191" s="244" t="str">
        <f t="shared" si="21"/>
        <v/>
      </c>
      <c r="H191" s="245" t="str">
        <f t="shared" si="22"/>
        <v/>
      </c>
      <c r="I191" s="246" t="str">
        <f t="shared" si="23"/>
        <v/>
      </c>
      <c r="J191" s="247" t="str">
        <f>IF(ISERROR(VLOOKUP($A191,parlvotes_lh!$A$11:$ZZ$200,6,FALSE))=TRUE,"",IF(VLOOKUP($A191,parlvotes_lh!$A$11:$ZZ$200,6,FALSE)=0,"",VLOOKUP($A191,parlvotes_lh!$A$11:$ZZ$200,6,FALSE)))</f>
        <v/>
      </c>
      <c r="K191" s="247" t="str">
        <f>IF(ISERROR(VLOOKUP($A191,parlvotes_lh!$A$11:$ZZ$200,26,FALSE))=TRUE,"",IF(VLOOKUP($A191,parlvotes_lh!$A$11:$ZZ$200,26,FALSE)=0,"",VLOOKUP($A191,parlvotes_lh!$A$11:$ZZ$200,26,FALSE)))</f>
        <v/>
      </c>
      <c r="L191" s="247" t="str">
        <f>IF(ISERROR(VLOOKUP($A191,parlvotes_lh!$A$11:$ZZ$200,46,FALSE))=TRUE,"",IF(VLOOKUP($A191,parlvotes_lh!$A$11:$ZZ$200,46,FALSE)=0,"",VLOOKUP($A191,parlvotes_lh!$A$11:$ZZ$200,46,FALSE)))</f>
        <v/>
      </c>
      <c r="M191" s="247" t="str">
        <f>IF(ISERROR(VLOOKUP($A191,parlvotes_lh!$A$11:$ZZ$200,66,FALSE))=TRUE,"",IF(VLOOKUP($A191,parlvotes_lh!$A$11:$ZZ$200,66,FALSE)=0,"",VLOOKUP($A191,parlvotes_lh!$A$11:$ZZ$200,66,FALSE)))</f>
        <v/>
      </c>
      <c r="N191" s="247" t="str">
        <f>IF(ISERROR(VLOOKUP($A191,parlvotes_lh!$A$11:$ZZ$200,86,FALSE))=TRUE,"",IF(VLOOKUP($A191,parlvotes_lh!$A$11:$ZZ$200,86,FALSE)=0,"",VLOOKUP($A191,parlvotes_lh!$A$11:$ZZ$200,86,FALSE)))</f>
        <v/>
      </c>
      <c r="O191" s="247" t="str">
        <f>IF(ISERROR(VLOOKUP($A191,parlvotes_lh!$A$11:$ZZ$200,106,FALSE))=TRUE,"",IF(VLOOKUP($A191,parlvotes_lh!$A$11:$ZZ$200,106,FALSE)=0,"",VLOOKUP($A191,parlvotes_lh!$A$11:$ZZ$200,106,FALSE)))</f>
        <v/>
      </c>
      <c r="P191" s="247" t="str">
        <f>IF(ISERROR(VLOOKUP($A191,parlvotes_lh!$A$11:$ZZ$200,126,FALSE))=TRUE,"",IF(VLOOKUP($A191,parlvotes_lh!$A$11:$ZZ$200,126,FALSE)=0,"",VLOOKUP($A191,parlvotes_lh!$A$11:$ZZ$200,126,FALSE)))</f>
        <v/>
      </c>
      <c r="Q191" s="248" t="str">
        <f>IF(ISERROR(VLOOKUP($A191,parlvotes_lh!$A$11:$ZZ$200,146,FALSE))=TRUE,"",IF(VLOOKUP($A191,parlvotes_lh!$A$11:$ZZ$200,146,FALSE)=0,"",VLOOKUP($A191,parlvotes_lh!$A$11:$ZZ$200,146,FALSE)))</f>
        <v/>
      </c>
      <c r="R191" s="248" t="str">
        <f>IF(ISERROR(VLOOKUP($A191,parlvotes_lh!$A$11:$ZZ$200,166,FALSE))=TRUE,"",IF(VLOOKUP($A191,parlvotes_lh!$A$11:$ZZ$200,166,FALSE)=0,"",VLOOKUP($A191,parlvotes_lh!$A$11:$ZZ$200,166,FALSE)))</f>
        <v/>
      </c>
      <c r="S191" s="248" t="str">
        <f>IF(ISERROR(VLOOKUP($A191,parlvotes_lh!$A$11:$ZZ$200,186,FALSE))=TRUE,"",IF(VLOOKUP($A191,parlvotes_lh!$A$11:$ZZ$200,186,FALSE)=0,"",VLOOKUP($A191,parlvotes_lh!$A$11:$ZZ$200,186,FALSE)))</f>
        <v/>
      </c>
      <c r="T191" s="248" t="str">
        <f>IF(ISERROR(VLOOKUP($A191,parlvotes_lh!$A$11:$ZZ$200,206,FALSE))=TRUE,"",IF(VLOOKUP($A191,parlvotes_lh!$A$11:$ZZ$200,206,FALSE)=0,"",VLOOKUP($A191,parlvotes_lh!$A$11:$ZZ$200,206,FALSE)))</f>
        <v/>
      </c>
      <c r="U191" s="248" t="str">
        <f>IF(ISERROR(VLOOKUP($A191,parlvotes_lh!$A$11:$ZZ$200,226,FALSE))=TRUE,"",IF(VLOOKUP($A191,parlvotes_lh!$A$11:$ZZ$200,226,FALSE)=0,"",VLOOKUP($A191,parlvotes_lh!$A$11:$ZZ$200,226,FALSE)))</f>
        <v/>
      </c>
      <c r="V191" s="248" t="str">
        <f>IF(ISERROR(VLOOKUP($A191,parlvotes_lh!$A$11:$ZZ$200,246,FALSE))=TRUE,"",IF(VLOOKUP($A191,parlvotes_lh!$A$11:$ZZ$200,246,FALSE)=0,"",VLOOKUP($A191,parlvotes_lh!$A$11:$ZZ$200,246,FALSE)))</f>
        <v/>
      </c>
      <c r="W191" s="248" t="str">
        <f>IF(ISERROR(VLOOKUP($A191,parlvotes_lh!$A$11:$ZZ$200,266,FALSE))=TRUE,"",IF(VLOOKUP($A191,parlvotes_lh!$A$11:$ZZ$200,266,FALSE)=0,"",VLOOKUP($A191,parlvotes_lh!$A$11:$ZZ$200,266,FALSE)))</f>
        <v/>
      </c>
      <c r="X191" s="248" t="str">
        <f>IF(ISERROR(VLOOKUP($A191,parlvotes_lh!$A$11:$ZZ$200,286,FALSE))=TRUE,"",IF(VLOOKUP($A191,parlvotes_lh!$A$11:$ZZ$200,286,FALSE)=0,"",VLOOKUP($A191,parlvotes_lh!$A$11:$ZZ$200,286,FALSE)))</f>
        <v/>
      </c>
      <c r="Y191" s="248" t="str">
        <f>IF(ISERROR(VLOOKUP($A191,parlvotes_lh!$A$11:$ZZ$200,306,FALSE))=TRUE,"",IF(VLOOKUP($A191,parlvotes_lh!$A$11:$ZZ$200,306,FALSE)=0,"",VLOOKUP($A191,parlvotes_lh!$A$11:$ZZ$200,306,FALSE)))</f>
        <v/>
      </c>
      <c r="Z191" s="248" t="str">
        <f>IF(ISERROR(VLOOKUP($A191,parlvotes_lh!$A$11:$ZZ$200,326,FALSE))=TRUE,"",IF(VLOOKUP($A191,parlvotes_lh!$A$11:$ZZ$200,326,FALSE)=0,"",VLOOKUP($A191,parlvotes_lh!$A$11:$ZZ$200,326,FALSE)))</f>
        <v/>
      </c>
      <c r="AA191" s="248" t="str">
        <f>IF(ISERROR(VLOOKUP($A191,parlvotes_lh!$A$11:$ZZ$200,346,FALSE))=TRUE,"",IF(VLOOKUP($A191,parlvotes_lh!$A$11:$ZZ$200,346,FALSE)=0,"",VLOOKUP($A191,parlvotes_lh!$A$11:$ZZ$200,346,FALSE)))</f>
        <v/>
      </c>
      <c r="AB191" s="248" t="str">
        <f>IF(ISERROR(VLOOKUP($A191,parlvotes_lh!$A$11:$ZZ$200,366,FALSE))=TRUE,"",IF(VLOOKUP($A191,parlvotes_lh!$A$11:$ZZ$200,366,FALSE)=0,"",VLOOKUP($A191,parlvotes_lh!$A$11:$ZZ$200,366,FALSE)))</f>
        <v/>
      </c>
      <c r="AC191" s="248" t="str">
        <f>IF(ISERROR(VLOOKUP($A191,parlvotes_lh!$A$11:$ZZ$200,386,FALSE))=TRUE,"",IF(VLOOKUP($A191,parlvotes_lh!$A$11:$ZZ$200,386,FALSE)=0,"",VLOOKUP($A191,parlvotes_lh!$A$11:$ZZ$200,386,FALSE)))</f>
        <v/>
      </c>
    </row>
    <row r="192" spans="1:29" ht="13.5" customHeight="1" x14ac:dyDescent="0.2">
      <c r="A192" s="242"/>
      <c r="B192" s="96" t="str">
        <f>IF(A192="","",MID(info_weblinks!$C$3,32,3))</f>
        <v/>
      </c>
      <c r="C192" s="96" t="str">
        <f>IF(info_parties!G188="","",info_parties!G188)</f>
        <v/>
      </c>
      <c r="D192" s="96" t="str">
        <f>IF(info_parties!K188="","",info_parties!K188)</f>
        <v/>
      </c>
      <c r="E192" s="96" t="str">
        <f>IF(info_parties!H188="","",info_parties!H188)</f>
        <v/>
      </c>
      <c r="F192" s="243" t="str">
        <f t="shared" si="20"/>
        <v/>
      </c>
      <c r="G192" s="244" t="str">
        <f t="shared" si="21"/>
        <v/>
      </c>
      <c r="H192" s="245" t="str">
        <f t="shared" si="22"/>
        <v/>
      </c>
      <c r="I192" s="246" t="str">
        <f t="shared" si="23"/>
        <v/>
      </c>
      <c r="J192" s="247" t="str">
        <f>IF(ISERROR(VLOOKUP($A192,parlvotes_lh!$A$11:$ZZ$200,6,FALSE))=TRUE,"",IF(VLOOKUP($A192,parlvotes_lh!$A$11:$ZZ$200,6,FALSE)=0,"",VLOOKUP($A192,parlvotes_lh!$A$11:$ZZ$200,6,FALSE)))</f>
        <v/>
      </c>
      <c r="K192" s="247" t="str">
        <f>IF(ISERROR(VLOOKUP($A192,parlvotes_lh!$A$11:$ZZ$200,26,FALSE))=TRUE,"",IF(VLOOKUP($A192,parlvotes_lh!$A$11:$ZZ$200,26,FALSE)=0,"",VLOOKUP($A192,parlvotes_lh!$A$11:$ZZ$200,26,FALSE)))</f>
        <v/>
      </c>
      <c r="L192" s="247" t="str">
        <f>IF(ISERROR(VLOOKUP($A192,parlvotes_lh!$A$11:$ZZ$200,46,FALSE))=TRUE,"",IF(VLOOKUP($A192,parlvotes_lh!$A$11:$ZZ$200,46,FALSE)=0,"",VLOOKUP($A192,parlvotes_lh!$A$11:$ZZ$200,46,FALSE)))</f>
        <v/>
      </c>
      <c r="M192" s="247" t="str">
        <f>IF(ISERROR(VLOOKUP($A192,parlvotes_lh!$A$11:$ZZ$200,66,FALSE))=TRUE,"",IF(VLOOKUP($A192,parlvotes_lh!$A$11:$ZZ$200,66,FALSE)=0,"",VLOOKUP($A192,parlvotes_lh!$A$11:$ZZ$200,66,FALSE)))</f>
        <v/>
      </c>
      <c r="N192" s="247" t="str">
        <f>IF(ISERROR(VLOOKUP($A192,parlvotes_lh!$A$11:$ZZ$200,86,FALSE))=TRUE,"",IF(VLOOKUP($A192,parlvotes_lh!$A$11:$ZZ$200,86,FALSE)=0,"",VLOOKUP($A192,parlvotes_lh!$A$11:$ZZ$200,86,FALSE)))</f>
        <v/>
      </c>
      <c r="O192" s="247" t="str">
        <f>IF(ISERROR(VLOOKUP($A192,parlvotes_lh!$A$11:$ZZ$200,106,FALSE))=TRUE,"",IF(VLOOKUP($A192,parlvotes_lh!$A$11:$ZZ$200,106,FALSE)=0,"",VLOOKUP($A192,parlvotes_lh!$A$11:$ZZ$200,106,FALSE)))</f>
        <v/>
      </c>
      <c r="P192" s="247" t="str">
        <f>IF(ISERROR(VLOOKUP($A192,parlvotes_lh!$A$11:$ZZ$200,126,FALSE))=TRUE,"",IF(VLOOKUP($A192,parlvotes_lh!$A$11:$ZZ$200,126,FALSE)=0,"",VLOOKUP($A192,parlvotes_lh!$A$11:$ZZ$200,126,FALSE)))</f>
        <v/>
      </c>
      <c r="Q192" s="248" t="str">
        <f>IF(ISERROR(VLOOKUP($A192,parlvotes_lh!$A$11:$ZZ$200,146,FALSE))=TRUE,"",IF(VLOOKUP($A192,parlvotes_lh!$A$11:$ZZ$200,146,FALSE)=0,"",VLOOKUP($A192,parlvotes_lh!$A$11:$ZZ$200,146,FALSE)))</f>
        <v/>
      </c>
      <c r="R192" s="248" t="str">
        <f>IF(ISERROR(VLOOKUP($A192,parlvotes_lh!$A$11:$ZZ$200,166,FALSE))=TRUE,"",IF(VLOOKUP($A192,parlvotes_lh!$A$11:$ZZ$200,166,FALSE)=0,"",VLOOKUP($A192,parlvotes_lh!$A$11:$ZZ$200,166,FALSE)))</f>
        <v/>
      </c>
      <c r="S192" s="248" t="str">
        <f>IF(ISERROR(VLOOKUP($A192,parlvotes_lh!$A$11:$ZZ$200,186,FALSE))=TRUE,"",IF(VLOOKUP($A192,parlvotes_lh!$A$11:$ZZ$200,186,FALSE)=0,"",VLOOKUP($A192,parlvotes_lh!$A$11:$ZZ$200,186,FALSE)))</f>
        <v/>
      </c>
      <c r="T192" s="248" t="str">
        <f>IF(ISERROR(VLOOKUP($A192,parlvotes_lh!$A$11:$ZZ$200,206,FALSE))=TRUE,"",IF(VLOOKUP($A192,parlvotes_lh!$A$11:$ZZ$200,206,FALSE)=0,"",VLOOKUP($A192,parlvotes_lh!$A$11:$ZZ$200,206,FALSE)))</f>
        <v/>
      </c>
      <c r="U192" s="248" t="str">
        <f>IF(ISERROR(VLOOKUP($A192,parlvotes_lh!$A$11:$ZZ$200,226,FALSE))=TRUE,"",IF(VLOOKUP($A192,parlvotes_lh!$A$11:$ZZ$200,226,FALSE)=0,"",VLOOKUP($A192,parlvotes_lh!$A$11:$ZZ$200,226,FALSE)))</f>
        <v/>
      </c>
      <c r="V192" s="248" t="str">
        <f>IF(ISERROR(VLOOKUP($A192,parlvotes_lh!$A$11:$ZZ$200,246,FALSE))=TRUE,"",IF(VLOOKUP($A192,parlvotes_lh!$A$11:$ZZ$200,246,FALSE)=0,"",VLOOKUP($A192,parlvotes_lh!$A$11:$ZZ$200,246,FALSE)))</f>
        <v/>
      </c>
      <c r="W192" s="248" t="str">
        <f>IF(ISERROR(VLOOKUP($A192,parlvotes_lh!$A$11:$ZZ$200,266,FALSE))=TRUE,"",IF(VLOOKUP($A192,parlvotes_lh!$A$11:$ZZ$200,266,FALSE)=0,"",VLOOKUP($A192,parlvotes_lh!$A$11:$ZZ$200,266,FALSE)))</f>
        <v/>
      </c>
      <c r="X192" s="248" t="str">
        <f>IF(ISERROR(VLOOKUP($A192,parlvotes_lh!$A$11:$ZZ$200,286,FALSE))=TRUE,"",IF(VLOOKUP($A192,parlvotes_lh!$A$11:$ZZ$200,286,FALSE)=0,"",VLOOKUP($A192,parlvotes_lh!$A$11:$ZZ$200,286,FALSE)))</f>
        <v/>
      </c>
      <c r="Y192" s="248" t="str">
        <f>IF(ISERROR(VLOOKUP($A192,parlvotes_lh!$A$11:$ZZ$200,306,FALSE))=TRUE,"",IF(VLOOKUP($A192,parlvotes_lh!$A$11:$ZZ$200,306,FALSE)=0,"",VLOOKUP($A192,parlvotes_lh!$A$11:$ZZ$200,306,FALSE)))</f>
        <v/>
      </c>
      <c r="Z192" s="248" t="str">
        <f>IF(ISERROR(VLOOKUP($A192,parlvotes_lh!$A$11:$ZZ$200,326,FALSE))=TRUE,"",IF(VLOOKUP($A192,parlvotes_lh!$A$11:$ZZ$200,326,FALSE)=0,"",VLOOKUP($A192,parlvotes_lh!$A$11:$ZZ$200,326,FALSE)))</f>
        <v/>
      </c>
      <c r="AA192" s="248" t="str">
        <f>IF(ISERROR(VLOOKUP($A192,parlvotes_lh!$A$11:$ZZ$200,346,FALSE))=TRUE,"",IF(VLOOKUP($A192,parlvotes_lh!$A$11:$ZZ$200,346,FALSE)=0,"",VLOOKUP($A192,parlvotes_lh!$A$11:$ZZ$200,346,FALSE)))</f>
        <v/>
      </c>
      <c r="AB192" s="248" t="str">
        <f>IF(ISERROR(VLOOKUP($A192,parlvotes_lh!$A$11:$ZZ$200,366,FALSE))=TRUE,"",IF(VLOOKUP($A192,parlvotes_lh!$A$11:$ZZ$200,366,FALSE)=0,"",VLOOKUP($A192,parlvotes_lh!$A$11:$ZZ$200,366,FALSE)))</f>
        <v/>
      </c>
      <c r="AC192" s="248" t="str">
        <f>IF(ISERROR(VLOOKUP($A192,parlvotes_lh!$A$11:$ZZ$200,386,FALSE))=TRUE,"",IF(VLOOKUP($A192,parlvotes_lh!$A$11:$ZZ$200,386,FALSE)=0,"",VLOOKUP($A192,parlvotes_lh!$A$11:$ZZ$200,386,FALSE)))</f>
        <v/>
      </c>
    </row>
    <row r="193" spans="1:29" ht="13.5" customHeight="1" x14ac:dyDescent="0.2">
      <c r="A193" s="242"/>
      <c r="B193" s="96" t="str">
        <f>IF(A193="","",MID(info_weblinks!$C$3,32,3))</f>
        <v/>
      </c>
      <c r="C193" s="96" t="str">
        <f>IF(info_parties!G189="","",info_parties!G189)</f>
        <v/>
      </c>
      <c r="D193" s="96" t="str">
        <f>IF(info_parties!K189="","",info_parties!K189)</f>
        <v/>
      </c>
      <c r="E193" s="96" t="str">
        <f>IF(info_parties!H189="","",info_parties!H189)</f>
        <v/>
      </c>
      <c r="F193" s="243" t="str">
        <f t="shared" si="20"/>
        <v/>
      </c>
      <c r="G193" s="244" t="str">
        <f t="shared" si="21"/>
        <v/>
      </c>
      <c r="H193" s="245" t="str">
        <f t="shared" si="22"/>
        <v/>
      </c>
      <c r="I193" s="246" t="str">
        <f t="shared" si="23"/>
        <v/>
      </c>
      <c r="J193" s="247" t="str">
        <f>IF(ISERROR(VLOOKUP($A193,parlvotes_lh!$A$11:$ZZ$200,6,FALSE))=TRUE,"",IF(VLOOKUP($A193,parlvotes_lh!$A$11:$ZZ$200,6,FALSE)=0,"",VLOOKUP($A193,parlvotes_lh!$A$11:$ZZ$200,6,FALSE)))</f>
        <v/>
      </c>
      <c r="K193" s="247" t="str">
        <f>IF(ISERROR(VLOOKUP($A193,parlvotes_lh!$A$11:$ZZ$200,26,FALSE))=TRUE,"",IF(VLOOKUP($A193,parlvotes_lh!$A$11:$ZZ$200,26,FALSE)=0,"",VLOOKUP($A193,parlvotes_lh!$A$11:$ZZ$200,26,FALSE)))</f>
        <v/>
      </c>
      <c r="L193" s="247" t="str">
        <f>IF(ISERROR(VLOOKUP($A193,parlvotes_lh!$A$11:$ZZ$200,46,FALSE))=TRUE,"",IF(VLOOKUP($A193,parlvotes_lh!$A$11:$ZZ$200,46,FALSE)=0,"",VLOOKUP($A193,parlvotes_lh!$A$11:$ZZ$200,46,FALSE)))</f>
        <v/>
      </c>
      <c r="M193" s="247" t="str">
        <f>IF(ISERROR(VLOOKUP($A193,parlvotes_lh!$A$11:$ZZ$200,66,FALSE))=TRUE,"",IF(VLOOKUP($A193,parlvotes_lh!$A$11:$ZZ$200,66,FALSE)=0,"",VLOOKUP($A193,parlvotes_lh!$A$11:$ZZ$200,66,FALSE)))</f>
        <v/>
      </c>
      <c r="N193" s="247" t="str">
        <f>IF(ISERROR(VLOOKUP($A193,parlvotes_lh!$A$11:$ZZ$200,86,FALSE))=TRUE,"",IF(VLOOKUP($A193,parlvotes_lh!$A$11:$ZZ$200,86,FALSE)=0,"",VLOOKUP($A193,parlvotes_lh!$A$11:$ZZ$200,86,FALSE)))</f>
        <v/>
      </c>
      <c r="O193" s="247" t="str">
        <f>IF(ISERROR(VLOOKUP($A193,parlvotes_lh!$A$11:$ZZ$200,106,FALSE))=TRUE,"",IF(VLOOKUP($A193,parlvotes_lh!$A$11:$ZZ$200,106,FALSE)=0,"",VLOOKUP($A193,parlvotes_lh!$A$11:$ZZ$200,106,FALSE)))</f>
        <v/>
      </c>
      <c r="P193" s="247" t="str">
        <f>IF(ISERROR(VLOOKUP($A193,parlvotes_lh!$A$11:$ZZ$200,126,FALSE))=TRUE,"",IF(VLOOKUP($A193,parlvotes_lh!$A$11:$ZZ$200,126,FALSE)=0,"",VLOOKUP($A193,parlvotes_lh!$A$11:$ZZ$200,126,FALSE)))</f>
        <v/>
      </c>
      <c r="Q193" s="248" t="str">
        <f>IF(ISERROR(VLOOKUP($A193,parlvotes_lh!$A$11:$ZZ$200,146,FALSE))=TRUE,"",IF(VLOOKUP($A193,parlvotes_lh!$A$11:$ZZ$200,146,FALSE)=0,"",VLOOKUP($A193,parlvotes_lh!$A$11:$ZZ$200,146,FALSE)))</f>
        <v/>
      </c>
      <c r="R193" s="248" t="str">
        <f>IF(ISERROR(VLOOKUP($A193,parlvotes_lh!$A$11:$ZZ$200,166,FALSE))=TRUE,"",IF(VLOOKUP($A193,parlvotes_lh!$A$11:$ZZ$200,166,FALSE)=0,"",VLOOKUP($A193,parlvotes_lh!$A$11:$ZZ$200,166,FALSE)))</f>
        <v/>
      </c>
      <c r="S193" s="248" t="str">
        <f>IF(ISERROR(VLOOKUP($A193,parlvotes_lh!$A$11:$ZZ$200,186,FALSE))=TRUE,"",IF(VLOOKUP($A193,parlvotes_lh!$A$11:$ZZ$200,186,FALSE)=0,"",VLOOKUP($A193,parlvotes_lh!$A$11:$ZZ$200,186,FALSE)))</f>
        <v/>
      </c>
      <c r="T193" s="248" t="str">
        <f>IF(ISERROR(VLOOKUP($A193,parlvotes_lh!$A$11:$ZZ$200,206,FALSE))=TRUE,"",IF(VLOOKUP($A193,parlvotes_lh!$A$11:$ZZ$200,206,FALSE)=0,"",VLOOKUP($A193,parlvotes_lh!$A$11:$ZZ$200,206,FALSE)))</f>
        <v/>
      </c>
      <c r="U193" s="248" t="str">
        <f>IF(ISERROR(VLOOKUP($A193,parlvotes_lh!$A$11:$ZZ$200,226,FALSE))=TRUE,"",IF(VLOOKUP($A193,parlvotes_lh!$A$11:$ZZ$200,226,FALSE)=0,"",VLOOKUP($A193,parlvotes_lh!$A$11:$ZZ$200,226,FALSE)))</f>
        <v/>
      </c>
      <c r="V193" s="248" t="str">
        <f>IF(ISERROR(VLOOKUP($A193,parlvotes_lh!$A$11:$ZZ$200,246,FALSE))=TRUE,"",IF(VLOOKUP($A193,parlvotes_lh!$A$11:$ZZ$200,246,FALSE)=0,"",VLOOKUP($A193,parlvotes_lh!$A$11:$ZZ$200,246,FALSE)))</f>
        <v/>
      </c>
      <c r="W193" s="248" t="str">
        <f>IF(ISERROR(VLOOKUP($A193,parlvotes_lh!$A$11:$ZZ$200,266,FALSE))=TRUE,"",IF(VLOOKUP($A193,parlvotes_lh!$A$11:$ZZ$200,266,FALSE)=0,"",VLOOKUP($A193,parlvotes_lh!$A$11:$ZZ$200,266,FALSE)))</f>
        <v/>
      </c>
      <c r="X193" s="248" t="str">
        <f>IF(ISERROR(VLOOKUP($A193,parlvotes_lh!$A$11:$ZZ$200,286,FALSE))=TRUE,"",IF(VLOOKUP($A193,parlvotes_lh!$A$11:$ZZ$200,286,FALSE)=0,"",VLOOKUP($A193,parlvotes_lh!$A$11:$ZZ$200,286,FALSE)))</f>
        <v/>
      </c>
      <c r="Y193" s="248" t="str">
        <f>IF(ISERROR(VLOOKUP($A193,parlvotes_lh!$A$11:$ZZ$200,306,FALSE))=TRUE,"",IF(VLOOKUP($A193,parlvotes_lh!$A$11:$ZZ$200,306,FALSE)=0,"",VLOOKUP($A193,parlvotes_lh!$A$11:$ZZ$200,306,FALSE)))</f>
        <v/>
      </c>
      <c r="Z193" s="248" t="str">
        <f>IF(ISERROR(VLOOKUP($A193,parlvotes_lh!$A$11:$ZZ$200,326,FALSE))=TRUE,"",IF(VLOOKUP($A193,parlvotes_lh!$A$11:$ZZ$200,326,FALSE)=0,"",VLOOKUP($A193,parlvotes_lh!$A$11:$ZZ$200,326,FALSE)))</f>
        <v/>
      </c>
      <c r="AA193" s="248" t="str">
        <f>IF(ISERROR(VLOOKUP($A193,parlvotes_lh!$A$11:$ZZ$200,346,FALSE))=TRUE,"",IF(VLOOKUP($A193,parlvotes_lh!$A$11:$ZZ$200,346,FALSE)=0,"",VLOOKUP($A193,parlvotes_lh!$A$11:$ZZ$200,346,FALSE)))</f>
        <v/>
      </c>
      <c r="AB193" s="248" t="str">
        <f>IF(ISERROR(VLOOKUP($A193,parlvotes_lh!$A$11:$ZZ$200,366,FALSE))=TRUE,"",IF(VLOOKUP($A193,parlvotes_lh!$A$11:$ZZ$200,366,FALSE)=0,"",VLOOKUP($A193,parlvotes_lh!$A$11:$ZZ$200,366,FALSE)))</f>
        <v/>
      </c>
      <c r="AC193" s="248" t="str">
        <f>IF(ISERROR(VLOOKUP($A193,parlvotes_lh!$A$11:$ZZ$200,386,FALSE))=TRUE,"",IF(VLOOKUP($A193,parlvotes_lh!$A$11:$ZZ$200,386,FALSE)=0,"",VLOOKUP($A193,parlvotes_lh!$A$11:$ZZ$200,386,FALSE)))</f>
        <v/>
      </c>
    </row>
    <row r="194" spans="1:29" ht="13.5" customHeight="1" x14ac:dyDescent="0.2">
      <c r="A194" s="242"/>
      <c r="B194" s="96" t="str">
        <f>IF(A194="","",MID(info_weblinks!$C$3,32,3))</f>
        <v/>
      </c>
      <c r="C194" s="96" t="str">
        <f>IF(info_parties!G190="","",info_parties!G190)</f>
        <v/>
      </c>
      <c r="D194" s="96" t="str">
        <f>IF(info_parties!K190="","",info_parties!K190)</f>
        <v/>
      </c>
      <c r="E194" s="96" t="str">
        <f>IF(info_parties!H190="","",info_parties!H190)</f>
        <v/>
      </c>
      <c r="F194" s="243" t="str">
        <f t="shared" si="20"/>
        <v/>
      </c>
      <c r="G194" s="244" t="str">
        <f t="shared" si="21"/>
        <v/>
      </c>
      <c r="H194" s="245" t="str">
        <f t="shared" si="22"/>
        <v/>
      </c>
      <c r="I194" s="246" t="str">
        <f t="shared" si="23"/>
        <v/>
      </c>
      <c r="J194" s="247" t="str">
        <f>IF(ISERROR(VLOOKUP($A194,parlvotes_lh!$A$11:$ZZ$200,6,FALSE))=TRUE,"",IF(VLOOKUP($A194,parlvotes_lh!$A$11:$ZZ$200,6,FALSE)=0,"",VLOOKUP($A194,parlvotes_lh!$A$11:$ZZ$200,6,FALSE)))</f>
        <v/>
      </c>
      <c r="K194" s="247" t="str">
        <f>IF(ISERROR(VLOOKUP($A194,parlvotes_lh!$A$11:$ZZ$200,26,FALSE))=TRUE,"",IF(VLOOKUP($A194,parlvotes_lh!$A$11:$ZZ$200,26,FALSE)=0,"",VLOOKUP($A194,parlvotes_lh!$A$11:$ZZ$200,26,FALSE)))</f>
        <v/>
      </c>
      <c r="L194" s="247" t="str">
        <f>IF(ISERROR(VLOOKUP($A194,parlvotes_lh!$A$11:$ZZ$200,46,FALSE))=TRUE,"",IF(VLOOKUP($A194,parlvotes_lh!$A$11:$ZZ$200,46,FALSE)=0,"",VLOOKUP($A194,parlvotes_lh!$A$11:$ZZ$200,46,FALSE)))</f>
        <v/>
      </c>
      <c r="M194" s="247" t="str">
        <f>IF(ISERROR(VLOOKUP($A194,parlvotes_lh!$A$11:$ZZ$200,66,FALSE))=TRUE,"",IF(VLOOKUP($A194,parlvotes_lh!$A$11:$ZZ$200,66,FALSE)=0,"",VLOOKUP($A194,parlvotes_lh!$A$11:$ZZ$200,66,FALSE)))</f>
        <v/>
      </c>
      <c r="N194" s="247" t="str">
        <f>IF(ISERROR(VLOOKUP($A194,parlvotes_lh!$A$11:$ZZ$200,86,FALSE))=TRUE,"",IF(VLOOKUP($A194,parlvotes_lh!$A$11:$ZZ$200,86,FALSE)=0,"",VLOOKUP($A194,parlvotes_lh!$A$11:$ZZ$200,86,FALSE)))</f>
        <v/>
      </c>
      <c r="O194" s="247" t="str">
        <f>IF(ISERROR(VLOOKUP($A194,parlvotes_lh!$A$11:$ZZ$200,106,FALSE))=TRUE,"",IF(VLOOKUP($A194,parlvotes_lh!$A$11:$ZZ$200,106,FALSE)=0,"",VLOOKUP($A194,parlvotes_lh!$A$11:$ZZ$200,106,FALSE)))</f>
        <v/>
      </c>
      <c r="P194" s="247" t="str">
        <f>IF(ISERROR(VLOOKUP($A194,parlvotes_lh!$A$11:$ZZ$200,126,FALSE))=TRUE,"",IF(VLOOKUP($A194,parlvotes_lh!$A$11:$ZZ$200,126,FALSE)=0,"",VLOOKUP($A194,parlvotes_lh!$A$11:$ZZ$200,126,FALSE)))</f>
        <v/>
      </c>
      <c r="Q194" s="248" t="str">
        <f>IF(ISERROR(VLOOKUP($A194,parlvotes_lh!$A$11:$ZZ$200,146,FALSE))=TRUE,"",IF(VLOOKUP($A194,parlvotes_lh!$A$11:$ZZ$200,146,FALSE)=0,"",VLOOKUP($A194,parlvotes_lh!$A$11:$ZZ$200,146,FALSE)))</f>
        <v/>
      </c>
      <c r="R194" s="248" t="str">
        <f>IF(ISERROR(VLOOKUP($A194,parlvotes_lh!$A$11:$ZZ$200,166,FALSE))=TRUE,"",IF(VLOOKUP($A194,parlvotes_lh!$A$11:$ZZ$200,166,FALSE)=0,"",VLOOKUP($A194,parlvotes_lh!$A$11:$ZZ$200,166,FALSE)))</f>
        <v/>
      </c>
      <c r="S194" s="248" t="str">
        <f>IF(ISERROR(VLOOKUP($A194,parlvotes_lh!$A$11:$ZZ$200,186,FALSE))=TRUE,"",IF(VLOOKUP($A194,parlvotes_lh!$A$11:$ZZ$200,186,FALSE)=0,"",VLOOKUP($A194,parlvotes_lh!$A$11:$ZZ$200,186,FALSE)))</f>
        <v/>
      </c>
      <c r="T194" s="248" t="str">
        <f>IF(ISERROR(VLOOKUP($A194,parlvotes_lh!$A$11:$ZZ$200,206,FALSE))=TRUE,"",IF(VLOOKUP($A194,parlvotes_lh!$A$11:$ZZ$200,206,FALSE)=0,"",VLOOKUP($A194,parlvotes_lh!$A$11:$ZZ$200,206,FALSE)))</f>
        <v/>
      </c>
      <c r="U194" s="248" t="str">
        <f>IF(ISERROR(VLOOKUP($A194,parlvotes_lh!$A$11:$ZZ$200,226,FALSE))=TRUE,"",IF(VLOOKUP($A194,parlvotes_lh!$A$11:$ZZ$200,226,FALSE)=0,"",VLOOKUP($A194,parlvotes_lh!$A$11:$ZZ$200,226,FALSE)))</f>
        <v/>
      </c>
      <c r="V194" s="248" t="str">
        <f>IF(ISERROR(VLOOKUP($A194,parlvotes_lh!$A$11:$ZZ$200,246,FALSE))=TRUE,"",IF(VLOOKUP($A194,parlvotes_lh!$A$11:$ZZ$200,246,FALSE)=0,"",VLOOKUP($A194,parlvotes_lh!$A$11:$ZZ$200,246,FALSE)))</f>
        <v/>
      </c>
      <c r="W194" s="248" t="str">
        <f>IF(ISERROR(VLOOKUP($A194,parlvotes_lh!$A$11:$ZZ$200,266,FALSE))=TRUE,"",IF(VLOOKUP($A194,parlvotes_lh!$A$11:$ZZ$200,266,FALSE)=0,"",VLOOKUP($A194,parlvotes_lh!$A$11:$ZZ$200,266,FALSE)))</f>
        <v/>
      </c>
      <c r="X194" s="248" t="str">
        <f>IF(ISERROR(VLOOKUP($A194,parlvotes_lh!$A$11:$ZZ$200,286,FALSE))=TRUE,"",IF(VLOOKUP($A194,parlvotes_lh!$A$11:$ZZ$200,286,FALSE)=0,"",VLOOKUP($A194,parlvotes_lh!$A$11:$ZZ$200,286,FALSE)))</f>
        <v/>
      </c>
      <c r="Y194" s="248" t="str">
        <f>IF(ISERROR(VLOOKUP($A194,parlvotes_lh!$A$11:$ZZ$200,306,FALSE))=TRUE,"",IF(VLOOKUP($A194,parlvotes_lh!$A$11:$ZZ$200,306,FALSE)=0,"",VLOOKUP($A194,parlvotes_lh!$A$11:$ZZ$200,306,FALSE)))</f>
        <v/>
      </c>
      <c r="Z194" s="248" t="str">
        <f>IF(ISERROR(VLOOKUP($A194,parlvotes_lh!$A$11:$ZZ$200,326,FALSE))=TRUE,"",IF(VLOOKUP($A194,parlvotes_lh!$A$11:$ZZ$200,326,FALSE)=0,"",VLOOKUP($A194,parlvotes_lh!$A$11:$ZZ$200,326,FALSE)))</f>
        <v/>
      </c>
      <c r="AA194" s="248" t="str">
        <f>IF(ISERROR(VLOOKUP($A194,parlvotes_lh!$A$11:$ZZ$200,346,FALSE))=TRUE,"",IF(VLOOKUP($A194,parlvotes_lh!$A$11:$ZZ$200,346,FALSE)=0,"",VLOOKUP($A194,parlvotes_lh!$A$11:$ZZ$200,346,FALSE)))</f>
        <v/>
      </c>
      <c r="AB194" s="248" t="str">
        <f>IF(ISERROR(VLOOKUP($A194,parlvotes_lh!$A$11:$ZZ$200,366,FALSE))=TRUE,"",IF(VLOOKUP($A194,parlvotes_lh!$A$11:$ZZ$200,366,FALSE)=0,"",VLOOKUP($A194,parlvotes_lh!$A$11:$ZZ$200,366,FALSE)))</f>
        <v/>
      </c>
      <c r="AC194" s="248" t="str">
        <f>IF(ISERROR(VLOOKUP($A194,parlvotes_lh!$A$11:$ZZ$200,386,FALSE))=TRUE,"",IF(VLOOKUP($A194,parlvotes_lh!$A$11:$ZZ$200,386,FALSE)=0,"",VLOOKUP($A194,parlvotes_lh!$A$11:$ZZ$200,386,FALSE)))</f>
        <v/>
      </c>
    </row>
    <row r="195" spans="1:29" ht="13.5" customHeight="1" x14ac:dyDescent="0.2">
      <c r="A195" s="242"/>
      <c r="B195" s="96" t="str">
        <f>IF(A195="","",MID(info_weblinks!$C$3,32,3))</f>
        <v/>
      </c>
      <c r="C195" s="96" t="str">
        <f>IF(info_parties!G191="","",info_parties!G191)</f>
        <v/>
      </c>
      <c r="D195" s="96" t="str">
        <f>IF(info_parties!K191="","",info_parties!K191)</f>
        <v/>
      </c>
      <c r="E195" s="96" t="str">
        <f>IF(info_parties!H191="","",info_parties!H191)</f>
        <v/>
      </c>
      <c r="F195" s="243" t="str">
        <f t="shared" si="20"/>
        <v/>
      </c>
      <c r="G195" s="244" t="str">
        <f t="shared" si="21"/>
        <v/>
      </c>
      <c r="H195" s="245" t="str">
        <f t="shared" si="22"/>
        <v/>
      </c>
      <c r="I195" s="246" t="str">
        <f t="shared" si="23"/>
        <v/>
      </c>
      <c r="J195" s="247" t="str">
        <f>IF(ISERROR(VLOOKUP($A195,parlvotes_lh!$A$11:$ZZ$200,6,FALSE))=TRUE,"",IF(VLOOKUP($A195,parlvotes_lh!$A$11:$ZZ$200,6,FALSE)=0,"",VLOOKUP($A195,parlvotes_lh!$A$11:$ZZ$200,6,FALSE)))</f>
        <v/>
      </c>
      <c r="K195" s="247" t="str">
        <f>IF(ISERROR(VLOOKUP($A195,parlvotes_lh!$A$11:$ZZ$200,26,FALSE))=TRUE,"",IF(VLOOKUP($A195,parlvotes_lh!$A$11:$ZZ$200,26,FALSE)=0,"",VLOOKUP($A195,parlvotes_lh!$A$11:$ZZ$200,26,FALSE)))</f>
        <v/>
      </c>
      <c r="L195" s="247" t="str">
        <f>IF(ISERROR(VLOOKUP($A195,parlvotes_lh!$A$11:$ZZ$200,46,FALSE))=TRUE,"",IF(VLOOKUP($A195,parlvotes_lh!$A$11:$ZZ$200,46,FALSE)=0,"",VLOOKUP($A195,parlvotes_lh!$A$11:$ZZ$200,46,FALSE)))</f>
        <v/>
      </c>
      <c r="M195" s="247" t="str">
        <f>IF(ISERROR(VLOOKUP($A195,parlvotes_lh!$A$11:$ZZ$200,66,FALSE))=TRUE,"",IF(VLOOKUP($A195,parlvotes_lh!$A$11:$ZZ$200,66,FALSE)=0,"",VLOOKUP($A195,parlvotes_lh!$A$11:$ZZ$200,66,FALSE)))</f>
        <v/>
      </c>
      <c r="N195" s="247" t="str">
        <f>IF(ISERROR(VLOOKUP($A195,parlvotes_lh!$A$11:$ZZ$200,86,FALSE))=TRUE,"",IF(VLOOKUP($A195,parlvotes_lh!$A$11:$ZZ$200,86,FALSE)=0,"",VLOOKUP($A195,parlvotes_lh!$A$11:$ZZ$200,86,FALSE)))</f>
        <v/>
      </c>
      <c r="O195" s="247" t="str">
        <f>IF(ISERROR(VLOOKUP($A195,parlvotes_lh!$A$11:$ZZ$200,106,FALSE))=TRUE,"",IF(VLOOKUP($A195,parlvotes_lh!$A$11:$ZZ$200,106,FALSE)=0,"",VLOOKUP($A195,parlvotes_lh!$A$11:$ZZ$200,106,FALSE)))</f>
        <v/>
      </c>
      <c r="P195" s="247" t="str">
        <f>IF(ISERROR(VLOOKUP($A195,parlvotes_lh!$A$11:$ZZ$200,126,FALSE))=TRUE,"",IF(VLOOKUP($A195,parlvotes_lh!$A$11:$ZZ$200,126,FALSE)=0,"",VLOOKUP($A195,parlvotes_lh!$A$11:$ZZ$200,126,FALSE)))</f>
        <v/>
      </c>
      <c r="Q195" s="248" t="str">
        <f>IF(ISERROR(VLOOKUP($A195,parlvotes_lh!$A$11:$ZZ$200,146,FALSE))=TRUE,"",IF(VLOOKUP($A195,parlvotes_lh!$A$11:$ZZ$200,146,FALSE)=0,"",VLOOKUP($A195,parlvotes_lh!$A$11:$ZZ$200,146,FALSE)))</f>
        <v/>
      </c>
      <c r="R195" s="248" t="str">
        <f>IF(ISERROR(VLOOKUP($A195,parlvotes_lh!$A$11:$ZZ$200,166,FALSE))=TRUE,"",IF(VLOOKUP($A195,parlvotes_lh!$A$11:$ZZ$200,166,FALSE)=0,"",VLOOKUP($A195,parlvotes_lh!$A$11:$ZZ$200,166,FALSE)))</f>
        <v/>
      </c>
      <c r="S195" s="248" t="str">
        <f>IF(ISERROR(VLOOKUP($A195,parlvotes_lh!$A$11:$ZZ$200,186,FALSE))=TRUE,"",IF(VLOOKUP($A195,parlvotes_lh!$A$11:$ZZ$200,186,FALSE)=0,"",VLOOKUP($A195,parlvotes_lh!$A$11:$ZZ$200,186,FALSE)))</f>
        <v/>
      </c>
      <c r="T195" s="248" t="str">
        <f>IF(ISERROR(VLOOKUP($A195,parlvotes_lh!$A$11:$ZZ$200,206,FALSE))=TRUE,"",IF(VLOOKUP($A195,parlvotes_lh!$A$11:$ZZ$200,206,FALSE)=0,"",VLOOKUP($A195,parlvotes_lh!$A$11:$ZZ$200,206,FALSE)))</f>
        <v/>
      </c>
      <c r="U195" s="248" t="str">
        <f>IF(ISERROR(VLOOKUP($A195,parlvotes_lh!$A$11:$ZZ$200,226,FALSE))=TRUE,"",IF(VLOOKUP($A195,parlvotes_lh!$A$11:$ZZ$200,226,FALSE)=0,"",VLOOKUP($A195,parlvotes_lh!$A$11:$ZZ$200,226,FALSE)))</f>
        <v/>
      </c>
      <c r="V195" s="248" t="str">
        <f>IF(ISERROR(VLOOKUP($A195,parlvotes_lh!$A$11:$ZZ$200,246,FALSE))=TRUE,"",IF(VLOOKUP($A195,parlvotes_lh!$A$11:$ZZ$200,246,FALSE)=0,"",VLOOKUP($A195,parlvotes_lh!$A$11:$ZZ$200,246,FALSE)))</f>
        <v/>
      </c>
      <c r="W195" s="248" t="str">
        <f>IF(ISERROR(VLOOKUP($A195,parlvotes_lh!$A$11:$ZZ$200,266,FALSE))=TRUE,"",IF(VLOOKUP($A195,parlvotes_lh!$A$11:$ZZ$200,266,FALSE)=0,"",VLOOKUP($A195,parlvotes_lh!$A$11:$ZZ$200,266,FALSE)))</f>
        <v/>
      </c>
      <c r="X195" s="248" t="str">
        <f>IF(ISERROR(VLOOKUP($A195,parlvotes_lh!$A$11:$ZZ$200,286,FALSE))=TRUE,"",IF(VLOOKUP($A195,parlvotes_lh!$A$11:$ZZ$200,286,FALSE)=0,"",VLOOKUP($A195,parlvotes_lh!$A$11:$ZZ$200,286,FALSE)))</f>
        <v/>
      </c>
      <c r="Y195" s="248" t="str">
        <f>IF(ISERROR(VLOOKUP($A195,parlvotes_lh!$A$11:$ZZ$200,306,FALSE))=TRUE,"",IF(VLOOKUP($A195,parlvotes_lh!$A$11:$ZZ$200,306,FALSE)=0,"",VLOOKUP($A195,parlvotes_lh!$A$11:$ZZ$200,306,FALSE)))</f>
        <v/>
      </c>
      <c r="Z195" s="248" t="str">
        <f>IF(ISERROR(VLOOKUP($A195,parlvotes_lh!$A$11:$ZZ$200,326,FALSE))=TRUE,"",IF(VLOOKUP($A195,parlvotes_lh!$A$11:$ZZ$200,326,FALSE)=0,"",VLOOKUP($A195,parlvotes_lh!$A$11:$ZZ$200,326,FALSE)))</f>
        <v/>
      </c>
      <c r="AA195" s="248" t="str">
        <f>IF(ISERROR(VLOOKUP($A195,parlvotes_lh!$A$11:$ZZ$200,346,FALSE))=TRUE,"",IF(VLOOKUP($A195,parlvotes_lh!$A$11:$ZZ$200,346,FALSE)=0,"",VLOOKUP($A195,parlvotes_lh!$A$11:$ZZ$200,346,FALSE)))</f>
        <v/>
      </c>
      <c r="AB195" s="248" t="str">
        <f>IF(ISERROR(VLOOKUP($A195,parlvotes_lh!$A$11:$ZZ$200,366,FALSE))=TRUE,"",IF(VLOOKUP($A195,parlvotes_lh!$A$11:$ZZ$200,366,FALSE)=0,"",VLOOKUP($A195,parlvotes_lh!$A$11:$ZZ$200,366,FALSE)))</f>
        <v/>
      </c>
      <c r="AC195" s="248" t="str">
        <f>IF(ISERROR(VLOOKUP($A195,parlvotes_lh!$A$11:$ZZ$200,386,FALSE))=TRUE,"",IF(VLOOKUP($A195,parlvotes_lh!$A$11:$ZZ$200,386,FALSE)=0,"",VLOOKUP($A195,parlvotes_lh!$A$11:$ZZ$200,386,FALSE)))</f>
        <v/>
      </c>
    </row>
    <row r="196" spans="1:29" ht="13.5" customHeight="1" x14ac:dyDescent="0.2">
      <c r="A196" s="242"/>
      <c r="B196" s="96" t="str">
        <f>IF(A196="","",MID(info_weblinks!$C$3,32,3))</f>
        <v/>
      </c>
      <c r="C196" s="96" t="str">
        <f>IF(info_parties!G192="","",info_parties!G192)</f>
        <v/>
      </c>
      <c r="D196" s="96" t="str">
        <f>IF(info_parties!K192="","",info_parties!K192)</f>
        <v/>
      </c>
      <c r="E196" s="96" t="str">
        <f>IF(info_parties!H192="","",info_parties!H192)</f>
        <v/>
      </c>
      <c r="F196" s="243" t="str">
        <f t="shared" si="20"/>
        <v/>
      </c>
      <c r="G196" s="244" t="str">
        <f t="shared" si="21"/>
        <v/>
      </c>
      <c r="H196" s="245" t="str">
        <f t="shared" si="22"/>
        <v/>
      </c>
      <c r="I196" s="246" t="str">
        <f t="shared" si="23"/>
        <v/>
      </c>
      <c r="J196" s="247" t="str">
        <f>IF(ISERROR(VLOOKUP($A196,parlvotes_lh!$A$11:$ZZ$200,6,FALSE))=TRUE,"",IF(VLOOKUP($A196,parlvotes_lh!$A$11:$ZZ$200,6,FALSE)=0,"",VLOOKUP($A196,parlvotes_lh!$A$11:$ZZ$200,6,FALSE)))</f>
        <v/>
      </c>
      <c r="K196" s="247" t="str">
        <f>IF(ISERROR(VLOOKUP($A196,parlvotes_lh!$A$11:$ZZ$200,26,FALSE))=TRUE,"",IF(VLOOKUP($A196,parlvotes_lh!$A$11:$ZZ$200,26,FALSE)=0,"",VLOOKUP($A196,parlvotes_lh!$A$11:$ZZ$200,26,FALSE)))</f>
        <v/>
      </c>
      <c r="L196" s="247" t="str">
        <f>IF(ISERROR(VLOOKUP($A196,parlvotes_lh!$A$11:$ZZ$200,46,FALSE))=TRUE,"",IF(VLOOKUP($A196,parlvotes_lh!$A$11:$ZZ$200,46,FALSE)=0,"",VLOOKUP($A196,parlvotes_lh!$A$11:$ZZ$200,46,FALSE)))</f>
        <v/>
      </c>
      <c r="M196" s="247" t="str">
        <f>IF(ISERROR(VLOOKUP($A196,parlvotes_lh!$A$11:$ZZ$200,66,FALSE))=TRUE,"",IF(VLOOKUP($A196,parlvotes_lh!$A$11:$ZZ$200,66,FALSE)=0,"",VLOOKUP($A196,parlvotes_lh!$A$11:$ZZ$200,66,FALSE)))</f>
        <v/>
      </c>
      <c r="N196" s="247" t="str">
        <f>IF(ISERROR(VLOOKUP($A196,parlvotes_lh!$A$11:$ZZ$200,86,FALSE))=TRUE,"",IF(VLOOKUP($A196,parlvotes_lh!$A$11:$ZZ$200,86,FALSE)=0,"",VLOOKUP($A196,parlvotes_lh!$A$11:$ZZ$200,86,FALSE)))</f>
        <v/>
      </c>
      <c r="O196" s="247" t="str">
        <f>IF(ISERROR(VLOOKUP($A196,parlvotes_lh!$A$11:$ZZ$200,106,FALSE))=TRUE,"",IF(VLOOKUP($A196,parlvotes_lh!$A$11:$ZZ$200,106,FALSE)=0,"",VLOOKUP($A196,parlvotes_lh!$A$11:$ZZ$200,106,FALSE)))</f>
        <v/>
      </c>
      <c r="P196" s="247" t="str">
        <f>IF(ISERROR(VLOOKUP($A196,parlvotes_lh!$A$11:$ZZ$200,126,FALSE))=TRUE,"",IF(VLOOKUP($A196,parlvotes_lh!$A$11:$ZZ$200,126,FALSE)=0,"",VLOOKUP($A196,parlvotes_lh!$A$11:$ZZ$200,126,FALSE)))</f>
        <v/>
      </c>
      <c r="Q196" s="248" t="str">
        <f>IF(ISERROR(VLOOKUP($A196,parlvotes_lh!$A$11:$ZZ$200,146,FALSE))=TRUE,"",IF(VLOOKUP($A196,parlvotes_lh!$A$11:$ZZ$200,146,FALSE)=0,"",VLOOKUP($A196,parlvotes_lh!$A$11:$ZZ$200,146,FALSE)))</f>
        <v/>
      </c>
      <c r="R196" s="248" t="str">
        <f>IF(ISERROR(VLOOKUP($A196,parlvotes_lh!$A$11:$ZZ$200,166,FALSE))=TRUE,"",IF(VLOOKUP($A196,parlvotes_lh!$A$11:$ZZ$200,166,FALSE)=0,"",VLOOKUP($A196,parlvotes_lh!$A$11:$ZZ$200,166,FALSE)))</f>
        <v/>
      </c>
      <c r="S196" s="248" t="str">
        <f>IF(ISERROR(VLOOKUP($A196,parlvotes_lh!$A$11:$ZZ$200,186,FALSE))=TRUE,"",IF(VLOOKUP($A196,parlvotes_lh!$A$11:$ZZ$200,186,FALSE)=0,"",VLOOKUP($A196,parlvotes_lh!$A$11:$ZZ$200,186,FALSE)))</f>
        <v/>
      </c>
      <c r="T196" s="248" t="str">
        <f>IF(ISERROR(VLOOKUP($A196,parlvotes_lh!$A$11:$ZZ$200,206,FALSE))=TRUE,"",IF(VLOOKUP($A196,parlvotes_lh!$A$11:$ZZ$200,206,FALSE)=0,"",VLOOKUP($A196,parlvotes_lh!$A$11:$ZZ$200,206,FALSE)))</f>
        <v/>
      </c>
      <c r="U196" s="248" t="str">
        <f>IF(ISERROR(VLOOKUP($A196,parlvotes_lh!$A$11:$ZZ$200,226,FALSE))=TRUE,"",IF(VLOOKUP($A196,parlvotes_lh!$A$11:$ZZ$200,226,FALSE)=0,"",VLOOKUP($A196,parlvotes_lh!$A$11:$ZZ$200,226,FALSE)))</f>
        <v/>
      </c>
      <c r="V196" s="248" t="str">
        <f>IF(ISERROR(VLOOKUP($A196,parlvotes_lh!$A$11:$ZZ$200,246,FALSE))=TRUE,"",IF(VLOOKUP($A196,parlvotes_lh!$A$11:$ZZ$200,246,FALSE)=0,"",VLOOKUP($A196,parlvotes_lh!$A$11:$ZZ$200,246,FALSE)))</f>
        <v/>
      </c>
      <c r="W196" s="248" t="str">
        <f>IF(ISERROR(VLOOKUP($A196,parlvotes_lh!$A$11:$ZZ$200,266,FALSE))=TRUE,"",IF(VLOOKUP($A196,parlvotes_lh!$A$11:$ZZ$200,266,FALSE)=0,"",VLOOKUP($A196,parlvotes_lh!$A$11:$ZZ$200,266,FALSE)))</f>
        <v/>
      </c>
      <c r="X196" s="248" t="str">
        <f>IF(ISERROR(VLOOKUP($A196,parlvotes_lh!$A$11:$ZZ$200,286,FALSE))=TRUE,"",IF(VLOOKUP($A196,parlvotes_lh!$A$11:$ZZ$200,286,FALSE)=0,"",VLOOKUP($A196,parlvotes_lh!$A$11:$ZZ$200,286,FALSE)))</f>
        <v/>
      </c>
      <c r="Y196" s="248" t="str">
        <f>IF(ISERROR(VLOOKUP($A196,parlvotes_lh!$A$11:$ZZ$200,306,FALSE))=TRUE,"",IF(VLOOKUP($A196,parlvotes_lh!$A$11:$ZZ$200,306,FALSE)=0,"",VLOOKUP($A196,parlvotes_lh!$A$11:$ZZ$200,306,FALSE)))</f>
        <v/>
      </c>
      <c r="Z196" s="248" t="str">
        <f>IF(ISERROR(VLOOKUP($A196,parlvotes_lh!$A$11:$ZZ$200,326,FALSE))=TRUE,"",IF(VLOOKUP($A196,parlvotes_lh!$A$11:$ZZ$200,326,FALSE)=0,"",VLOOKUP($A196,parlvotes_lh!$A$11:$ZZ$200,326,FALSE)))</f>
        <v/>
      </c>
      <c r="AA196" s="248" t="str">
        <f>IF(ISERROR(VLOOKUP($A196,parlvotes_lh!$A$11:$ZZ$200,346,FALSE))=TRUE,"",IF(VLOOKUP($A196,parlvotes_lh!$A$11:$ZZ$200,346,FALSE)=0,"",VLOOKUP($A196,parlvotes_lh!$A$11:$ZZ$200,346,FALSE)))</f>
        <v/>
      </c>
      <c r="AB196" s="248" t="str">
        <f>IF(ISERROR(VLOOKUP($A196,parlvotes_lh!$A$11:$ZZ$200,366,FALSE))=TRUE,"",IF(VLOOKUP($A196,parlvotes_lh!$A$11:$ZZ$200,366,FALSE)=0,"",VLOOKUP($A196,parlvotes_lh!$A$11:$ZZ$200,366,FALSE)))</f>
        <v/>
      </c>
      <c r="AC196" s="248" t="str">
        <f>IF(ISERROR(VLOOKUP($A196,parlvotes_lh!$A$11:$ZZ$200,386,FALSE))=TRUE,"",IF(VLOOKUP($A196,parlvotes_lh!$A$11:$ZZ$200,386,FALSE)=0,"",VLOOKUP($A196,parlvotes_lh!$A$11:$ZZ$200,386,FALSE)))</f>
        <v/>
      </c>
    </row>
    <row r="197" spans="1:29" ht="13.5" customHeight="1" x14ac:dyDescent="0.2">
      <c r="A197" s="242"/>
      <c r="B197" s="96" t="str">
        <f>IF(A197="","",MID(info_weblinks!$C$3,32,3))</f>
        <v/>
      </c>
      <c r="C197" s="96" t="str">
        <f>IF(info_parties!G193="","",info_parties!G193)</f>
        <v/>
      </c>
      <c r="D197" s="96" t="str">
        <f>IF(info_parties!K193="","",info_parties!K193)</f>
        <v/>
      </c>
      <c r="E197" s="96" t="str">
        <f>IF(info_parties!H193="","",info_parties!H193)</f>
        <v/>
      </c>
      <c r="F197" s="243" t="str">
        <f t="shared" si="20"/>
        <v/>
      </c>
      <c r="G197" s="244" t="str">
        <f t="shared" si="21"/>
        <v/>
      </c>
      <c r="H197" s="245" t="str">
        <f t="shared" si="22"/>
        <v/>
      </c>
      <c r="I197" s="246" t="str">
        <f t="shared" si="23"/>
        <v/>
      </c>
      <c r="J197" s="247" t="str">
        <f>IF(ISERROR(VLOOKUP($A197,parlvotes_lh!$A$11:$ZZ$200,6,FALSE))=TRUE,"",IF(VLOOKUP($A197,parlvotes_lh!$A$11:$ZZ$200,6,FALSE)=0,"",VLOOKUP($A197,parlvotes_lh!$A$11:$ZZ$200,6,FALSE)))</f>
        <v/>
      </c>
      <c r="K197" s="247" t="str">
        <f>IF(ISERROR(VLOOKUP($A197,parlvotes_lh!$A$11:$ZZ$200,26,FALSE))=TRUE,"",IF(VLOOKUP($A197,parlvotes_lh!$A$11:$ZZ$200,26,FALSE)=0,"",VLOOKUP($A197,parlvotes_lh!$A$11:$ZZ$200,26,FALSE)))</f>
        <v/>
      </c>
      <c r="L197" s="247" t="str">
        <f>IF(ISERROR(VLOOKUP($A197,parlvotes_lh!$A$11:$ZZ$200,46,FALSE))=TRUE,"",IF(VLOOKUP($A197,parlvotes_lh!$A$11:$ZZ$200,46,FALSE)=0,"",VLOOKUP($A197,parlvotes_lh!$A$11:$ZZ$200,46,FALSE)))</f>
        <v/>
      </c>
      <c r="M197" s="247" t="str">
        <f>IF(ISERROR(VLOOKUP($A197,parlvotes_lh!$A$11:$ZZ$200,66,FALSE))=TRUE,"",IF(VLOOKUP($A197,parlvotes_lh!$A$11:$ZZ$200,66,FALSE)=0,"",VLOOKUP($A197,parlvotes_lh!$A$11:$ZZ$200,66,FALSE)))</f>
        <v/>
      </c>
      <c r="N197" s="247" t="str">
        <f>IF(ISERROR(VLOOKUP($A197,parlvotes_lh!$A$11:$ZZ$200,86,FALSE))=TRUE,"",IF(VLOOKUP($A197,parlvotes_lh!$A$11:$ZZ$200,86,FALSE)=0,"",VLOOKUP($A197,parlvotes_lh!$A$11:$ZZ$200,86,FALSE)))</f>
        <v/>
      </c>
      <c r="O197" s="247" t="str">
        <f>IF(ISERROR(VLOOKUP($A197,parlvotes_lh!$A$11:$ZZ$200,106,FALSE))=TRUE,"",IF(VLOOKUP($A197,parlvotes_lh!$A$11:$ZZ$200,106,FALSE)=0,"",VLOOKUP($A197,parlvotes_lh!$A$11:$ZZ$200,106,FALSE)))</f>
        <v/>
      </c>
      <c r="P197" s="247" t="str">
        <f>IF(ISERROR(VLOOKUP($A197,parlvotes_lh!$A$11:$ZZ$200,126,FALSE))=TRUE,"",IF(VLOOKUP($A197,parlvotes_lh!$A$11:$ZZ$200,126,FALSE)=0,"",VLOOKUP($A197,parlvotes_lh!$A$11:$ZZ$200,126,FALSE)))</f>
        <v/>
      </c>
      <c r="Q197" s="248" t="str">
        <f>IF(ISERROR(VLOOKUP($A197,parlvotes_lh!$A$11:$ZZ$200,146,FALSE))=TRUE,"",IF(VLOOKUP($A197,parlvotes_lh!$A$11:$ZZ$200,146,FALSE)=0,"",VLOOKUP($A197,parlvotes_lh!$A$11:$ZZ$200,146,FALSE)))</f>
        <v/>
      </c>
      <c r="R197" s="248" t="str">
        <f>IF(ISERROR(VLOOKUP($A197,parlvotes_lh!$A$11:$ZZ$200,166,FALSE))=TRUE,"",IF(VLOOKUP($A197,parlvotes_lh!$A$11:$ZZ$200,166,FALSE)=0,"",VLOOKUP($A197,parlvotes_lh!$A$11:$ZZ$200,166,FALSE)))</f>
        <v/>
      </c>
      <c r="S197" s="248" t="str">
        <f>IF(ISERROR(VLOOKUP($A197,parlvotes_lh!$A$11:$ZZ$200,186,FALSE))=TRUE,"",IF(VLOOKUP($A197,parlvotes_lh!$A$11:$ZZ$200,186,FALSE)=0,"",VLOOKUP($A197,parlvotes_lh!$A$11:$ZZ$200,186,FALSE)))</f>
        <v/>
      </c>
      <c r="T197" s="248" t="str">
        <f>IF(ISERROR(VLOOKUP($A197,parlvotes_lh!$A$11:$ZZ$200,206,FALSE))=TRUE,"",IF(VLOOKUP($A197,parlvotes_lh!$A$11:$ZZ$200,206,FALSE)=0,"",VLOOKUP($A197,parlvotes_lh!$A$11:$ZZ$200,206,FALSE)))</f>
        <v/>
      </c>
      <c r="U197" s="248" t="str">
        <f>IF(ISERROR(VLOOKUP($A197,parlvotes_lh!$A$11:$ZZ$200,226,FALSE))=TRUE,"",IF(VLOOKUP($A197,parlvotes_lh!$A$11:$ZZ$200,226,FALSE)=0,"",VLOOKUP($A197,parlvotes_lh!$A$11:$ZZ$200,226,FALSE)))</f>
        <v/>
      </c>
      <c r="V197" s="248" t="str">
        <f>IF(ISERROR(VLOOKUP($A197,parlvotes_lh!$A$11:$ZZ$200,246,FALSE))=TRUE,"",IF(VLOOKUP($A197,parlvotes_lh!$A$11:$ZZ$200,246,FALSE)=0,"",VLOOKUP($A197,parlvotes_lh!$A$11:$ZZ$200,246,FALSE)))</f>
        <v/>
      </c>
      <c r="W197" s="248" t="str">
        <f>IF(ISERROR(VLOOKUP($A197,parlvotes_lh!$A$11:$ZZ$200,266,FALSE))=TRUE,"",IF(VLOOKUP($A197,parlvotes_lh!$A$11:$ZZ$200,266,FALSE)=0,"",VLOOKUP($A197,parlvotes_lh!$A$11:$ZZ$200,266,FALSE)))</f>
        <v/>
      </c>
      <c r="X197" s="248" t="str">
        <f>IF(ISERROR(VLOOKUP($A197,parlvotes_lh!$A$11:$ZZ$200,286,FALSE))=TRUE,"",IF(VLOOKUP($A197,parlvotes_lh!$A$11:$ZZ$200,286,FALSE)=0,"",VLOOKUP($A197,parlvotes_lh!$A$11:$ZZ$200,286,FALSE)))</f>
        <v/>
      </c>
      <c r="Y197" s="248" t="str">
        <f>IF(ISERROR(VLOOKUP($A197,parlvotes_lh!$A$11:$ZZ$200,306,FALSE))=TRUE,"",IF(VLOOKUP($A197,parlvotes_lh!$A$11:$ZZ$200,306,FALSE)=0,"",VLOOKUP($A197,parlvotes_lh!$A$11:$ZZ$200,306,FALSE)))</f>
        <v/>
      </c>
      <c r="Z197" s="248" t="str">
        <f>IF(ISERROR(VLOOKUP($A197,parlvotes_lh!$A$11:$ZZ$200,326,FALSE))=TRUE,"",IF(VLOOKUP($A197,parlvotes_lh!$A$11:$ZZ$200,326,FALSE)=0,"",VLOOKUP($A197,parlvotes_lh!$A$11:$ZZ$200,326,FALSE)))</f>
        <v/>
      </c>
      <c r="AA197" s="248" t="str">
        <f>IF(ISERROR(VLOOKUP($A197,parlvotes_lh!$A$11:$ZZ$200,346,FALSE))=TRUE,"",IF(VLOOKUP($A197,parlvotes_lh!$A$11:$ZZ$200,346,FALSE)=0,"",VLOOKUP($A197,parlvotes_lh!$A$11:$ZZ$200,346,FALSE)))</f>
        <v/>
      </c>
      <c r="AB197" s="248" t="str">
        <f>IF(ISERROR(VLOOKUP($A197,parlvotes_lh!$A$11:$ZZ$200,366,FALSE))=TRUE,"",IF(VLOOKUP($A197,parlvotes_lh!$A$11:$ZZ$200,366,FALSE)=0,"",VLOOKUP($A197,parlvotes_lh!$A$11:$ZZ$200,366,FALSE)))</f>
        <v/>
      </c>
      <c r="AC197" s="248" t="str">
        <f>IF(ISERROR(VLOOKUP($A197,parlvotes_lh!$A$11:$ZZ$200,386,FALSE))=TRUE,"",IF(VLOOKUP($A197,parlvotes_lh!$A$11:$ZZ$200,386,FALSE)=0,"",VLOOKUP($A197,parlvotes_lh!$A$11:$ZZ$200,386,FALSE)))</f>
        <v/>
      </c>
    </row>
    <row r="198" spans="1:29" ht="13.5" customHeight="1" x14ac:dyDescent="0.2">
      <c r="A198" s="242"/>
      <c r="B198" s="96" t="str">
        <f>IF(A198="","",MID(info_weblinks!$C$3,32,3))</f>
        <v/>
      </c>
      <c r="C198" s="96" t="str">
        <f>IF(info_parties!G194="","",info_parties!G194)</f>
        <v/>
      </c>
      <c r="D198" s="96" t="str">
        <f>IF(info_parties!K194="","",info_parties!K194)</f>
        <v/>
      </c>
      <c r="E198" s="96" t="str">
        <f>IF(info_parties!H194="","",info_parties!H194)</f>
        <v/>
      </c>
      <c r="F198" s="243" t="str">
        <f t="shared" si="20"/>
        <v/>
      </c>
      <c r="G198" s="244" t="str">
        <f t="shared" si="21"/>
        <v/>
      </c>
      <c r="H198" s="245" t="str">
        <f t="shared" si="22"/>
        <v/>
      </c>
      <c r="I198" s="246" t="str">
        <f t="shared" si="23"/>
        <v/>
      </c>
      <c r="J198" s="247" t="str">
        <f>IF(ISERROR(VLOOKUP($A198,parlvotes_lh!$A$11:$ZZ$200,6,FALSE))=TRUE,"",IF(VLOOKUP($A198,parlvotes_lh!$A$11:$ZZ$200,6,FALSE)=0,"",VLOOKUP($A198,parlvotes_lh!$A$11:$ZZ$200,6,FALSE)))</f>
        <v/>
      </c>
      <c r="K198" s="247" t="str">
        <f>IF(ISERROR(VLOOKUP($A198,parlvotes_lh!$A$11:$ZZ$200,26,FALSE))=TRUE,"",IF(VLOOKUP($A198,parlvotes_lh!$A$11:$ZZ$200,26,FALSE)=0,"",VLOOKUP($A198,parlvotes_lh!$A$11:$ZZ$200,26,FALSE)))</f>
        <v/>
      </c>
      <c r="L198" s="247" t="str">
        <f>IF(ISERROR(VLOOKUP($A198,parlvotes_lh!$A$11:$ZZ$200,46,FALSE))=TRUE,"",IF(VLOOKUP($A198,parlvotes_lh!$A$11:$ZZ$200,46,FALSE)=0,"",VLOOKUP($A198,parlvotes_lh!$A$11:$ZZ$200,46,FALSE)))</f>
        <v/>
      </c>
      <c r="M198" s="247" t="str">
        <f>IF(ISERROR(VLOOKUP($A198,parlvotes_lh!$A$11:$ZZ$200,66,FALSE))=TRUE,"",IF(VLOOKUP($A198,parlvotes_lh!$A$11:$ZZ$200,66,FALSE)=0,"",VLOOKUP($A198,parlvotes_lh!$A$11:$ZZ$200,66,FALSE)))</f>
        <v/>
      </c>
      <c r="N198" s="247" t="str">
        <f>IF(ISERROR(VLOOKUP($A198,parlvotes_lh!$A$11:$ZZ$200,86,FALSE))=TRUE,"",IF(VLOOKUP($A198,parlvotes_lh!$A$11:$ZZ$200,86,FALSE)=0,"",VLOOKUP($A198,parlvotes_lh!$A$11:$ZZ$200,86,FALSE)))</f>
        <v/>
      </c>
      <c r="O198" s="247" t="str">
        <f>IF(ISERROR(VLOOKUP($A198,parlvotes_lh!$A$11:$ZZ$200,106,FALSE))=TRUE,"",IF(VLOOKUP($A198,parlvotes_lh!$A$11:$ZZ$200,106,FALSE)=0,"",VLOOKUP($A198,parlvotes_lh!$A$11:$ZZ$200,106,FALSE)))</f>
        <v/>
      </c>
      <c r="P198" s="247" t="str">
        <f>IF(ISERROR(VLOOKUP($A198,parlvotes_lh!$A$11:$ZZ$200,126,FALSE))=TRUE,"",IF(VLOOKUP($A198,parlvotes_lh!$A$11:$ZZ$200,126,FALSE)=0,"",VLOOKUP($A198,parlvotes_lh!$A$11:$ZZ$200,126,FALSE)))</f>
        <v/>
      </c>
      <c r="Q198" s="248" t="str">
        <f>IF(ISERROR(VLOOKUP($A198,parlvotes_lh!$A$11:$ZZ$200,146,FALSE))=TRUE,"",IF(VLOOKUP($A198,parlvotes_lh!$A$11:$ZZ$200,146,FALSE)=0,"",VLOOKUP($A198,parlvotes_lh!$A$11:$ZZ$200,146,FALSE)))</f>
        <v/>
      </c>
      <c r="R198" s="248" t="str">
        <f>IF(ISERROR(VLOOKUP($A198,parlvotes_lh!$A$11:$ZZ$200,166,FALSE))=TRUE,"",IF(VLOOKUP($A198,parlvotes_lh!$A$11:$ZZ$200,166,FALSE)=0,"",VLOOKUP($A198,parlvotes_lh!$A$11:$ZZ$200,166,FALSE)))</f>
        <v/>
      </c>
      <c r="S198" s="248" t="str">
        <f>IF(ISERROR(VLOOKUP($A198,parlvotes_lh!$A$11:$ZZ$200,186,FALSE))=TRUE,"",IF(VLOOKUP($A198,parlvotes_lh!$A$11:$ZZ$200,186,FALSE)=0,"",VLOOKUP($A198,parlvotes_lh!$A$11:$ZZ$200,186,FALSE)))</f>
        <v/>
      </c>
      <c r="T198" s="248" t="str">
        <f>IF(ISERROR(VLOOKUP($A198,parlvotes_lh!$A$11:$ZZ$200,206,FALSE))=TRUE,"",IF(VLOOKUP($A198,parlvotes_lh!$A$11:$ZZ$200,206,FALSE)=0,"",VLOOKUP($A198,parlvotes_lh!$A$11:$ZZ$200,206,FALSE)))</f>
        <v/>
      </c>
      <c r="U198" s="248" t="str">
        <f>IF(ISERROR(VLOOKUP($A198,parlvotes_lh!$A$11:$ZZ$200,226,FALSE))=TRUE,"",IF(VLOOKUP($A198,parlvotes_lh!$A$11:$ZZ$200,226,FALSE)=0,"",VLOOKUP($A198,parlvotes_lh!$A$11:$ZZ$200,226,FALSE)))</f>
        <v/>
      </c>
      <c r="V198" s="248" t="str">
        <f>IF(ISERROR(VLOOKUP($A198,parlvotes_lh!$A$11:$ZZ$200,246,FALSE))=TRUE,"",IF(VLOOKUP($A198,parlvotes_lh!$A$11:$ZZ$200,246,FALSE)=0,"",VLOOKUP($A198,parlvotes_lh!$A$11:$ZZ$200,246,FALSE)))</f>
        <v/>
      </c>
      <c r="W198" s="248" t="str">
        <f>IF(ISERROR(VLOOKUP($A198,parlvotes_lh!$A$11:$ZZ$200,266,FALSE))=TRUE,"",IF(VLOOKUP($A198,parlvotes_lh!$A$11:$ZZ$200,266,FALSE)=0,"",VLOOKUP($A198,parlvotes_lh!$A$11:$ZZ$200,266,FALSE)))</f>
        <v/>
      </c>
      <c r="X198" s="248" t="str">
        <f>IF(ISERROR(VLOOKUP($A198,parlvotes_lh!$A$11:$ZZ$200,286,FALSE))=TRUE,"",IF(VLOOKUP($A198,parlvotes_lh!$A$11:$ZZ$200,286,FALSE)=0,"",VLOOKUP($A198,parlvotes_lh!$A$11:$ZZ$200,286,FALSE)))</f>
        <v/>
      </c>
      <c r="Y198" s="248" t="str">
        <f>IF(ISERROR(VLOOKUP($A198,parlvotes_lh!$A$11:$ZZ$200,306,FALSE))=TRUE,"",IF(VLOOKUP($A198,parlvotes_lh!$A$11:$ZZ$200,306,FALSE)=0,"",VLOOKUP($A198,parlvotes_lh!$A$11:$ZZ$200,306,FALSE)))</f>
        <v/>
      </c>
      <c r="Z198" s="248" t="str">
        <f>IF(ISERROR(VLOOKUP($A198,parlvotes_lh!$A$11:$ZZ$200,326,FALSE))=TRUE,"",IF(VLOOKUP($A198,parlvotes_lh!$A$11:$ZZ$200,326,FALSE)=0,"",VLOOKUP($A198,parlvotes_lh!$A$11:$ZZ$200,326,FALSE)))</f>
        <v/>
      </c>
      <c r="AA198" s="248" t="str">
        <f>IF(ISERROR(VLOOKUP($A198,parlvotes_lh!$A$11:$ZZ$200,346,FALSE))=TRUE,"",IF(VLOOKUP($A198,parlvotes_lh!$A$11:$ZZ$200,346,FALSE)=0,"",VLOOKUP($A198,parlvotes_lh!$A$11:$ZZ$200,346,FALSE)))</f>
        <v/>
      </c>
      <c r="AB198" s="248" t="str">
        <f>IF(ISERROR(VLOOKUP($A198,parlvotes_lh!$A$11:$ZZ$200,366,FALSE))=TRUE,"",IF(VLOOKUP($A198,parlvotes_lh!$A$11:$ZZ$200,366,FALSE)=0,"",VLOOKUP($A198,parlvotes_lh!$A$11:$ZZ$200,366,FALSE)))</f>
        <v/>
      </c>
      <c r="AC198" s="248" t="str">
        <f>IF(ISERROR(VLOOKUP($A198,parlvotes_lh!$A$11:$ZZ$200,386,FALSE))=TRUE,"",IF(VLOOKUP($A198,parlvotes_lh!$A$11:$ZZ$200,386,FALSE)=0,"",VLOOKUP($A198,parlvotes_lh!$A$11:$ZZ$200,386,FALSE)))</f>
        <v/>
      </c>
    </row>
    <row r="199" spans="1:29" ht="13.5" customHeight="1" x14ac:dyDescent="0.2">
      <c r="A199" s="242"/>
      <c r="B199" s="96" t="str">
        <f>IF(A199="","",MID(info_weblinks!$C$3,32,3))</f>
        <v/>
      </c>
      <c r="C199" s="96" t="str">
        <f>IF(info_parties!G195="","",info_parties!G195)</f>
        <v/>
      </c>
      <c r="D199" s="96" t="str">
        <f>IF(info_parties!K195="","",info_parties!K195)</f>
        <v/>
      </c>
      <c r="E199" s="96" t="str">
        <f>IF(info_parties!H195="","",info_parties!H195)</f>
        <v/>
      </c>
      <c r="F199" s="243" t="str">
        <f t="shared" ref="F199:F205" si="24">IF(MAX(J199:AC199)=0,"",INDEX(J$1:AC$1,MATCH(TRUE,INDEX((J199:AC199&lt;&gt;""),0),0)))</f>
        <v/>
      </c>
      <c r="G199" s="244" t="str">
        <f t="shared" ref="G199:G205" si="25">IF(MAX(J199:AC199)=0,"",INDEX(J$1:AC$1,1,MATCH(LOOKUP(9.99+307,J199:AC199),J199:AC199,0)))</f>
        <v/>
      </c>
      <c r="H199" s="245" t="str">
        <f t="shared" ref="H199:H205" si="26">IF(MAX(J199:AC199)=0,"",MAX(J199:AC199))</f>
        <v/>
      </c>
      <c r="I199" s="246" t="str">
        <f t="shared" ref="I199:I205" si="27">IF(H199="","",INDEX(J$1:AC$1,1,MATCH(H199,J199:AC199,0)))</f>
        <v/>
      </c>
      <c r="J199" s="247" t="str">
        <f>IF(ISERROR(VLOOKUP($A199,parlvotes_lh!$A$11:$ZZ$200,6,FALSE))=TRUE,"",IF(VLOOKUP($A199,parlvotes_lh!$A$11:$ZZ$200,6,FALSE)=0,"",VLOOKUP($A199,parlvotes_lh!$A$11:$ZZ$200,6,FALSE)))</f>
        <v/>
      </c>
      <c r="K199" s="247" t="str">
        <f>IF(ISERROR(VLOOKUP($A199,parlvotes_lh!$A$11:$ZZ$200,26,FALSE))=TRUE,"",IF(VLOOKUP($A199,parlvotes_lh!$A$11:$ZZ$200,26,FALSE)=0,"",VLOOKUP($A199,parlvotes_lh!$A$11:$ZZ$200,26,FALSE)))</f>
        <v/>
      </c>
      <c r="L199" s="247" t="str">
        <f>IF(ISERROR(VLOOKUP($A199,parlvotes_lh!$A$11:$ZZ$200,46,FALSE))=TRUE,"",IF(VLOOKUP($A199,parlvotes_lh!$A$11:$ZZ$200,46,FALSE)=0,"",VLOOKUP($A199,parlvotes_lh!$A$11:$ZZ$200,46,FALSE)))</f>
        <v/>
      </c>
      <c r="M199" s="247" t="str">
        <f>IF(ISERROR(VLOOKUP($A199,parlvotes_lh!$A$11:$ZZ$200,66,FALSE))=TRUE,"",IF(VLOOKUP($A199,parlvotes_lh!$A$11:$ZZ$200,66,FALSE)=0,"",VLOOKUP($A199,parlvotes_lh!$A$11:$ZZ$200,66,FALSE)))</f>
        <v/>
      </c>
      <c r="N199" s="247" t="str">
        <f>IF(ISERROR(VLOOKUP($A199,parlvotes_lh!$A$11:$ZZ$200,86,FALSE))=TRUE,"",IF(VLOOKUP($A199,parlvotes_lh!$A$11:$ZZ$200,86,FALSE)=0,"",VLOOKUP($A199,parlvotes_lh!$A$11:$ZZ$200,86,FALSE)))</f>
        <v/>
      </c>
      <c r="O199" s="247" t="str">
        <f>IF(ISERROR(VLOOKUP($A199,parlvotes_lh!$A$11:$ZZ$200,106,FALSE))=TRUE,"",IF(VLOOKUP($A199,parlvotes_lh!$A$11:$ZZ$200,106,FALSE)=0,"",VLOOKUP($A199,parlvotes_lh!$A$11:$ZZ$200,106,FALSE)))</f>
        <v/>
      </c>
      <c r="P199" s="247" t="str">
        <f>IF(ISERROR(VLOOKUP($A199,parlvotes_lh!$A$11:$ZZ$200,126,FALSE))=TRUE,"",IF(VLOOKUP($A199,parlvotes_lh!$A$11:$ZZ$200,126,FALSE)=0,"",VLOOKUP($A199,parlvotes_lh!$A$11:$ZZ$200,126,FALSE)))</f>
        <v/>
      </c>
      <c r="Q199" s="248" t="str">
        <f>IF(ISERROR(VLOOKUP($A199,parlvotes_lh!$A$11:$ZZ$200,146,FALSE))=TRUE,"",IF(VLOOKUP($A199,parlvotes_lh!$A$11:$ZZ$200,146,FALSE)=0,"",VLOOKUP($A199,parlvotes_lh!$A$11:$ZZ$200,146,FALSE)))</f>
        <v/>
      </c>
      <c r="R199" s="248" t="str">
        <f>IF(ISERROR(VLOOKUP($A199,parlvotes_lh!$A$11:$ZZ$200,166,FALSE))=TRUE,"",IF(VLOOKUP($A199,parlvotes_lh!$A$11:$ZZ$200,166,FALSE)=0,"",VLOOKUP($A199,parlvotes_lh!$A$11:$ZZ$200,166,FALSE)))</f>
        <v/>
      </c>
      <c r="S199" s="248" t="str">
        <f>IF(ISERROR(VLOOKUP($A199,parlvotes_lh!$A$11:$ZZ$200,186,FALSE))=TRUE,"",IF(VLOOKUP($A199,parlvotes_lh!$A$11:$ZZ$200,186,FALSE)=0,"",VLOOKUP($A199,parlvotes_lh!$A$11:$ZZ$200,186,FALSE)))</f>
        <v/>
      </c>
      <c r="T199" s="248" t="str">
        <f>IF(ISERROR(VLOOKUP($A199,parlvotes_lh!$A$11:$ZZ$200,206,FALSE))=TRUE,"",IF(VLOOKUP($A199,parlvotes_lh!$A$11:$ZZ$200,206,FALSE)=0,"",VLOOKUP($A199,parlvotes_lh!$A$11:$ZZ$200,206,FALSE)))</f>
        <v/>
      </c>
      <c r="U199" s="248" t="str">
        <f>IF(ISERROR(VLOOKUP($A199,parlvotes_lh!$A$11:$ZZ$200,226,FALSE))=TRUE,"",IF(VLOOKUP($A199,parlvotes_lh!$A$11:$ZZ$200,226,FALSE)=0,"",VLOOKUP($A199,parlvotes_lh!$A$11:$ZZ$200,226,FALSE)))</f>
        <v/>
      </c>
      <c r="V199" s="248" t="str">
        <f>IF(ISERROR(VLOOKUP($A199,parlvotes_lh!$A$11:$ZZ$200,246,FALSE))=TRUE,"",IF(VLOOKUP($A199,parlvotes_lh!$A$11:$ZZ$200,246,FALSE)=0,"",VLOOKUP($A199,parlvotes_lh!$A$11:$ZZ$200,246,FALSE)))</f>
        <v/>
      </c>
      <c r="W199" s="248" t="str">
        <f>IF(ISERROR(VLOOKUP($A199,parlvotes_lh!$A$11:$ZZ$200,266,FALSE))=TRUE,"",IF(VLOOKUP($A199,parlvotes_lh!$A$11:$ZZ$200,266,FALSE)=0,"",VLOOKUP($A199,parlvotes_lh!$A$11:$ZZ$200,266,FALSE)))</f>
        <v/>
      </c>
      <c r="X199" s="248" t="str">
        <f>IF(ISERROR(VLOOKUP($A199,parlvotes_lh!$A$11:$ZZ$200,286,FALSE))=TRUE,"",IF(VLOOKUP($A199,parlvotes_lh!$A$11:$ZZ$200,286,FALSE)=0,"",VLOOKUP($A199,parlvotes_lh!$A$11:$ZZ$200,286,FALSE)))</f>
        <v/>
      </c>
      <c r="Y199" s="248" t="str">
        <f>IF(ISERROR(VLOOKUP($A199,parlvotes_lh!$A$11:$ZZ$200,306,FALSE))=TRUE,"",IF(VLOOKUP($A199,parlvotes_lh!$A$11:$ZZ$200,306,FALSE)=0,"",VLOOKUP($A199,parlvotes_lh!$A$11:$ZZ$200,306,FALSE)))</f>
        <v/>
      </c>
      <c r="Z199" s="248" t="str">
        <f>IF(ISERROR(VLOOKUP($A199,parlvotes_lh!$A$11:$ZZ$200,326,FALSE))=TRUE,"",IF(VLOOKUP($A199,parlvotes_lh!$A$11:$ZZ$200,326,FALSE)=0,"",VLOOKUP($A199,parlvotes_lh!$A$11:$ZZ$200,326,FALSE)))</f>
        <v/>
      </c>
      <c r="AA199" s="248" t="str">
        <f>IF(ISERROR(VLOOKUP($A199,parlvotes_lh!$A$11:$ZZ$200,346,FALSE))=TRUE,"",IF(VLOOKUP($A199,parlvotes_lh!$A$11:$ZZ$200,346,FALSE)=0,"",VLOOKUP($A199,parlvotes_lh!$A$11:$ZZ$200,346,FALSE)))</f>
        <v/>
      </c>
      <c r="AB199" s="248" t="str">
        <f>IF(ISERROR(VLOOKUP($A199,parlvotes_lh!$A$11:$ZZ$200,366,FALSE))=TRUE,"",IF(VLOOKUP($A199,parlvotes_lh!$A$11:$ZZ$200,366,FALSE)=0,"",VLOOKUP($A199,parlvotes_lh!$A$11:$ZZ$200,366,FALSE)))</f>
        <v/>
      </c>
      <c r="AC199" s="248" t="str">
        <f>IF(ISERROR(VLOOKUP($A199,parlvotes_lh!$A$11:$ZZ$200,386,FALSE))=TRUE,"",IF(VLOOKUP($A199,parlvotes_lh!$A$11:$ZZ$200,386,FALSE)=0,"",VLOOKUP($A199,parlvotes_lh!$A$11:$ZZ$200,386,FALSE)))</f>
        <v/>
      </c>
    </row>
    <row r="200" spans="1:29" ht="13.5" customHeight="1" x14ac:dyDescent="0.2">
      <c r="A200" s="242"/>
      <c r="B200" s="96" t="str">
        <f>IF(A200="","",MID(info_weblinks!$C$3,32,3))</f>
        <v/>
      </c>
      <c r="C200" s="96" t="str">
        <f>IF(info_parties!G196="","",info_parties!G196)</f>
        <v/>
      </c>
      <c r="D200" s="96" t="str">
        <f>IF(info_parties!K196="","",info_parties!K196)</f>
        <v/>
      </c>
      <c r="E200" s="96" t="str">
        <f>IF(info_parties!H196="","",info_parties!H196)</f>
        <v/>
      </c>
      <c r="F200" s="243" t="str">
        <f t="shared" si="24"/>
        <v/>
      </c>
      <c r="G200" s="244" t="str">
        <f t="shared" si="25"/>
        <v/>
      </c>
      <c r="H200" s="245" t="str">
        <f t="shared" si="26"/>
        <v/>
      </c>
      <c r="I200" s="246" t="str">
        <f t="shared" si="27"/>
        <v/>
      </c>
      <c r="J200" s="247" t="str">
        <f>IF(ISERROR(VLOOKUP($A200,parlvotes_lh!$A$11:$ZZ$200,6,FALSE))=TRUE,"",IF(VLOOKUP($A200,parlvotes_lh!$A$11:$ZZ$200,6,FALSE)=0,"",VLOOKUP($A200,parlvotes_lh!$A$11:$ZZ$200,6,FALSE)))</f>
        <v/>
      </c>
      <c r="K200" s="247" t="str">
        <f>IF(ISERROR(VLOOKUP($A200,parlvotes_lh!$A$11:$ZZ$200,26,FALSE))=TRUE,"",IF(VLOOKUP($A200,parlvotes_lh!$A$11:$ZZ$200,26,FALSE)=0,"",VLOOKUP($A200,parlvotes_lh!$A$11:$ZZ$200,26,FALSE)))</f>
        <v/>
      </c>
      <c r="L200" s="247" t="str">
        <f>IF(ISERROR(VLOOKUP($A200,parlvotes_lh!$A$11:$ZZ$200,46,FALSE))=TRUE,"",IF(VLOOKUP($A200,parlvotes_lh!$A$11:$ZZ$200,46,FALSE)=0,"",VLOOKUP($A200,parlvotes_lh!$A$11:$ZZ$200,46,FALSE)))</f>
        <v/>
      </c>
      <c r="M200" s="247" t="str">
        <f>IF(ISERROR(VLOOKUP($A200,parlvotes_lh!$A$11:$ZZ$200,66,FALSE))=TRUE,"",IF(VLOOKUP($A200,parlvotes_lh!$A$11:$ZZ$200,66,FALSE)=0,"",VLOOKUP($A200,parlvotes_lh!$A$11:$ZZ$200,66,FALSE)))</f>
        <v/>
      </c>
      <c r="N200" s="247" t="str">
        <f>IF(ISERROR(VLOOKUP($A200,parlvotes_lh!$A$11:$ZZ$200,86,FALSE))=TRUE,"",IF(VLOOKUP($A200,parlvotes_lh!$A$11:$ZZ$200,86,FALSE)=0,"",VLOOKUP($A200,parlvotes_lh!$A$11:$ZZ$200,86,FALSE)))</f>
        <v/>
      </c>
      <c r="O200" s="247" t="str">
        <f>IF(ISERROR(VLOOKUP($A200,parlvotes_lh!$A$11:$ZZ$200,106,FALSE))=TRUE,"",IF(VLOOKUP($A200,parlvotes_lh!$A$11:$ZZ$200,106,FALSE)=0,"",VLOOKUP($A200,parlvotes_lh!$A$11:$ZZ$200,106,FALSE)))</f>
        <v/>
      </c>
      <c r="P200" s="247" t="str">
        <f>IF(ISERROR(VLOOKUP($A200,parlvotes_lh!$A$11:$ZZ$200,126,FALSE))=TRUE,"",IF(VLOOKUP($A200,parlvotes_lh!$A$11:$ZZ$200,126,FALSE)=0,"",VLOOKUP($A200,parlvotes_lh!$A$11:$ZZ$200,126,FALSE)))</f>
        <v/>
      </c>
      <c r="Q200" s="248" t="str">
        <f>IF(ISERROR(VLOOKUP($A200,parlvotes_lh!$A$11:$ZZ$200,146,FALSE))=TRUE,"",IF(VLOOKUP($A200,parlvotes_lh!$A$11:$ZZ$200,146,FALSE)=0,"",VLOOKUP($A200,parlvotes_lh!$A$11:$ZZ$200,146,FALSE)))</f>
        <v/>
      </c>
      <c r="R200" s="248" t="str">
        <f>IF(ISERROR(VLOOKUP($A200,parlvotes_lh!$A$11:$ZZ$200,166,FALSE))=TRUE,"",IF(VLOOKUP($A200,parlvotes_lh!$A$11:$ZZ$200,166,FALSE)=0,"",VLOOKUP($A200,parlvotes_lh!$A$11:$ZZ$200,166,FALSE)))</f>
        <v/>
      </c>
      <c r="S200" s="248" t="str">
        <f>IF(ISERROR(VLOOKUP($A200,parlvotes_lh!$A$11:$ZZ$200,186,FALSE))=TRUE,"",IF(VLOOKUP($A200,parlvotes_lh!$A$11:$ZZ$200,186,FALSE)=0,"",VLOOKUP($A200,parlvotes_lh!$A$11:$ZZ$200,186,FALSE)))</f>
        <v/>
      </c>
      <c r="T200" s="248" t="str">
        <f>IF(ISERROR(VLOOKUP($A200,parlvotes_lh!$A$11:$ZZ$200,206,FALSE))=TRUE,"",IF(VLOOKUP($A200,parlvotes_lh!$A$11:$ZZ$200,206,FALSE)=0,"",VLOOKUP($A200,parlvotes_lh!$A$11:$ZZ$200,206,FALSE)))</f>
        <v/>
      </c>
      <c r="U200" s="248" t="str">
        <f>IF(ISERROR(VLOOKUP($A200,parlvotes_lh!$A$11:$ZZ$200,226,FALSE))=TRUE,"",IF(VLOOKUP($A200,parlvotes_lh!$A$11:$ZZ$200,226,FALSE)=0,"",VLOOKUP($A200,parlvotes_lh!$A$11:$ZZ$200,226,FALSE)))</f>
        <v/>
      </c>
      <c r="V200" s="248" t="str">
        <f>IF(ISERROR(VLOOKUP($A200,parlvotes_lh!$A$11:$ZZ$200,246,FALSE))=TRUE,"",IF(VLOOKUP($A200,parlvotes_lh!$A$11:$ZZ$200,246,FALSE)=0,"",VLOOKUP($A200,parlvotes_lh!$A$11:$ZZ$200,246,FALSE)))</f>
        <v/>
      </c>
      <c r="W200" s="248" t="str">
        <f>IF(ISERROR(VLOOKUP($A200,parlvotes_lh!$A$11:$ZZ$200,266,FALSE))=TRUE,"",IF(VLOOKUP($A200,parlvotes_lh!$A$11:$ZZ$200,266,FALSE)=0,"",VLOOKUP($A200,parlvotes_lh!$A$11:$ZZ$200,266,FALSE)))</f>
        <v/>
      </c>
      <c r="X200" s="248" t="str">
        <f>IF(ISERROR(VLOOKUP($A200,parlvotes_lh!$A$11:$ZZ$200,286,FALSE))=TRUE,"",IF(VLOOKUP($A200,parlvotes_lh!$A$11:$ZZ$200,286,FALSE)=0,"",VLOOKUP($A200,parlvotes_lh!$A$11:$ZZ$200,286,FALSE)))</f>
        <v/>
      </c>
      <c r="Y200" s="248" t="str">
        <f>IF(ISERROR(VLOOKUP($A200,parlvotes_lh!$A$11:$ZZ$200,306,FALSE))=TRUE,"",IF(VLOOKUP($A200,parlvotes_lh!$A$11:$ZZ$200,306,FALSE)=0,"",VLOOKUP($A200,parlvotes_lh!$A$11:$ZZ$200,306,FALSE)))</f>
        <v/>
      </c>
      <c r="Z200" s="248" t="str">
        <f>IF(ISERROR(VLOOKUP($A200,parlvotes_lh!$A$11:$ZZ$200,326,FALSE))=TRUE,"",IF(VLOOKUP($A200,parlvotes_lh!$A$11:$ZZ$200,326,FALSE)=0,"",VLOOKUP($A200,parlvotes_lh!$A$11:$ZZ$200,326,FALSE)))</f>
        <v/>
      </c>
      <c r="AA200" s="248" t="str">
        <f>IF(ISERROR(VLOOKUP($A200,parlvotes_lh!$A$11:$ZZ$200,346,FALSE))=TRUE,"",IF(VLOOKUP($A200,parlvotes_lh!$A$11:$ZZ$200,346,FALSE)=0,"",VLOOKUP($A200,parlvotes_lh!$A$11:$ZZ$200,346,FALSE)))</f>
        <v/>
      </c>
      <c r="AB200" s="248" t="str">
        <f>IF(ISERROR(VLOOKUP($A200,parlvotes_lh!$A$11:$ZZ$200,366,FALSE))=TRUE,"",IF(VLOOKUP($A200,parlvotes_lh!$A$11:$ZZ$200,366,FALSE)=0,"",VLOOKUP($A200,parlvotes_lh!$A$11:$ZZ$200,366,FALSE)))</f>
        <v/>
      </c>
      <c r="AC200" s="248" t="str">
        <f>IF(ISERROR(VLOOKUP($A200,parlvotes_lh!$A$11:$ZZ$200,386,FALSE))=TRUE,"",IF(VLOOKUP($A200,parlvotes_lh!$A$11:$ZZ$200,386,FALSE)=0,"",VLOOKUP($A200,parlvotes_lh!$A$11:$ZZ$200,386,FALSE)))</f>
        <v/>
      </c>
    </row>
    <row r="201" spans="1:29" ht="13.5" customHeight="1" x14ac:dyDescent="0.2">
      <c r="A201" s="242"/>
      <c r="B201" s="96" t="str">
        <f>IF(A201="","",MID(info_weblinks!$C$3,32,3))</f>
        <v/>
      </c>
      <c r="C201" s="96" t="str">
        <f>IF(info_parties!G197="","",info_parties!G197)</f>
        <v/>
      </c>
      <c r="D201" s="96" t="str">
        <f>IF(info_parties!K197="","",info_parties!K197)</f>
        <v/>
      </c>
      <c r="E201" s="96" t="str">
        <f>IF(info_parties!H197="","",info_parties!H197)</f>
        <v/>
      </c>
      <c r="F201" s="243" t="str">
        <f t="shared" si="24"/>
        <v/>
      </c>
      <c r="G201" s="244" t="str">
        <f t="shared" si="25"/>
        <v/>
      </c>
      <c r="H201" s="245" t="str">
        <f t="shared" si="26"/>
        <v/>
      </c>
      <c r="I201" s="246" t="str">
        <f t="shared" si="27"/>
        <v/>
      </c>
      <c r="J201" s="247" t="str">
        <f>IF(ISERROR(VLOOKUP($A201,parlvotes_lh!$A$11:$ZZ$200,6,FALSE))=TRUE,"",IF(VLOOKUP($A201,parlvotes_lh!$A$11:$ZZ$200,6,FALSE)=0,"",VLOOKUP($A201,parlvotes_lh!$A$11:$ZZ$200,6,FALSE)))</f>
        <v/>
      </c>
      <c r="K201" s="247" t="str">
        <f>IF(ISERROR(VLOOKUP($A201,parlvotes_lh!$A$11:$ZZ$200,26,FALSE))=TRUE,"",IF(VLOOKUP($A201,parlvotes_lh!$A$11:$ZZ$200,26,FALSE)=0,"",VLOOKUP($A201,parlvotes_lh!$A$11:$ZZ$200,26,FALSE)))</f>
        <v/>
      </c>
      <c r="L201" s="247" t="str">
        <f>IF(ISERROR(VLOOKUP($A201,parlvotes_lh!$A$11:$ZZ$200,46,FALSE))=TRUE,"",IF(VLOOKUP($A201,parlvotes_lh!$A$11:$ZZ$200,46,FALSE)=0,"",VLOOKUP($A201,parlvotes_lh!$A$11:$ZZ$200,46,FALSE)))</f>
        <v/>
      </c>
      <c r="M201" s="247" t="str">
        <f>IF(ISERROR(VLOOKUP($A201,parlvotes_lh!$A$11:$ZZ$200,66,FALSE))=TRUE,"",IF(VLOOKUP($A201,parlvotes_lh!$A$11:$ZZ$200,66,FALSE)=0,"",VLOOKUP($A201,parlvotes_lh!$A$11:$ZZ$200,66,FALSE)))</f>
        <v/>
      </c>
      <c r="N201" s="247" t="str">
        <f>IF(ISERROR(VLOOKUP($A201,parlvotes_lh!$A$11:$ZZ$200,86,FALSE))=TRUE,"",IF(VLOOKUP($A201,parlvotes_lh!$A$11:$ZZ$200,86,FALSE)=0,"",VLOOKUP($A201,parlvotes_lh!$A$11:$ZZ$200,86,FALSE)))</f>
        <v/>
      </c>
      <c r="O201" s="247" t="str">
        <f>IF(ISERROR(VLOOKUP($A201,parlvotes_lh!$A$11:$ZZ$200,106,FALSE))=TRUE,"",IF(VLOOKUP($A201,parlvotes_lh!$A$11:$ZZ$200,106,FALSE)=0,"",VLOOKUP($A201,parlvotes_lh!$A$11:$ZZ$200,106,FALSE)))</f>
        <v/>
      </c>
      <c r="P201" s="247" t="str">
        <f>IF(ISERROR(VLOOKUP($A201,parlvotes_lh!$A$11:$ZZ$200,126,FALSE))=TRUE,"",IF(VLOOKUP($A201,parlvotes_lh!$A$11:$ZZ$200,126,FALSE)=0,"",VLOOKUP($A201,parlvotes_lh!$A$11:$ZZ$200,126,FALSE)))</f>
        <v/>
      </c>
      <c r="Q201" s="248" t="str">
        <f>IF(ISERROR(VLOOKUP($A201,parlvotes_lh!$A$11:$ZZ$200,146,FALSE))=TRUE,"",IF(VLOOKUP($A201,parlvotes_lh!$A$11:$ZZ$200,146,FALSE)=0,"",VLOOKUP($A201,parlvotes_lh!$A$11:$ZZ$200,146,FALSE)))</f>
        <v/>
      </c>
      <c r="R201" s="248" t="str">
        <f>IF(ISERROR(VLOOKUP($A201,parlvotes_lh!$A$11:$ZZ$200,166,FALSE))=TRUE,"",IF(VLOOKUP($A201,parlvotes_lh!$A$11:$ZZ$200,166,FALSE)=0,"",VLOOKUP($A201,parlvotes_lh!$A$11:$ZZ$200,166,FALSE)))</f>
        <v/>
      </c>
      <c r="S201" s="248" t="str">
        <f>IF(ISERROR(VLOOKUP($A201,parlvotes_lh!$A$11:$ZZ$200,186,FALSE))=TRUE,"",IF(VLOOKUP($A201,parlvotes_lh!$A$11:$ZZ$200,186,FALSE)=0,"",VLOOKUP($A201,parlvotes_lh!$A$11:$ZZ$200,186,FALSE)))</f>
        <v/>
      </c>
      <c r="T201" s="248" t="str">
        <f>IF(ISERROR(VLOOKUP($A201,parlvotes_lh!$A$11:$ZZ$200,206,FALSE))=TRUE,"",IF(VLOOKUP($A201,parlvotes_lh!$A$11:$ZZ$200,206,FALSE)=0,"",VLOOKUP($A201,parlvotes_lh!$A$11:$ZZ$200,206,FALSE)))</f>
        <v/>
      </c>
      <c r="U201" s="248" t="str">
        <f>IF(ISERROR(VLOOKUP($A201,parlvotes_lh!$A$11:$ZZ$200,226,FALSE))=TRUE,"",IF(VLOOKUP($A201,parlvotes_lh!$A$11:$ZZ$200,226,FALSE)=0,"",VLOOKUP($A201,parlvotes_lh!$A$11:$ZZ$200,226,FALSE)))</f>
        <v/>
      </c>
      <c r="V201" s="248" t="str">
        <f>IF(ISERROR(VLOOKUP($A201,parlvotes_lh!$A$11:$ZZ$200,246,FALSE))=TRUE,"",IF(VLOOKUP($A201,parlvotes_lh!$A$11:$ZZ$200,246,FALSE)=0,"",VLOOKUP($A201,parlvotes_lh!$A$11:$ZZ$200,246,FALSE)))</f>
        <v/>
      </c>
      <c r="W201" s="248" t="str">
        <f>IF(ISERROR(VLOOKUP($A201,parlvotes_lh!$A$11:$ZZ$200,266,FALSE))=TRUE,"",IF(VLOOKUP($A201,parlvotes_lh!$A$11:$ZZ$200,266,FALSE)=0,"",VLOOKUP($A201,parlvotes_lh!$A$11:$ZZ$200,266,FALSE)))</f>
        <v/>
      </c>
      <c r="X201" s="248" t="str">
        <f>IF(ISERROR(VLOOKUP($A201,parlvotes_lh!$A$11:$ZZ$200,286,FALSE))=TRUE,"",IF(VLOOKUP($A201,parlvotes_lh!$A$11:$ZZ$200,286,FALSE)=0,"",VLOOKUP($A201,parlvotes_lh!$A$11:$ZZ$200,286,FALSE)))</f>
        <v/>
      </c>
      <c r="Y201" s="248" t="str">
        <f>IF(ISERROR(VLOOKUP($A201,parlvotes_lh!$A$11:$ZZ$200,306,FALSE))=TRUE,"",IF(VLOOKUP($A201,parlvotes_lh!$A$11:$ZZ$200,306,FALSE)=0,"",VLOOKUP($A201,parlvotes_lh!$A$11:$ZZ$200,306,FALSE)))</f>
        <v/>
      </c>
      <c r="Z201" s="248" t="str">
        <f>IF(ISERROR(VLOOKUP($A201,parlvotes_lh!$A$11:$ZZ$200,326,FALSE))=TRUE,"",IF(VLOOKUP($A201,parlvotes_lh!$A$11:$ZZ$200,326,FALSE)=0,"",VLOOKUP($A201,parlvotes_lh!$A$11:$ZZ$200,326,FALSE)))</f>
        <v/>
      </c>
      <c r="AA201" s="248" t="str">
        <f>IF(ISERROR(VLOOKUP($A201,parlvotes_lh!$A$11:$ZZ$200,346,FALSE))=TRUE,"",IF(VLOOKUP($A201,parlvotes_lh!$A$11:$ZZ$200,346,FALSE)=0,"",VLOOKUP($A201,parlvotes_lh!$A$11:$ZZ$200,346,FALSE)))</f>
        <v/>
      </c>
      <c r="AB201" s="248" t="str">
        <f>IF(ISERROR(VLOOKUP($A201,parlvotes_lh!$A$11:$ZZ$200,366,FALSE))=TRUE,"",IF(VLOOKUP($A201,parlvotes_lh!$A$11:$ZZ$200,366,FALSE)=0,"",VLOOKUP($A201,parlvotes_lh!$A$11:$ZZ$200,366,FALSE)))</f>
        <v/>
      </c>
      <c r="AC201" s="248" t="str">
        <f>IF(ISERROR(VLOOKUP($A201,parlvotes_lh!$A$11:$ZZ$200,386,FALSE))=TRUE,"",IF(VLOOKUP($A201,parlvotes_lh!$A$11:$ZZ$200,386,FALSE)=0,"",VLOOKUP($A201,parlvotes_lh!$A$11:$ZZ$200,386,FALSE)))</f>
        <v/>
      </c>
    </row>
    <row r="202" spans="1:29" ht="13.5" customHeight="1" x14ac:dyDescent="0.2">
      <c r="A202" s="242"/>
      <c r="B202" s="96" t="str">
        <f>IF(A202="","",MID(info_weblinks!$C$3,32,3))</f>
        <v/>
      </c>
      <c r="C202" s="96" t="str">
        <f>IF(info_parties!G198="","",info_parties!G198)</f>
        <v/>
      </c>
      <c r="D202" s="96" t="str">
        <f>IF(info_parties!K198="","",info_parties!K198)</f>
        <v/>
      </c>
      <c r="E202" s="96" t="str">
        <f>IF(info_parties!H198="","",info_parties!H198)</f>
        <v/>
      </c>
      <c r="F202" s="243" t="str">
        <f t="shared" si="24"/>
        <v/>
      </c>
      <c r="G202" s="244" t="str">
        <f t="shared" si="25"/>
        <v/>
      </c>
      <c r="H202" s="245" t="str">
        <f t="shared" si="26"/>
        <v/>
      </c>
      <c r="I202" s="246" t="str">
        <f t="shared" si="27"/>
        <v/>
      </c>
      <c r="J202" s="247" t="str">
        <f>IF(ISERROR(VLOOKUP($A202,parlvotes_lh!$A$11:$ZZ$200,6,FALSE))=TRUE,"",IF(VLOOKUP($A202,parlvotes_lh!$A$11:$ZZ$200,6,FALSE)=0,"",VLOOKUP($A202,parlvotes_lh!$A$11:$ZZ$200,6,FALSE)))</f>
        <v/>
      </c>
      <c r="K202" s="247" t="str">
        <f>IF(ISERROR(VLOOKUP($A202,parlvotes_lh!$A$11:$ZZ$200,26,FALSE))=TRUE,"",IF(VLOOKUP($A202,parlvotes_lh!$A$11:$ZZ$200,26,FALSE)=0,"",VLOOKUP($A202,parlvotes_lh!$A$11:$ZZ$200,26,FALSE)))</f>
        <v/>
      </c>
      <c r="L202" s="247" t="str">
        <f>IF(ISERROR(VLOOKUP($A202,parlvotes_lh!$A$11:$ZZ$200,46,FALSE))=TRUE,"",IF(VLOOKUP($A202,parlvotes_lh!$A$11:$ZZ$200,46,FALSE)=0,"",VLOOKUP($A202,parlvotes_lh!$A$11:$ZZ$200,46,FALSE)))</f>
        <v/>
      </c>
      <c r="M202" s="247" t="str">
        <f>IF(ISERROR(VLOOKUP($A202,parlvotes_lh!$A$11:$ZZ$200,66,FALSE))=TRUE,"",IF(VLOOKUP($A202,parlvotes_lh!$A$11:$ZZ$200,66,FALSE)=0,"",VLOOKUP($A202,parlvotes_lh!$A$11:$ZZ$200,66,FALSE)))</f>
        <v/>
      </c>
      <c r="N202" s="247" t="str">
        <f>IF(ISERROR(VLOOKUP($A202,parlvotes_lh!$A$11:$ZZ$200,86,FALSE))=TRUE,"",IF(VLOOKUP($A202,parlvotes_lh!$A$11:$ZZ$200,86,FALSE)=0,"",VLOOKUP($A202,parlvotes_lh!$A$11:$ZZ$200,86,FALSE)))</f>
        <v/>
      </c>
      <c r="O202" s="247" t="str">
        <f>IF(ISERROR(VLOOKUP($A202,parlvotes_lh!$A$11:$ZZ$200,106,FALSE))=TRUE,"",IF(VLOOKUP($A202,parlvotes_lh!$A$11:$ZZ$200,106,FALSE)=0,"",VLOOKUP($A202,parlvotes_lh!$A$11:$ZZ$200,106,FALSE)))</f>
        <v/>
      </c>
      <c r="P202" s="247" t="str">
        <f>IF(ISERROR(VLOOKUP($A202,parlvotes_lh!$A$11:$ZZ$200,126,FALSE))=TRUE,"",IF(VLOOKUP($A202,parlvotes_lh!$A$11:$ZZ$200,126,FALSE)=0,"",VLOOKUP($A202,parlvotes_lh!$A$11:$ZZ$200,126,FALSE)))</f>
        <v/>
      </c>
      <c r="Q202" s="248" t="str">
        <f>IF(ISERROR(VLOOKUP($A202,parlvotes_lh!$A$11:$ZZ$200,146,FALSE))=TRUE,"",IF(VLOOKUP($A202,parlvotes_lh!$A$11:$ZZ$200,146,FALSE)=0,"",VLOOKUP($A202,parlvotes_lh!$A$11:$ZZ$200,146,FALSE)))</f>
        <v/>
      </c>
      <c r="R202" s="248" t="str">
        <f>IF(ISERROR(VLOOKUP($A202,parlvotes_lh!$A$11:$ZZ$200,166,FALSE))=TRUE,"",IF(VLOOKUP($A202,parlvotes_lh!$A$11:$ZZ$200,166,FALSE)=0,"",VLOOKUP($A202,parlvotes_lh!$A$11:$ZZ$200,166,FALSE)))</f>
        <v/>
      </c>
      <c r="S202" s="248" t="str">
        <f>IF(ISERROR(VLOOKUP($A202,parlvotes_lh!$A$11:$ZZ$200,186,FALSE))=TRUE,"",IF(VLOOKUP($A202,parlvotes_lh!$A$11:$ZZ$200,186,FALSE)=0,"",VLOOKUP($A202,parlvotes_lh!$A$11:$ZZ$200,186,FALSE)))</f>
        <v/>
      </c>
      <c r="T202" s="248" t="str">
        <f>IF(ISERROR(VLOOKUP($A202,parlvotes_lh!$A$11:$ZZ$200,206,FALSE))=TRUE,"",IF(VLOOKUP($A202,parlvotes_lh!$A$11:$ZZ$200,206,FALSE)=0,"",VLOOKUP($A202,parlvotes_lh!$A$11:$ZZ$200,206,FALSE)))</f>
        <v/>
      </c>
      <c r="U202" s="248" t="str">
        <f>IF(ISERROR(VLOOKUP($A202,parlvotes_lh!$A$11:$ZZ$200,226,FALSE))=TRUE,"",IF(VLOOKUP($A202,parlvotes_lh!$A$11:$ZZ$200,226,FALSE)=0,"",VLOOKUP($A202,parlvotes_lh!$A$11:$ZZ$200,226,FALSE)))</f>
        <v/>
      </c>
      <c r="V202" s="248" t="str">
        <f>IF(ISERROR(VLOOKUP($A202,parlvotes_lh!$A$11:$ZZ$200,246,FALSE))=TRUE,"",IF(VLOOKUP($A202,parlvotes_lh!$A$11:$ZZ$200,246,FALSE)=0,"",VLOOKUP($A202,parlvotes_lh!$A$11:$ZZ$200,246,FALSE)))</f>
        <v/>
      </c>
      <c r="W202" s="248" t="str">
        <f>IF(ISERROR(VLOOKUP($A202,parlvotes_lh!$A$11:$ZZ$200,266,FALSE))=TRUE,"",IF(VLOOKUP($A202,parlvotes_lh!$A$11:$ZZ$200,266,FALSE)=0,"",VLOOKUP($A202,parlvotes_lh!$A$11:$ZZ$200,266,FALSE)))</f>
        <v/>
      </c>
      <c r="X202" s="248" t="str">
        <f>IF(ISERROR(VLOOKUP($A202,parlvotes_lh!$A$11:$ZZ$200,286,FALSE))=TRUE,"",IF(VLOOKUP($A202,parlvotes_lh!$A$11:$ZZ$200,286,FALSE)=0,"",VLOOKUP($A202,parlvotes_lh!$A$11:$ZZ$200,286,FALSE)))</f>
        <v/>
      </c>
      <c r="Y202" s="248" t="str">
        <f>IF(ISERROR(VLOOKUP($A202,parlvotes_lh!$A$11:$ZZ$200,306,FALSE))=TRUE,"",IF(VLOOKUP($A202,parlvotes_lh!$A$11:$ZZ$200,306,FALSE)=0,"",VLOOKUP($A202,parlvotes_lh!$A$11:$ZZ$200,306,FALSE)))</f>
        <v/>
      </c>
      <c r="Z202" s="248" t="str">
        <f>IF(ISERROR(VLOOKUP($A202,parlvotes_lh!$A$11:$ZZ$200,326,FALSE))=TRUE,"",IF(VLOOKUP($A202,parlvotes_lh!$A$11:$ZZ$200,326,FALSE)=0,"",VLOOKUP($A202,parlvotes_lh!$A$11:$ZZ$200,326,FALSE)))</f>
        <v/>
      </c>
      <c r="AA202" s="248" t="str">
        <f>IF(ISERROR(VLOOKUP($A202,parlvotes_lh!$A$11:$ZZ$200,346,FALSE))=TRUE,"",IF(VLOOKUP($A202,parlvotes_lh!$A$11:$ZZ$200,346,FALSE)=0,"",VLOOKUP($A202,parlvotes_lh!$A$11:$ZZ$200,346,FALSE)))</f>
        <v/>
      </c>
      <c r="AB202" s="248" t="str">
        <f>IF(ISERROR(VLOOKUP($A202,parlvotes_lh!$A$11:$ZZ$200,366,FALSE))=TRUE,"",IF(VLOOKUP($A202,parlvotes_lh!$A$11:$ZZ$200,366,FALSE)=0,"",VLOOKUP($A202,parlvotes_lh!$A$11:$ZZ$200,366,FALSE)))</f>
        <v/>
      </c>
      <c r="AC202" s="248" t="str">
        <f>IF(ISERROR(VLOOKUP($A202,parlvotes_lh!$A$11:$ZZ$200,386,FALSE))=TRUE,"",IF(VLOOKUP($A202,parlvotes_lh!$A$11:$ZZ$200,386,FALSE)=0,"",VLOOKUP($A202,parlvotes_lh!$A$11:$ZZ$200,386,FALSE)))</f>
        <v/>
      </c>
    </row>
    <row r="203" spans="1:29" ht="13.5" customHeight="1" x14ac:dyDescent="0.2">
      <c r="A203" s="242"/>
      <c r="B203" s="96" t="str">
        <f>IF(A203="","",MID(info_weblinks!$C$3,32,3))</f>
        <v/>
      </c>
      <c r="C203" s="96" t="str">
        <f>IF(info_parties!G199="","",info_parties!G199)</f>
        <v/>
      </c>
      <c r="D203" s="96" t="str">
        <f>IF(info_parties!K199="","",info_parties!K199)</f>
        <v/>
      </c>
      <c r="E203" s="96" t="str">
        <f>IF(info_parties!H199="","",info_parties!H199)</f>
        <v/>
      </c>
      <c r="F203" s="243" t="str">
        <f t="shared" si="24"/>
        <v/>
      </c>
      <c r="G203" s="244" t="str">
        <f t="shared" si="25"/>
        <v/>
      </c>
      <c r="H203" s="245" t="str">
        <f t="shared" si="26"/>
        <v/>
      </c>
      <c r="I203" s="246" t="str">
        <f t="shared" si="27"/>
        <v/>
      </c>
      <c r="J203" s="247" t="str">
        <f>IF(ISERROR(VLOOKUP($A203,parlvotes_lh!$A$11:$ZZ$200,6,FALSE))=TRUE,"",IF(VLOOKUP($A203,parlvotes_lh!$A$11:$ZZ$200,6,FALSE)=0,"",VLOOKUP($A203,parlvotes_lh!$A$11:$ZZ$200,6,FALSE)))</f>
        <v/>
      </c>
      <c r="K203" s="247" t="str">
        <f>IF(ISERROR(VLOOKUP($A203,parlvotes_lh!$A$11:$ZZ$200,26,FALSE))=TRUE,"",IF(VLOOKUP($A203,parlvotes_lh!$A$11:$ZZ$200,26,FALSE)=0,"",VLOOKUP($A203,parlvotes_lh!$A$11:$ZZ$200,26,FALSE)))</f>
        <v/>
      </c>
      <c r="L203" s="247" t="str">
        <f>IF(ISERROR(VLOOKUP($A203,parlvotes_lh!$A$11:$ZZ$200,46,FALSE))=TRUE,"",IF(VLOOKUP($A203,parlvotes_lh!$A$11:$ZZ$200,46,FALSE)=0,"",VLOOKUP($A203,parlvotes_lh!$A$11:$ZZ$200,46,FALSE)))</f>
        <v/>
      </c>
      <c r="M203" s="247" t="str">
        <f>IF(ISERROR(VLOOKUP($A203,parlvotes_lh!$A$11:$ZZ$200,66,FALSE))=TRUE,"",IF(VLOOKUP($A203,parlvotes_lh!$A$11:$ZZ$200,66,FALSE)=0,"",VLOOKUP($A203,parlvotes_lh!$A$11:$ZZ$200,66,FALSE)))</f>
        <v/>
      </c>
      <c r="N203" s="247" t="str">
        <f>IF(ISERROR(VLOOKUP($A203,parlvotes_lh!$A$11:$ZZ$200,86,FALSE))=TRUE,"",IF(VLOOKUP($A203,parlvotes_lh!$A$11:$ZZ$200,86,FALSE)=0,"",VLOOKUP($A203,parlvotes_lh!$A$11:$ZZ$200,86,FALSE)))</f>
        <v/>
      </c>
      <c r="O203" s="247" t="str">
        <f>IF(ISERROR(VLOOKUP($A203,parlvotes_lh!$A$11:$ZZ$200,106,FALSE))=TRUE,"",IF(VLOOKUP($A203,parlvotes_lh!$A$11:$ZZ$200,106,FALSE)=0,"",VLOOKUP($A203,parlvotes_lh!$A$11:$ZZ$200,106,FALSE)))</f>
        <v/>
      </c>
      <c r="P203" s="247" t="str">
        <f>IF(ISERROR(VLOOKUP($A203,parlvotes_lh!$A$11:$ZZ$200,126,FALSE))=TRUE,"",IF(VLOOKUP($A203,parlvotes_lh!$A$11:$ZZ$200,126,FALSE)=0,"",VLOOKUP($A203,parlvotes_lh!$A$11:$ZZ$200,126,FALSE)))</f>
        <v/>
      </c>
      <c r="Q203" s="248" t="str">
        <f>IF(ISERROR(VLOOKUP($A203,parlvotes_lh!$A$11:$ZZ$200,146,FALSE))=TRUE,"",IF(VLOOKUP($A203,parlvotes_lh!$A$11:$ZZ$200,146,FALSE)=0,"",VLOOKUP($A203,parlvotes_lh!$A$11:$ZZ$200,146,FALSE)))</f>
        <v/>
      </c>
      <c r="R203" s="248" t="str">
        <f>IF(ISERROR(VLOOKUP($A203,parlvotes_lh!$A$11:$ZZ$200,166,FALSE))=TRUE,"",IF(VLOOKUP($A203,parlvotes_lh!$A$11:$ZZ$200,166,FALSE)=0,"",VLOOKUP($A203,parlvotes_lh!$A$11:$ZZ$200,166,FALSE)))</f>
        <v/>
      </c>
      <c r="S203" s="248" t="str">
        <f>IF(ISERROR(VLOOKUP($A203,parlvotes_lh!$A$11:$ZZ$200,186,FALSE))=TRUE,"",IF(VLOOKUP($A203,parlvotes_lh!$A$11:$ZZ$200,186,FALSE)=0,"",VLOOKUP($A203,parlvotes_lh!$A$11:$ZZ$200,186,FALSE)))</f>
        <v/>
      </c>
      <c r="T203" s="248" t="str">
        <f>IF(ISERROR(VLOOKUP($A203,parlvotes_lh!$A$11:$ZZ$200,206,FALSE))=TRUE,"",IF(VLOOKUP($A203,parlvotes_lh!$A$11:$ZZ$200,206,FALSE)=0,"",VLOOKUP($A203,parlvotes_lh!$A$11:$ZZ$200,206,FALSE)))</f>
        <v/>
      </c>
      <c r="U203" s="248" t="str">
        <f>IF(ISERROR(VLOOKUP($A203,parlvotes_lh!$A$11:$ZZ$200,226,FALSE))=TRUE,"",IF(VLOOKUP($A203,parlvotes_lh!$A$11:$ZZ$200,226,FALSE)=0,"",VLOOKUP($A203,parlvotes_lh!$A$11:$ZZ$200,226,FALSE)))</f>
        <v/>
      </c>
      <c r="V203" s="248" t="str">
        <f>IF(ISERROR(VLOOKUP($A203,parlvotes_lh!$A$11:$ZZ$200,246,FALSE))=TRUE,"",IF(VLOOKUP($A203,parlvotes_lh!$A$11:$ZZ$200,246,FALSE)=0,"",VLOOKUP($A203,parlvotes_lh!$A$11:$ZZ$200,246,FALSE)))</f>
        <v/>
      </c>
      <c r="W203" s="248" t="str">
        <f>IF(ISERROR(VLOOKUP($A203,parlvotes_lh!$A$11:$ZZ$200,266,FALSE))=TRUE,"",IF(VLOOKUP($A203,parlvotes_lh!$A$11:$ZZ$200,266,FALSE)=0,"",VLOOKUP($A203,parlvotes_lh!$A$11:$ZZ$200,266,FALSE)))</f>
        <v/>
      </c>
      <c r="X203" s="248" t="str">
        <f>IF(ISERROR(VLOOKUP($A203,parlvotes_lh!$A$11:$ZZ$200,286,FALSE))=TRUE,"",IF(VLOOKUP($A203,parlvotes_lh!$A$11:$ZZ$200,286,FALSE)=0,"",VLOOKUP($A203,parlvotes_lh!$A$11:$ZZ$200,286,FALSE)))</f>
        <v/>
      </c>
      <c r="Y203" s="248" t="str">
        <f>IF(ISERROR(VLOOKUP($A203,parlvotes_lh!$A$11:$ZZ$200,306,FALSE))=TRUE,"",IF(VLOOKUP($A203,parlvotes_lh!$A$11:$ZZ$200,306,FALSE)=0,"",VLOOKUP($A203,parlvotes_lh!$A$11:$ZZ$200,306,FALSE)))</f>
        <v/>
      </c>
      <c r="Z203" s="248" t="str">
        <f>IF(ISERROR(VLOOKUP($A203,parlvotes_lh!$A$11:$ZZ$200,326,FALSE))=TRUE,"",IF(VLOOKUP($A203,parlvotes_lh!$A$11:$ZZ$200,326,FALSE)=0,"",VLOOKUP($A203,parlvotes_lh!$A$11:$ZZ$200,326,FALSE)))</f>
        <v/>
      </c>
      <c r="AA203" s="248" t="str">
        <f>IF(ISERROR(VLOOKUP($A203,parlvotes_lh!$A$11:$ZZ$200,346,FALSE))=TRUE,"",IF(VLOOKUP($A203,parlvotes_lh!$A$11:$ZZ$200,346,FALSE)=0,"",VLOOKUP($A203,parlvotes_lh!$A$11:$ZZ$200,346,FALSE)))</f>
        <v/>
      </c>
      <c r="AB203" s="248" t="str">
        <f>IF(ISERROR(VLOOKUP($A203,parlvotes_lh!$A$11:$ZZ$200,366,FALSE))=TRUE,"",IF(VLOOKUP($A203,parlvotes_lh!$A$11:$ZZ$200,366,FALSE)=0,"",VLOOKUP($A203,parlvotes_lh!$A$11:$ZZ$200,366,FALSE)))</f>
        <v/>
      </c>
      <c r="AC203" s="248" t="str">
        <f>IF(ISERROR(VLOOKUP($A203,parlvotes_lh!$A$11:$ZZ$200,386,FALSE))=TRUE,"",IF(VLOOKUP($A203,parlvotes_lh!$A$11:$ZZ$200,386,FALSE)=0,"",VLOOKUP($A203,parlvotes_lh!$A$11:$ZZ$200,386,FALSE)))</f>
        <v/>
      </c>
    </row>
    <row r="204" spans="1:29" ht="13.5" customHeight="1" x14ac:dyDescent="0.2">
      <c r="A204" s="242"/>
      <c r="B204" s="96" t="str">
        <f>IF(A204="","",MID(info_weblinks!$C$3,32,3))</f>
        <v/>
      </c>
      <c r="C204" s="96" t="str">
        <f>IF(info_parties!G200="","",info_parties!G200)</f>
        <v/>
      </c>
      <c r="D204" s="96" t="str">
        <f>IF(info_parties!K200="","",info_parties!K200)</f>
        <v/>
      </c>
      <c r="E204" s="96" t="str">
        <f>IF(info_parties!H200="","",info_parties!H200)</f>
        <v/>
      </c>
      <c r="F204" s="243" t="str">
        <f t="shared" si="24"/>
        <v/>
      </c>
      <c r="G204" s="244" t="str">
        <f t="shared" si="25"/>
        <v/>
      </c>
      <c r="H204" s="245" t="str">
        <f t="shared" si="26"/>
        <v/>
      </c>
      <c r="I204" s="246" t="str">
        <f t="shared" si="27"/>
        <v/>
      </c>
      <c r="J204" s="247" t="str">
        <f>IF(ISERROR(VLOOKUP($A204,parlvotes_lh!$A$11:$ZZ$200,6,FALSE))=TRUE,"",IF(VLOOKUP($A204,parlvotes_lh!$A$11:$ZZ$200,6,FALSE)=0,"",VLOOKUP($A204,parlvotes_lh!$A$11:$ZZ$200,6,FALSE)))</f>
        <v/>
      </c>
      <c r="K204" s="247" t="str">
        <f>IF(ISERROR(VLOOKUP($A204,parlvotes_lh!$A$11:$ZZ$200,26,FALSE))=TRUE,"",IF(VLOOKUP($A204,parlvotes_lh!$A$11:$ZZ$200,26,FALSE)=0,"",VLOOKUP($A204,parlvotes_lh!$A$11:$ZZ$200,26,FALSE)))</f>
        <v/>
      </c>
      <c r="L204" s="247" t="str">
        <f>IF(ISERROR(VLOOKUP($A204,parlvotes_lh!$A$11:$ZZ$200,46,FALSE))=TRUE,"",IF(VLOOKUP($A204,parlvotes_lh!$A$11:$ZZ$200,46,FALSE)=0,"",VLOOKUP($A204,parlvotes_lh!$A$11:$ZZ$200,46,FALSE)))</f>
        <v/>
      </c>
      <c r="M204" s="247" t="str">
        <f>IF(ISERROR(VLOOKUP($A204,parlvotes_lh!$A$11:$ZZ$200,66,FALSE))=TRUE,"",IF(VLOOKUP($A204,parlvotes_lh!$A$11:$ZZ$200,66,FALSE)=0,"",VLOOKUP($A204,parlvotes_lh!$A$11:$ZZ$200,66,FALSE)))</f>
        <v/>
      </c>
      <c r="N204" s="247" t="str">
        <f>IF(ISERROR(VLOOKUP($A204,parlvotes_lh!$A$11:$ZZ$200,86,FALSE))=TRUE,"",IF(VLOOKUP($A204,parlvotes_lh!$A$11:$ZZ$200,86,FALSE)=0,"",VLOOKUP($A204,parlvotes_lh!$A$11:$ZZ$200,86,FALSE)))</f>
        <v/>
      </c>
      <c r="O204" s="247" t="str">
        <f>IF(ISERROR(VLOOKUP($A204,parlvotes_lh!$A$11:$ZZ$200,106,FALSE))=TRUE,"",IF(VLOOKUP($A204,parlvotes_lh!$A$11:$ZZ$200,106,FALSE)=0,"",VLOOKUP($A204,parlvotes_lh!$A$11:$ZZ$200,106,FALSE)))</f>
        <v/>
      </c>
      <c r="P204" s="247" t="str">
        <f>IF(ISERROR(VLOOKUP($A204,parlvotes_lh!$A$11:$ZZ$200,126,FALSE))=TRUE,"",IF(VLOOKUP($A204,parlvotes_lh!$A$11:$ZZ$200,126,FALSE)=0,"",VLOOKUP($A204,parlvotes_lh!$A$11:$ZZ$200,126,FALSE)))</f>
        <v/>
      </c>
      <c r="Q204" s="248" t="str">
        <f>IF(ISERROR(VLOOKUP($A204,parlvotes_lh!$A$11:$ZZ$200,146,FALSE))=TRUE,"",IF(VLOOKUP($A204,parlvotes_lh!$A$11:$ZZ$200,146,FALSE)=0,"",VLOOKUP($A204,parlvotes_lh!$A$11:$ZZ$200,146,FALSE)))</f>
        <v/>
      </c>
      <c r="R204" s="248" t="str">
        <f>IF(ISERROR(VLOOKUP($A204,parlvotes_lh!$A$11:$ZZ$200,166,FALSE))=TRUE,"",IF(VLOOKUP($A204,parlvotes_lh!$A$11:$ZZ$200,166,FALSE)=0,"",VLOOKUP($A204,parlvotes_lh!$A$11:$ZZ$200,166,FALSE)))</f>
        <v/>
      </c>
      <c r="S204" s="248" t="str">
        <f>IF(ISERROR(VLOOKUP($A204,parlvotes_lh!$A$11:$ZZ$200,186,FALSE))=TRUE,"",IF(VLOOKUP($A204,parlvotes_lh!$A$11:$ZZ$200,186,FALSE)=0,"",VLOOKUP($A204,parlvotes_lh!$A$11:$ZZ$200,186,FALSE)))</f>
        <v/>
      </c>
      <c r="T204" s="248" t="str">
        <f>IF(ISERROR(VLOOKUP($A204,parlvotes_lh!$A$11:$ZZ$200,206,FALSE))=TRUE,"",IF(VLOOKUP($A204,parlvotes_lh!$A$11:$ZZ$200,206,FALSE)=0,"",VLOOKUP($A204,parlvotes_lh!$A$11:$ZZ$200,206,FALSE)))</f>
        <v/>
      </c>
      <c r="U204" s="248" t="str">
        <f>IF(ISERROR(VLOOKUP($A204,parlvotes_lh!$A$11:$ZZ$200,226,FALSE))=TRUE,"",IF(VLOOKUP($A204,parlvotes_lh!$A$11:$ZZ$200,226,FALSE)=0,"",VLOOKUP($A204,parlvotes_lh!$A$11:$ZZ$200,226,FALSE)))</f>
        <v/>
      </c>
      <c r="V204" s="248" t="str">
        <f>IF(ISERROR(VLOOKUP($A204,parlvotes_lh!$A$11:$ZZ$200,246,FALSE))=TRUE,"",IF(VLOOKUP($A204,parlvotes_lh!$A$11:$ZZ$200,246,FALSE)=0,"",VLOOKUP($A204,parlvotes_lh!$A$11:$ZZ$200,246,FALSE)))</f>
        <v/>
      </c>
      <c r="W204" s="248" t="str">
        <f>IF(ISERROR(VLOOKUP($A204,parlvotes_lh!$A$11:$ZZ$200,266,FALSE))=TRUE,"",IF(VLOOKUP($A204,parlvotes_lh!$A$11:$ZZ$200,266,FALSE)=0,"",VLOOKUP($A204,parlvotes_lh!$A$11:$ZZ$200,266,FALSE)))</f>
        <v/>
      </c>
      <c r="X204" s="248" t="str">
        <f>IF(ISERROR(VLOOKUP($A204,parlvotes_lh!$A$11:$ZZ$200,286,FALSE))=TRUE,"",IF(VLOOKUP($A204,parlvotes_lh!$A$11:$ZZ$200,286,FALSE)=0,"",VLOOKUP($A204,parlvotes_lh!$A$11:$ZZ$200,286,FALSE)))</f>
        <v/>
      </c>
      <c r="Y204" s="248" t="str">
        <f>IF(ISERROR(VLOOKUP($A204,parlvotes_lh!$A$11:$ZZ$200,306,FALSE))=TRUE,"",IF(VLOOKUP($A204,parlvotes_lh!$A$11:$ZZ$200,306,FALSE)=0,"",VLOOKUP($A204,parlvotes_lh!$A$11:$ZZ$200,306,FALSE)))</f>
        <v/>
      </c>
      <c r="Z204" s="248" t="str">
        <f>IF(ISERROR(VLOOKUP($A204,parlvotes_lh!$A$11:$ZZ$200,326,FALSE))=TRUE,"",IF(VLOOKUP($A204,parlvotes_lh!$A$11:$ZZ$200,326,FALSE)=0,"",VLOOKUP($A204,parlvotes_lh!$A$11:$ZZ$200,326,FALSE)))</f>
        <v/>
      </c>
      <c r="AA204" s="248" t="str">
        <f>IF(ISERROR(VLOOKUP($A204,parlvotes_lh!$A$11:$ZZ$200,346,FALSE))=TRUE,"",IF(VLOOKUP($A204,parlvotes_lh!$A$11:$ZZ$200,346,FALSE)=0,"",VLOOKUP($A204,parlvotes_lh!$A$11:$ZZ$200,346,FALSE)))</f>
        <v/>
      </c>
      <c r="AB204" s="248" t="str">
        <f>IF(ISERROR(VLOOKUP($A204,parlvotes_lh!$A$11:$ZZ$200,366,FALSE))=TRUE,"",IF(VLOOKUP($A204,parlvotes_lh!$A$11:$ZZ$200,366,FALSE)=0,"",VLOOKUP($A204,parlvotes_lh!$A$11:$ZZ$200,366,FALSE)))</f>
        <v/>
      </c>
      <c r="AC204" s="248" t="str">
        <f>IF(ISERROR(VLOOKUP($A204,parlvotes_lh!$A$11:$ZZ$200,386,FALSE))=TRUE,"",IF(VLOOKUP($A204,parlvotes_lh!$A$11:$ZZ$200,386,FALSE)=0,"",VLOOKUP($A204,parlvotes_lh!$A$11:$ZZ$200,386,FALSE)))</f>
        <v/>
      </c>
    </row>
    <row r="205" spans="1:29" ht="13.5" customHeight="1" x14ac:dyDescent="0.2">
      <c r="A205" s="242"/>
      <c r="B205" s="96" t="str">
        <f>IF(A205="","",MID(info_weblinks!$C$3,32,3))</f>
        <v/>
      </c>
      <c r="C205" s="96" t="str">
        <f>IF(info_parties!G201="","",info_parties!G201)</f>
        <v/>
      </c>
      <c r="D205" s="96" t="str">
        <f>IF(info_parties!K201="","",info_parties!K201)</f>
        <v/>
      </c>
      <c r="E205" s="96" t="str">
        <f>IF(info_parties!H201="","",info_parties!H201)</f>
        <v/>
      </c>
      <c r="F205" s="243" t="str">
        <f t="shared" si="24"/>
        <v/>
      </c>
      <c r="G205" s="244" t="str">
        <f t="shared" si="25"/>
        <v/>
      </c>
      <c r="H205" s="245" t="str">
        <f t="shared" si="26"/>
        <v/>
      </c>
      <c r="I205" s="246" t="str">
        <f t="shared" si="27"/>
        <v/>
      </c>
      <c r="J205" s="247" t="str">
        <f>IF(ISERROR(VLOOKUP($A205,parlvotes_lh!$A$11:$ZZ$200,6,FALSE))=TRUE,"",IF(VLOOKUP($A205,parlvotes_lh!$A$11:$ZZ$200,6,FALSE)=0,"",VLOOKUP($A205,parlvotes_lh!$A$11:$ZZ$200,6,FALSE)))</f>
        <v/>
      </c>
      <c r="K205" s="247" t="str">
        <f>IF(ISERROR(VLOOKUP($A205,parlvotes_lh!$A$11:$ZZ$200,26,FALSE))=TRUE,"",IF(VLOOKUP($A205,parlvotes_lh!$A$11:$ZZ$200,26,FALSE)=0,"",VLOOKUP($A205,parlvotes_lh!$A$11:$ZZ$200,26,FALSE)))</f>
        <v/>
      </c>
      <c r="L205" s="247" t="str">
        <f>IF(ISERROR(VLOOKUP($A205,parlvotes_lh!$A$11:$ZZ$200,46,FALSE))=TRUE,"",IF(VLOOKUP($A205,parlvotes_lh!$A$11:$ZZ$200,46,FALSE)=0,"",VLOOKUP($A205,parlvotes_lh!$A$11:$ZZ$200,46,FALSE)))</f>
        <v/>
      </c>
      <c r="M205" s="247" t="str">
        <f>IF(ISERROR(VLOOKUP($A205,parlvotes_lh!$A$11:$ZZ$200,66,FALSE))=TRUE,"",IF(VLOOKUP($A205,parlvotes_lh!$A$11:$ZZ$200,66,FALSE)=0,"",VLOOKUP($A205,parlvotes_lh!$A$11:$ZZ$200,66,FALSE)))</f>
        <v/>
      </c>
      <c r="N205" s="247" t="str">
        <f>IF(ISERROR(VLOOKUP($A205,parlvotes_lh!$A$11:$ZZ$200,86,FALSE))=TRUE,"",IF(VLOOKUP($A205,parlvotes_lh!$A$11:$ZZ$200,86,FALSE)=0,"",VLOOKUP($A205,parlvotes_lh!$A$11:$ZZ$200,86,FALSE)))</f>
        <v/>
      </c>
      <c r="O205" s="247" t="str">
        <f>IF(ISERROR(VLOOKUP($A205,parlvotes_lh!$A$11:$ZZ$200,106,FALSE))=TRUE,"",IF(VLOOKUP($A205,parlvotes_lh!$A$11:$ZZ$200,106,FALSE)=0,"",VLOOKUP($A205,parlvotes_lh!$A$11:$ZZ$200,106,FALSE)))</f>
        <v/>
      </c>
      <c r="P205" s="247" t="str">
        <f>IF(ISERROR(VLOOKUP($A205,parlvotes_lh!$A$11:$ZZ$200,126,FALSE))=TRUE,"",IF(VLOOKUP($A205,parlvotes_lh!$A$11:$ZZ$200,126,FALSE)=0,"",VLOOKUP($A205,parlvotes_lh!$A$11:$ZZ$200,126,FALSE)))</f>
        <v/>
      </c>
      <c r="Q205" s="248" t="str">
        <f>IF(ISERROR(VLOOKUP($A205,parlvotes_lh!$A$11:$ZZ$200,146,FALSE))=TRUE,"",IF(VLOOKUP($A205,parlvotes_lh!$A$11:$ZZ$200,146,FALSE)=0,"",VLOOKUP($A205,parlvotes_lh!$A$11:$ZZ$200,146,FALSE)))</f>
        <v/>
      </c>
      <c r="R205" s="248" t="str">
        <f>IF(ISERROR(VLOOKUP($A205,parlvotes_lh!$A$11:$ZZ$200,166,FALSE))=TRUE,"",IF(VLOOKUP($A205,parlvotes_lh!$A$11:$ZZ$200,166,FALSE)=0,"",VLOOKUP($A205,parlvotes_lh!$A$11:$ZZ$200,166,FALSE)))</f>
        <v/>
      </c>
      <c r="S205" s="248" t="str">
        <f>IF(ISERROR(VLOOKUP($A205,parlvotes_lh!$A$11:$ZZ$200,186,FALSE))=TRUE,"",IF(VLOOKUP($A205,parlvotes_lh!$A$11:$ZZ$200,186,FALSE)=0,"",VLOOKUP($A205,parlvotes_lh!$A$11:$ZZ$200,186,FALSE)))</f>
        <v/>
      </c>
      <c r="T205" s="248" t="str">
        <f>IF(ISERROR(VLOOKUP($A205,parlvotes_lh!$A$11:$ZZ$200,206,FALSE))=TRUE,"",IF(VLOOKUP($A205,parlvotes_lh!$A$11:$ZZ$200,206,FALSE)=0,"",VLOOKUP($A205,parlvotes_lh!$A$11:$ZZ$200,206,FALSE)))</f>
        <v/>
      </c>
      <c r="U205" s="248" t="str">
        <f>IF(ISERROR(VLOOKUP($A205,parlvotes_lh!$A$11:$ZZ$200,226,FALSE))=TRUE,"",IF(VLOOKUP($A205,parlvotes_lh!$A$11:$ZZ$200,226,FALSE)=0,"",VLOOKUP($A205,parlvotes_lh!$A$11:$ZZ$200,226,FALSE)))</f>
        <v/>
      </c>
      <c r="V205" s="248" t="str">
        <f>IF(ISERROR(VLOOKUP($A205,parlvotes_lh!$A$11:$ZZ$200,246,FALSE))=TRUE,"",IF(VLOOKUP($A205,parlvotes_lh!$A$11:$ZZ$200,246,FALSE)=0,"",VLOOKUP($A205,parlvotes_lh!$A$11:$ZZ$200,246,FALSE)))</f>
        <v/>
      </c>
      <c r="W205" s="248" t="str">
        <f>IF(ISERROR(VLOOKUP($A205,parlvotes_lh!$A$11:$ZZ$200,266,FALSE))=TRUE,"",IF(VLOOKUP($A205,parlvotes_lh!$A$11:$ZZ$200,266,FALSE)=0,"",VLOOKUP($A205,parlvotes_lh!$A$11:$ZZ$200,266,FALSE)))</f>
        <v/>
      </c>
      <c r="X205" s="248" t="str">
        <f>IF(ISERROR(VLOOKUP($A205,parlvotes_lh!$A$11:$ZZ$200,286,FALSE))=TRUE,"",IF(VLOOKUP($A205,parlvotes_lh!$A$11:$ZZ$200,286,FALSE)=0,"",VLOOKUP($A205,parlvotes_lh!$A$11:$ZZ$200,286,FALSE)))</f>
        <v/>
      </c>
      <c r="Y205" s="248" t="str">
        <f>IF(ISERROR(VLOOKUP($A205,parlvotes_lh!$A$11:$ZZ$200,306,FALSE))=TRUE,"",IF(VLOOKUP($A205,parlvotes_lh!$A$11:$ZZ$200,306,FALSE)=0,"",VLOOKUP($A205,parlvotes_lh!$A$11:$ZZ$200,306,FALSE)))</f>
        <v/>
      </c>
      <c r="Z205" s="248" t="str">
        <f>IF(ISERROR(VLOOKUP($A205,parlvotes_lh!$A$11:$ZZ$200,326,FALSE))=TRUE,"",IF(VLOOKUP($A205,parlvotes_lh!$A$11:$ZZ$200,326,FALSE)=0,"",VLOOKUP($A205,parlvotes_lh!$A$11:$ZZ$200,326,FALSE)))</f>
        <v/>
      </c>
      <c r="AA205" s="248" t="str">
        <f>IF(ISERROR(VLOOKUP($A205,parlvotes_lh!$A$11:$ZZ$200,346,FALSE))=TRUE,"",IF(VLOOKUP($A205,parlvotes_lh!$A$11:$ZZ$200,346,FALSE)=0,"",VLOOKUP($A205,parlvotes_lh!$A$11:$ZZ$200,346,FALSE)))</f>
        <v/>
      </c>
      <c r="AB205" s="248" t="str">
        <f>IF(ISERROR(VLOOKUP($A205,parlvotes_lh!$A$11:$ZZ$200,366,FALSE))=TRUE,"",IF(VLOOKUP($A205,parlvotes_lh!$A$11:$ZZ$200,366,FALSE)=0,"",VLOOKUP($A205,parlvotes_lh!$A$11:$ZZ$200,366,FALSE)))</f>
        <v/>
      </c>
      <c r="AC205" s="248" t="str">
        <f>IF(ISERROR(VLOOKUP($A205,parlvotes_lh!$A$11:$ZZ$200,386,FALSE))=TRUE,"",IF(VLOOKUP($A205,parlvotes_lh!$A$11:$ZZ$200,386,FALSE)=0,"",VLOOKUP($A205,parlvotes_lh!$A$11:$ZZ$200,386,FALSE)))</f>
        <v/>
      </c>
    </row>
    <row r="206" spans="1:29" ht="13.5" customHeight="1" x14ac:dyDescent="0.2">
      <c r="J206" s="249"/>
      <c r="K206" s="249"/>
      <c r="L206" s="249"/>
      <c r="M206" s="249"/>
      <c r="N206" s="249"/>
      <c r="O206" s="249"/>
      <c r="P206" s="249"/>
      <c r="Q206" s="249"/>
      <c r="R206" s="249"/>
      <c r="S206" s="249"/>
      <c r="T206" s="249"/>
      <c r="U206" s="249"/>
      <c r="V206" s="249"/>
      <c r="W206" s="249"/>
      <c r="X206" s="249"/>
      <c r="Y206" s="249"/>
      <c r="Z206" s="249"/>
      <c r="AA206" s="249"/>
      <c r="AB206" s="249">
        <f>IF(ISERROR(VLOOKUP("Election Start Date:",parlvotes_lh!$A$1:$ZZ$1,23,FALSE))=TRUE,0,IF(VLOOKUP("Election Start Date:",parlvotes_lh!$A$1:$ZZ$1,23,FALSE)=0,0,VLOOKUP("Election Start Date:",parlvotes_lh!$A$1:$ZZ$1,23,FALSE)))</f>
        <v>33699</v>
      </c>
      <c r="AC206" s="249">
        <f>IF(ISERROR(VLOOKUP("Election Start Date:",parlvotes_lh!$A$1:$ZZ$1,23,FALSE))=TRUE,0,IF(VLOOKUP("Election Start Date:",parlvotes_lh!$A$1:$ZZ$1,23,FALSE)=0,0,VLOOKUP("Election Start Date:",parlvotes_lh!$A$1:$ZZ$1,23,FALSE)))</f>
        <v>33699</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rgb="FF5A6E5A"/>
  </sheetPr>
  <dimension ref="A1:I12"/>
  <sheetViews>
    <sheetView zoomScaleNormal="100" workbookViewId="0">
      <selection activeCell="I3" sqref="I3"/>
    </sheetView>
  </sheetViews>
  <sheetFormatPr defaultRowHeight="13.5" customHeight="1" x14ac:dyDescent="0.2"/>
  <cols>
    <col min="1" max="1" width="26.140625" customWidth="1"/>
  </cols>
  <sheetData>
    <row r="1" spans="1:9" ht="13.5" customHeight="1" x14ac:dyDescent="0.2">
      <c r="A1" s="154" t="s">
        <v>2180</v>
      </c>
      <c r="B1" s="2"/>
      <c r="C1" s="2"/>
      <c r="D1" s="2"/>
      <c r="E1" s="2"/>
      <c r="F1" s="2"/>
      <c r="G1" s="2"/>
      <c r="H1" s="2"/>
      <c r="I1" s="195"/>
    </row>
    <row r="2" spans="1:9" ht="13.5" customHeight="1" x14ac:dyDescent="0.2">
      <c r="A2" s="2" t="s">
        <v>2181</v>
      </c>
      <c r="B2" s="18">
        <v>34077</v>
      </c>
      <c r="C2" s="2"/>
      <c r="D2" s="2"/>
      <c r="E2" s="2"/>
      <c r="F2" s="2"/>
      <c r="G2" s="2"/>
      <c r="H2" s="2"/>
      <c r="I2" s="195"/>
    </row>
    <row r="3" spans="1:9" ht="13.5" customHeight="1" x14ac:dyDescent="0.2">
      <c r="A3" s="2" t="s">
        <v>2182</v>
      </c>
      <c r="B3" s="18">
        <v>34078</v>
      </c>
      <c r="C3" s="2"/>
      <c r="D3" s="2"/>
      <c r="E3" s="2"/>
      <c r="F3" s="2"/>
      <c r="G3" s="2"/>
      <c r="H3" s="2"/>
      <c r="I3" s="195"/>
    </row>
    <row r="4" spans="1:9" ht="13.5" customHeight="1" x14ac:dyDescent="0.2">
      <c r="A4" s="195" t="s">
        <v>2183</v>
      </c>
      <c r="B4" s="200" t="s">
        <v>532</v>
      </c>
      <c r="C4" s="195" t="s">
        <v>570</v>
      </c>
      <c r="D4" s="195" t="s">
        <v>1269</v>
      </c>
      <c r="E4" s="195" t="s">
        <v>536</v>
      </c>
      <c r="F4" s="195" t="s">
        <v>2184</v>
      </c>
      <c r="G4" s="195" t="s">
        <v>1558</v>
      </c>
      <c r="H4" s="195" t="s">
        <v>567</v>
      </c>
      <c r="I4" s="195" t="s">
        <v>1718</v>
      </c>
    </row>
    <row r="5" spans="1:9" ht="13.5" customHeight="1" x14ac:dyDescent="0.2">
      <c r="A5" s="195" t="s">
        <v>2190</v>
      </c>
      <c r="B5" s="195" t="s">
        <v>2185</v>
      </c>
      <c r="C5" s="195" t="s">
        <v>2186</v>
      </c>
      <c r="D5" s="195" t="s">
        <v>2186</v>
      </c>
      <c r="E5" s="195" t="s">
        <v>2185</v>
      </c>
      <c r="F5" s="195" t="s">
        <v>2185</v>
      </c>
      <c r="G5" s="195" t="s">
        <v>2185</v>
      </c>
      <c r="H5" s="195" t="s">
        <v>2187</v>
      </c>
      <c r="I5" s="195" t="s">
        <v>2185</v>
      </c>
    </row>
    <row r="6" spans="1:9" ht="13.5" customHeight="1" x14ac:dyDescent="0.2">
      <c r="A6" s="195" t="s">
        <v>2191</v>
      </c>
      <c r="B6" s="195" t="s">
        <v>2186</v>
      </c>
      <c r="C6" s="195" t="s">
        <v>2185</v>
      </c>
      <c r="D6" s="195" t="s">
        <v>2185</v>
      </c>
      <c r="E6" s="195" t="s">
        <v>2187</v>
      </c>
      <c r="F6" s="195" t="s">
        <v>2186</v>
      </c>
      <c r="G6" s="195" t="s">
        <v>2185</v>
      </c>
      <c r="H6" s="195" t="s">
        <v>2187</v>
      </c>
      <c r="I6" s="195" t="s">
        <v>2185</v>
      </c>
    </row>
    <row r="7" spans="1:9" ht="13.5" customHeight="1" x14ac:dyDescent="0.2">
      <c r="A7" s="195" t="s">
        <v>2188</v>
      </c>
      <c r="B7" s="195" t="s">
        <v>2185</v>
      </c>
      <c r="C7" s="195" t="s">
        <v>2185</v>
      </c>
      <c r="D7" s="195" t="s">
        <v>2185</v>
      </c>
      <c r="E7" s="195" t="s">
        <v>2185</v>
      </c>
      <c r="F7" s="195" t="s">
        <v>2185</v>
      </c>
      <c r="G7" s="195" t="s">
        <v>2185</v>
      </c>
      <c r="H7" s="195" t="s">
        <v>2185</v>
      </c>
      <c r="I7" s="195" t="s">
        <v>2185</v>
      </c>
    </row>
    <row r="8" spans="1:9" ht="13.5" customHeight="1" x14ac:dyDescent="0.2">
      <c r="A8" s="195" t="s">
        <v>2192</v>
      </c>
      <c r="B8" s="195" t="s">
        <v>2185</v>
      </c>
      <c r="C8" s="195" t="s">
        <v>2185</v>
      </c>
      <c r="D8" s="195" t="s">
        <v>2187</v>
      </c>
      <c r="E8" s="195" t="s">
        <v>2185</v>
      </c>
      <c r="F8" s="195" t="s">
        <v>2185</v>
      </c>
      <c r="G8" s="195" t="s">
        <v>2185</v>
      </c>
      <c r="H8" s="195" t="s">
        <v>2185</v>
      </c>
      <c r="I8" s="195" t="s">
        <v>2185</v>
      </c>
    </row>
    <row r="9" spans="1:9" ht="13.5" customHeight="1" x14ac:dyDescent="0.2">
      <c r="A9" s="195" t="s">
        <v>2206</v>
      </c>
      <c r="B9" s="195" t="s">
        <v>2185</v>
      </c>
      <c r="C9" s="195" t="s">
        <v>2185</v>
      </c>
      <c r="D9" s="195" t="s">
        <v>2187</v>
      </c>
      <c r="E9" s="195" t="s">
        <v>2185</v>
      </c>
      <c r="F9" s="195" t="s">
        <v>2185</v>
      </c>
      <c r="G9" s="195" t="s">
        <v>2185</v>
      </c>
      <c r="H9" s="195" t="s">
        <v>2185</v>
      </c>
      <c r="I9" s="195" t="s">
        <v>2185</v>
      </c>
    </row>
    <row r="10" spans="1:9" ht="13.5" customHeight="1" x14ac:dyDescent="0.2">
      <c r="A10" s="195" t="s">
        <v>2189</v>
      </c>
      <c r="B10" s="195" t="s">
        <v>2185</v>
      </c>
      <c r="C10" s="195" t="s">
        <v>2185</v>
      </c>
      <c r="D10" s="195" t="s">
        <v>2186</v>
      </c>
      <c r="E10" s="195" t="s">
        <v>2185</v>
      </c>
      <c r="F10" s="195" t="s">
        <v>2186</v>
      </c>
      <c r="G10" s="195" t="s">
        <v>2185</v>
      </c>
      <c r="H10" s="195" t="s">
        <v>2185</v>
      </c>
      <c r="I10" s="195" t="s">
        <v>2186</v>
      </c>
    </row>
    <row r="11" spans="1:9" ht="13.5" customHeight="1" x14ac:dyDescent="0.2">
      <c r="A11" s="195" t="s">
        <v>2207</v>
      </c>
      <c r="B11" s="195" t="s">
        <v>2186</v>
      </c>
      <c r="C11" s="195" t="s">
        <v>2185</v>
      </c>
      <c r="D11" s="195" t="s">
        <v>2187</v>
      </c>
      <c r="E11" s="195" t="s">
        <v>2185</v>
      </c>
      <c r="F11" s="195" t="s">
        <v>2186</v>
      </c>
      <c r="G11" s="195" t="s">
        <v>2185</v>
      </c>
      <c r="H11" s="195" t="s">
        <v>2185</v>
      </c>
      <c r="I11" s="195" t="s">
        <v>2185</v>
      </c>
    </row>
    <row r="12" spans="1:9" ht="13.5" customHeight="1" x14ac:dyDescent="0.2">
      <c r="A12" s="195" t="s">
        <v>2208</v>
      </c>
      <c r="B12" s="195" t="s">
        <v>2185</v>
      </c>
      <c r="C12" s="195" t="s">
        <v>2185</v>
      </c>
      <c r="D12" s="195" t="s">
        <v>2187</v>
      </c>
      <c r="E12" s="195" t="s">
        <v>2185</v>
      </c>
      <c r="F12" s="195" t="s">
        <v>2186</v>
      </c>
      <c r="G12" s="195" t="s">
        <v>2185</v>
      </c>
      <c r="H12" s="195" t="s">
        <v>2185</v>
      </c>
      <c r="I12" s="195" t="s">
        <v>2185</v>
      </c>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5A6E5A"/>
  </sheetPr>
  <dimension ref="A1:H35"/>
  <sheetViews>
    <sheetView zoomScaleNormal="100" workbookViewId="0">
      <selection activeCell="A3" sqref="A3"/>
    </sheetView>
  </sheetViews>
  <sheetFormatPr defaultRowHeight="13.5" customHeight="1" x14ac:dyDescent="0.2"/>
  <sheetData>
    <row r="1" spans="1:8" ht="13.5" customHeight="1" x14ac:dyDescent="0.2">
      <c r="A1" s="154" t="s">
        <v>2209</v>
      </c>
      <c r="B1" s="154"/>
      <c r="C1" s="196"/>
      <c r="D1" s="154"/>
      <c r="E1" s="196"/>
      <c r="F1" s="1"/>
      <c r="G1" s="1"/>
      <c r="H1" s="1"/>
    </row>
    <row r="2" spans="1:8" ht="13.5" customHeight="1" x14ac:dyDescent="0.2">
      <c r="A2" s="154" t="s">
        <v>2210</v>
      </c>
      <c r="B2" s="166" t="s">
        <v>2211</v>
      </c>
      <c r="C2" s="196"/>
      <c r="D2" s="166" t="s">
        <v>2212</v>
      </c>
      <c r="E2" s="196"/>
      <c r="F2" s="1"/>
      <c r="G2" s="1"/>
      <c r="H2" s="1"/>
    </row>
    <row r="3" spans="1:8" ht="13.5" customHeight="1" x14ac:dyDescent="0.2">
      <c r="A3" s="154" t="s">
        <v>2213</v>
      </c>
      <c r="B3" s="154" t="s">
        <v>2214</v>
      </c>
      <c r="C3" s="196" t="s">
        <v>2215</v>
      </c>
      <c r="D3" s="154" t="s">
        <v>2214</v>
      </c>
      <c r="E3" s="196" t="s">
        <v>2215</v>
      </c>
      <c r="F3" s="1"/>
      <c r="G3" s="1"/>
      <c r="H3" s="1"/>
    </row>
    <row r="4" spans="1:8" ht="13.5" customHeight="1" x14ac:dyDescent="0.2">
      <c r="A4" s="166" t="s">
        <v>2216</v>
      </c>
      <c r="B4" s="166" t="s">
        <v>567</v>
      </c>
      <c r="C4" s="197">
        <v>0.57099999999999995</v>
      </c>
      <c r="D4" s="166"/>
      <c r="E4" s="197"/>
    </row>
    <row r="5" spans="1:8" ht="13.5" customHeight="1" x14ac:dyDescent="0.2">
      <c r="A5" s="166" t="s">
        <v>2217</v>
      </c>
      <c r="B5" s="198" t="s">
        <v>2218</v>
      </c>
      <c r="C5" s="197">
        <v>0.57299999999999995</v>
      </c>
      <c r="D5" s="166"/>
      <c r="E5" s="197"/>
    </row>
    <row r="6" spans="1:8" ht="13.5" customHeight="1" x14ac:dyDescent="0.2">
      <c r="A6" s="166" t="s">
        <v>2219</v>
      </c>
      <c r="B6" s="199" t="s">
        <v>2218</v>
      </c>
      <c r="C6" s="197">
        <v>0.52300000000000002</v>
      </c>
      <c r="D6" s="166"/>
      <c r="E6" s="197"/>
    </row>
    <row r="7" spans="1:8" ht="13.5" customHeight="1" x14ac:dyDescent="0.2">
      <c r="A7" s="166" t="s">
        <v>2220</v>
      </c>
      <c r="B7" s="166" t="s">
        <v>567</v>
      </c>
      <c r="C7" s="197">
        <v>0.56599999999999995</v>
      </c>
      <c r="D7" s="166"/>
      <c r="E7" s="197"/>
    </row>
    <row r="8" spans="1:8" ht="13.5" customHeight="1" x14ac:dyDescent="0.2">
      <c r="A8" s="166" t="s">
        <v>2221</v>
      </c>
      <c r="B8" s="166" t="s">
        <v>567</v>
      </c>
      <c r="C8" s="197">
        <v>0.64400000000000002</v>
      </c>
      <c r="D8" s="166"/>
      <c r="E8" s="197"/>
    </row>
    <row r="9" spans="1:8" ht="13.5" customHeight="1" x14ac:dyDescent="0.2">
      <c r="A9" s="166" t="s">
        <v>2222</v>
      </c>
      <c r="B9" s="166" t="s">
        <v>567</v>
      </c>
      <c r="C9" s="197">
        <v>0.51600000000000001</v>
      </c>
      <c r="D9" s="166"/>
      <c r="E9" s="197"/>
    </row>
    <row r="10" spans="1:8" ht="13.5" customHeight="1" x14ac:dyDescent="0.2">
      <c r="A10" s="166" t="s">
        <v>2223</v>
      </c>
      <c r="B10" s="198" t="s">
        <v>570</v>
      </c>
      <c r="C10" s="197">
        <v>0.54700000000000004</v>
      </c>
      <c r="D10" s="166"/>
      <c r="E10" s="197"/>
    </row>
    <row r="11" spans="1:8" ht="13.5" customHeight="1" x14ac:dyDescent="0.2">
      <c r="A11" s="166" t="s">
        <v>2224</v>
      </c>
      <c r="B11" s="166" t="s">
        <v>567</v>
      </c>
      <c r="C11" s="197">
        <v>0.56999999999999995</v>
      </c>
      <c r="D11" s="166"/>
      <c r="E11" s="197"/>
    </row>
    <row r="12" spans="1:8" ht="13.5" customHeight="1" x14ac:dyDescent="0.2">
      <c r="A12" s="166" t="s">
        <v>2225</v>
      </c>
      <c r="B12" s="198" t="s">
        <v>570</v>
      </c>
      <c r="C12" s="197">
        <v>0.55900000000000005</v>
      </c>
      <c r="D12" s="166"/>
      <c r="E12" s="197"/>
    </row>
    <row r="13" spans="1:8" ht="13.5" customHeight="1" x14ac:dyDescent="0.2">
      <c r="A13" s="166" t="s">
        <v>2226</v>
      </c>
      <c r="B13" s="198" t="s">
        <v>570</v>
      </c>
      <c r="C13" s="197">
        <v>0.71399999999999997</v>
      </c>
      <c r="D13" s="166"/>
      <c r="E13" s="197"/>
    </row>
    <row r="14" spans="1:8" ht="13.5" customHeight="1" x14ac:dyDescent="0.2">
      <c r="A14" s="166" t="s">
        <v>2227</v>
      </c>
      <c r="B14" s="198" t="s">
        <v>570</v>
      </c>
      <c r="C14" s="197">
        <v>0.55900000000000005</v>
      </c>
      <c r="D14" s="166"/>
      <c r="E14" s="197"/>
    </row>
    <row r="15" spans="1:8" ht="13.5" customHeight="1" x14ac:dyDescent="0.2">
      <c r="A15" s="166" t="s">
        <v>2228</v>
      </c>
      <c r="B15" s="198" t="s">
        <v>570</v>
      </c>
      <c r="C15" s="197">
        <v>0.52800000000000002</v>
      </c>
      <c r="D15" s="166"/>
      <c r="E15" s="197"/>
    </row>
    <row r="16" spans="1:8" ht="13.5" customHeight="1" x14ac:dyDescent="0.2">
      <c r="A16" s="166" t="s">
        <v>2229</v>
      </c>
      <c r="B16" s="198" t="s">
        <v>787</v>
      </c>
      <c r="C16" s="197">
        <v>0.502</v>
      </c>
      <c r="D16" s="166"/>
      <c r="E16" s="197"/>
    </row>
    <row r="17" spans="1:5" ht="13.5" customHeight="1" x14ac:dyDescent="0.2">
      <c r="A17" s="166" t="s">
        <v>2230</v>
      </c>
      <c r="B17" s="166" t="s">
        <v>532</v>
      </c>
      <c r="C17" s="197">
        <v>0.50700000000000001</v>
      </c>
      <c r="D17" s="166"/>
      <c r="E17" s="197"/>
    </row>
    <row r="18" spans="1:5" ht="13.5" customHeight="1" x14ac:dyDescent="0.2">
      <c r="A18" s="166" t="s">
        <v>2231</v>
      </c>
      <c r="B18" s="166"/>
      <c r="C18" s="197"/>
      <c r="D18" s="166" t="s">
        <v>2232</v>
      </c>
      <c r="E18" s="197">
        <v>0.53100000000000003</v>
      </c>
    </row>
    <row r="19" spans="1:5" ht="13.5" customHeight="1" x14ac:dyDescent="0.2">
      <c r="A19" s="166" t="s">
        <v>2233</v>
      </c>
      <c r="B19" s="198"/>
      <c r="C19" s="197"/>
      <c r="D19" s="198" t="s">
        <v>570</v>
      </c>
      <c r="E19" s="197">
        <v>0.55600000000000005</v>
      </c>
    </row>
    <row r="20" spans="1:5" ht="13.5" customHeight="1" x14ac:dyDescent="0.2">
      <c r="A20" s="166" t="s">
        <v>2234</v>
      </c>
      <c r="B20" s="199"/>
      <c r="C20" s="197"/>
      <c r="D20" s="199" t="s">
        <v>2235</v>
      </c>
      <c r="E20" s="197">
        <v>0.59199999999999997</v>
      </c>
    </row>
    <row r="21" spans="1:5" ht="13.5" customHeight="1" x14ac:dyDescent="0.2">
      <c r="A21" s="166" t="s">
        <v>2236</v>
      </c>
      <c r="B21" s="166"/>
      <c r="C21" s="197"/>
      <c r="D21" s="166" t="s">
        <v>570</v>
      </c>
      <c r="E21" s="197">
        <v>0.55400000000000005</v>
      </c>
    </row>
    <row r="22" spans="1:5" ht="13.5" customHeight="1" x14ac:dyDescent="0.2">
      <c r="A22" s="166" t="s">
        <v>2237</v>
      </c>
      <c r="B22" s="166"/>
      <c r="C22" s="197"/>
      <c r="D22" s="166" t="s">
        <v>2238</v>
      </c>
      <c r="E22" s="197">
        <v>0.53</v>
      </c>
    </row>
    <row r="23" spans="1:5" ht="13.5" customHeight="1" x14ac:dyDescent="0.2">
      <c r="A23" s="166" t="s">
        <v>2239</v>
      </c>
      <c r="B23" s="166"/>
      <c r="C23" s="197"/>
      <c r="D23" s="166" t="s">
        <v>2240</v>
      </c>
      <c r="E23" s="197">
        <v>0.76200000000000001</v>
      </c>
    </row>
    <row r="24" spans="1:5" ht="13.5" customHeight="1" x14ac:dyDescent="0.2">
      <c r="A24" s="166" t="s">
        <v>2241</v>
      </c>
      <c r="B24" s="198"/>
      <c r="C24" s="197"/>
      <c r="D24" s="198" t="s">
        <v>570</v>
      </c>
      <c r="E24" s="197">
        <v>0.53600000000000003</v>
      </c>
    </row>
    <row r="25" spans="1:5" ht="13.5" customHeight="1" x14ac:dyDescent="0.2">
      <c r="A25" s="166" t="s">
        <v>2242</v>
      </c>
      <c r="B25" s="166"/>
      <c r="C25" s="197"/>
      <c r="D25" s="166" t="s">
        <v>570</v>
      </c>
      <c r="E25" s="197">
        <v>0.58799999999999997</v>
      </c>
    </row>
    <row r="26" spans="1:5" ht="13.5" customHeight="1" x14ac:dyDescent="0.2">
      <c r="A26" s="166" t="s">
        <v>2243</v>
      </c>
      <c r="B26" s="198"/>
      <c r="C26" s="197"/>
      <c r="D26" s="198" t="s">
        <v>570</v>
      </c>
      <c r="E26" s="197">
        <v>0.60599999999999998</v>
      </c>
    </row>
    <row r="27" spans="1:5" ht="13.5" customHeight="1" x14ac:dyDescent="0.2">
      <c r="A27" s="166" t="s">
        <v>2244</v>
      </c>
      <c r="B27" s="198"/>
      <c r="C27" s="197"/>
      <c r="D27" s="198" t="s">
        <v>570</v>
      </c>
      <c r="E27" s="197">
        <v>0.76</v>
      </c>
    </row>
    <row r="28" spans="1:5" ht="13.5" customHeight="1" x14ac:dyDescent="0.2">
      <c r="A28" s="166" t="s">
        <v>2245</v>
      </c>
      <c r="B28" s="198"/>
      <c r="C28" s="197"/>
      <c r="D28" s="198" t="s">
        <v>570</v>
      </c>
      <c r="E28" s="197">
        <v>0.57899999999999996</v>
      </c>
    </row>
    <row r="29" spans="1:5" ht="13.5" customHeight="1" x14ac:dyDescent="0.2">
      <c r="A29" s="166" t="s">
        <v>2246</v>
      </c>
      <c r="B29" s="198"/>
      <c r="C29" s="197"/>
      <c r="D29" s="198" t="s">
        <v>2247</v>
      </c>
      <c r="E29" s="197">
        <v>0.58599999999999997</v>
      </c>
    </row>
    <row r="30" spans="1:5" ht="13.5" customHeight="1" x14ac:dyDescent="0.2">
      <c r="A30" s="166" t="s">
        <v>2248</v>
      </c>
      <c r="B30" s="198"/>
      <c r="C30" s="197"/>
      <c r="D30" s="198" t="s">
        <v>567</v>
      </c>
      <c r="E30" s="197">
        <v>0.53200000000000003</v>
      </c>
    </row>
    <row r="31" spans="1:5" ht="13.5" customHeight="1" x14ac:dyDescent="0.2">
      <c r="A31" s="166" t="s">
        <v>2249</v>
      </c>
      <c r="B31" s="198"/>
      <c r="C31" s="197"/>
      <c r="D31" s="198" t="s">
        <v>567</v>
      </c>
      <c r="E31" s="197">
        <v>0.61099999999999999</v>
      </c>
    </row>
    <row r="32" spans="1:5" ht="13.5" customHeight="1" x14ac:dyDescent="0.2">
      <c r="A32" s="166" t="s">
        <v>2250</v>
      </c>
      <c r="B32" s="198"/>
      <c r="C32" s="197"/>
      <c r="D32" s="198" t="s">
        <v>2184</v>
      </c>
      <c r="E32" s="197">
        <v>0.57699999999999996</v>
      </c>
    </row>
    <row r="33" spans="1:5" ht="13.5" customHeight="1" x14ac:dyDescent="0.2">
      <c r="A33" s="166" t="s">
        <v>2251</v>
      </c>
      <c r="B33" s="198"/>
      <c r="C33" s="197"/>
      <c r="D33" s="198" t="s">
        <v>2184</v>
      </c>
      <c r="E33" s="197">
        <v>0.57499999999999996</v>
      </c>
    </row>
    <row r="34" spans="1:5" ht="13.5" customHeight="1" x14ac:dyDescent="0.2">
      <c r="A34" s="166" t="s">
        <v>2252</v>
      </c>
      <c r="B34" s="198"/>
      <c r="C34" s="197"/>
      <c r="D34" s="198" t="s">
        <v>2184</v>
      </c>
      <c r="E34" s="197">
        <v>0.71499999999999997</v>
      </c>
    </row>
    <row r="35" spans="1:5" ht="13.5" customHeight="1" x14ac:dyDescent="0.2">
      <c r="A35" s="166" t="s">
        <v>2253</v>
      </c>
      <c r="B35" s="166"/>
      <c r="C35" s="197"/>
      <c r="D35" s="166" t="s">
        <v>2184</v>
      </c>
      <c r="E35" s="197">
        <v>0.55700000000000005</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152"/>
  <sheetViews>
    <sheetView zoomScaleNormal="100" workbookViewId="0">
      <pane xSplit="1" ySplit="1" topLeftCell="B68" activePane="bottomRight" state="frozen"/>
      <selection activeCell="C2" sqref="C2"/>
      <selection pane="topRight" activeCell="C2" sqref="C2"/>
      <selection pane="bottomLeft" activeCell="C2" sqref="C2"/>
      <selection pane="bottomRight" activeCell="A72" sqref="A72"/>
    </sheetView>
  </sheetViews>
  <sheetFormatPr defaultColWidth="9.140625" defaultRowHeight="13.5" customHeight="1" x14ac:dyDescent="0.2"/>
  <cols>
    <col min="1" max="1" width="21.42578125" style="2" customWidth="1"/>
    <col min="2" max="2" width="12.42578125" style="2" customWidth="1"/>
    <col min="3" max="3" width="11" style="2" customWidth="1"/>
    <col min="4" max="4" width="0.5703125" style="2" customWidth="1"/>
    <col min="5" max="5" width="26.5703125" style="2" customWidth="1"/>
    <col min="6" max="6" width="16.85546875" style="2" customWidth="1"/>
    <col min="7" max="7" width="23.42578125" style="2" customWidth="1"/>
    <col min="8" max="8" width="10.5703125" style="2" customWidth="1"/>
    <col min="9" max="10" width="0.5703125" style="2" customWidth="1"/>
    <col min="11" max="11" width="25" style="2" customWidth="1"/>
    <col min="12" max="16384" width="9.140625" style="2"/>
  </cols>
  <sheetData>
    <row r="1" spans="1:48" ht="33.75" x14ac:dyDescent="0.2">
      <c r="A1" s="65" t="s">
        <v>124</v>
      </c>
      <c r="B1" s="41" t="s">
        <v>114</v>
      </c>
      <c r="C1" s="41" t="s">
        <v>115</v>
      </c>
      <c r="D1" s="136" t="s">
        <v>116</v>
      </c>
      <c r="E1" s="135" t="s">
        <v>164</v>
      </c>
      <c r="F1" s="135" t="s">
        <v>165</v>
      </c>
      <c r="G1" s="41" t="s">
        <v>166</v>
      </c>
      <c r="H1" s="70" t="s">
        <v>167</v>
      </c>
      <c r="I1" s="136" t="s">
        <v>166</v>
      </c>
      <c r="J1" s="136" t="s">
        <v>166</v>
      </c>
      <c r="K1" s="19" t="s">
        <v>168</v>
      </c>
      <c r="L1" s="19" t="s">
        <v>169</v>
      </c>
      <c r="M1" s="137" t="s">
        <v>170</v>
      </c>
      <c r="N1" s="137" t="s">
        <v>171</v>
      </c>
      <c r="O1" s="137" t="s">
        <v>172</v>
      </c>
      <c r="P1" s="137" t="s">
        <v>173</v>
      </c>
      <c r="Q1" s="137" t="s">
        <v>174</v>
      </c>
      <c r="R1" s="137" t="s">
        <v>175</v>
      </c>
      <c r="S1" s="41" t="s">
        <v>176</v>
      </c>
      <c r="T1" s="41" t="s">
        <v>177</v>
      </c>
      <c r="U1" s="41" t="s">
        <v>178</v>
      </c>
      <c r="V1" s="41" t="s">
        <v>179</v>
      </c>
      <c r="W1" s="41" t="s">
        <v>180</v>
      </c>
      <c r="X1" s="41" t="s">
        <v>181</v>
      </c>
      <c r="Y1" s="137" t="s">
        <v>182</v>
      </c>
      <c r="Z1" s="137" t="s">
        <v>183</v>
      </c>
      <c r="AA1" s="137" t="s">
        <v>184</v>
      </c>
      <c r="AB1" s="137" t="s">
        <v>185</v>
      </c>
      <c r="AC1" s="137" t="s">
        <v>186</v>
      </c>
      <c r="AD1" s="137" t="s">
        <v>187</v>
      </c>
      <c r="AE1" s="41" t="s">
        <v>188</v>
      </c>
      <c r="AF1" s="41" t="s">
        <v>189</v>
      </c>
      <c r="AG1" s="41" t="s">
        <v>190</v>
      </c>
      <c r="AH1" s="41" t="s">
        <v>191</v>
      </c>
      <c r="AI1" s="41" t="s">
        <v>192</v>
      </c>
      <c r="AJ1" s="41" t="s">
        <v>193</v>
      </c>
      <c r="AK1" s="137" t="s">
        <v>194</v>
      </c>
      <c r="AL1" s="137" t="s">
        <v>195</v>
      </c>
      <c r="AM1" s="137" t="s">
        <v>196</v>
      </c>
      <c r="AN1" s="137" t="s">
        <v>197</v>
      </c>
      <c r="AO1" s="137" t="s">
        <v>198</v>
      </c>
      <c r="AP1" s="137" t="s">
        <v>199</v>
      </c>
      <c r="AQ1" s="41" t="s">
        <v>200</v>
      </c>
      <c r="AR1" s="41" t="s">
        <v>201</v>
      </c>
      <c r="AS1" s="41" t="s">
        <v>202</v>
      </c>
      <c r="AT1" s="41" t="s">
        <v>203</v>
      </c>
      <c r="AU1" s="41" t="s">
        <v>204</v>
      </c>
      <c r="AV1" s="41" t="s">
        <v>205</v>
      </c>
    </row>
    <row r="2" spans="1:48" ht="13.5" customHeight="1" x14ac:dyDescent="0.2">
      <c r="A2" s="138" t="s">
        <v>1506</v>
      </c>
      <c r="B2" s="140" t="s">
        <v>2009</v>
      </c>
      <c r="C2" s="2" t="s">
        <v>2010</v>
      </c>
      <c r="D2" s="139"/>
      <c r="E2" s="73" t="str">
        <f t="shared" ref="E2" si="0">G2&amp;" "&amp;F2</f>
        <v>Alliance Of Progressives-Related Coalitions ) (Alleanza dei Progressisti, AP)</v>
      </c>
      <c r="F2" s="135" t="str">
        <f t="shared" ref="F2" si="1">"("&amp;K2&amp;",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(Alleanza dei Progressisti, AP)</v>
      </c>
      <c r="G2" s="165" t="s">
        <v>1721</v>
      </c>
      <c r="H2" s="165" t="s">
        <v>1573</v>
      </c>
      <c r="I2" s="139"/>
      <c r="J2" s="139"/>
      <c r="K2" s="2" t="s">
        <v>1603</v>
      </c>
      <c r="L2" s="166"/>
      <c r="M2" s="140"/>
      <c r="O2" s="141"/>
      <c r="P2" s="140"/>
    </row>
    <row r="3" spans="1:48" ht="13.5" customHeight="1" x14ac:dyDescent="0.2">
      <c r="A3" s="138" t="s">
        <v>1636</v>
      </c>
      <c r="B3" s="2" t="s">
        <v>2011</v>
      </c>
      <c r="C3" s="2" t="s">
        <v>2010</v>
      </c>
      <c r="D3" s="139"/>
      <c r="E3" s="73" t="str">
        <f t="shared" ref="E3:E66" si="2">G3&amp;" "&amp;F3</f>
        <v>Democratic Alliance (Alleanza Democratica, AD)</v>
      </c>
      <c r="F3" s="135" t="str">
        <f t="shared" ref="F3:F66" si="3">"("&amp;K3&amp;", "&amp;H3&amp;")"&amp;IF(M3="","",", known until "&amp;R3&amp;" as "&amp;M3&amp;" ("&amp;N3&amp;", "&amp;O3&amp;IF(P3="","","/ "&amp;P3)&amp;")"&amp;IF(S3="","",", known from "&amp;R3&amp;" until "&amp;X3&amp;" as "&amp;S3&amp;" ("&amp;T3&amp;", "&amp;U3&amp;IF(V3="","","/ "&amp;V3)&amp;")"))&amp;IF(AD3="","",", known from "&amp;X3&amp;" until "&amp;AD3&amp;" as "&amp;Y3&amp;" ("&amp;Z3&amp;", "&amp;AA3&amp;")"&amp;IF(AB3="","","/ "&amp;AB3)&amp;")")&amp;IF(AE3="","",", known from "&amp;AD3&amp;" until "&amp;AJ3&amp;" as "&amp;AE3&amp;" ("&amp;AF3&amp;", "&amp;AG3&amp;IF(AH3="","","/ "&amp;AH3)&amp;")")&amp;IF(AK3="","",", known from "&amp;AJ3&amp;" until "&amp;AP3&amp;" as "&amp;AK3&amp;" ("&amp;AL3&amp;", "&amp;AM3&amp;IF(AN3="","","/ "&amp;AN3)&amp;")")&amp;IF(AQ3="","",", known from "&amp;AP3&amp;" until "&amp;AV3&amp;" as "&amp;AQ3&amp;" ("&amp;AR3&amp;", "&amp;AS3&amp;IF(AT3="","","/ "&amp;AT3)&amp;")")</f>
        <v>(Alleanza Democratica, AD)</v>
      </c>
      <c r="G3" s="165" t="s">
        <v>1459</v>
      </c>
      <c r="H3" s="165" t="s">
        <v>1460</v>
      </c>
      <c r="I3" s="139"/>
      <c r="J3" s="139"/>
      <c r="K3" s="2" t="s">
        <v>1458</v>
      </c>
    </row>
    <row r="4" spans="1:48" ht="13.5" customHeight="1" x14ac:dyDescent="0.2">
      <c r="A4" s="138" t="s">
        <v>1998</v>
      </c>
      <c r="D4" s="139"/>
      <c r="E4" s="73" t="str">
        <f t="shared" si="2"/>
        <v>Alliance of the Center (Alleanza di Centro, AdC)</v>
      </c>
      <c r="F4" s="135" t="str">
        <f t="shared" si="3"/>
        <v>(Alleanza di Centro, AdC)</v>
      </c>
      <c r="G4" s="165" t="s">
        <v>1960</v>
      </c>
      <c r="H4" s="165" t="s">
        <v>1961</v>
      </c>
      <c r="I4" s="139"/>
      <c r="J4" s="139"/>
      <c r="K4" s="2" t="s">
        <v>1926</v>
      </c>
    </row>
    <row r="5" spans="1:48" ht="13.5" customHeight="1" x14ac:dyDescent="0.2">
      <c r="A5" s="138" t="s">
        <v>1321</v>
      </c>
      <c r="B5" s="2" t="s">
        <v>2012</v>
      </c>
      <c r="D5" s="139"/>
      <c r="E5" s="73" t="str">
        <f t="shared" si="2"/>
        <v>National Alliance (Alleanza Nazionale, AN)</v>
      </c>
      <c r="F5" s="135" t="str">
        <f t="shared" si="3"/>
        <v>(Alleanza Nazionale, AN)</v>
      </c>
      <c r="G5" s="165" t="s">
        <v>1204</v>
      </c>
      <c r="H5" s="165" t="s">
        <v>576</v>
      </c>
      <c r="I5" s="139"/>
      <c r="J5" s="139"/>
      <c r="K5" s="2" t="s">
        <v>1276</v>
      </c>
      <c r="M5" s="140"/>
      <c r="O5" s="141"/>
      <c r="P5" s="140"/>
    </row>
    <row r="6" spans="1:48" ht="13.5" customHeight="1" x14ac:dyDescent="0.2">
      <c r="A6" s="138" t="s">
        <v>1906</v>
      </c>
      <c r="B6" s="2" t="s">
        <v>2012</v>
      </c>
      <c r="D6" s="139"/>
      <c r="E6" s="73" t="str">
        <f t="shared" si="2"/>
        <v>National Alliance-Segni Pact (Alleanza Nazionale-Patto Segni, AN-PS)</v>
      </c>
      <c r="F6" s="135" t="str">
        <f t="shared" si="3"/>
        <v>(Alleanza Nazionale-Patto Segni, AN-PS)</v>
      </c>
      <c r="G6" s="165" t="s">
        <v>1223</v>
      </c>
      <c r="H6" s="165" t="s">
        <v>1886</v>
      </c>
      <c r="I6" s="139"/>
      <c r="J6" s="139"/>
      <c r="K6" s="2" t="s">
        <v>1927</v>
      </c>
    </row>
    <row r="7" spans="1:48" ht="13.5" customHeight="1" x14ac:dyDescent="0.2">
      <c r="A7" s="138" t="s">
        <v>1920</v>
      </c>
      <c r="B7" s="2" t="s">
        <v>2013</v>
      </c>
      <c r="D7" s="139"/>
      <c r="E7" s="73" t="str">
        <f t="shared" si="2"/>
        <v>Popular Alliance-Union of Democrats for Europe (Alleanza Popolare-Unione dei democratici per l'Europa, AP-UDEUR)</v>
      </c>
      <c r="F7" s="135" t="str">
        <f t="shared" si="3"/>
        <v>(Alleanza Popolare-Unione dei democratici per l'Europa, AP-UDEUR)</v>
      </c>
      <c r="G7" s="165" t="s">
        <v>1962</v>
      </c>
      <c r="H7" s="165" t="s">
        <v>1895</v>
      </c>
      <c r="I7" s="139"/>
      <c r="J7" s="139"/>
      <c r="K7" s="2" t="s">
        <v>1928</v>
      </c>
      <c r="M7" s="140"/>
      <c r="O7" s="140"/>
      <c r="P7" s="140"/>
    </row>
    <row r="8" spans="1:48" ht="13.5" customHeight="1" x14ac:dyDescent="0.2">
      <c r="A8" s="138" t="s">
        <v>1629</v>
      </c>
      <c r="B8" s="2" t="s">
        <v>2014</v>
      </c>
      <c r="D8" s="139"/>
      <c r="E8" s="73" t="str">
        <f t="shared" si="2"/>
        <v>Social Alternative (Alternativa Sociale, AS)</v>
      </c>
      <c r="F8" s="135" t="str">
        <f t="shared" si="3"/>
        <v>(Alternativa Sociale, AS)</v>
      </c>
      <c r="G8" s="165" t="s">
        <v>1205</v>
      </c>
      <c r="H8" s="165" t="s">
        <v>1249</v>
      </c>
      <c r="I8" s="139"/>
      <c r="J8" s="139"/>
      <c r="K8" s="2" t="s">
        <v>1277</v>
      </c>
      <c r="M8" s="140"/>
      <c r="O8" s="140"/>
      <c r="P8" s="140"/>
    </row>
    <row r="9" spans="1:48" ht="13.5" customHeight="1" x14ac:dyDescent="0.2">
      <c r="A9" s="138" t="s">
        <v>1507</v>
      </c>
      <c r="D9" s="139"/>
      <c r="E9" s="73" t="str">
        <f t="shared" si="2"/>
        <v>Association of Italians in South America (Associazioni Italiane in Sud America, AISA)</v>
      </c>
      <c r="F9" s="135" t="str">
        <f t="shared" si="3"/>
        <v>(Associazioni Italiane in Sud America, AISA)</v>
      </c>
      <c r="G9" s="165" t="s">
        <v>1543</v>
      </c>
      <c r="H9" s="165" t="s">
        <v>1574</v>
      </c>
      <c r="I9" s="139"/>
      <c r="J9" s="139"/>
      <c r="K9" s="2" t="s">
        <v>1604</v>
      </c>
      <c r="M9" s="140"/>
      <c r="O9" s="140"/>
      <c r="P9" s="140"/>
    </row>
    <row r="10" spans="1:48" ht="13.5" customHeight="1" x14ac:dyDescent="0.2">
      <c r="A10" s="138" t="s">
        <v>1501</v>
      </c>
      <c r="D10" s="139"/>
      <c r="E10" s="73" t="str">
        <f t="shared" si="2"/>
        <v>Autonomy-Liberty-Democracy (Autonomie Liberté Démocratie, ALD)</v>
      </c>
      <c r="F10" s="135" t="str">
        <f t="shared" si="3"/>
        <v>(Autonomie Liberté Démocratie, ALD)</v>
      </c>
      <c r="G10" s="165" t="s">
        <v>1538</v>
      </c>
      <c r="H10" s="165" t="s">
        <v>1568</v>
      </c>
      <c r="I10" s="139"/>
      <c r="J10" s="139"/>
      <c r="K10" s="2" t="s">
        <v>1599</v>
      </c>
    </row>
    <row r="11" spans="1:48" ht="13.5" customHeight="1" x14ac:dyDescent="0.2">
      <c r="A11" s="138" t="s">
        <v>1500</v>
      </c>
      <c r="D11" s="139"/>
      <c r="E11" s="73" t="str">
        <f t="shared" si="2"/>
        <v>Hunting-Fishing-Environment (Caccia-Pesce-Ambiente, CPA)</v>
      </c>
      <c r="F11" s="135" t="str">
        <f t="shared" si="3"/>
        <v>(Caccia-Pesce-Ambiente, CPA)</v>
      </c>
      <c r="G11" s="165" t="s">
        <v>1537</v>
      </c>
      <c r="H11" s="165" t="s">
        <v>1567</v>
      </c>
      <c r="I11" s="139"/>
      <c r="J11" s="139"/>
      <c r="K11" s="2" t="s">
        <v>1598</v>
      </c>
    </row>
    <row r="12" spans="1:48" ht="13.5" customHeight="1" x14ac:dyDescent="0.2">
      <c r="A12" s="138" t="s">
        <v>1476</v>
      </c>
      <c r="B12" s="2" t="s">
        <v>2015</v>
      </c>
      <c r="D12" s="139"/>
      <c r="E12" s="73" t="str">
        <f t="shared" si="2"/>
        <v>House of Liberty (Casa delle Liberta', CdL)</v>
      </c>
      <c r="F12" s="135" t="str">
        <f t="shared" si="3"/>
        <v>(Casa delle Liberta', CdL)</v>
      </c>
      <c r="G12" s="165" t="s">
        <v>1516</v>
      </c>
      <c r="H12" s="165" t="s">
        <v>1550</v>
      </c>
      <c r="I12" s="139"/>
      <c r="J12" s="139"/>
      <c r="K12" s="2" t="s">
        <v>1583</v>
      </c>
      <c r="M12" s="140"/>
      <c r="O12" s="140"/>
      <c r="P12" s="140"/>
    </row>
    <row r="13" spans="1:48" ht="13.5" customHeight="1" x14ac:dyDescent="0.2">
      <c r="A13" s="138" t="s">
        <v>1332</v>
      </c>
      <c r="B13" s="2" t="s">
        <v>2016</v>
      </c>
      <c r="D13" s="139"/>
      <c r="E13" s="73" t="str">
        <f t="shared" si="2"/>
        <v>Democratic Christian Centre (Centro Cristiano Democratico, CCD)</v>
      </c>
      <c r="F13" s="135" t="str">
        <f t="shared" si="3"/>
        <v>(Centro Cristiano Democratico, CCD)</v>
      </c>
      <c r="G13" s="165" t="s">
        <v>1206</v>
      </c>
      <c r="H13" s="165" t="s">
        <v>856</v>
      </c>
      <c r="I13" s="139"/>
      <c r="J13" s="139"/>
      <c r="K13" s="2" t="s">
        <v>1929</v>
      </c>
    </row>
    <row r="14" spans="1:48" ht="13.5" customHeight="1" x14ac:dyDescent="0.2">
      <c r="A14" s="138" t="s">
        <v>1338</v>
      </c>
      <c r="B14" s="2" t="s">
        <v>2016</v>
      </c>
      <c r="D14" s="139"/>
      <c r="E14" s="73" t="str">
        <f t="shared" si="2"/>
        <v>Christian Democratic Centre-United Christian Democrats (Centro Cristiano Democratico-Cristiani Democratici Uniti, CCD-CDU)</v>
      </c>
      <c r="F14" s="135" t="str">
        <f t="shared" si="3"/>
        <v>(Centro Cristiano Democratico-Cristiani Democratici Uniti, CCD-CDU)</v>
      </c>
      <c r="G14" s="165" t="s">
        <v>1207</v>
      </c>
      <c r="H14" s="165" t="s">
        <v>1250</v>
      </c>
      <c r="I14" s="139"/>
      <c r="J14" s="139"/>
      <c r="K14" s="2" t="s">
        <v>1278</v>
      </c>
    </row>
    <row r="15" spans="1:48" ht="13.5" customHeight="1" x14ac:dyDescent="0.2">
      <c r="A15" s="138" t="s">
        <v>1484</v>
      </c>
      <c r="B15" s="2" t="s">
        <v>2016</v>
      </c>
      <c r="D15" s="139"/>
      <c r="E15" s="73" t="str">
        <f t="shared" si="2"/>
        <v>Democratic Center (Centro Democratico, CD)</v>
      </c>
      <c r="F15" s="135" t="str">
        <f t="shared" si="3"/>
        <v>(Centro Democratico, CD)</v>
      </c>
      <c r="G15" s="165" t="s">
        <v>1525</v>
      </c>
      <c r="H15" s="165" t="s">
        <v>1555</v>
      </c>
      <c r="I15" s="139"/>
      <c r="J15" s="139"/>
      <c r="K15" s="2" t="s">
        <v>1611</v>
      </c>
      <c r="M15" s="140"/>
      <c r="O15" s="140"/>
      <c r="P15" s="140"/>
    </row>
    <row r="16" spans="1:48" ht="13.5" customHeight="1" x14ac:dyDescent="0.2">
      <c r="A16" s="138" t="s">
        <v>1479</v>
      </c>
      <c r="B16" s="2" t="s">
        <v>2009</v>
      </c>
      <c r="C16" s="2" t="s">
        <v>2017</v>
      </c>
      <c r="D16" s="139"/>
      <c r="E16" s="73" t="str">
        <f t="shared" si="2"/>
        <v>Italian Communists (Comunisti Italiani, CI)</v>
      </c>
      <c r="F16" s="135" t="str">
        <f t="shared" si="3"/>
        <v>(Comunisti Italiani, CI)</v>
      </c>
      <c r="G16" s="165" t="s">
        <v>1520</v>
      </c>
      <c r="H16" s="165" t="s">
        <v>1553</v>
      </c>
      <c r="I16" s="139"/>
      <c r="J16" s="139"/>
      <c r="K16" s="2" t="s">
        <v>1612</v>
      </c>
      <c r="M16" s="140"/>
      <c r="O16" s="140"/>
      <c r="P16" s="140"/>
    </row>
    <row r="17" spans="1:16" ht="13.5" customHeight="1" x14ac:dyDescent="0.2">
      <c r="A17" s="138" t="s">
        <v>1512</v>
      </c>
      <c r="D17" s="139"/>
      <c r="E17" s="73" t="str">
        <f t="shared" si="2"/>
        <v>With Illy for Trieste-Olive Tree (Con Illy Per Trieste-L'Ulivo, IPT-U)</v>
      </c>
      <c r="F17" s="135" t="str">
        <f t="shared" si="3"/>
        <v>(Con Illy Per Trieste-L'Ulivo, IPT-U)</v>
      </c>
      <c r="G17" s="165" t="s">
        <v>1548</v>
      </c>
      <c r="H17" s="165" t="s">
        <v>1579</v>
      </c>
      <c r="I17" s="139"/>
      <c r="J17" s="139"/>
      <c r="K17" s="2" t="s">
        <v>1607</v>
      </c>
      <c r="M17" s="140"/>
      <c r="O17" s="140"/>
      <c r="P17" s="140"/>
    </row>
    <row r="18" spans="1:16" ht="13.5" customHeight="1" x14ac:dyDescent="0.2">
      <c r="A18" s="138" t="s">
        <v>1903</v>
      </c>
      <c r="B18" s="2" t="s">
        <v>2016</v>
      </c>
      <c r="D18" s="139"/>
      <c r="E18" s="73" t="str">
        <f t="shared" si="2"/>
        <v>United Christian Democrats (Cristiano democratici uniti, CDU)</v>
      </c>
      <c r="F18" s="135" t="str">
        <f t="shared" si="3"/>
        <v>(Cristiano democratici uniti, CDU)</v>
      </c>
      <c r="G18" s="165" t="s">
        <v>1208</v>
      </c>
      <c r="H18" s="165" t="s">
        <v>1251</v>
      </c>
      <c r="I18" s="139"/>
      <c r="J18" s="139"/>
      <c r="K18" s="2" t="s">
        <v>1279</v>
      </c>
      <c r="M18" s="140"/>
      <c r="O18" s="140"/>
      <c r="P18" s="140"/>
    </row>
    <row r="19" spans="1:16" ht="13.5" customHeight="1" x14ac:dyDescent="0.2">
      <c r="A19" s="138" t="s">
        <v>1354</v>
      </c>
      <c r="B19" s="2" t="s">
        <v>2009</v>
      </c>
      <c r="D19" s="139"/>
      <c r="E19" s="73" t="str">
        <f t="shared" si="2"/>
        <v>Democrats of the Left (Democratici di Sinistra, DS)</v>
      </c>
      <c r="F19" s="135" t="str">
        <f t="shared" si="3"/>
        <v>(Democratici di Sinistra, DS)</v>
      </c>
      <c r="G19" s="165" t="s">
        <v>1213</v>
      </c>
      <c r="H19" s="165" t="s">
        <v>553</v>
      </c>
      <c r="I19" s="139"/>
      <c r="J19" s="139"/>
      <c r="K19" s="2" t="s">
        <v>1283</v>
      </c>
    </row>
    <row r="20" spans="1:16" ht="13.5" customHeight="1" x14ac:dyDescent="0.2">
      <c r="A20" s="138" t="s">
        <v>1921</v>
      </c>
      <c r="D20" s="139"/>
      <c r="E20" s="73" t="str">
        <f t="shared" si="2"/>
        <v>Democrats Liberals Republicans Europeans (Democratici Liberali Repubblicani Europei, ELDR)</v>
      </c>
      <c r="F20" s="135" t="str">
        <f t="shared" si="3"/>
        <v>(Democratici Liberali Repubblicani Europei, ELDR)</v>
      </c>
      <c r="G20" s="165" t="s">
        <v>1963</v>
      </c>
      <c r="H20" s="165" t="s">
        <v>1964</v>
      </c>
      <c r="I20" s="139"/>
      <c r="J20" s="139"/>
      <c r="K20" s="2" t="s">
        <v>1930</v>
      </c>
      <c r="M20" s="140"/>
      <c r="O20" s="140"/>
      <c r="P20" s="140"/>
    </row>
    <row r="21" spans="1:16" ht="13.5" customHeight="1" x14ac:dyDescent="0.2">
      <c r="A21" s="138" t="s">
        <v>1328</v>
      </c>
      <c r="B21" s="2" t="s">
        <v>2016</v>
      </c>
      <c r="D21" s="139"/>
      <c r="E21" s="73" t="str">
        <f t="shared" si="2"/>
        <v>Christian Democratic Party (Democrazia Cristiana, DC)</v>
      </c>
      <c r="F21" s="135" t="str">
        <f t="shared" si="3"/>
        <v>(Democrazia Cristiana, DC)</v>
      </c>
      <c r="G21" s="165" t="s">
        <v>1209</v>
      </c>
      <c r="H21" s="165" t="s">
        <v>532</v>
      </c>
      <c r="I21" s="139"/>
      <c r="J21" s="139"/>
      <c r="K21" s="2" t="s">
        <v>1931</v>
      </c>
    </row>
    <row r="22" spans="1:16" ht="13.5" customHeight="1" x14ac:dyDescent="0.2">
      <c r="A22" s="138" t="s">
        <v>1346</v>
      </c>
      <c r="B22" s="2" t="s">
        <v>2016</v>
      </c>
      <c r="D22" s="139"/>
      <c r="E22" s="73" t="str">
        <f t="shared" si="2"/>
        <v>Christian Democracy for the Autonomies (Democrazia Cristiana per le Autonomie, DCpA)</v>
      </c>
      <c r="F22" s="135" t="str">
        <f t="shared" si="3"/>
        <v>(Democrazia Cristiana per le Autonomie, DCpA)</v>
      </c>
      <c r="G22" s="165" t="s">
        <v>1210</v>
      </c>
      <c r="H22" s="165" t="s">
        <v>1192</v>
      </c>
      <c r="I22" s="139"/>
      <c r="J22" s="139"/>
      <c r="K22" s="2" t="s">
        <v>1280</v>
      </c>
    </row>
    <row r="23" spans="1:16" ht="13.5" customHeight="1" x14ac:dyDescent="0.2">
      <c r="A23" s="138" t="s">
        <v>1999</v>
      </c>
      <c r="B23" s="2" t="s">
        <v>2016</v>
      </c>
      <c r="D23" s="139"/>
      <c r="E23" s="73" t="str">
        <f t="shared" si="2"/>
        <v>Christian Democracy/New Socialist Party (Democrazia Cristiana-Nuovo Partito Socialista, DC-NPSI)</v>
      </c>
      <c r="F23" s="135" t="str">
        <f t="shared" si="3"/>
        <v>(Democrazia Cristiana-Nuovo Partito Socialista, DC-NPSI)</v>
      </c>
      <c r="G23" s="165" t="s">
        <v>1453</v>
      </c>
      <c r="H23" s="165" t="s">
        <v>1454</v>
      </c>
      <c r="I23" s="139"/>
      <c r="J23" s="139"/>
      <c r="K23" s="2" t="s">
        <v>1452</v>
      </c>
      <c r="M23" s="140"/>
      <c r="O23" s="140"/>
      <c r="P23" s="140"/>
    </row>
    <row r="24" spans="1:16" ht="13.5" customHeight="1" x14ac:dyDescent="0.2">
      <c r="A24" s="138" t="s">
        <v>1502</v>
      </c>
      <c r="D24" s="139"/>
      <c r="E24" s="73" t="str">
        <f t="shared" si="2"/>
        <v>Democracy and Liberty (Democrazia e Liberta, DeL)</v>
      </c>
      <c r="F24" s="135" t="str">
        <f t="shared" si="3"/>
        <v>(Democrazia e Liberta, DeL)</v>
      </c>
      <c r="G24" s="165" t="s">
        <v>1539</v>
      </c>
      <c r="H24" s="165" t="s">
        <v>1569</v>
      </c>
      <c r="I24" s="139"/>
      <c r="J24" s="139"/>
      <c r="K24" s="2" t="s">
        <v>1600</v>
      </c>
    </row>
    <row r="25" spans="1:16" ht="13.5" customHeight="1" x14ac:dyDescent="0.2">
      <c r="A25" s="138" t="s">
        <v>1630</v>
      </c>
      <c r="D25" s="139"/>
      <c r="E25" s="73" t="str">
        <f t="shared" si="2"/>
        <v>European Democracy (Democrazia Europea, DE)</v>
      </c>
      <c r="F25" s="135" t="str">
        <f t="shared" si="3"/>
        <v>(Democrazia Europea, DE)</v>
      </c>
      <c r="G25" s="165" t="s">
        <v>1211</v>
      </c>
      <c r="H25" s="165" t="s">
        <v>1252</v>
      </c>
      <c r="I25" s="139"/>
      <c r="J25" s="139"/>
      <c r="K25" s="2" t="s">
        <v>1281</v>
      </c>
    </row>
    <row r="26" spans="1:16" ht="13.5" customHeight="1" x14ac:dyDescent="0.2">
      <c r="A26" s="138" t="s">
        <v>1490</v>
      </c>
      <c r="B26" s="2" t="s">
        <v>2018</v>
      </c>
      <c r="D26" s="139"/>
      <c r="E26" s="73" t="str">
        <f t="shared" si="2"/>
        <v>Proletarian Democracy (Democrazia Proletaria, DP)</v>
      </c>
      <c r="F26" s="135" t="str">
        <f t="shared" si="3"/>
        <v>(Democrazia Proletaria, DP)</v>
      </c>
      <c r="G26" s="165" t="s">
        <v>1530</v>
      </c>
      <c r="H26" s="165" t="s">
        <v>735</v>
      </c>
      <c r="I26" s="139"/>
      <c r="J26" s="139"/>
      <c r="K26" s="2" t="s">
        <v>1591</v>
      </c>
    </row>
    <row r="27" spans="1:16" ht="13.5" customHeight="1" x14ac:dyDescent="0.2">
      <c r="A27" s="138" t="s">
        <v>1509</v>
      </c>
      <c r="B27" s="2" t="s">
        <v>2019</v>
      </c>
      <c r="D27" s="139"/>
      <c r="E27" s="73" t="str">
        <f t="shared" si="2"/>
        <v>Act to Stop the Decline (Fare Per Fermare Il Declino , FFiD)</v>
      </c>
      <c r="F27" s="135" t="str">
        <f t="shared" si="3"/>
        <v>(Fare Per Fermare Il Declino , FFiD)</v>
      </c>
      <c r="G27" s="165" t="s">
        <v>1545</v>
      </c>
      <c r="H27" s="165" t="s">
        <v>1576</v>
      </c>
      <c r="I27" s="139"/>
      <c r="J27" s="139"/>
      <c r="K27" s="2" t="s">
        <v>1616</v>
      </c>
      <c r="M27" s="140"/>
      <c r="O27" s="140"/>
      <c r="P27" s="140"/>
    </row>
    <row r="28" spans="1:16" ht="13.5" customHeight="1" x14ac:dyDescent="0.2">
      <c r="A28" s="138" t="s">
        <v>1916</v>
      </c>
      <c r="D28" s="139"/>
      <c r="E28" s="73" t="str">
        <f t="shared" si="2"/>
        <v>Federalism (Federalismo, F)</v>
      </c>
      <c r="F28" s="135" t="str">
        <f t="shared" si="3"/>
        <v>(Federalismo, F)</v>
      </c>
      <c r="G28" s="165" t="s">
        <v>1965</v>
      </c>
      <c r="H28" s="165" t="s">
        <v>1966</v>
      </c>
      <c r="I28" s="139"/>
      <c r="J28" s="139"/>
      <c r="K28" s="2" t="s">
        <v>1932</v>
      </c>
    </row>
    <row r="29" spans="1:16" ht="13.5" customHeight="1" x14ac:dyDescent="0.2">
      <c r="A29" s="138" t="s">
        <v>1496</v>
      </c>
      <c r="D29" s="139"/>
      <c r="E29" s="73" t="str">
        <f t="shared" si="2"/>
        <v>Ferderalism-Pensioners Alive (Federalismo-Pensionati Uomini Vivi, F-PUV)</v>
      </c>
      <c r="F29" s="135" t="str">
        <f t="shared" si="3"/>
        <v>(Federalismo-Pensionati Uomini Vivi, F-PUV)</v>
      </c>
      <c r="G29" s="165" t="s">
        <v>1534</v>
      </c>
      <c r="H29" s="165" t="s">
        <v>1563</v>
      </c>
      <c r="I29" s="139"/>
      <c r="J29" s="139"/>
      <c r="K29" s="2" t="s">
        <v>1594</v>
      </c>
    </row>
    <row r="30" spans="1:16" ht="13.5" customHeight="1" x14ac:dyDescent="0.2">
      <c r="A30" s="138" t="s">
        <v>1364</v>
      </c>
      <c r="B30" s="2" t="s">
        <v>2010</v>
      </c>
      <c r="D30" s="139"/>
      <c r="E30" s="73" t="str">
        <f t="shared" si="2"/>
        <v>Green Federation (Federazione dei Verdi, Verdi)</v>
      </c>
      <c r="F30" s="135" t="str">
        <f t="shared" si="3"/>
        <v>(Federazione dei Verdi, Verdi)</v>
      </c>
      <c r="G30" s="165" t="s">
        <v>1247</v>
      </c>
      <c r="H30" s="165" t="s">
        <v>1275</v>
      </c>
      <c r="I30" s="139"/>
      <c r="J30" s="139"/>
      <c r="K30" s="2" t="s">
        <v>1314</v>
      </c>
    </row>
    <row r="31" spans="1:16" ht="13.5" customHeight="1" x14ac:dyDescent="0.2">
      <c r="A31" s="138" t="s">
        <v>1357</v>
      </c>
      <c r="B31" s="2" t="s">
        <v>2015</v>
      </c>
      <c r="D31" s="139"/>
      <c r="E31" s="73" t="str">
        <f t="shared" si="2"/>
        <v>Go Italy! (Forza Italia, FI)</v>
      </c>
      <c r="F31" s="135" t="str">
        <f t="shared" si="3"/>
        <v>(Forza Italia, FI)</v>
      </c>
      <c r="G31" s="165" t="s">
        <v>1214</v>
      </c>
      <c r="H31" s="165" t="s">
        <v>542</v>
      </c>
      <c r="I31" s="139"/>
      <c r="J31" s="139"/>
      <c r="K31" s="2" t="s">
        <v>1284</v>
      </c>
      <c r="M31" s="140"/>
      <c r="O31" s="140"/>
      <c r="P31" s="140"/>
    </row>
    <row r="32" spans="1:16" ht="13.5" customHeight="1" x14ac:dyDescent="0.2">
      <c r="A32" s="138" t="s">
        <v>1925</v>
      </c>
      <c r="B32" s="2" t="s">
        <v>2020</v>
      </c>
      <c r="C32" s="2" t="s">
        <v>2009</v>
      </c>
      <c r="D32" s="139"/>
      <c r="E32" s="73" t="str">
        <f t="shared" si="2"/>
        <v>New Force (Forza Nuova, FN)</v>
      </c>
      <c r="F32" s="135" t="str">
        <f t="shared" si="3"/>
        <v>(Forza Nuova, FN)</v>
      </c>
      <c r="G32" s="166" t="s">
        <v>1967</v>
      </c>
      <c r="H32" s="165" t="s">
        <v>1897</v>
      </c>
      <c r="I32" s="139"/>
      <c r="J32" s="139"/>
      <c r="K32" s="2" t="s">
        <v>1933</v>
      </c>
      <c r="L32" s="2" t="s">
        <v>117</v>
      </c>
      <c r="M32" s="140"/>
      <c r="O32" s="140"/>
      <c r="P32" s="140"/>
    </row>
    <row r="33" spans="1:20" ht="13.5" customHeight="1" x14ac:dyDescent="0.2">
      <c r="A33" s="138" t="s">
        <v>1477</v>
      </c>
      <c r="B33" s="2" t="s">
        <v>2015</v>
      </c>
      <c r="D33" s="139"/>
      <c r="E33" s="73" t="str">
        <f t="shared" si="2"/>
        <v>Brothers of Italy (Fratelli d'Italia, FdL)</v>
      </c>
      <c r="F33" s="135" t="str">
        <f t="shared" si="3"/>
        <v>(Fratelli d'Italia, FdL)</v>
      </c>
      <c r="G33" s="165" t="s">
        <v>1517</v>
      </c>
      <c r="H33" s="165" t="s">
        <v>1968</v>
      </c>
      <c r="I33" s="139"/>
      <c r="J33" s="139"/>
      <c r="K33" s="2" t="s">
        <v>1615</v>
      </c>
    </row>
    <row r="34" spans="1:20" ht="13.5" customHeight="1" x14ac:dyDescent="0.2">
      <c r="A34" s="138" t="s">
        <v>1620</v>
      </c>
      <c r="D34" s="139"/>
      <c r="E34" s="73" t="str">
        <f t="shared" si="2"/>
        <v>Future and Liberty for Italy (Futuro e Liberta' per l'Italia, FLI)</v>
      </c>
      <c r="F34" s="135" t="str">
        <f t="shared" si="3"/>
        <v>(Futuro e Liberta' per l'Italia, FLI)</v>
      </c>
      <c r="G34" s="165" t="s">
        <v>1518</v>
      </c>
      <c r="H34" s="165" t="s">
        <v>1551</v>
      </c>
      <c r="I34" s="139"/>
      <c r="J34" s="139"/>
      <c r="K34" s="2" t="s">
        <v>1614</v>
      </c>
      <c r="P34" s="140"/>
    </row>
    <row r="35" spans="1:20" ht="13.5" customHeight="1" x14ac:dyDescent="0.2">
      <c r="A35" s="138" t="s">
        <v>1495</v>
      </c>
      <c r="B35" s="2" t="s">
        <v>2021</v>
      </c>
      <c r="D35" s="139"/>
      <c r="E35" s="73" t="str">
        <f t="shared" si="2"/>
        <v>Great South-Movement for Autonomies (Grande Sud - Movimento per le Autonomie, GS-MPA)</v>
      </c>
      <c r="F35" s="135" t="str">
        <f t="shared" si="3"/>
        <v>(Grande Sud - Movimento per le Autonomie, GS-MPA)</v>
      </c>
      <c r="G35" s="165" t="s">
        <v>1533</v>
      </c>
      <c r="H35" s="165" t="s">
        <v>1562</v>
      </c>
      <c r="I35" s="139"/>
      <c r="J35" s="139"/>
      <c r="K35" s="2" t="s">
        <v>1617</v>
      </c>
    </row>
    <row r="36" spans="1:20" ht="13.5" customHeight="1" x14ac:dyDescent="0.2">
      <c r="A36" s="138" t="s">
        <v>1348</v>
      </c>
      <c r="D36" s="139"/>
      <c r="E36" s="73" t="str">
        <f t="shared" si="2"/>
        <v>The Democrats (I Democratici, DEM)</v>
      </c>
      <c r="F36" s="135" t="str">
        <f t="shared" si="3"/>
        <v>(I Democratici, DEM)</v>
      </c>
      <c r="G36" s="165" t="s">
        <v>1212</v>
      </c>
      <c r="H36" s="165" t="s">
        <v>1075</v>
      </c>
      <c r="I36" s="139"/>
      <c r="J36" s="139"/>
      <c r="K36" s="2" t="s">
        <v>1282</v>
      </c>
    </row>
    <row r="37" spans="1:20" ht="13.5" customHeight="1" x14ac:dyDescent="0.2">
      <c r="A37" s="138" t="s">
        <v>1880</v>
      </c>
      <c r="D37" s="139"/>
      <c r="E37" s="73" t="str">
        <f t="shared" si="2"/>
        <v>People's Party Italy Tomorrow (I Popolari di Italia Domani, PID)</v>
      </c>
      <c r="F37" s="135" t="str">
        <f t="shared" si="3"/>
        <v>(I Popolari di Italia Domani, PID)</v>
      </c>
      <c r="G37" s="165" t="s">
        <v>1878</v>
      </c>
      <c r="H37" s="165" t="s">
        <v>1877</v>
      </c>
      <c r="I37" s="139"/>
      <c r="J37" s="139"/>
      <c r="K37" s="2" t="s">
        <v>1876</v>
      </c>
      <c r="M37" s="140"/>
      <c r="O37" s="140"/>
      <c r="P37" s="140"/>
    </row>
    <row r="38" spans="1:20" ht="13.5" customHeight="1" x14ac:dyDescent="0.2">
      <c r="A38" s="138" t="s">
        <v>1482</v>
      </c>
      <c r="B38" s="2" t="s">
        <v>2011</v>
      </c>
      <c r="D38" s="139"/>
      <c r="E38" s="73" t="str">
        <f t="shared" si="2"/>
        <v>The Socialists (I Socialisti [Prodi Romano], S)</v>
      </c>
      <c r="F38" s="135" t="str">
        <f t="shared" si="3"/>
        <v>(I Socialisti [Prodi Romano], S)</v>
      </c>
      <c r="G38" s="165" t="s">
        <v>1523</v>
      </c>
      <c r="H38" s="165" t="s">
        <v>1554</v>
      </c>
      <c r="I38" s="139"/>
      <c r="J38" s="139"/>
      <c r="K38" s="2" t="s">
        <v>1586</v>
      </c>
    </row>
    <row r="39" spans="1:20" ht="13.5" customHeight="1" x14ac:dyDescent="0.2">
      <c r="A39" s="138" t="s">
        <v>1489</v>
      </c>
      <c r="B39" s="2" t="s">
        <v>2022</v>
      </c>
      <c r="D39" s="139"/>
      <c r="E39" s="73" t="str">
        <f t="shared" si="2"/>
        <v>Sunflower (Il Girasole, G)</v>
      </c>
      <c r="F39" s="135" t="str">
        <f t="shared" si="3"/>
        <v>(Il Girasole, G)</v>
      </c>
      <c r="G39" s="165" t="s">
        <v>1529</v>
      </c>
      <c r="H39" s="165" t="s">
        <v>1559</v>
      </c>
      <c r="I39" s="139"/>
      <c r="J39" s="139"/>
      <c r="K39" s="2" t="s">
        <v>1590</v>
      </c>
    </row>
    <row r="40" spans="1:20" ht="13.5" customHeight="1" x14ac:dyDescent="0.2">
      <c r="A40" s="138" t="s">
        <v>1623</v>
      </c>
      <c r="B40" s="2" t="s">
        <v>2015</v>
      </c>
      <c r="D40" s="139"/>
      <c r="E40" s="73" t="str">
        <f t="shared" si="2"/>
        <v>People of Freedom (Il Popolo della Libertà, PdL)</v>
      </c>
      <c r="F40" s="135" t="str">
        <f t="shared" si="3"/>
        <v>(Il Popolo della Libertà, PdL)</v>
      </c>
      <c r="G40" s="165" t="s">
        <v>1228</v>
      </c>
      <c r="H40" s="165" t="s">
        <v>584</v>
      </c>
      <c r="I40" s="139"/>
      <c r="J40" s="139"/>
      <c r="K40" s="2" t="s">
        <v>1297</v>
      </c>
    </row>
    <row r="41" spans="1:20" ht="13.5" customHeight="1" x14ac:dyDescent="0.2">
      <c r="A41" s="138" t="s">
        <v>1487</v>
      </c>
      <c r="B41" s="2" t="s">
        <v>2014</v>
      </c>
      <c r="D41" s="139"/>
      <c r="E41" s="73" t="str">
        <f t="shared" si="2"/>
        <v>The Right-Tricolor Flame (La Destra - Fiamma Tricolore, D-FT)</v>
      </c>
      <c r="F41" s="135" t="str">
        <f t="shared" si="3"/>
        <v>(La Destra - Fiamma Tricolore, D-FT)</v>
      </c>
      <c r="G41" s="165" t="s">
        <v>1527</v>
      </c>
      <c r="H41" s="165" t="s">
        <v>1557</v>
      </c>
      <c r="I41" s="139"/>
      <c r="J41" s="139"/>
      <c r="K41" s="2" t="s">
        <v>1613</v>
      </c>
      <c r="M41" s="140"/>
      <c r="S41" s="140"/>
      <c r="T41" s="54"/>
    </row>
    <row r="42" spans="1:20" ht="13.5" customHeight="1" x14ac:dyDescent="0.2">
      <c r="A42" s="138" t="s">
        <v>1908</v>
      </c>
      <c r="D42" s="139"/>
      <c r="E42" s="73" t="str">
        <f t="shared" si="2"/>
        <v>The Right-Movement for Autonomies-Party of Pensioners-Alliance of the Center (La Destra-Movimento per le Autonomie-Partito dei Pensionati-Alleanza di Centro, D-MPA-PdP-AdC)</v>
      </c>
      <c r="F42" s="135" t="str">
        <f t="shared" si="3"/>
        <v>(La Destra-Movimento per le Autonomie-Partito dei Pensionati-Alleanza di Centro, D-MPA-PdP-AdC)</v>
      </c>
      <c r="G42" s="165" t="s">
        <v>1969</v>
      </c>
      <c r="H42" s="165" t="s">
        <v>1970</v>
      </c>
      <c r="I42" s="139"/>
      <c r="J42" s="139"/>
      <c r="K42" s="2" t="s">
        <v>1934</v>
      </c>
    </row>
    <row r="43" spans="1:20" ht="13.5" customHeight="1" x14ac:dyDescent="0.2">
      <c r="A43" s="138" t="s">
        <v>1717</v>
      </c>
      <c r="B43" s="2" t="s">
        <v>2023</v>
      </c>
      <c r="C43" s="2" t="s">
        <v>2014</v>
      </c>
      <c r="D43" s="139"/>
      <c r="E43" s="73" t="str">
        <f t="shared" si="2"/>
        <v>The Network (La Rete Italia, Rete)</v>
      </c>
      <c r="F43" s="135" t="str">
        <f t="shared" si="3"/>
        <v>(La Rete Italia, Rete)</v>
      </c>
      <c r="G43" s="165" t="s">
        <v>1236</v>
      </c>
      <c r="H43" s="165" t="s">
        <v>1718</v>
      </c>
      <c r="I43" s="139"/>
      <c r="J43" s="139"/>
      <c r="K43" s="2" t="s">
        <v>1306</v>
      </c>
    </row>
    <row r="44" spans="1:20" ht="13.5" customHeight="1" x14ac:dyDescent="0.2">
      <c r="A44" s="138" t="s">
        <v>1626</v>
      </c>
      <c r="B44" s="2" t="s">
        <v>2022</v>
      </c>
      <c r="C44" s="2" t="s">
        <v>2009</v>
      </c>
      <c r="D44" s="139"/>
      <c r="E44" s="73" t="str">
        <f t="shared" si="2"/>
        <v>The Left-The Rainbow (La Sinistra-L'Arcolbaleno, SA)</v>
      </c>
      <c r="F44" s="135" t="str">
        <f t="shared" si="3"/>
        <v>(La Sinistra-L'Arcolbaleno, SA)</v>
      </c>
      <c r="G44" s="165" t="s">
        <v>1466</v>
      </c>
      <c r="H44" s="165" t="s">
        <v>1464</v>
      </c>
      <c r="I44" s="139"/>
      <c r="J44" s="139"/>
      <c r="K44" s="2" t="s">
        <v>1465</v>
      </c>
    </row>
    <row r="45" spans="1:20" ht="13.5" customHeight="1" x14ac:dyDescent="0.2">
      <c r="A45" s="138" t="s">
        <v>1924</v>
      </c>
      <c r="B45" s="2" t="s">
        <v>2021</v>
      </c>
      <c r="D45" s="139"/>
      <c r="E45" s="73" t="str">
        <f t="shared" si="2"/>
        <v>Lombard Alliance League (Lega Alleanza Lombarda, ALA)</v>
      </c>
      <c r="F45" s="135" t="str">
        <f t="shared" si="3"/>
        <v>(Lega Alleanza Lombarda, ALA)</v>
      </c>
      <c r="G45" s="165" t="s">
        <v>1971</v>
      </c>
      <c r="H45" s="165" t="s">
        <v>1898</v>
      </c>
      <c r="I45" s="139"/>
      <c r="J45" s="139"/>
      <c r="K45" s="2" t="s">
        <v>1935</v>
      </c>
    </row>
    <row r="46" spans="1:20" ht="13.5" customHeight="1" x14ac:dyDescent="0.2">
      <c r="A46" s="138" t="s">
        <v>1492</v>
      </c>
      <c r="B46" s="2" t="s">
        <v>2024</v>
      </c>
      <c r="D46" s="139"/>
      <c r="E46" s="73" t="str">
        <f t="shared" si="2"/>
        <v>Venetian Autonomy League (Lega Autonoma Veneta, LAV)</v>
      </c>
      <c r="F46" s="135" t="str">
        <f t="shared" si="3"/>
        <v>(Lega Autonoma Veneta, LAV)</v>
      </c>
      <c r="G46" s="165" t="s">
        <v>1216</v>
      </c>
      <c r="H46" s="165" t="s">
        <v>1254</v>
      </c>
      <c r="I46" s="139"/>
      <c r="J46" s="139"/>
      <c r="K46" s="2" t="s">
        <v>1285</v>
      </c>
    </row>
    <row r="47" spans="1:20" ht="13.5" customHeight="1" x14ac:dyDescent="0.2">
      <c r="A47" s="138" t="s">
        <v>1493</v>
      </c>
      <c r="B47" s="2" t="s">
        <v>2024</v>
      </c>
      <c r="D47" s="139"/>
      <c r="E47" s="73" t="str">
        <f t="shared" si="2"/>
        <v>Venetian Autonomy League-Olive Tree (Lega Autonomia Veneta-l'Ulivo, LAV-U)</v>
      </c>
      <c r="F47" s="135" t="str">
        <f t="shared" si="3"/>
        <v>(Lega Autonomia Veneta-l'Ulivo, LAV-U)</v>
      </c>
      <c r="G47" s="165" t="s">
        <v>1532</v>
      </c>
      <c r="H47" s="165" t="s">
        <v>1561</v>
      </c>
      <c r="I47" s="139"/>
      <c r="J47" s="139"/>
      <c r="K47" s="2" t="s">
        <v>1593</v>
      </c>
    </row>
    <row r="48" spans="1:20" ht="13.5" customHeight="1" x14ac:dyDescent="0.2">
      <c r="A48" s="138" t="s">
        <v>1494</v>
      </c>
      <c r="B48" s="2" t="s">
        <v>2025</v>
      </c>
      <c r="D48" s="139"/>
      <c r="E48" s="73" t="str">
        <f t="shared" si="2"/>
        <v>Southern Action League (Lega d’Azione Meridionale, LAM)</v>
      </c>
      <c r="F48" s="135" t="str">
        <f t="shared" si="3"/>
        <v>(Lega d’Azione Meridionale, LAM)</v>
      </c>
      <c r="G48" s="165" t="s">
        <v>1450</v>
      </c>
      <c r="H48" s="165" t="s">
        <v>1451</v>
      </c>
      <c r="I48" s="139"/>
      <c r="J48" s="139"/>
      <c r="K48" s="2" t="s">
        <v>1449</v>
      </c>
    </row>
    <row r="49" spans="1:18" ht="13.5" customHeight="1" x14ac:dyDescent="0.2">
      <c r="A49" s="138" t="s">
        <v>1499</v>
      </c>
      <c r="D49" s="139"/>
      <c r="E49" s="73" t="str">
        <f t="shared" si="2"/>
        <v>League of Leagues (Lega delle Leghe (Altre Leghe), LdL)</v>
      </c>
      <c r="F49" s="135" t="str">
        <f t="shared" si="3"/>
        <v>(Lega delle Leghe (Altre Leghe), LdL)</v>
      </c>
      <c r="G49" s="165" t="s">
        <v>1536</v>
      </c>
      <c r="H49" s="165" t="s">
        <v>1566</v>
      </c>
      <c r="I49" s="139"/>
      <c r="J49" s="139"/>
      <c r="K49" s="2" t="s">
        <v>1597</v>
      </c>
    </row>
    <row r="50" spans="1:18" ht="13.5" customHeight="1" x14ac:dyDescent="0.2">
      <c r="A50" s="138" t="s">
        <v>1485</v>
      </c>
      <c r="B50" s="2" t="s">
        <v>2021</v>
      </c>
      <c r="D50" s="139"/>
      <c r="E50" s="73" t="str">
        <f t="shared" si="2"/>
        <v>League of Lombardi (Lega Lombarda, LL)</v>
      </c>
      <c r="F50" s="135" t="str">
        <f t="shared" si="3"/>
        <v>(Lega Lombarda, LL)</v>
      </c>
      <c r="G50" s="165" t="s">
        <v>1526</v>
      </c>
      <c r="H50" s="165" t="s">
        <v>1556</v>
      </c>
      <c r="I50" s="139"/>
      <c r="J50" s="139"/>
      <c r="K50" s="2" t="s">
        <v>1588</v>
      </c>
    </row>
    <row r="51" spans="1:18" ht="13.5" customHeight="1" x14ac:dyDescent="0.2">
      <c r="A51" s="138" t="s">
        <v>1914</v>
      </c>
      <c r="B51" s="2" t="s">
        <v>2021</v>
      </c>
      <c r="D51" s="139"/>
      <c r="E51" s="73" t="str">
        <f t="shared" si="2"/>
        <v>League of Lombardy-Northern Alliance (Lega Lombarda-Alleanza Nord, LL-AN)</v>
      </c>
      <c r="F51" s="135" t="str">
        <f t="shared" si="3"/>
        <v>(Lega Lombarda-Alleanza Nord, LL-AN)</v>
      </c>
      <c r="G51" s="165" t="s">
        <v>1972</v>
      </c>
      <c r="H51" s="165" t="s">
        <v>1973</v>
      </c>
      <c r="I51" s="139"/>
      <c r="J51" s="139"/>
      <c r="K51" s="2" t="s">
        <v>1936</v>
      </c>
      <c r="Q51" s="167">
        <v>39873</v>
      </c>
      <c r="R51" s="168" t="s">
        <v>1474</v>
      </c>
    </row>
    <row r="52" spans="1:18" ht="13.5" customHeight="1" x14ac:dyDescent="0.2">
      <c r="A52" s="138" t="s">
        <v>1387</v>
      </c>
      <c r="B52" s="2" t="s">
        <v>2021</v>
      </c>
      <c r="D52" s="139"/>
      <c r="E52" s="73" t="str">
        <f t="shared" si="2"/>
        <v>Northern League (Lega Nord, LN)</v>
      </c>
      <c r="F52" s="135" t="str">
        <f t="shared" si="3"/>
        <v>(Lega Nord, LN)</v>
      </c>
      <c r="G52" s="165" t="s">
        <v>1219</v>
      </c>
      <c r="H52" s="165" t="s">
        <v>669</v>
      </c>
      <c r="I52" s="139"/>
      <c r="J52" s="139"/>
      <c r="K52" s="2" t="s">
        <v>1288</v>
      </c>
    </row>
    <row r="53" spans="1:18" ht="13.5" customHeight="1" x14ac:dyDescent="0.2">
      <c r="A53" s="138" t="s">
        <v>1910</v>
      </c>
      <c r="D53" s="139"/>
      <c r="E53" s="73" t="str">
        <f t="shared" si="2"/>
        <v>Sgarbi Liberals (Liberal Sgarbi, LS)</v>
      </c>
      <c r="F53" s="135" t="str">
        <f t="shared" si="3"/>
        <v>(Liberal Sgarbi, LS)</v>
      </c>
      <c r="G53" s="165" t="s">
        <v>1974</v>
      </c>
      <c r="H53" s="165" t="s">
        <v>1888</v>
      </c>
      <c r="I53" s="139"/>
      <c r="J53" s="139"/>
      <c r="K53" s="2" t="s">
        <v>1937</v>
      </c>
    </row>
    <row r="54" spans="1:18" ht="13.5" customHeight="1" x14ac:dyDescent="0.2">
      <c r="A54" s="138" t="s">
        <v>2255</v>
      </c>
      <c r="B54" s="2" t="s">
        <v>2021</v>
      </c>
      <c r="D54" s="139"/>
      <c r="E54" s="73" t="str">
        <f t="shared" si="2"/>
        <v>Venetian Republic League (Liga Veneta Repubblica, LVR)</v>
      </c>
      <c r="F54" s="135" t="str">
        <f t="shared" si="3"/>
        <v>(Liga Veneta Repubblica, LVR)</v>
      </c>
      <c r="G54" s="165" t="s">
        <v>1975</v>
      </c>
      <c r="H54" s="165" t="s">
        <v>2254</v>
      </c>
      <c r="I54" s="139"/>
      <c r="J54" s="139"/>
      <c r="K54" s="2" t="s">
        <v>1938</v>
      </c>
    </row>
    <row r="55" spans="1:18" ht="13.5" customHeight="1" x14ac:dyDescent="0.2">
      <c r="A55" s="138" t="s">
        <v>1491</v>
      </c>
      <c r="B55" s="2" t="s">
        <v>2021</v>
      </c>
      <c r="D55" s="139"/>
      <c r="E55" s="73" t="str">
        <f t="shared" si="2"/>
        <v>Venetian League-Pensioners United (Liga Veneta-Pensionati Uniti, LV-PU)</v>
      </c>
      <c r="F55" s="135" t="str">
        <f t="shared" si="3"/>
        <v>(Liga Veneta-Pensionati Uniti, LV-PU)</v>
      </c>
      <c r="G55" s="165" t="s">
        <v>1531</v>
      </c>
      <c r="H55" s="165" t="s">
        <v>1560</v>
      </c>
      <c r="I55" s="139"/>
      <c r="J55" s="139"/>
      <c r="K55" s="2" t="s">
        <v>1592</v>
      </c>
    </row>
    <row r="56" spans="1:18" ht="13.5" customHeight="1" x14ac:dyDescent="0.2">
      <c r="A56" s="138" t="s">
        <v>1631</v>
      </c>
      <c r="B56" s="2" t="s">
        <v>2021</v>
      </c>
      <c r="D56" s="139"/>
      <c r="E56" s="73" t="str">
        <f t="shared" si="2"/>
        <v>Venetian League (Liga-Fronte Veneto, LFV)</v>
      </c>
      <c r="F56" s="135" t="str">
        <f t="shared" si="3"/>
        <v>(Liga-Fronte Veneto, LFV)</v>
      </c>
      <c r="G56" s="165" t="s">
        <v>1218</v>
      </c>
      <c r="H56" s="165" t="s">
        <v>1256</v>
      </c>
      <c r="I56" s="139"/>
      <c r="J56" s="139"/>
      <c r="K56" s="2" t="s">
        <v>1287</v>
      </c>
    </row>
    <row r="57" spans="1:18" ht="13.5" customHeight="1" x14ac:dyDescent="0.2">
      <c r="A57" s="138" t="s">
        <v>1915</v>
      </c>
      <c r="D57" s="139"/>
      <c r="E57" s="73" t="str">
        <f t="shared" si="2"/>
        <v>List of Drug Anti-Prohibitionists (Lista Antiproibizionisti sulla Droga, LAD)</v>
      </c>
      <c r="F57" s="135" t="str">
        <f t="shared" si="3"/>
        <v>(Lista Antiproibizionisti sulla Droga, LAD)</v>
      </c>
      <c r="G57" s="165" t="s">
        <v>1976</v>
      </c>
      <c r="H57" s="165" t="s">
        <v>1891</v>
      </c>
      <c r="I57" s="139"/>
      <c r="J57" s="139"/>
      <c r="K57" s="2" t="s">
        <v>1939</v>
      </c>
    </row>
    <row r="58" spans="1:18" ht="13.5" customHeight="1" x14ac:dyDescent="0.2">
      <c r="A58" s="138" t="s">
        <v>1911</v>
      </c>
      <c r="B58" s="2" t="s">
        <v>2017</v>
      </c>
      <c r="C58" s="2" t="s">
        <v>2014</v>
      </c>
      <c r="D58" s="139"/>
      <c r="E58" s="73" t="str">
        <f t="shared" si="2"/>
        <v>Bonino List (Lista Bonino, LB)</v>
      </c>
      <c r="F58" s="135" t="str">
        <f t="shared" si="3"/>
        <v>(Lista Bonino, LB)</v>
      </c>
      <c r="G58" s="165" t="s">
        <v>1217</v>
      </c>
      <c r="H58" s="165" t="s">
        <v>1255</v>
      </c>
      <c r="I58" s="139"/>
      <c r="J58" s="142"/>
      <c r="K58" s="2" t="s">
        <v>1286</v>
      </c>
    </row>
    <row r="59" spans="1:18" ht="13.5" customHeight="1" x14ac:dyDescent="0.2">
      <c r="A59" s="138" t="s">
        <v>1923</v>
      </c>
      <c r="D59" s="139"/>
      <c r="E59" s="73" t="str">
        <f t="shared" si="2"/>
        <v>Consumers' List (Lista Consumatori, LC)</v>
      </c>
      <c r="F59" s="135" t="str">
        <f t="shared" si="3"/>
        <v>(Lista Consumatori, LC)</v>
      </c>
      <c r="G59" s="165" t="s">
        <v>1977</v>
      </c>
      <c r="H59" s="165" t="s">
        <v>1883</v>
      </c>
      <c r="I59" s="139"/>
      <c r="J59" s="139"/>
      <c r="K59" s="2" t="s">
        <v>1940</v>
      </c>
    </row>
    <row r="60" spans="1:18" ht="13.5" customHeight="1" x14ac:dyDescent="0.2">
      <c r="A60" s="138" t="s">
        <v>1396</v>
      </c>
      <c r="B60" s="2" t="s">
        <v>2026</v>
      </c>
      <c r="D60" s="139"/>
      <c r="E60" s="73" t="str">
        <f t="shared" si="2"/>
        <v>Di Pietro List-Italy of Values (Lista DiPietro-Italia dei Valori , IdV)</v>
      </c>
      <c r="F60" s="135" t="str">
        <f t="shared" si="3"/>
        <v>(Lista DiPietro-Italia dei Valori , IdV)</v>
      </c>
      <c r="G60" s="165" t="s">
        <v>1215</v>
      </c>
      <c r="H60" s="165" t="s">
        <v>1253</v>
      </c>
      <c r="I60" s="139"/>
      <c r="J60" s="139"/>
      <c r="K60" s="2" t="s">
        <v>1941</v>
      </c>
    </row>
    <row r="61" spans="1:18" ht="13.5" customHeight="1" x14ac:dyDescent="0.2">
      <c r="A61" s="138" t="s">
        <v>1922</v>
      </c>
      <c r="B61" s="2" t="s">
        <v>2026</v>
      </c>
      <c r="D61" s="139"/>
      <c r="E61" s="73" t="str">
        <f t="shared" si="2"/>
        <v>DiPietro-Occhetto List (Lista DiPietro-Occhetto, LDO)</v>
      </c>
      <c r="F61" s="135" t="str">
        <f t="shared" si="3"/>
        <v>(Lista DiPietro-Occhetto, LDO)</v>
      </c>
      <c r="G61" s="165" t="s">
        <v>1978</v>
      </c>
      <c r="H61" s="165" t="s">
        <v>1900</v>
      </c>
      <c r="I61" s="139"/>
      <c r="J61" s="139"/>
      <c r="K61" s="2" t="s">
        <v>1942</v>
      </c>
    </row>
    <row r="62" spans="1:18" ht="13.5" customHeight="1" x14ac:dyDescent="0.2">
      <c r="A62" s="138" t="s">
        <v>1635</v>
      </c>
      <c r="B62" s="2" t="s">
        <v>2027</v>
      </c>
      <c r="D62" s="139"/>
      <c r="E62" s="73" t="str">
        <f t="shared" si="2"/>
        <v>Pannella List (Lista PanneIIa, LP)</v>
      </c>
      <c r="F62" s="135" t="str">
        <f t="shared" si="3"/>
        <v>(Lista PanneIIa, LP)</v>
      </c>
      <c r="G62" s="165" t="s">
        <v>1220</v>
      </c>
      <c r="H62" s="165" t="s">
        <v>1257</v>
      </c>
      <c r="I62" s="139"/>
      <c r="J62" s="139"/>
      <c r="K62" s="2" t="s">
        <v>1289</v>
      </c>
    </row>
    <row r="63" spans="1:18" ht="13.5" customHeight="1" x14ac:dyDescent="0.2">
      <c r="A63" s="138" t="s">
        <v>1918</v>
      </c>
      <c r="B63" s="2" t="s">
        <v>2027</v>
      </c>
      <c r="D63" s="142"/>
      <c r="E63" s="73" t="str">
        <f t="shared" si="2"/>
        <v>Pannella List-Reformers (Lista PanneIIa-Riformatori, LP-R)</v>
      </c>
      <c r="F63" s="135" t="str">
        <f t="shared" si="3"/>
        <v>(Lista PanneIIa-Riformatori, LP-R)</v>
      </c>
      <c r="G63" s="165" t="s">
        <v>1979</v>
      </c>
      <c r="H63" s="165" t="s">
        <v>1892</v>
      </c>
      <c r="I63" s="142"/>
      <c r="J63" s="139"/>
      <c r="K63" s="2" t="s">
        <v>1943</v>
      </c>
    </row>
    <row r="64" spans="1:18" ht="13.5" customHeight="1" x14ac:dyDescent="0.2">
      <c r="A64" s="138" t="s">
        <v>1919</v>
      </c>
      <c r="B64" s="2" t="s">
        <v>2027</v>
      </c>
      <c r="D64" s="139"/>
      <c r="E64" s="73" t="str">
        <f t="shared" si="2"/>
        <v>Pannella-Bonino List (Lista Pannella-Bonino, LPB)</v>
      </c>
      <c r="F64" s="135" t="str">
        <f t="shared" si="3"/>
        <v>(Lista Pannella-Bonino, LPB)</v>
      </c>
      <c r="G64" s="165" t="s">
        <v>1221</v>
      </c>
      <c r="H64" s="165" t="s">
        <v>1258</v>
      </c>
      <c r="I64" s="139"/>
      <c r="J64" s="139"/>
      <c r="K64" s="2" t="s">
        <v>1290</v>
      </c>
    </row>
    <row r="65" spans="1:20" ht="13.5" customHeight="1" x14ac:dyDescent="0.2">
      <c r="A65" s="138" t="s">
        <v>2000</v>
      </c>
      <c r="B65" s="2" t="s">
        <v>2027</v>
      </c>
      <c r="D65" s="139"/>
      <c r="E65" s="73" t="str">
        <f t="shared" si="2"/>
        <v>Pannella-Sgarbi List (Lista Pannella-Sgarbi, LPS)</v>
      </c>
      <c r="F65" s="135" t="str">
        <f t="shared" si="3"/>
        <v>(Lista Pannella-Sgarbi, LPS)</v>
      </c>
      <c r="G65" s="165" t="s">
        <v>1447</v>
      </c>
      <c r="H65" s="165" t="s">
        <v>1446</v>
      </c>
      <c r="I65" s="139"/>
      <c r="J65" s="139"/>
      <c r="K65" s="2" t="s">
        <v>1448</v>
      </c>
    </row>
    <row r="66" spans="1:20" ht="13.5" customHeight="1" x14ac:dyDescent="0.2">
      <c r="A66" s="138" t="s">
        <v>1498</v>
      </c>
      <c r="D66" s="139"/>
      <c r="E66" s="73" t="str">
        <f t="shared" si="2"/>
        <v>Referendum List (Lista Referendum, LR)</v>
      </c>
      <c r="F66" s="135" t="str">
        <f t="shared" si="3"/>
        <v>(Lista Referendum, LR)</v>
      </c>
      <c r="G66" s="165" t="s">
        <v>1535</v>
      </c>
      <c r="H66" s="165" t="s">
        <v>1565</v>
      </c>
      <c r="I66" s="139"/>
      <c r="J66" s="139"/>
      <c r="K66" s="2" t="s">
        <v>1596</v>
      </c>
    </row>
    <row r="67" spans="1:20" ht="13.5" customHeight="1" x14ac:dyDescent="0.2">
      <c r="A67" s="138" t="s">
        <v>2001</v>
      </c>
      <c r="B67" s="2" t="s">
        <v>2024</v>
      </c>
      <c r="D67" s="139"/>
      <c r="E67" s="73" t="str">
        <f t="shared" ref="E67:E129" si="4">G67&amp;" "&amp;F67</f>
        <v>Aosta Valley List (Lista Valle d’Aosta, VdA)</v>
      </c>
      <c r="F67" s="135" t="str">
        <f t="shared" ref="F67:F129" si="5">"("&amp;K67&amp;", "&amp;H67&amp;")"&amp;IF(M67="","",", known until "&amp;R67&amp;" as "&amp;M67&amp;" ("&amp;N67&amp;", "&amp;O67&amp;IF(P67="","","/ "&amp;P67)&amp;")"&amp;IF(S67="","",", known from "&amp;R67&amp;" until "&amp;X67&amp;" as "&amp;S67&amp;" ("&amp;T67&amp;", "&amp;U67&amp;IF(V67="","","/ "&amp;V67)&amp;")"))&amp;IF(AD67="","",", known from "&amp;X67&amp;" until "&amp;AD67&amp;" as "&amp;Y67&amp;" ("&amp;Z67&amp;", "&amp;AA67&amp;")"&amp;IF(AB67="","","/ "&amp;AB67)&amp;")")&amp;IF(AE67="","",", known from "&amp;AD67&amp;" until "&amp;AJ67&amp;" as "&amp;AE67&amp;" ("&amp;AF67&amp;", "&amp;AG67&amp;IF(AH67="","","/ "&amp;AH67)&amp;")")&amp;IF(AK67="","",", known from "&amp;AJ67&amp;" until "&amp;AP67&amp;" as "&amp;AK67&amp;" ("&amp;AL67&amp;", "&amp;AM67&amp;IF(AN67="","","/ "&amp;AN67)&amp;")")&amp;IF(AQ67="","",", known from "&amp;AP67&amp;" until "&amp;AV67&amp;" as "&amp;AQ67&amp;" ("&amp;AR67&amp;", "&amp;AS67&amp;IF(AT67="","","/ "&amp;AT67)&amp;")")</f>
        <v>(Lista Valle d’Aosta, VdA)</v>
      </c>
      <c r="G67" s="165" t="s">
        <v>1246</v>
      </c>
      <c r="H67" s="165" t="s">
        <v>1274</v>
      </c>
      <c r="I67" s="139"/>
      <c r="J67" s="139"/>
      <c r="K67" s="2" t="s">
        <v>1313</v>
      </c>
    </row>
    <row r="68" spans="1:20" ht="13.5" customHeight="1" x14ac:dyDescent="0.2">
      <c r="A68" s="138" t="s">
        <v>1503</v>
      </c>
      <c r="B68" s="2" t="s">
        <v>2024</v>
      </c>
      <c r="D68" s="139"/>
      <c r="E68" s="73" t="str">
        <f t="shared" si="4"/>
        <v>Valley d'Aosta List-Autonomy Progress Federalism (Lista Vallée d'Aoste - Autonomie Progrès Fédéralisme, VdA-APF)</v>
      </c>
      <c r="F68" s="135" t="str">
        <f t="shared" si="5"/>
        <v>(Lista Vallée d'Aoste - Autonomie Progrès Fédéralisme, VdA-APF)</v>
      </c>
      <c r="G68" s="165" t="s">
        <v>1540</v>
      </c>
      <c r="H68" s="165" t="s">
        <v>1570</v>
      </c>
      <c r="I68" s="139"/>
      <c r="J68" s="139"/>
      <c r="K68" s="2" t="s">
        <v>1601</v>
      </c>
    </row>
    <row r="69" spans="1:20" ht="13.5" customHeight="1" x14ac:dyDescent="0.2">
      <c r="A69" s="138" t="s">
        <v>1637</v>
      </c>
      <c r="D69" s="139"/>
      <c r="E69" s="73" t="str">
        <f t="shared" si="4"/>
        <v>For Italy in the World with Tremaglia (l'Italia nel mondo con Tremaglia, InM)</v>
      </c>
      <c r="F69" s="135" t="str">
        <f t="shared" si="5"/>
        <v>(l'Italia nel mondo con Tremaglia, InM)</v>
      </c>
      <c r="G69" s="165" t="s">
        <v>1455</v>
      </c>
      <c r="H69" s="165" t="s">
        <v>1457</v>
      </c>
      <c r="I69" s="139"/>
      <c r="J69" s="139"/>
      <c r="K69" s="2" t="s">
        <v>1456</v>
      </c>
    </row>
    <row r="70" spans="1:20" ht="13.5" customHeight="1" x14ac:dyDescent="0.2">
      <c r="A70" s="138" t="s">
        <v>1427</v>
      </c>
      <c r="B70" s="2" t="s">
        <v>2009</v>
      </c>
      <c r="D70" s="139"/>
      <c r="E70" s="73" t="str">
        <f t="shared" si="4"/>
        <v>The Olive Tree (L'Ulivo, U)</v>
      </c>
      <c r="F70" s="135" t="str">
        <f t="shared" si="5"/>
        <v>(L'Ulivo, U)</v>
      </c>
      <c r="G70" s="165" t="s">
        <v>1241</v>
      </c>
      <c r="H70" s="165" t="s">
        <v>1272</v>
      </c>
      <c r="I70" s="139"/>
      <c r="J70" s="139"/>
      <c r="K70" s="2" t="s">
        <v>1310</v>
      </c>
    </row>
    <row r="71" spans="1:20" ht="13.5" customHeight="1" x14ac:dyDescent="0.2">
      <c r="A71" s="138" t="s">
        <v>1399</v>
      </c>
      <c r="B71" s="2" t="s">
        <v>2009</v>
      </c>
      <c r="D71" s="139"/>
      <c r="E71" s="73" t="str">
        <f t="shared" si="4"/>
        <v>Daisy (Margherita, M)</v>
      </c>
      <c r="F71" s="135" t="str">
        <f t="shared" si="5"/>
        <v>(Margherita, M)</v>
      </c>
      <c r="G71" s="165" t="s">
        <v>580</v>
      </c>
      <c r="H71" s="165" t="s">
        <v>1259</v>
      </c>
      <c r="I71" s="139"/>
      <c r="J71" s="139"/>
      <c r="K71" s="2" t="s">
        <v>1291</v>
      </c>
    </row>
    <row r="72" spans="1:20" ht="13.5" customHeight="1" x14ac:dyDescent="0.2">
      <c r="A72" s="138" t="s">
        <v>1508</v>
      </c>
      <c r="B72" s="2" t="s">
        <v>2028</v>
      </c>
      <c r="D72" s="139"/>
      <c r="E72" s="73" t="str">
        <f t="shared" si="4"/>
        <v>5 Star Movement (Movimento 5 Stelle Beppegrilloit, M5S)</v>
      </c>
      <c r="F72" s="135" t="str">
        <f t="shared" si="5"/>
        <v>(Movimento 5 Stelle Beppegrilloit, M5S)</v>
      </c>
      <c r="G72" s="165" t="s">
        <v>1544</v>
      </c>
      <c r="H72" s="165" t="s">
        <v>1575</v>
      </c>
      <c r="I72" s="139"/>
      <c r="J72" s="139"/>
      <c r="K72" s="2" t="s">
        <v>1610</v>
      </c>
      <c r="N72" s="54"/>
      <c r="O72" s="141"/>
      <c r="T72" s="54"/>
    </row>
    <row r="73" spans="1:20" ht="13.5" customHeight="1" x14ac:dyDescent="0.2">
      <c r="A73" s="138" t="s">
        <v>1510</v>
      </c>
      <c r="D73" s="139"/>
      <c r="E73" s="73" t="str">
        <f t="shared" si="4"/>
        <v>Associative Movement Italians Abroad (Movimento Associativo Italiani all'Estero, MAIE)</v>
      </c>
      <c r="F73" s="135" t="str">
        <f t="shared" si="5"/>
        <v>(Movimento Associativo Italiani all'Estero, MAIE)</v>
      </c>
      <c r="G73" s="165" t="s">
        <v>1546</v>
      </c>
      <c r="H73" s="165" t="s">
        <v>1577</v>
      </c>
      <c r="I73" s="139"/>
      <c r="J73" s="139"/>
      <c r="K73" s="2" t="s">
        <v>1605</v>
      </c>
    </row>
    <row r="74" spans="1:20" ht="13.5" customHeight="1" x14ac:dyDescent="0.2">
      <c r="A74" s="138" t="s">
        <v>2002</v>
      </c>
      <c r="D74" s="139"/>
      <c r="E74" s="73" t="str">
        <f t="shared" si="4"/>
        <v>Movement for the Abolition of 'Scorporo' (Movimento per l'abolizione dello scorporo, MAdS)</v>
      </c>
      <c r="F74" s="135" t="str">
        <f t="shared" si="5"/>
        <v>(Movimento per l'abolizione dello scorporo, MAdS)</v>
      </c>
      <c r="G74" s="165" t="s">
        <v>1980</v>
      </c>
      <c r="H74" s="165" t="s">
        <v>1981</v>
      </c>
      <c r="I74" s="139"/>
      <c r="J74" s="139"/>
      <c r="K74" s="2" t="s">
        <v>1944</v>
      </c>
    </row>
    <row r="75" spans="1:20" ht="13.5" customHeight="1" x14ac:dyDescent="0.2">
      <c r="A75" s="138" t="s">
        <v>2003</v>
      </c>
      <c r="B75" s="2" t="s">
        <v>2029</v>
      </c>
      <c r="D75" s="139"/>
      <c r="E75" s="73" t="str">
        <f t="shared" si="4"/>
        <v>Movement for the Abolition of 'Scorporo'-Green Greens (Movimento per l'abolizione dello scorporo-Verdi Verdi, AS-VV)</v>
      </c>
      <c r="F75" s="135" t="str">
        <f t="shared" si="5"/>
        <v>(Movimento per l'abolizione dello scorporo-Verdi Verdi, AS-VV)</v>
      </c>
      <c r="G75" s="165" t="s">
        <v>1982</v>
      </c>
      <c r="H75" s="165" t="s">
        <v>1983</v>
      </c>
      <c r="I75" s="139"/>
      <c r="J75" s="139"/>
      <c r="K75" s="2" t="s">
        <v>1945</v>
      </c>
    </row>
    <row r="76" spans="1:20" ht="13.5" customHeight="1" x14ac:dyDescent="0.2">
      <c r="A76" s="138" t="s">
        <v>1634</v>
      </c>
      <c r="B76" s="2" t="s">
        <v>2024</v>
      </c>
      <c r="D76" s="139"/>
      <c r="E76" s="73" t="str">
        <f t="shared" si="4"/>
        <v>Movement for Autonomies (Movimento per le Autonomie, MpA), known until  as Movement for Autonomy (MpA, Movimento per l'Autonomia)</v>
      </c>
      <c r="F76" s="135" t="str">
        <f t="shared" si="5"/>
        <v>(Movimento per le Autonomie, MpA), known until  as Movement for Autonomy (MpA, Movimento per l'Autonomia)</v>
      </c>
      <c r="G76" s="165" t="s">
        <v>1473</v>
      </c>
      <c r="H76" s="165" t="s">
        <v>1463</v>
      </c>
      <c r="I76" s="139"/>
      <c r="J76" s="139"/>
      <c r="K76" s="2" t="s">
        <v>1946</v>
      </c>
      <c r="M76" s="2" t="s">
        <v>1462</v>
      </c>
      <c r="N76" s="2" t="s">
        <v>1463</v>
      </c>
      <c r="O76" s="2" t="s">
        <v>1461</v>
      </c>
    </row>
    <row r="77" spans="1:20" ht="13.5" customHeight="1" x14ac:dyDescent="0.2">
      <c r="A77" s="138" t="s">
        <v>1628</v>
      </c>
      <c r="B77" s="2" t="s">
        <v>2014</v>
      </c>
      <c r="D77" s="139"/>
      <c r="E77" s="73" t="str">
        <f t="shared" si="4"/>
        <v>Sociale Movement-National Right (Movimento Sociale-Destra Nazionale, MSI-DN)</v>
      </c>
      <c r="F77" s="135" t="str">
        <f t="shared" si="5"/>
        <v>(Movimento Sociale-Destra Nazionale, MSI-DN)</v>
      </c>
      <c r="G77" s="165" t="s">
        <v>2030</v>
      </c>
      <c r="H77" s="165" t="s">
        <v>1261</v>
      </c>
      <c r="I77" s="139"/>
      <c r="J77" s="139"/>
      <c r="K77" s="2" t="s">
        <v>1293</v>
      </c>
    </row>
    <row r="78" spans="1:20" ht="13.5" customHeight="1" x14ac:dyDescent="0.2">
      <c r="A78" s="138" t="s">
        <v>1486</v>
      </c>
      <c r="B78" s="2" t="s">
        <v>2014</v>
      </c>
      <c r="D78" s="139"/>
      <c r="E78" s="73" t="str">
        <f t="shared" si="4"/>
        <v>Social Movement-Tricolour Flame (Movimento Sociale-Fiamma Tricolore, MS-FT)</v>
      </c>
      <c r="F78" s="135" t="str">
        <f t="shared" si="5"/>
        <v>(Movimento Sociale-Fiamma Tricolore, MS-FT)</v>
      </c>
      <c r="G78" s="165" t="s">
        <v>1222</v>
      </c>
      <c r="H78" s="165" t="s">
        <v>1260</v>
      </c>
      <c r="I78" s="139"/>
      <c r="J78" s="139"/>
      <c r="K78" s="2" t="s">
        <v>1292</v>
      </c>
    </row>
    <row r="79" spans="1:20" ht="13.5" customHeight="1" x14ac:dyDescent="0.2">
      <c r="A79" s="138" t="s">
        <v>1401</v>
      </c>
      <c r="B79" s="2" t="s">
        <v>2011</v>
      </c>
      <c r="D79" s="139"/>
      <c r="E79" s="73" t="str">
        <f t="shared" si="4"/>
        <v>New Italian Socialist Party (Nuovo Partito Socialista Italiano, NPSI)</v>
      </c>
      <c r="F79" s="135" t="str">
        <f t="shared" si="5"/>
        <v>(Nuovo Partito Socialista Italiano, NPSI)</v>
      </c>
      <c r="G79" s="165" t="s">
        <v>1224</v>
      </c>
      <c r="H79" s="165" t="s">
        <v>1262</v>
      </c>
      <c r="I79" s="139"/>
      <c r="J79" s="139"/>
      <c r="K79" s="2" t="s">
        <v>1294</v>
      </c>
    </row>
    <row r="80" spans="1:20" ht="13.5" customHeight="1" x14ac:dyDescent="0.2">
      <c r="A80" s="138" t="s">
        <v>1488</v>
      </c>
      <c r="B80" s="2" t="s">
        <v>2017</v>
      </c>
      <c r="D80" s="139"/>
      <c r="E80" s="73" t="str">
        <f t="shared" si="4"/>
        <v>Radical Party (Partido Radicale, PR)</v>
      </c>
      <c r="F80" s="135" t="str">
        <f t="shared" si="5"/>
        <v>(Partido Radicale, PR)</v>
      </c>
      <c r="G80" s="165" t="s">
        <v>1528</v>
      </c>
      <c r="H80" s="165" t="s">
        <v>1558</v>
      </c>
      <c r="I80" s="139"/>
      <c r="J80" s="139"/>
      <c r="K80" s="2" t="s">
        <v>1589</v>
      </c>
    </row>
    <row r="81" spans="1:12" ht="13.5" customHeight="1" x14ac:dyDescent="0.2">
      <c r="A81" s="138" t="s">
        <v>1481</v>
      </c>
      <c r="B81" s="2" t="s">
        <v>2018</v>
      </c>
      <c r="D81" s="139"/>
      <c r="E81" s="73" t="str">
        <f t="shared" si="4"/>
        <v>Workers' Communist Party (Partito Comunista Dei Lavoratori, PCdL)</v>
      </c>
      <c r="F81" s="135" t="str">
        <f t="shared" si="5"/>
        <v>(Partito Comunista Dei Lavoratori, PCdL)</v>
      </c>
      <c r="G81" s="165" t="s">
        <v>1522</v>
      </c>
      <c r="H81" s="165" t="s">
        <v>2388</v>
      </c>
      <c r="I81" s="139"/>
      <c r="J81" s="139"/>
      <c r="K81" s="2" t="s">
        <v>1609</v>
      </c>
    </row>
    <row r="82" spans="1:12" ht="13.5" customHeight="1" x14ac:dyDescent="0.2">
      <c r="A82" s="138" t="s">
        <v>1478</v>
      </c>
      <c r="B82" s="2" t="s">
        <v>2018</v>
      </c>
      <c r="D82" s="139"/>
      <c r="E82" s="73" t="str">
        <f t="shared" si="4"/>
        <v>Italian Communist Party (Partito Comunista Italiano, PCI)</v>
      </c>
      <c r="F82" s="135" t="str">
        <f t="shared" si="5"/>
        <v>(Partito Comunista Italiano, PCI)</v>
      </c>
      <c r="G82" s="165" t="s">
        <v>1519</v>
      </c>
      <c r="H82" s="165" t="s">
        <v>1552</v>
      </c>
      <c r="I82" s="139"/>
      <c r="J82" s="139"/>
      <c r="K82" s="2" t="s">
        <v>1584</v>
      </c>
    </row>
    <row r="83" spans="1:12" ht="13.5" customHeight="1" x14ac:dyDescent="0.2">
      <c r="A83" s="138" t="s">
        <v>1409</v>
      </c>
      <c r="B83" s="2" t="s">
        <v>2018</v>
      </c>
      <c r="D83" s="139"/>
      <c r="E83" s="73" t="str">
        <f t="shared" si="4"/>
        <v>Party of the Italian Communists (Partito dei Comunisti Italiani, PdCI)</v>
      </c>
      <c r="F83" s="135" t="str">
        <f t="shared" si="5"/>
        <v>(Partito dei Comunisti Italiani, PdCI)</v>
      </c>
      <c r="G83" s="165" t="s">
        <v>1227</v>
      </c>
      <c r="H83" s="165" t="s">
        <v>1264</v>
      </c>
      <c r="I83" s="139"/>
      <c r="J83" s="139"/>
      <c r="K83" s="2" t="s">
        <v>1296</v>
      </c>
    </row>
    <row r="84" spans="1:12" ht="13.5" customHeight="1" x14ac:dyDescent="0.2">
      <c r="A84" s="138" t="s">
        <v>1917</v>
      </c>
      <c r="D84" s="139"/>
      <c r="E84" s="73" t="str">
        <f t="shared" si="4"/>
        <v>Party of Pensioners (Partito dei Pensionati, PdP)</v>
      </c>
      <c r="F84" s="135" t="str">
        <f t="shared" si="5"/>
        <v>(Partito dei Pensionati, PdP)</v>
      </c>
      <c r="G84" s="165" t="s">
        <v>1472</v>
      </c>
      <c r="H84" s="165" t="s">
        <v>1265</v>
      </c>
      <c r="I84" s="139"/>
      <c r="J84" s="139"/>
      <c r="K84" s="2" t="s">
        <v>1298</v>
      </c>
    </row>
    <row r="85" spans="1:12" ht="13.5" customHeight="1" x14ac:dyDescent="0.2">
      <c r="A85" s="138" t="s">
        <v>2004</v>
      </c>
      <c r="B85" s="2" t="s">
        <v>2009</v>
      </c>
      <c r="D85" s="139"/>
      <c r="E85" s="73" t="str">
        <f t="shared" si="4"/>
        <v>Party of the European Left (Partito della Sinistra Europea, SE)</v>
      </c>
      <c r="F85" s="135" t="str">
        <f t="shared" si="5"/>
        <v>(Partito della Sinistra Europea, SE)</v>
      </c>
      <c r="G85" s="165" t="s">
        <v>1984</v>
      </c>
      <c r="H85" s="165" t="s">
        <v>1985</v>
      </c>
      <c r="I85" s="139"/>
      <c r="J85" s="139"/>
      <c r="K85" s="2" t="s">
        <v>1947</v>
      </c>
    </row>
    <row r="86" spans="1:12" ht="13.5" customHeight="1" x14ac:dyDescent="0.2">
      <c r="A86" s="138" t="s">
        <v>1625</v>
      </c>
      <c r="B86" s="2" t="s">
        <v>2009</v>
      </c>
      <c r="D86" s="139"/>
      <c r="E86" s="73" t="str">
        <f t="shared" si="4"/>
        <v>Democratic Party (Partito Democratico, PD)</v>
      </c>
      <c r="F86" s="135" t="str">
        <f t="shared" si="5"/>
        <v>(Partito Democratico, PD)</v>
      </c>
      <c r="G86" s="165" t="s">
        <v>1226</v>
      </c>
      <c r="H86" s="165" t="s">
        <v>1135</v>
      </c>
      <c r="I86" s="139"/>
      <c r="J86" s="139"/>
      <c r="K86" s="2" t="s">
        <v>1295</v>
      </c>
    </row>
    <row r="87" spans="1:12" ht="13.5" customHeight="1" x14ac:dyDescent="0.2">
      <c r="A87" s="138" t="s">
        <v>1403</v>
      </c>
      <c r="B87" s="2" t="s">
        <v>2009</v>
      </c>
      <c r="D87" s="139"/>
      <c r="E87" s="73" t="str">
        <f t="shared" si="4"/>
        <v>Democratic Party of the Left (Partito Democratico della Sinistra, PDS)</v>
      </c>
      <c r="F87" s="135" t="str">
        <f t="shared" si="5"/>
        <v>(Partito Democratico della Sinistra, PDS)</v>
      </c>
      <c r="G87" s="165" t="s">
        <v>1229</v>
      </c>
      <c r="H87" s="165" t="s">
        <v>570</v>
      </c>
      <c r="I87" s="139"/>
      <c r="J87" s="139"/>
      <c r="K87" s="2" t="s">
        <v>1299</v>
      </c>
    </row>
    <row r="88" spans="1:12" ht="13.5" customHeight="1" x14ac:dyDescent="0.2">
      <c r="A88" s="138" t="s">
        <v>1393</v>
      </c>
      <c r="B88" s="2" t="s">
        <v>2017</v>
      </c>
      <c r="D88" s="139"/>
      <c r="E88" s="73" t="str">
        <f t="shared" si="4"/>
        <v>Liberal Party of Italy (Partito Liberale Italiano, PLI)</v>
      </c>
      <c r="F88" s="135" t="str">
        <f t="shared" si="5"/>
        <v>(Partito Liberale Italiano, PLI)</v>
      </c>
      <c r="G88" s="165" t="s">
        <v>1986</v>
      </c>
      <c r="H88" s="165" t="s">
        <v>787</v>
      </c>
      <c r="I88" s="139"/>
      <c r="J88" s="139"/>
      <c r="K88" s="2" t="s">
        <v>1948</v>
      </c>
    </row>
    <row r="89" spans="1:12" ht="13.5" customHeight="1" x14ac:dyDescent="0.2">
      <c r="A89" s="138" t="s">
        <v>1909</v>
      </c>
      <c r="B89" s="2" t="s">
        <v>2017</v>
      </c>
      <c r="D89" s="139"/>
      <c r="E89" s="73" t="str">
        <f t="shared" si="4"/>
        <v>Liberal Party of Italy-Italian Republican Party-Federalism (Partito Liberale Italiano-Partito Repubblicano Italiano-Federalismo, LRF)</v>
      </c>
      <c r="F89" s="135" t="str">
        <f t="shared" si="5"/>
        <v>(Partito Liberale Italiano-Partito Repubblicano Italiano-Federalismo, LRF)</v>
      </c>
      <c r="G89" s="165" t="s">
        <v>1987</v>
      </c>
      <c r="H89" s="165" t="s">
        <v>1988</v>
      </c>
      <c r="I89" s="139"/>
      <c r="J89" s="139"/>
      <c r="K89" s="2" t="s">
        <v>1949</v>
      </c>
    </row>
    <row r="90" spans="1:12" ht="13.5" customHeight="1" x14ac:dyDescent="0.2">
      <c r="A90" s="138" t="s">
        <v>1372</v>
      </c>
      <c r="B90" s="2" t="s">
        <v>2016</v>
      </c>
      <c r="D90" s="139"/>
      <c r="E90" s="73" t="str">
        <f t="shared" si="4"/>
        <v>Popular Party of Italy (Partito Popolare Italiano, PPI)</v>
      </c>
      <c r="F90" s="135" t="str">
        <f t="shared" si="5"/>
        <v>(Partito Popolare Italiano, PPI)</v>
      </c>
      <c r="G90" s="165" t="s">
        <v>1989</v>
      </c>
      <c r="H90" s="165" t="s">
        <v>549</v>
      </c>
      <c r="I90" s="139"/>
      <c r="J90" s="139"/>
      <c r="K90" s="2" t="s">
        <v>1619</v>
      </c>
    </row>
    <row r="91" spans="1:12" ht="13.5" customHeight="1" x14ac:dyDescent="0.2">
      <c r="A91" s="138" t="s">
        <v>1383</v>
      </c>
      <c r="B91" s="2" t="s">
        <v>2022</v>
      </c>
      <c r="D91" s="139"/>
      <c r="E91" s="73" t="str">
        <f t="shared" si="4"/>
        <v>Italian Republican Party (Partito Repubblicano Italiano, PRI)</v>
      </c>
      <c r="F91" s="135" t="str">
        <f t="shared" si="5"/>
        <v>(Partito Repubblicano Italiano, PRI)</v>
      </c>
      <c r="G91" s="165" t="s">
        <v>1230</v>
      </c>
      <c r="H91" s="165" t="s">
        <v>799</v>
      </c>
      <c r="I91" s="139"/>
      <c r="J91" s="139"/>
      <c r="K91" s="2" t="s">
        <v>1300</v>
      </c>
    </row>
    <row r="92" spans="1:12" ht="13.5" customHeight="1" x14ac:dyDescent="0.2">
      <c r="A92" s="138" t="s">
        <v>1633</v>
      </c>
      <c r="B92" s="2" t="s">
        <v>2024</v>
      </c>
      <c r="D92" s="139"/>
      <c r="E92" s="73" t="str">
        <f t="shared" si="4"/>
        <v>Sardinian Action Party (Partito Sardo d’Azione, PSdAz)</v>
      </c>
      <c r="F92" s="135" t="str">
        <f t="shared" si="5"/>
        <v>(Partito Sardo d’Azione, PSdAz)</v>
      </c>
      <c r="G92" s="165" t="s">
        <v>1232</v>
      </c>
      <c r="H92" s="165" t="s">
        <v>1268</v>
      </c>
      <c r="I92" s="139"/>
      <c r="J92" s="139"/>
      <c r="K92" s="54" t="s">
        <v>1302</v>
      </c>
      <c r="L92" s="2" t="s">
        <v>1316</v>
      </c>
    </row>
    <row r="93" spans="1:12" ht="13.5" customHeight="1" x14ac:dyDescent="0.2">
      <c r="A93" s="138" t="s">
        <v>1497</v>
      </c>
      <c r="B93" s="2" t="s">
        <v>2024</v>
      </c>
      <c r="D93" s="139"/>
      <c r="E93" s="73" t="str">
        <f t="shared" si="4"/>
        <v>Sardinian Action Party (Partito Sardo d'Azione-l'Ulivo, PSdAz-U)</v>
      </c>
      <c r="F93" s="135" t="str">
        <f t="shared" si="5"/>
        <v>(Partito Sardo d'Azione-l'Ulivo, PSdAz-U)</v>
      </c>
      <c r="G93" s="165" t="s">
        <v>1232</v>
      </c>
      <c r="H93" s="165" t="s">
        <v>1564</v>
      </c>
      <c r="I93" s="139"/>
      <c r="J93" s="139"/>
      <c r="K93" s="2" t="s">
        <v>1595</v>
      </c>
    </row>
    <row r="94" spans="1:12" ht="13.5" customHeight="1" x14ac:dyDescent="0.2">
      <c r="A94" s="138" t="s">
        <v>1419</v>
      </c>
      <c r="B94" s="2" t="s">
        <v>2011</v>
      </c>
      <c r="D94" s="139"/>
      <c r="E94" s="73" t="str">
        <f t="shared" si="4"/>
        <v>Social Democratic Party (Partito Socialdemocratico, PSDI)</v>
      </c>
      <c r="F94" s="135" t="str">
        <f t="shared" si="5"/>
        <v>(Partito Socialdemocratico, PSDI)</v>
      </c>
      <c r="G94" s="165" t="s">
        <v>1233</v>
      </c>
      <c r="H94" s="165" t="s">
        <v>778</v>
      </c>
      <c r="I94" s="139"/>
      <c r="J94" s="139"/>
      <c r="K94" s="2" t="s">
        <v>1303</v>
      </c>
    </row>
    <row r="95" spans="1:12" ht="13.5" customHeight="1" x14ac:dyDescent="0.2">
      <c r="A95" s="138" t="s">
        <v>1423</v>
      </c>
      <c r="B95" s="2" t="s">
        <v>2011</v>
      </c>
      <c r="D95" s="139"/>
      <c r="E95" s="73" t="str">
        <f t="shared" si="4"/>
        <v>Italian Socialist Party (Partito Socialista Italiano, PSI)</v>
      </c>
      <c r="F95" s="135" t="str">
        <f t="shared" si="5"/>
        <v>(Partito Socialista Italiano, PSI)</v>
      </c>
      <c r="G95" s="165" t="s">
        <v>1234</v>
      </c>
      <c r="H95" s="165" t="s">
        <v>536</v>
      </c>
      <c r="I95" s="139"/>
      <c r="J95" s="139"/>
      <c r="K95" s="2" t="s">
        <v>1304</v>
      </c>
    </row>
    <row r="96" spans="1:12" ht="13.5" customHeight="1" x14ac:dyDescent="0.2">
      <c r="A96" s="138" t="s">
        <v>1905</v>
      </c>
      <c r="B96" s="2" t="s">
        <v>2011</v>
      </c>
      <c r="D96" s="139"/>
      <c r="E96" s="73" t="str">
        <f t="shared" si="4"/>
        <v>Italian Socialist Party-Democratic Alliance (Partito Socialista Italiano-Alleanza Democratica, PSI-AD)</v>
      </c>
      <c r="F96" s="135" t="str">
        <f t="shared" si="5"/>
        <v>(Partito Socialista Italiano-Alleanza Democratica, PSI-AD)</v>
      </c>
      <c r="G96" s="165" t="s">
        <v>1990</v>
      </c>
      <c r="H96" s="165" t="s">
        <v>1789</v>
      </c>
      <c r="I96" s="139"/>
      <c r="J96" s="139"/>
      <c r="K96" s="2" t="s">
        <v>1950</v>
      </c>
    </row>
    <row r="97" spans="1:12" ht="13.5" customHeight="1" x14ac:dyDescent="0.2">
      <c r="A97" s="138" t="s">
        <v>1468</v>
      </c>
      <c r="D97" s="139"/>
      <c r="E97" s="73" t="str">
        <f t="shared" si="4"/>
        <v>Pact for Italy (Patto per l'Italia, PI)</v>
      </c>
      <c r="F97" s="135" t="str">
        <f t="shared" si="5"/>
        <v>(Patto per l'Italia, PI)</v>
      </c>
      <c r="G97" s="165" t="s">
        <v>1470</v>
      </c>
      <c r="H97" s="165" t="s">
        <v>1471</v>
      </c>
      <c r="I97" s="139"/>
      <c r="J97" s="139"/>
      <c r="K97" s="2" t="s">
        <v>1469</v>
      </c>
    </row>
    <row r="98" spans="1:12" ht="13.5" customHeight="1" x14ac:dyDescent="0.2">
      <c r="A98" s="138" t="s">
        <v>1624</v>
      </c>
      <c r="B98" s="2" t="s">
        <v>2014</v>
      </c>
      <c r="D98" s="139"/>
      <c r="E98" s="73" t="str">
        <f t="shared" si="4"/>
        <v>Segni Pact (Patto Segni, PS)</v>
      </c>
      <c r="F98" s="135" t="str">
        <f t="shared" si="5"/>
        <v>(Patto Segni, PS)</v>
      </c>
      <c r="G98" s="165" t="s">
        <v>1231</v>
      </c>
      <c r="H98" s="165" t="s">
        <v>1267</v>
      </c>
      <c r="I98" s="139"/>
      <c r="J98" s="139"/>
      <c r="K98" s="2" t="s">
        <v>1301</v>
      </c>
    </row>
    <row r="99" spans="1:12" ht="13.5" customHeight="1" x14ac:dyDescent="0.2">
      <c r="A99" s="138" t="s">
        <v>1907</v>
      </c>
      <c r="B99" s="2" t="s">
        <v>2014</v>
      </c>
      <c r="D99" s="139"/>
      <c r="E99" s="73" t="str">
        <f t="shared" si="4"/>
        <v>Segri Scognamiglio Pact (Patto Segni Scognamiglio, PSS)</v>
      </c>
      <c r="F99" s="135" t="str">
        <f t="shared" si="5"/>
        <v>(Patto Segni Scognamiglio, PSS)</v>
      </c>
      <c r="G99" s="165" t="s">
        <v>1991</v>
      </c>
      <c r="H99" s="165" t="s">
        <v>1882</v>
      </c>
      <c r="I99" s="139"/>
      <c r="J99" s="139"/>
      <c r="K99" s="2" t="s">
        <v>1951</v>
      </c>
    </row>
    <row r="100" spans="1:12" ht="13.5" customHeight="1" x14ac:dyDescent="0.2">
      <c r="A100" s="138" t="s">
        <v>1475</v>
      </c>
      <c r="B100" s="2" t="s">
        <v>2015</v>
      </c>
      <c r="D100" s="139"/>
      <c r="E100" s="73" t="str">
        <f t="shared" si="4"/>
        <v>Pole for Liberty (Polo delle Liberta', PdL)</v>
      </c>
      <c r="F100" s="135" t="str">
        <f t="shared" si="5"/>
        <v>(Polo delle Liberta', PdL)</v>
      </c>
      <c r="G100" s="165" t="s">
        <v>1515</v>
      </c>
      <c r="H100" s="165" t="s">
        <v>584</v>
      </c>
      <c r="I100" s="139"/>
      <c r="J100" s="139"/>
      <c r="K100" s="2" t="s">
        <v>1582</v>
      </c>
    </row>
    <row r="101" spans="1:12" ht="13.5" customHeight="1" x14ac:dyDescent="0.2">
      <c r="A101" s="138" t="s">
        <v>1505</v>
      </c>
      <c r="B101" s="2" t="s">
        <v>2015</v>
      </c>
      <c r="D101" s="139"/>
      <c r="E101" s="73" t="str">
        <f t="shared" si="4"/>
        <v>Pole Of Freedoms/Pole Of Good Government Related Coalitions (Forza Italia And Alleanza Nazionale 4702871 Votes; Forza Italia And Lega Nord 7976131 Votes) (Polo delle Libertà-Polo del Buon Governo, PdL-PdBG)</v>
      </c>
      <c r="F101" s="135" t="str">
        <f t="shared" si="5"/>
        <v>(Polo delle Libertà-Polo del Buon Governo, PdL-PdBG)</v>
      </c>
      <c r="G101" s="165" t="s">
        <v>1542</v>
      </c>
      <c r="H101" s="165" t="s">
        <v>1572</v>
      </c>
      <c r="I101" s="139"/>
      <c r="J101" s="139"/>
      <c r="K101" s="2" t="s">
        <v>1618</v>
      </c>
    </row>
    <row r="102" spans="1:12" ht="13.5" customHeight="1" x14ac:dyDescent="0.2">
      <c r="A102" s="138" t="s">
        <v>1622</v>
      </c>
      <c r="D102" s="139"/>
      <c r="E102" s="73" t="str">
        <f t="shared" si="4"/>
        <v>People's Party for Prodi (PPI-SVP-PRI-UD-Committees for Prodi) (Popolari per Prodi (PPI-SVP-PRI-UD-Comitati Prodi), PpP)</v>
      </c>
      <c r="F102" s="135" t="str">
        <f t="shared" si="5"/>
        <v>(Popolari per Prodi (PPI-SVP-PRI-UD-Comitati Prodi), PpP)</v>
      </c>
      <c r="G102" s="165" t="s">
        <v>1879</v>
      </c>
      <c r="H102" s="165" t="s">
        <v>1621</v>
      </c>
      <c r="I102" s="139"/>
      <c r="J102" s="139"/>
      <c r="K102" s="12" t="s">
        <v>1467</v>
      </c>
      <c r="L102" s="12"/>
    </row>
    <row r="103" spans="1:12" ht="13.5" customHeight="1" x14ac:dyDescent="0.2">
      <c r="A103" s="138" t="s">
        <v>1411</v>
      </c>
      <c r="B103" s="2" t="s">
        <v>2018</v>
      </c>
      <c r="D103" s="139"/>
      <c r="E103" s="73" t="str">
        <f t="shared" si="4"/>
        <v>Refounded Communists (Rifondazione Comunista, RC)</v>
      </c>
      <c r="F103" s="135" t="str">
        <f t="shared" si="5"/>
        <v>(Rifondazione Comunista, RC)</v>
      </c>
      <c r="G103" s="165" t="s">
        <v>1992</v>
      </c>
      <c r="H103" s="165" t="s">
        <v>1269</v>
      </c>
      <c r="I103" s="139"/>
      <c r="J103" s="139"/>
      <c r="K103" s="2" t="s">
        <v>1952</v>
      </c>
    </row>
    <row r="104" spans="1:12" ht="13.5" customHeight="1" x14ac:dyDescent="0.2">
      <c r="A104" s="138" t="s">
        <v>1904</v>
      </c>
      <c r="B104" s="2" t="s">
        <v>2018</v>
      </c>
      <c r="D104" s="139"/>
      <c r="E104" s="73" t="str">
        <f t="shared" si="4"/>
        <v>Refounded Communists-Party of the European Left-Italian Communists (Rifondazione Comunista-Partito della Sinistra Europea-Comunisti Italiani, RSC)</v>
      </c>
      <c r="F104" s="135" t="str">
        <f t="shared" si="5"/>
        <v>(Rifondazione Comunista-Partito della Sinistra Europea-Comunisti Italiani, RSC)</v>
      </c>
      <c r="G104" s="165" t="s">
        <v>1993</v>
      </c>
      <c r="H104" s="165" t="s">
        <v>1884</v>
      </c>
      <c r="I104" s="139"/>
      <c r="J104" s="139"/>
      <c r="K104" s="2" t="s">
        <v>1953</v>
      </c>
    </row>
    <row r="105" spans="1:12" ht="13.5" customHeight="1" x14ac:dyDescent="0.2">
      <c r="A105" s="138" t="s">
        <v>1716</v>
      </c>
      <c r="D105" s="139"/>
      <c r="E105" s="73" t="str">
        <f t="shared" si="4"/>
        <v>Reformers (Riformatori, R)</v>
      </c>
      <c r="F105" s="135" t="str">
        <f t="shared" si="5"/>
        <v>(Riformatori, R)</v>
      </c>
      <c r="G105" s="2" t="s">
        <v>1723</v>
      </c>
      <c r="H105" s="2" t="s">
        <v>1713</v>
      </c>
      <c r="I105" s="139"/>
      <c r="J105" s="139"/>
      <c r="K105" s="2" t="s">
        <v>1722</v>
      </c>
    </row>
    <row r="106" spans="1:12" ht="13.5" customHeight="1" x14ac:dyDescent="0.2">
      <c r="A106" s="138" t="s">
        <v>1378</v>
      </c>
      <c r="D106" s="139"/>
      <c r="E106" s="73" t="str">
        <f t="shared" si="4"/>
        <v>Italian Renewal (Rinnovamento italian, RI)</v>
      </c>
      <c r="F106" s="135" t="str">
        <f t="shared" si="5"/>
        <v>(Rinnovamento italian, RI)</v>
      </c>
      <c r="G106" s="2" t="s">
        <v>1235</v>
      </c>
      <c r="H106" s="2" t="s">
        <v>607</v>
      </c>
      <c r="I106" s="139"/>
      <c r="J106" s="139"/>
      <c r="K106" s="2" t="s">
        <v>1305</v>
      </c>
    </row>
    <row r="107" spans="1:12" ht="13.5" customHeight="1" x14ac:dyDescent="0.2">
      <c r="A107" s="138" t="s">
        <v>1712</v>
      </c>
      <c r="B107" s="2" t="s">
        <v>2010</v>
      </c>
      <c r="D107" s="139"/>
      <c r="E107" s="73" t="str">
        <f t="shared" si="4"/>
        <v>Civil Revolution (Rivoluzione Civile, RC)</v>
      </c>
      <c r="F107" s="135" t="str">
        <f t="shared" si="5"/>
        <v>(Rivoluzione Civile, RC)</v>
      </c>
      <c r="G107" s="2" t="s">
        <v>1714</v>
      </c>
      <c r="H107" s="2" t="s">
        <v>1269</v>
      </c>
      <c r="I107" s="139"/>
      <c r="J107" s="139"/>
      <c r="K107" s="2" t="s">
        <v>1715</v>
      </c>
    </row>
    <row r="108" spans="1:12" ht="13.5" customHeight="1" x14ac:dyDescent="0.2">
      <c r="A108" s="138" t="s">
        <v>1415</v>
      </c>
      <c r="B108" s="2" t="s">
        <v>2009</v>
      </c>
      <c r="D108" s="139"/>
      <c r="E108" s="73" t="str">
        <f t="shared" si="4"/>
        <v>Rose in the Fist (Rosa nel Pugno, RNP)</v>
      </c>
      <c r="F108" s="135" t="str">
        <f t="shared" si="5"/>
        <v>(Rosa nel Pugno, RNP)</v>
      </c>
      <c r="G108" s="165" t="s">
        <v>1237</v>
      </c>
      <c r="H108" s="165" t="s">
        <v>621</v>
      </c>
      <c r="I108" s="139"/>
      <c r="J108" s="139"/>
      <c r="K108" s="2" t="s">
        <v>1307</v>
      </c>
    </row>
    <row r="109" spans="1:12" ht="13.5" customHeight="1" x14ac:dyDescent="0.2">
      <c r="A109" s="138" t="s">
        <v>1483</v>
      </c>
      <c r="B109" s="2" t="s">
        <v>2026</v>
      </c>
      <c r="D109" s="139"/>
      <c r="E109" s="73" t="str">
        <f t="shared" si="4"/>
        <v>Civic Choice (Scelta Civica Con Monti Per L'Italia [Mario Monti], SC)</v>
      </c>
      <c r="F109" s="135" t="str">
        <f t="shared" si="5"/>
        <v>(Scelta Civica Con Monti Per L'Italia [Mario Monti], SC)</v>
      </c>
      <c r="G109" s="165" t="s">
        <v>1524</v>
      </c>
      <c r="H109" s="165" t="s">
        <v>851</v>
      </c>
      <c r="I109" s="139"/>
      <c r="J109" s="139"/>
      <c r="K109" s="2" t="s">
        <v>1587</v>
      </c>
    </row>
    <row r="110" spans="1:12" ht="13.5" customHeight="1" x14ac:dyDescent="0.2">
      <c r="A110" s="138" t="s">
        <v>1480</v>
      </c>
      <c r="B110" s="2" t="s">
        <v>2018</v>
      </c>
      <c r="D110" s="139"/>
      <c r="E110" s="73" t="str">
        <f t="shared" si="4"/>
        <v>Critical Left (Sinistra Critica [Flavia D'Angeli], SC)</v>
      </c>
      <c r="F110" s="135" t="str">
        <f t="shared" si="5"/>
        <v>(Sinistra Critica [Flavia D'Angeli], SC)</v>
      </c>
      <c r="G110" s="165" t="s">
        <v>1521</v>
      </c>
      <c r="H110" s="165" t="s">
        <v>851</v>
      </c>
      <c r="I110" s="139"/>
      <c r="J110" s="139"/>
      <c r="K110" s="2" t="s">
        <v>1585</v>
      </c>
    </row>
    <row r="111" spans="1:12" ht="13.5" customHeight="1" x14ac:dyDescent="0.2">
      <c r="A111" s="138" t="s">
        <v>1627</v>
      </c>
      <c r="B111" s="2" t="s">
        <v>2018</v>
      </c>
      <c r="D111" s="139"/>
      <c r="E111" s="73" t="str">
        <f t="shared" si="4"/>
        <v>Left and Freedom (Sinistra e Libertà, SEL)</v>
      </c>
      <c r="F111" s="135" t="str">
        <f t="shared" si="5"/>
        <v>(Sinistra e Libertà, SEL)</v>
      </c>
      <c r="G111" s="165" t="s">
        <v>1238</v>
      </c>
      <c r="H111" s="165" t="s">
        <v>1270</v>
      </c>
      <c r="I111" s="139"/>
      <c r="J111" s="139"/>
      <c r="K111" s="2" t="s">
        <v>1308</v>
      </c>
    </row>
    <row r="112" spans="1:12" ht="13.5" customHeight="1" x14ac:dyDescent="0.2">
      <c r="A112" s="138" t="s">
        <v>1370</v>
      </c>
      <c r="B112" s="2" t="s">
        <v>2011</v>
      </c>
      <c r="D112" s="139"/>
      <c r="E112" s="73" t="str">
        <f t="shared" si="4"/>
        <v>Italian Democratic Socialists (Socialisti Democratici Italiani, SDI)</v>
      </c>
      <c r="F112" s="135" t="str">
        <f t="shared" si="5"/>
        <v>(Socialisti Democratici Italiani, SDI)</v>
      </c>
      <c r="G112" s="165" t="s">
        <v>1994</v>
      </c>
      <c r="H112" s="165" t="s">
        <v>712</v>
      </c>
      <c r="I112" s="139"/>
      <c r="J112" s="139"/>
      <c r="K112" s="2" t="s">
        <v>1954</v>
      </c>
    </row>
    <row r="113" spans="1:11" ht="13.5" customHeight="1" x14ac:dyDescent="0.2">
      <c r="A113" s="138" t="s">
        <v>1912</v>
      </c>
      <c r="B113" s="2" t="s">
        <v>2011</v>
      </c>
      <c r="D113" s="139"/>
      <c r="E113" s="73" t="str">
        <f t="shared" si="4"/>
        <v>United Socialists (Socialisti Uniti, SU)</v>
      </c>
      <c r="F113" s="135" t="str">
        <f t="shared" si="5"/>
        <v>(Socialisti Uniti, SU)</v>
      </c>
      <c r="G113" s="165" t="s">
        <v>1995</v>
      </c>
      <c r="H113" s="165" t="s">
        <v>1902</v>
      </c>
      <c r="I113" s="139"/>
      <c r="J113" s="139"/>
      <c r="K113" s="2" t="s">
        <v>1955</v>
      </c>
    </row>
    <row r="114" spans="1:11" ht="13.5" customHeight="1" x14ac:dyDescent="0.2">
      <c r="A114" s="138" t="s">
        <v>2005</v>
      </c>
      <c r="B114" s="2" t="s">
        <v>2011</v>
      </c>
      <c r="D114" s="139"/>
      <c r="E114" s="73" t="str">
        <f t="shared" si="4"/>
        <v>United Socialists-Party of Italian Socialists (Socialisti Uniti-Partito Socialista Italiano, SU-PSI)</v>
      </c>
      <c r="F114" s="135" t="str">
        <f t="shared" si="5"/>
        <v>(Socialisti Uniti-Partito Socialista Italiano, SU-PSI)</v>
      </c>
      <c r="G114" s="165" t="s">
        <v>1239</v>
      </c>
      <c r="H114" s="165" t="s">
        <v>1271</v>
      </c>
      <c r="I114" s="139"/>
      <c r="J114" s="139"/>
      <c r="K114" s="2" t="s">
        <v>1309</v>
      </c>
    </row>
    <row r="115" spans="1:11" ht="13.5" customHeight="1" x14ac:dyDescent="0.2">
      <c r="A115" s="138" t="s">
        <v>1632</v>
      </c>
      <c r="B115" s="2" t="s">
        <v>2031</v>
      </c>
      <c r="D115" s="139"/>
      <c r="E115" s="73" t="str">
        <f t="shared" si="4"/>
        <v>South Tyrolean People's Party (Südtiroler Volkspartei, SVP-PPST)</v>
      </c>
      <c r="F115" s="135" t="str">
        <f t="shared" si="5"/>
        <v>(Südtiroler Volkspartei, SVP-PPST)</v>
      </c>
      <c r="G115" s="165" t="s">
        <v>1240</v>
      </c>
      <c r="H115" s="165" t="s">
        <v>1444</v>
      </c>
      <c r="I115" s="139"/>
      <c r="J115" s="139"/>
      <c r="K115" s="2" t="s">
        <v>1317</v>
      </c>
    </row>
    <row r="116" spans="1:11" ht="13.5" customHeight="1" x14ac:dyDescent="0.2">
      <c r="A116" s="138" t="s">
        <v>1513</v>
      </c>
      <c r="B116" s="2" t="s">
        <v>2031</v>
      </c>
      <c r="D116" s="139"/>
      <c r="E116" s="73" t="str">
        <f t="shared" si="4"/>
        <v>South Tyrolean People's Party-Olive Tree (Südtiroler Volkspartei-L'Ulivo, SVP-U)</v>
      </c>
      <c r="F116" s="135" t="str">
        <f t="shared" si="5"/>
        <v>(Südtiroler Volkspartei-L'Ulivo, SVP-U)</v>
      </c>
      <c r="G116" s="165" t="s">
        <v>1549</v>
      </c>
      <c r="H116" s="165" t="s">
        <v>1580</v>
      </c>
      <c r="I116" s="139"/>
      <c r="J116" s="139"/>
      <c r="K116" s="2" t="s">
        <v>1608</v>
      </c>
    </row>
    <row r="117" spans="1:11" ht="13.5" customHeight="1" x14ac:dyDescent="0.2">
      <c r="A117" s="138" t="s">
        <v>1504</v>
      </c>
      <c r="B117" s="2" t="s">
        <v>2031</v>
      </c>
      <c r="D117" s="139"/>
      <c r="E117" s="73" t="str">
        <f t="shared" si="4"/>
        <v>Valdotan Union-Autonomists Democrats Progressives-Republican Party of Italy (Union Valdôtaine-Autonomisti Democratici Progressisti-Partito Repubblicano Italiano, UV-ADP-PRI)</v>
      </c>
      <c r="F117" s="135" t="str">
        <f t="shared" si="5"/>
        <v>(Union Valdôtaine-Autonomisti Democratici Progressisti-Partito Repubblicano Italiano, UV-ADP-PRI)</v>
      </c>
      <c r="G117" s="165" t="s">
        <v>1541</v>
      </c>
      <c r="H117" s="165" t="s">
        <v>1571</v>
      </c>
      <c r="I117" s="139"/>
      <c r="J117" s="139"/>
      <c r="K117" s="2" t="s">
        <v>1602</v>
      </c>
    </row>
    <row r="118" spans="1:11" ht="13.5" customHeight="1" x14ac:dyDescent="0.2">
      <c r="A118" s="138" t="s">
        <v>1429</v>
      </c>
      <c r="D118" s="139"/>
      <c r="E118" s="73" t="str">
        <f t="shared" si="4"/>
        <v>Union of Democrats for the Republic (Unione dei Remocratici per la Repubblica, UDR)</v>
      </c>
      <c r="F118" s="135" t="str">
        <f t="shared" si="5"/>
        <v>(Unione dei Remocratici per la Repubblica, UDR)</v>
      </c>
      <c r="G118" s="165" t="s">
        <v>1244</v>
      </c>
      <c r="H118" s="165" t="s">
        <v>842</v>
      </c>
      <c r="I118" s="139"/>
      <c r="J118" s="139"/>
      <c r="K118" s="2" t="s">
        <v>1956</v>
      </c>
    </row>
    <row r="119" spans="1:11" ht="13.5" customHeight="1" x14ac:dyDescent="0.2">
      <c r="A119" s="138" t="s">
        <v>1431</v>
      </c>
      <c r="D119" s="139"/>
      <c r="E119" s="73" t="str">
        <f t="shared" si="4"/>
        <v>Union of Democrats for Europe (Unione dei Democratici per l'Europa, UDEUR)</v>
      </c>
      <c r="F119" s="135" t="str">
        <f t="shared" si="5"/>
        <v>(Unione dei Democratici per l'Europa, UDEUR)</v>
      </c>
      <c r="G119" s="165" t="s">
        <v>1243</v>
      </c>
      <c r="H119" s="165" t="s">
        <v>1062</v>
      </c>
      <c r="I119" s="139"/>
      <c r="J119" s="139"/>
      <c r="K119" s="2" t="s">
        <v>1957</v>
      </c>
    </row>
    <row r="120" spans="1:11" ht="13.5" customHeight="1" x14ac:dyDescent="0.2">
      <c r="A120" s="138" t="s">
        <v>1350</v>
      </c>
      <c r="D120" s="139"/>
      <c r="E120" s="73" t="str">
        <f t="shared" si="4"/>
        <v>Democratic Union (Unione Democratica, UD)</v>
      </c>
      <c r="F120" s="135" t="str">
        <f t="shared" si="5"/>
        <v>(Unione Democratica, UD)</v>
      </c>
      <c r="G120" s="165" t="s">
        <v>1320</v>
      </c>
      <c r="H120" s="165" t="s">
        <v>1058</v>
      </c>
      <c r="I120" s="139"/>
      <c r="J120" s="139"/>
      <c r="K120" s="2" t="s">
        <v>1319</v>
      </c>
    </row>
    <row r="121" spans="1:11" ht="13.5" customHeight="1" x14ac:dyDescent="0.2">
      <c r="A121" s="138" t="s">
        <v>1340</v>
      </c>
      <c r="B121" s="2" t="s">
        <v>2016</v>
      </c>
      <c r="D121" s="139"/>
      <c r="E121" s="73" t="str">
        <f t="shared" si="4"/>
        <v>Centre Democratic Union (Unione Democratica di Centro, UDC)</v>
      </c>
      <c r="F121" s="135" t="str">
        <f t="shared" si="5"/>
        <v>(Unione Democratica di Centro, UDC)</v>
      </c>
      <c r="G121" s="165" t="s">
        <v>1242</v>
      </c>
      <c r="H121" s="165" t="s">
        <v>590</v>
      </c>
      <c r="I121" s="139"/>
      <c r="J121" s="139"/>
      <c r="K121" s="2" t="s">
        <v>1311</v>
      </c>
    </row>
    <row r="122" spans="1:11" ht="13.5" customHeight="1" x14ac:dyDescent="0.2">
      <c r="A122" s="138" t="s">
        <v>1511</v>
      </c>
      <c r="D122" s="139"/>
      <c r="E122" s="73" t="str">
        <f t="shared" si="4"/>
        <v>South American Union Italian Emigrants (Unione Sudamerica Emigrati Italiani, USEI)</v>
      </c>
      <c r="F122" s="135" t="str">
        <f t="shared" si="5"/>
        <v>(Unione Sudamerica Emigrati Italiani, USEI)</v>
      </c>
      <c r="G122" s="165" t="s">
        <v>1547</v>
      </c>
      <c r="H122" s="165" t="s">
        <v>1578</v>
      </c>
      <c r="I122" s="139"/>
      <c r="J122" s="139"/>
      <c r="K122" s="2" t="s">
        <v>1606</v>
      </c>
    </row>
    <row r="123" spans="1:11" ht="13.5" customHeight="1" x14ac:dyDescent="0.2">
      <c r="A123" s="138" t="s">
        <v>2006</v>
      </c>
      <c r="B123" s="2" t="s">
        <v>2009</v>
      </c>
      <c r="D123" s="139"/>
      <c r="E123" s="73" t="str">
        <f t="shared" si="4"/>
        <v>United in the Olive Tree (Uniti nell'Ulivo, UnU)</v>
      </c>
      <c r="F123" s="135" t="str">
        <f t="shared" si="5"/>
        <v>(Uniti nell'Ulivo, UnU)</v>
      </c>
      <c r="G123" s="165" t="s">
        <v>1245</v>
      </c>
      <c r="H123" s="165" t="s">
        <v>1273</v>
      </c>
      <c r="I123" s="139"/>
      <c r="J123" s="139"/>
      <c r="K123" s="2" t="s">
        <v>1312</v>
      </c>
    </row>
    <row r="124" spans="1:11" ht="13.5" customHeight="1" x14ac:dyDescent="0.2">
      <c r="A124" s="138" t="s">
        <v>1913</v>
      </c>
      <c r="B124" s="2" t="s">
        <v>2010</v>
      </c>
      <c r="D124" s="139"/>
      <c r="E124" s="73" t="str">
        <f t="shared" si="4"/>
        <v>Green Rainbow (Verdi Arcobaleno, VA)</v>
      </c>
      <c r="F124" s="135" t="str">
        <f t="shared" si="5"/>
        <v>(Verdi Arcobaleno, VA)</v>
      </c>
      <c r="G124" s="165" t="s">
        <v>898</v>
      </c>
      <c r="H124" s="165" t="s">
        <v>1890</v>
      </c>
      <c r="I124" s="139"/>
      <c r="J124" s="139"/>
      <c r="K124" s="2" t="s">
        <v>1958</v>
      </c>
    </row>
    <row r="125" spans="1:11" ht="13.5" customHeight="1" x14ac:dyDescent="0.2">
      <c r="A125" s="138" t="s">
        <v>2007</v>
      </c>
      <c r="B125" s="2" t="s">
        <v>2029</v>
      </c>
      <c r="D125" s="139"/>
      <c r="E125" s="73" t="str">
        <f t="shared" si="4"/>
        <v>Green Greens (Verdi Verdi, VV)</v>
      </c>
      <c r="F125" s="135" t="str">
        <f t="shared" si="5"/>
        <v>(Verdi Verdi, VV)</v>
      </c>
      <c r="G125" s="165" t="s">
        <v>1996</v>
      </c>
      <c r="H125" s="165" t="s">
        <v>1997</v>
      </c>
      <c r="I125" s="139"/>
      <c r="J125" s="139"/>
      <c r="K125" s="2" t="s">
        <v>1959</v>
      </c>
    </row>
    <row r="126" spans="1:11" ht="13.5" customHeight="1" x14ac:dyDescent="0.2">
      <c r="A126" s="138" t="s">
        <v>2457</v>
      </c>
      <c r="D126" s="139"/>
      <c r="E126" s="73" t="str">
        <f t="shared" si="4"/>
        <v>The Other Europe with Tsipras (L'altra Europa con Tsipras, LACT)</v>
      </c>
      <c r="F126" s="135" t="str">
        <f t="shared" si="5"/>
        <v>(L'altra Europa con Tsipras, LACT)</v>
      </c>
      <c r="G126" s="165" t="s">
        <v>2455</v>
      </c>
      <c r="H126" s="165" t="s">
        <v>2456</v>
      </c>
      <c r="I126" s="139"/>
      <c r="J126" s="139"/>
      <c r="K126" s="2" t="s">
        <v>2454</v>
      </c>
    </row>
    <row r="127" spans="1:11" ht="13.5" customHeight="1" x14ac:dyDescent="0.2">
      <c r="A127" s="138" t="s">
        <v>2461</v>
      </c>
      <c r="D127" s="139"/>
      <c r="E127" s="73" t="str">
        <f t="shared" si="4"/>
        <v>Green Italy-Green Europe (Green Italia-Verdi Europei, GIVE)</v>
      </c>
      <c r="F127" s="135" t="str">
        <f t="shared" si="5"/>
        <v>(Green Italia-Verdi Europei, GIVE)</v>
      </c>
      <c r="G127" s="165" t="s">
        <v>2460</v>
      </c>
      <c r="H127" s="165" t="s">
        <v>2459</v>
      </c>
      <c r="I127" s="139"/>
      <c r="J127" s="139"/>
      <c r="K127" s="2" t="s">
        <v>2458</v>
      </c>
    </row>
    <row r="128" spans="1:11" ht="13.5" customHeight="1" x14ac:dyDescent="0.2">
      <c r="A128" s="138" t="s">
        <v>2008</v>
      </c>
      <c r="B128" s="2" t="s">
        <v>2010</v>
      </c>
      <c r="D128" s="139"/>
      <c r="E128" s="73" t="str">
        <f t="shared" si="4"/>
        <v>Greens-Italian Democrat Socialists (Verdi-Socialisti Democratici Italiani, Verdi-SDI)</v>
      </c>
      <c r="F128" s="135" t="str">
        <f t="shared" si="5"/>
        <v>(Verdi-Socialisti Democratici Italiani, Verdi-SDI)</v>
      </c>
      <c r="G128" s="165" t="s">
        <v>1248</v>
      </c>
      <c r="H128" s="165" t="s">
        <v>1445</v>
      </c>
      <c r="I128" s="139"/>
      <c r="J128" s="139"/>
      <c r="K128" s="2" t="s">
        <v>1315</v>
      </c>
    </row>
    <row r="129" spans="1:11" ht="13.5" customHeight="1" x14ac:dyDescent="0.2">
      <c r="A129" s="138" t="s">
        <v>2463</v>
      </c>
      <c r="D129" s="139"/>
      <c r="E129" s="73" t="str">
        <f t="shared" si="4"/>
        <v>European Choice (Scelta Europea, SE)</v>
      </c>
      <c r="F129" s="135" t="str">
        <f t="shared" si="5"/>
        <v>(Scelta Europea, SE)</v>
      </c>
      <c r="G129" s="165" t="s">
        <v>2465</v>
      </c>
      <c r="H129" s="165" t="s">
        <v>1985</v>
      </c>
      <c r="I129" s="139"/>
      <c r="J129" s="139"/>
      <c r="K129" s="2" t="s">
        <v>2464</v>
      </c>
    </row>
    <row r="130" spans="1:11" ht="13.5" customHeight="1" x14ac:dyDescent="0.2">
      <c r="A130" s="138" t="s">
        <v>2511</v>
      </c>
      <c r="B130" s="2" t="s">
        <v>2012</v>
      </c>
      <c r="D130" s="139"/>
      <c r="E130" s="73" t="str">
        <f t="shared" ref="E130" si="6">G130&amp;" "&amp;F130</f>
        <v>New Centre Right (Nuovo Centrodestra, NCD)</v>
      </c>
      <c r="F130" s="135" t="str">
        <f t="shared" ref="F130" si="7">"("&amp;K130&amp;", "&amp;H130&amp;")"&amp;IF(M130="","",", known until "&amp;R130&amp;" as "&amp;M130&amp;" ("&amp;N130&amp;", "&amp;O130&amp;IF(P130="","","/ "&amp;P130)&amp;")"&amp;IF(S130="","",", known from "&amp;R130&amp;" until "&amp;X130&amp;" as "&amp;S130&amp;" ("&amp;T130&amp;", "&amp;U130&amp;IF(V130="","","/ "&amp;V130)&amp;")"))&amp;IF(AD130="","",", known from "&amp;X130&amp;" until "&amp;AD130&amp;" as "&amp;Y130&amp;" ("&amp;Z130&amp;", "&amp;AA130&amp;")"&amp;IF(AB130="","","/ "&amp;AB130)&amp;")")&amp;IF(AE130="","",", known from "&amp;AD130&amp;" until "&amp;AJ130&amp;" as "&amp;AE130&amp;" ("&amp;AF130&amp;", "&amp;AG130&amp;IF(AH130="","","/ "&amp;AH130)&amp;")")&amp;IF(AK130="","",", known from "&amp;AJ130&amp;" until "&amp;AP130&amp;" as "&amp;AK130&amp;" ("&amp;AL130&amp;", "&amp;AM130&amp;IF(AN130="","","/ "&amp;AN130)&amp;")")&amp;IF(AQ130="","",", known from "&amp;AP130&amp;" until "&amp;AV130&amp;" as "&amp;AQ130&amp;" ("&amp;AR130&amp;", "&amp;AS130&amp;IF(AT130="","","/ "&amp;AT130)&amp;")")</f>
        <v>(Nuovo Centrodestra, NCD)</v>
      </c>
      <c r="G130" s="165" t="s">
        <v>2512</v>
      </c>
      <c r="H130" s="165" t="s">
        <v>2513</v>
      </c>
      <c r="I130" s="139"/>
      <c r="J130" s="139"/>
      <c r="K130" s="2" t="s">
        <v>2514</v>
      </c>
    </row>
    <row r="131" spans="1:11" ht="13.5" customHeight="1" x14ac:dyDescent="0.2">
      <c r="A131" s="138" t="s">
        <v>2257</v>
      </c>
      <c r="B131" s="2" t="s">
        <v>2015</v>
      </c>
      <c r="D131" s="139"/>
      <c r="E131" s="73" t="str">
        <f t="shared" ref="E131:E151" si="8">G131&amp;" "&amp;F131</f>
        <v>Other Right-Supporting Berlusconi (none, none)</v>
      </c>
      <c r="F131" s="135" t="str">
        <f t="shared" ref="F131:F151" si="9">"("&amp;K131&amp;", "&amp;H131&amp;")"&amp;IF(M131="","",", known until "&amp;R131&amp;" as "&amp;M131&amp;" ("&amp;N131&amp;", "&amp;O131&amp;IF(P131="","","/ "&amp;P131)&amp;")"&amp;IF(S131="","",", known from "&amp;R131&amp;" until "&amp;X131&amp;" as "&amp;S131&amp;" ("&amp;T131&amp;", "&amp;U131&amp;IF(V131="","","/ "&amp;V131)&amp;")"))&amp;IF(AD131="","",", known from "&amp;X131&amp;" until "&amp;AD131&amp;" as "&amp;Y131&amp;" ("&amp;Z131&amp;", "&amp;AA131&amp;")"&amp;IF(AB131="","","/ "&amp;AB131)&amp;")")&amp;IF(AE131="","",", known from "&amp;AD131&amp;" until "&amp;AJ131&amp;" as "&amp;AE131&amp;" ("&amp;AF131&amp;", "&amp;AG131&amp;IF(AH131="","","/ "&amp;AH131)&amp;")")&amp;IF(AK131="","",", known from "&amp;AJ131&amp;" until "&amp;AP131&amp;" as "&amp;AK131&amp;" ("&amp;AL131&amp;", "&amp;AM131&amp;IF(AN131="","","/ "&amp;AN131)&amp;")")&amp;IF(AQ131="","",", known from "&amp;AP131&amp;" until "&amp;AV131&amp;" as "&amp;AQ131&amp;" ("&amp;AR131&amp;", "&amp;AS131&amp;IF(AT131="","","/ "&amp;AT131)&amp;")")</f>
        <v>(none, none)</v>
      </c>
      <c r="G131" s="165" t="s">
        <v>2390</v>
      </c>
      <c r="H131" s="165" t="s">
        <v>1581</v>
      </c>
      <c r="I131" s="139"/>
      <c r="J131" s="139"/>
      <c r="K131" s="2" t="s">
        <v>1581</v>
      </c>
    </row>
    <row r="132" spans="1:11" ht="13.5" customHeight="1" x14ac:dyDescent="0.2">
      <c r="A132" s="138" t="s">
        <v>1514</v>
      </c>
      <c r="D132" s="139"/>
      <c r="E132" s="73" t="str">
        <f t="shared" si="8"/>
        <v>Other-Left (Supporting Prodi) (none, none)</v>
      </c>
      <c r="F132" s="135" t="str">
        <f t="shared" si="9"/>
        <v>(none, none)</v>
      </c>
      <c r="G132" s="165" t="s">
        <v>2389</v>
      </c>
      <c r="H132" s="165" t="s">
        <v>1581</v>
      </c>
      <c r="I132" s="139"/>
      <c r="J132" s="139"/>
      <c r="K132" s="2" t="s">
        <v>1581</v>
      </c>
    </row>
    <row r="133" spans="1:11" ht="13.5" customHeight="1" x14ac:dyDescent="0.2">
      <c r="A133" s="138" t="s">
        <v>1434</v>
      </c>
      <c r="B133" s="2" t="s">
        <v>2032</v>
      </c>
      <c r="D133" s="139"/>
      <c r="E133" s="73" t="str">
        <f t="shared" si="8"/>
        <v>Independent (Independent, Independent)</v>
      </c>
      <c r="F133" s="135" t="str">
        <f t="shared" si="9"/>
        <v>(Independent, Independent)</v>
      </c>
      <c r="G133" s="165" t="s">
        <v>610</v>
      </c>
      <c r="H133" s="165" t="s">
        <v>610</v>
      </c>
      <c r="I133" s="139"/>
      <c r="J133" s="139"/>
      <c r="K133" s="2" t="s">
        <v>610</v>
      </c>
    </row>
    <row r="134" spans="1:11" ht="13.5" customHeight="1" x14ac:dyDescent="0.2">
      <c r="A134" s="138" t="s">
        <v>1436</v>
      </c>
      <c r="B134" s="2" t="s">
        <v>2032</v>
      </c>
      <c r="D134" s="139"/>
      <c r="E134" s="73" t="str">
        <f t="shared" si="8"/>
        <v>Other (Others, Other)</v>
      </c>
      <c r="F134" s="135" t="str">
        <f t="shared" si="9"/>
        <v>(Others, Other)</v>
      </c>
      <c r="G134" s="165" t="s">
        <v>1263</v>
      </c>
      <c r="H134" s="165" t="s">
        <v>1263</v>
      </c>
      <c r="I134" s="139"/>
      <c r="J134" s="139"/>
      <c r="K134" s="2" t="s">
        <v>1225</v>
      </c>
    </row>
    <row r="135" spans="1:11" ht="13.5" customHeight="1" x14ac:dyDescent="0.2">
      <c r="A135" s="138" t="s">
        <v>2552</v>
      </c>
      <c r="D135" s="139"/>
      <c r="E135" s="73" t="str">
        <f t="shared" si="8"/>
        <v xml:space="preserve"> (Lega Salvini Premier, Lega, LpSP)</v>
      </c>
      <c r="F135" s="135" t="str">
        <f t="shared" si="9"/>
        <v>(Lega Salvini Premier, Lega, LpSP)</v>
      </c>
      <c r="G135" s="165"/>
      <c r="H135" s="165" t="s">
        <v>2577</v>
      </c>
      <c r="I135" s="139"/>
      <c r="J135" s="139"/>
      <c r="K135" s="2" t="s">
        <v>2576</v>
      </c>
    </row>
    <row r="136" spans="1:11" ht="13.5" customHeight="1" x14ac:dyDescent="0.2">
      <c r="A136" s="138" t="s">
        <v>2592</v>
      </c>
      <c r="D136" s="139"/>
      <c r="E136" s="73" t="str">
        <f t="shared" si="8"/>
        <v xml:space="preserve"> (Liberi e Uguali, LeU)</v>
      </c>
      <c r="F136" s="135" t="str">
        <f t="shared" si="9"/>
        <v>(Liberi e Uguali, LeU)</v>
      </c>
      <c r="G136" s="165"/>
      <c r="H136" s="165" t="s">
        <v>2595</v>
      </c>
      <c r="I136" s="139"/>
      <c r="J136" s="139"/>
      <c r="K136" s="2" t="s">
        <v>2594</v>
      </c>
    </row>
    <row r="137" spans="1:11" ht="13.5" customHeight="1" x14ac:dyDescent="0.2">
      <c r="A137" s="2" t="s">
        <v>2588</v>
      </c>
      <c r="E137" s="73" t="str">
        <f t="shared" si="8"/>
        <v xml:space="preserve"> (Italia Viva, IV)</v>
      </c>
      <c r="F137" s="135" t="str">
        <f t="shared" si="9"/>
        <v>(Italia Viva, IV)</v>
      </c>
      <c r="H137" s="2" t="s">
        <v>2591</v>
      </c>
      <c r="K137" s="2" t="s">
        <v>2590</v>
      </c>
    </row>
    <row r="138" spans="1:11" ht="13.5" customHeight="1" x14ac:dyDescent="0.2">
      <c r="A138" s="2" t="s">
        <v>2611</v>
      </c>
      <c r="E138" s="73" t="str">
        <f t="shared" si="8"/>
        <v xml:space="preserve"> (Noi con l'Italia-UDC, NI-UDC)</v>
      </c>
      <c r="F138" s="135" t="str">
        <f t="shared" si="9"/>
        <v>(Noi con l'Italia-UDC, NI-UDC)</v>
      </c>
      <c r="H138" s="2" t="s">
        <v>2613</v>
      </c>
      <c r="K138" s="2" t="s">
        <v>2614</v>
      </c>
    </row>
    <row r="139" spans="1:11" ht="13.5" customHeight="1" x14ac:dyDescent="0.2">
      <c r="A139" s="2" t="s">
        <v>2616</v>
      </c>
      <c r="E139" s="73" t="str">
        <f t="shared" si="8"/>
        <v xml:space="preserve"> ("+Europa", "+E")</v>
      </c>
      <c r="F139" s="135" t="str">
        <f t="shared" si="9"/>
        <v>("+Europa", "+E")</v>
      </c>
      <c r="H139" s="2" t="s">
        <v>2617</v>
      </c>
      <c r="K139" s="2" t="s">
        <v>2619</v>
      </c>
    </row>
    <row r="140" spans="1:11" ht="13.5" customHeight="1" x14ac:dyDescent="0.2">
      <c r="A140" s="2" t="s">
        <v>2623</v>
      </c>
      <c r="E140" s="73" t="str">
        <f t="shared" si="8"/>
        <v xml:space="preserve"> (Italia Europa Insieme, IEI)</v>
      </c>
      <c r="F140" s="135" t="str">
        <f t="shared" si="9"/>
        <v>(Italia Europa Insieme, IEI)</v>
      </c>
      <c r="H140" s="2" t="s">
        <v>2622</v>
      </c>
      <c r="K140" s="2" t="s">
        <v>2621</v>
      </c>
    </row>
    <row r="141" spans="1:11" ht="13.5" customHeight="1" x14ac:dyDescent="0.2">
      <c r="A141" s="2" t="s">
        <v>2626</v>
      </c>
      <c r="E141" s="73" t="str">
        <f t="shared" si="8"/>
        <v xml:space="preserve"> (Civica Popolare Lorenzin, CL)</v>
      </c>
      <c r="F141" s="135" t="str">
        <f t="shared" si="9"/>
        <v>(Civica Popolare Lorenzin, CL)</v>
      </c>
      <c r="H141" s="2" t="s">
        <v>2625</v>
      </c>
      <c r="K141" s="2" t="s">
        <v>2627</v>
      </c>
    </row>
    <row r="142" spans="1:11" ht="13.5" customHeight="1" x14ac:dyDescent="0.2">
      <c r="A142" s="2" t="s">
        <v>2628</v>
      </c>
      <c r="E142" s="73" t="str">
        <f t="shared" si="8"/>
        <v xml:space="preserve"> (Pour Tous For All Pe Tcheut, PT)</v>
      </c>
      <c r="F142" s="135" t="str">
        <f t="shared" si="9"/>
        <v>(Pour Tous For All Pe Tcheut, PT)</v>
      </c>
      <c r="H142" s="2" t="s">
        <v>2630</v>
      </c>
      <c r="K142" s="2" t="s">
        <v>2631</v>
      </c>
    </row>
    <row r="143" spans="1:11" ht="13.5" customHeight="1" x14ac:dyDescent="0.2">
      <c r="A143" s="2" t="s">
        <v>2656</v>
      </c>
      <c r="E143" s="73" t="str">
        <f t="shared" si="8"/>
        <v>We Moderates/Lupi-Toti-Brugnaro-UDC (Noi Moderati/Lupi-Toti-Brugnaro-UDC, NM)</v>
      </c>
      <c r="F143" s="135" t="str">
        <f t="shared" si="9"/>
        <v>(Noi Moderati/Lupi-Toti-Brugnaro-UDC, NM)</v>
      </c>
      <c r="G143" s="2" t="s">
        <v>2653</v>
      </c>
      <c r="H143" s="2" t="s">
        <v>2654</v>
      </c>
      <c r="K143" s="2" t="s">
        <v>2655</v>
      </c>
    </row>
    <row r="144" spans="1:11" ht="13.5" customHeight="1" x14ac:dyDescent="0.2">
      <c r="A144" s="2" t="s">
        <v>2657</v>
      </c>
      <c r="E144" s="73" t="str">
        <f t="shared" si="8"/>
        <v>Green and Left Alliance (Alleanza Verdi e Sinistra, AVS)</v>
      </c>
      <c r="F144" s="135" t="str">
        <f t="shared" si="9"/>
        <v>(Alleanza Verdi e Sinistra, AVS)</v>
      </c>
      <c r="G144" s="2" t="s">
        <v>2658</v>
      </c>
      <c r="H144" s="2" t="s">
        <v>2659</v>
      </c>
      <c r="K144" s="2" t="s">
        <v>2660</v>
      </c>
    </row>
    <row r="145" spans="1:11" ht="13.5" customHeight="1" x14ac:dyDescent="0.2">
      <c r="A145" s="2" t="s">
        <v>2661</v>
      </c>
      <c r="E145" s="73" t="str">
        <f t="shared" si="8"/>
        <v>Civic Engagement Luigi Di Maio-Democratic Centre (Impegno Civico Luigi Di Maio - Centro Democratico, IC)</v>
      </c>
      <c r="F145" s="135" t="str">
        <f t="shared" si="9"/>
        <v>(Impegno Civico Luigi Di Maio - Centro Democratico, IC)</v>
      </c>
      <c r="G145" s="2" t="s">
        <v>2662</v>
      </c>
      <c r="H145" s="2" t="s">
        <v>2663</v>
      </c>
      <c r="K145" s="2" t="s">
        <v>2664</v>
      </c>
    </row>
    <row r="146" spans="1:11" ht="13.5" customHeight="1" x14ac:dyDescent="0.2">
      <c r="A146" s="2" t="s">
        <v>2665</v>
      </c>
      <c r="E146" s="73" t="str">
        <f t="shared" si="8"/>
        <v>Action-Italy Alive-Calenda (Azione - Italia Viva - Calenda, Az-IV)</v>
      </c>
      <c r="F146" s="135" t="str">
        <f t="shared" si="9"/>
        <v>(Azione - Italia Viva - Calenda, Az-IV)</v>
      </c>
      <c r="G146" s="2" t="s">
        <v>2666</v>
      </c>
      <c r="H146" s="2" t="s">
        <v>2667</v>
      </c>
      <c r="K146" s="2" t="s">
        <v>2668</v>
      </c>
    </row>
    <row r="147" spans="1:11" ht="13.5" customHeight="1" x14ac:dyDescent="0.2">
      <c r="A147" s="2" t="s">
        <v>2669</v>
      </c>
      <c r="E147" s="73" t="str">
        <f t="shared" si="8"/>
        <v>Italexit for Italy (Italexit per l’Italia, Italexit)</v>
      </c>
      <c r="F147" s="135" t="str">
        <f t="shared" si="9"/>
        <v>(Italexit per l’Italia, Italexit)</v>
      </c>
      <c r="G147" s="2" t="s">
        <v>2670</v>
      </c>
      <c r="H147" s="2" t="s">
        <v>2671</v>
      </c>
      <c r="K147" s="2" t="s">
        <v>2672</v>
      </c>
    </row>
    <row r="148" spans="1:11" ht="13.5" customHeight="1" x14ac:dyDescent="0.2">
      <c r="A148" s="2" t="s">
        <v>2684</v>
      </c>
      <c r="E148" s="73" t="str">
        <f t="shared" si="8"/>
        <v>Popular Union with De Gagistris (Unione Popolare con De Magistris, UP)</v>
      </c>
      <c r="F148" s="135" t="str">
        <f t="shared" si="9"/>
        <v>(Unione Popolare con De Magistris, UP)</v>
      </c>
      <c r="G148" s="2" t="s">
        <v>2673</v>
      </c>
      <c r="H148" s="2" t="s">
        <v>2674</v>
      </c>
      <c r="K148" s="2" t="s">
        <v>2683</v>
      </c>
    </row>
    <row r="149" spans="1:11" ht="13.5" customHeight="1" x14ac:dyDescent="0.2">
      <c r="A149" s="2" t="s">
        <v>2685</v>
      </c>
      <c r="E149" s="73" t="str">
        <f t="shared" si="8"/>
        <v>Sovereign and Popular Italy (Italia Sovrana e Popolare, ISP)</v>
      </c>
      <c r="F149" s="135" t="str">
        <f t="shared" si="9"/>
        <v>(Italia Sovrana e Popolare, ISP)</v>
      </c>
      <c r="G149" s="2" t="s">
        <v>2675</v>
      </c>
      <c r="H149" s="2" t="s">
        <v>2676</v>
      </c>
      <c r="K149" s="2" t="s">
        <v>2682</v>
      </c>
    </row>
    <row r="150" spans="1:11" ht="13.5" customHeight="1" x14ac:dyDescent="0.2">
      <c r="A150" s="2" t="s">
        <v>2686</v>
      </c>
      <c r="E150" s="73" t="str">
        <f t="shared" si="8"/>
        <v>South Calls North (Sud Chiama Nord, SCN)</v>
      </c>
      <c r="F150" s="135" t="str">
        <f t="shared" si="9"/>
        <v>(Sud Chiama Nord, SCN)</v>
      </c>
      <c r="G150" s="2" t="s">
        <v>2677</v>
      </c>
      <c r="H150" s="2" t="s">
        <v>2678</v>
      </c>
      <c r="K150" s="2" t="s">
        <v>2681</v>
      </c>
    </row>
    <row r="151" spans="1:11" ht="13.5" customHeight="1" x14ac:dyDescent="0.2">
      <c r="A151" s="2" t="s">
        <v>2687</v>
      </c>
      <c r="E151" s="73" t="str">
        <f t="shared" si="8"/>
        <v>Südtiroler Volkspartei–Patt (Südtiroler Volkspartei–Patt, SVP-PATT)</v>
      </c>
      <c r="F151" s="135" t="str">
        <f t="shared" si="9"/>
        <v>(Südtiroler Volkspartei–Patt, SVP-PATT)</v>
      </c>
      <c r="G151" s="2" t="s">
        <v>2679</v>
      </c>
      <c r="H151" s="2" t="s">
        <v>2680</v>
      </c>
      <c r="K151" s="2" t="s">
        <v>2679</v>
      </c>
    </row>
    <row r="152" spans="1:11" ht="13.5" customHeight="1" x14ac:dyDescent="0.2">
      <c r="A152" s="2" t="s">
        <v>2543</v>
      </c>
      <c r="E152" s="73" t="str">
        <f t="shared" ref="E152" si="10">G152&amp;" "&amp;F152</f>
        <v>Popular Area (Area Populare, AP)</v>
      </c>
      <c r="F152" s="135" t="str">
        <f t="shared" ref="F152" si="11">"("&amp;K152&amp;", "&amp;H152&amp;")"&amp;IF(M152="","",", known until "&amp;R152&amp;" as "&amp;M152&amp;" ("&amp;N152&amp;", "&amp;O152&amp;IF(P152="","","/ "&amp;P152)&amp;")"&amp;IF(S152="","",", known from "&amp;R152&amp;" until "&amp;X152&amp;" as "&amp;S152&amp;" ("&amp;T152&amp;", "&amp;U152&amp;IF(V152="","","/ "&amp;V152)&amp;")"))&amp;IF(AD152="","",", known from "&amp;X152&amp;" until "&amp;AD152&amp;" as "&amp;Y152&amp;" ("&amp;Z152&amp;", "&amp;AA152&amp;")"&amp;IF(AB152="","","/ "&amp;AB152)&amp;")")&amp;IF(AE152="","",", known from "&amp;AD152&amp;" until "&amp;AJ152&amp;" as "&amp;AE152&amp;" ("&amp;AF152&amp;", "&amp;AG152&amp;IF(AH152="","","/ "&amp;AH152)&amp;")")&amp;IF(AK152="","",", known from "&amp;AJ152&amp;" until "&amp;AP152&amp;" as "&amp;AK152&amp;" ("&amp;AL152&amp;", "&amp;AM152&amp;IF(AN152="","","/ "&amp;AN152)&amp;")")&amp;IF(AQ152="","",", known from "&amp;AP152&amp;" until "&amp;AV152&amp;" as "&amp;AQ152&amp;" ("&amp;AR152&amp;", "&amp;AS152&amp;IF(AT152="","","/ "&amp;AT152)&amp;")")</f>
        <v>(Area Populare, AP)</v>
      </c>
      <c r="G152" s="2" t="s">
        <v>2544</v>
      </c>
      <c r="H152" s="2" t="s">
        <v>1573</v>
      </c>
      <c r="K152" s="2" t="s">
        <v>2735</v>
      </c>
    </row>
  </sheetData>
  <sortState xmlns:xlrd2="http://schemas.microsoft.com/office/spreadsheetml/2017/richdata2" ref="A2:AV105">
    <sortCondition ref="A2:A105"/>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phoneticPr fontId="0" type="noConversion"/>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B2:C141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R99"/>
  <sheetViews>
    <sheetView zoomScaleNormal="100" workbookViewId="0">
      <pane xSplit="2" ySplit="10" topLeftCell="C11" activePane="bottomRight" state="frozen"/>
      <selection activeCell="C2" sqref="C2"/>
      <selection pane="topRight" activeCell="C2" sqref="C2"/>
      <selection pane="bottomLeft" activeCell="C2" sqref="C2"/>
      <selection pane="bottomRight" activeCell="C12" sqref="A1:XFD1048576"/>
    </sheetView>
  </sheetViews>
  <sheetFormatPr defaultColWidth="9.140625" defaultRowHeight="13.5" customHeight="1" x14ac:dyDescent="0.2"/>
  <cols>
    <col min="1" max="1" width="11.42578125" style="2" customWidth="1"/>
    <col min="2" max="2" width="22.85546875" style="2" customWidth="1"/>
    <col min="3" max="3" width="8.85546875" style="69" customWidth="1"/>
    <col min="4" max="4" width="10.5703125" style="2" customWidth="1"/>
    <col min="5" max="16384" width="9.140625" style="2"/>
  </cols>
  <sheetData>
    <row r="1" spans="1:122" ht="13.5" customHeight="1" x14ac:dyDescent="0.2">
      <c r="A1" s="19" t="s">
        <v>3</v>
      </c>
      <c r="B1" s="21"/>
      <c r="C1" s="20" t="s">
        <v>288</v>
      </c>
      <c r="D1" s="21"/>
      <c r="E1" s="21"/>
      <c r="F1" s="21"/>
      <c r="G1" s="120"/>
      <c r="H1" s="20" t="s">
        <v>507</v>
      </c>
      <c r="I1" s="21"/>
      <c r="J1" s="21"/>
      <c r="K1" s="21"/>
      <c r="L1" s="120"/>
      <c r="M1" s="20" t="s">
        <v>507</v>
      </c>
      <c r="N1" s="21"/>
      <c r="O1" s="21"/>
      <c r="P1" s="21"/>
      <c r="Q1" s="120"/>
      <c r="R1" s="20" t="s">
        <v>508</v>
      </c>
      <c r="S1" s="21"/>
      <c r="T1" s="21"/>
      <c r="U1" s="21"/>
      <c r="V1" s="120"/>
      <c r="W1" s="20" t="s">
        <v>508</v>
      </c>
      <c r="X1" s="21"/>
      <c r="Y1" s="21"/>
      <c r="Z1" s="21"/>
      <c r="AA1" s="120"/>
      <c r="AB1" s="20" t="s">
        <v>510</v>
      </c>
      <c r="AC1" s="21"/>
      <c r="AD1" s="21"/>
      <c r="AE1" s="21"/>
      <c r="AF1" s="120"/>
      <c r="AG1" s="20" t="s">
        <v>510</v>
      </c>
      <c r="AH1" s="21"/>
      <c r="AI1" s="21"/>
      <c r="AJ1" s="21"/>
      <c r="AK1" s="120"/>
      <c r="AL1" s="20" t="s">
        <v>511</v>
      </c>
      <c r="AM1" s="21"/>
      <c r="AN1" s="21"/>
      <c r="AO1" s="21"/>
      <c r="AP1" s="120"/>
      <c r="AQ1" s="20" t="s">
        <v>512</v>
      </c>
      <c r="AR1" s="21"/>
      <c r="AS1" s="21"/>
      <c r="AT1" s="21"/>
      <c r="AU1" s="120"/>
      <c r="AV1" s="20" t="s">
        <v>512</v>
      </c>
      <c r="AW1" s="21"/>
      <c r="AX1" s="21"/>
      <c r="AY1" s="21"/>
      <c r="AZ1" s="120"/>
      <c r="BA1" s="20" t="s">
        <v>513</v>
      </c>
      <c r="BB1" s="21"/>
      <c r="BC1" s="21"/>
      <c r="BD1" s="21"/>
      <c r="BE1" s="120"/>
      <c r="BF1" s="20" t="s">
        <v>513</v>
      </c>
      <c r="BG1" s="21"/>
      <c r="BH1" s="21"/>
      <c r="BI1" s="21"/>
      <c r="BJ1" s="120"/>
      <c r="BK1" s="20" t="s">
        <v>513</v>
      </c>
      <c r="BL1" s="21"/>
      <c r="BM1" s="21"/>
      <c r="BN1" s="21"/>
      <c r="BO1" s="120"/>
      <c r="BP1" s="20" t="s">
        <v>1318</v>
      </c>
      <c r="BQ1" s="21"/>
      <c r="BR1" s="21"/>
      <c r="BS1" s="21"/>
      <c r="BT1" s="120"/>
      <c r="BU1" s="20" t="s">
        <v>1318</v>
      </c>
      <c r="BV1" s="21"/>
      <c r="BW1" s="21"/>
      <c r="BX1" s="21"/>
      <c r="BY1" s="120"/>
      <c r="BZ1" s="20" t="s">
        <v>515</v>
      </c>
      <c r="CA1" s="21"/>
      <c r="CB1" s="21"/>
      <c r="CC1" s="21"/>
      <c r="CD1" s="120"/>
      <c r="CE1" s="20" t="s">
        <v>516</v>
      </c>
      <c r="CF1" s="21"/>
      <c r="CG1" s="21"/>
      <c r="CH1" s="21"/>
      <c r="CI1" s="120"/>
      <c r="CJ1" s="20" t="s">
        <v>517</v>
      </c>
      <c r="CK1" s="21"/>
      <c r="CL1" s="21"/>
      <c r="CM1" s="21"/>
      <c r="CN1" s="120"/>
      <c r="CO1" s="20" t="s">
        <v>518</v>
      </c>
      <c r="CP1" s="21"/>
      <c r="CQ1" s="21"/>
      <c r="CR1" s="21"/>
      <c r="CS1" s="120"/>
      <c r="CT1" s="20" t="s">
        <v>519</v>
      </c>
      <c r="CU1" s="21"/>
      <c r="CV1" s="21"/>
      <c r="CW1" s="21"/>
      <c r="CX1" s="120"/>
      <c r="CY1" s="20"/>
      <c r="CZ1" s="21"/>
      <c r="DA1" s="21"/>
      <c r="DB1" s="21"/>
      <c r="DC1" s="120"/>
      <c r="DD1" s="20"/>
      <c r="DE1" s="21"/>
      <c r="DF1" s="21"/>
      <c r="DG1" s="21"/>
      <c r="DH1" s="120"/>
      <c r="DI1" s="20"/>
      <c r="DJ1" s="21"/>
      <c r="DK1" s="21"/>
      <c r="DL1" s="21"/>
      <c r="DM1" s="120"/>
      <c r="DN1" s="20"/>
      <c r="DO1" s="21"/>
      <c r="DP1" s="21"/>
      <c r="DQ1" s="21"/>
      <c r="DR1" s="120"/>
    </row>
    <row r="2" spans="1:122" ht="13.5" customHeight="1" x14ac:dyDescent="0.2">
      <c r="A2" s="19" t="s">
        <v>4</v>
      </c>
      <c r="B2" s="21"/>
      <c r="C2" s="121">
        <v>32711</v>
      </c>
      <c r="D2" s="21"/>
      <c r="E2" s="21"/>
      <c r="F2" s="21"/>
      <c r="G2" s="120"/>
      <c r="H2" s="121">
        <v>33347</v>
      </c>
      <c r="I2" s="21"/>
      <c r="J2" s="21"/>
      <c r="K2" s="21"/>
      <c r="L2" s="120"/>
      <c r="M2" s="121">
        <v>33347</v>
      </c>
      <c r="N2" s="21"/>
      <c r="O2" s="21"/>
      <c r="P2" s="21"/>
      <c r="Q2" s="120"/>
      <c r="R2" s="121">
        <v>33789</v>
      </c>
      <c r="S2" s="21"/>
      <c r="T2" s="21"/>
      <c r="U2" s="21"/>
      <c r="V2" s="120"/>
      <c r="W2" s="121">
        <v>33789</v>
      </c>
      <c r="X2" s="21"/>
      <c r="Y2" s="21"/>
      <c r="Z2" s="21"/>
      <c r="AA2" s="120"/>
      <c r="AB2" s="121">
        <v>34096</v>
      </c>
      <c r="AC2" s="21"/>
      <c r="AD2" s="21"/>
      <c r="AE2" s="21"/>
      <c r="AF2" s="120"/>
      <c r="AG2" s="121">
        <v>34096</v>
      </c>
      <c r="AH2" s="21"/>
      <c r="AI2" s="21"/>
      <c r="AJ2" s="21"/>
      <c r="AK2" s="120"/>
      <c r="AL2" s="121">
        <v>34464</v>
      </c>
      <c r="AM2" s="21"/>
      <c r="AN2" s="21"/>
      <c r="AO2" s="21"/>
      <c r="AP2" s="120"/>
      <c r="AQ2" s="121">
        <v>34716</v>
      </c>
      <c r="AR2" s="21"/>
      <c r="AS2" s="21"/>
      <c r="AT2" s="21"/>
      <c r="AU2" s="120"/>
      <c r="AV2" s="121">
        <v>34716</v>
      </c>
      <c r="AW2" s="21"/>
      <c r="AX2" s="21"/>
      <c r="AY2" s="21"/>
      <c r="AZ2" s="120"/>
      <c r="BA2" s="121">
        <v>35202</v>
      </c>
      <c r="BB2" s="21"/>
      <c r="BC2" s="21"/>
      <c r="BD2" s="21"/>
      <c r="BE2" s="120"/>
      <c r="BF2" s="121">
        <v>35202</v>
      </c>
      <c r="BG2" s="21"/>
      <c r="BH2" s="21"/>
      <c r="BI2" s="21"/>
      <c r="BJ2" s="120"/>
      <c r="BK2" s="121">
        <v>35202</v>
      </c>
      <c r="BL2" s="21"/>
      <c r="BM2" s="21"/>
      <c r="BN2" s="21"/>
      <c r="BO2" s="120"/>
      <c r="BP2" s="121">
        <v>36096</v>
      </c>
      <c r="BQ2" s="21"/>
      <c r="BR2" s="21"/>
      <c r="BS2" s="21"/>
      <c r="BT2" s="120"/>
      <c r="BU2" s="121">
        <v>36096</v>
      </c>
      <c r="BV2" s="21"/>
      <c r="BW2" s="21"/>
      <c r="BX2" s="21"/>
      <c r="BY2" s="120"/>
      <c r="BZ2" s="121">
        <v>36515</v>
      </c>
      <c r="CA2" s="21"/>
      <c r="CB2" s="21"/>
      <c r="CC2" s="21"/>
      <c r="CD2" s="120"/>
      <c r="CE2" s="121">
        <v>36644</v>
      </c>
      <c r="CF2" s="21"/>
      <c r="CG2" s="21"/>
      <c r="CH2" s="21"/>
      <c r="CI2" s="120"/>
      <c r="CJ2" s="121">
        <v>37053</v>
      </c>
      <c r="CK2" s="21"/>
      <c r="CL2" s="21"/>
      <c r="CM2" s="21"/>
      <c r="CN2" s="120"/>
      <c r="CO2" s="121">
        <v>38470</v>
      </c>
      <c r="CP2" s="21"/>
      <c r="CQ2" s="21"/>
      <c r="CR2" s="21"/>
      <c r="CS2" s="120"/>
      <c r="CT2" s="121">
        <v>38854</v>
      </c>
      <c r="CU2" s="21"/>
      <c r="CV2" s="21"/>
      <c r="CW2" s="21"/>
      <c r="CX2" s="120"/>
      <c r="CY2" s="121"/>
      <c r="CZ2" s="21"/>
      <c r="DA2" s="21"/>
      <c r="DB2" s="21"/>
      <c r="DC2" s="120"/>
      <c r="DD2" s="121"/>
      <c r="DE2" s="21"/>
      <c r="DF2" s="21"/>
      <c r="DG2" s="21"/>
      <c r="DH2" s="120"/>
      <c r="DI2" s="121"/>
      <c r="DJ2" s="21"/>
      <c r="DK2" s="21"/>
      <c r="DL2" s="21"/>
      <c r="DM2" s="120"/>
      <c r="DN2" s="121"/>
      <c r="DO2" s="21"/>
      <c r="DP2" s="21"/>
      <c r="DQ2" s="21"/>
      <c r="DR2" s="120"/>
    </row>
    <row r="3" spans="1:122" ht="13.5" customHeight="1" x14ac:dyDescent="0.2">
      <c r="A3" s="19" t="s">
        <v>5</v>
      </c>
      <c r="B3" s="21"/>
      <c r="C3" s="121">
        <v>33340</v>
      </c>
      <c r="D3" s="21"/>
      <c r="E3" s="21"/>
      <c r="F3" s="21"/>
      <c r="G3" s="120"/>
      <c r="H3" s="121">
        <v>33347</v>
      </c>
      <c r="I3" s="21"/>
      <c r="J3" s="21"/>
      <c r="K3" s="21"/>
      <c r="L3" s="120"/>
      <c r="M3" s="121">
        <v>33604</v>
      </c>
      <c r="N3" s="21"/>
      <c r="O3" s="21"/>
      <c r="P3" s="21"/>
      <c r="Q3" s="120"/>
      <c r="R3" s="121">
        <v>33789</v>
      </c>
      <c r="S3" s="21"/>
      <c r="T3" s="21"/>
      <c r="U3" s="21"/>
      <c r="V3" s="120"/>
      <c r="W3" s="121">
        <v>33970</v>
      </c>
      <c r="X3" s="21"/>
      <c r="Y3" s="21"/>
      <c r="Z3" s="21"/>
      <c r="AA3" s="120"/>
      <c r="AB3" s="121">
        <v>34334</v>
      </c>
      <c r="AC3" s="21"/>
      <c r="AD3" s="21"/>
      <c r="AE3" s="21"/>
      <c r="AF3" s="120"/>
      <c r="AG3" s="121">
        <v>34335</v>
      </c>
      <c r="AH3" s="21"/>
      <c r="AI3" s="21"/>
      <c r="AJ3" s="21"/>
      <c r="AK3" s="120"/>
      <c r="AL3" s="121">
        <v>34699</v>
      </c>
      <c r="AM3" s="21"/>
      <c r="AN3" s="21"/>
      <c r="AO3" s="21"/>
      <c r="AP3" s="120"/>
      <c r="AQ3" s="121">
        <v>34700</v>
      </c>
      <c r="AR3" s="21"/>
      <c r="AS3" s="21"/>
      <c r="AT3" s="21"/>
      <c r="AU3" s="120"/>
      <c r="AV3" s="121">
        <v>35065</v>
      </c>
      <c r="AW3" s="21"/>
      <c r="AX3" s="21"/>
      <c r="AY3" s="21"/>
      <c r="AZ3" s="120"/>
      <c r="BA3" s="121">
        <v>35430</v>
      </c>
      <c r="BB3" s="21"/>
      <c r="BC3" s="21"/>
      <c r="BD3" s="21"/>
      <c r="BE3" s="120"/>
      <c r="BF3" s="121">
        <v>35431</v>
      </c>
      <c r="BG3" s="21"/>
      <c r="BH3" s="21"/>
      <c r="BI3" s="21"/>
      <c r="BJ3" s="120"/>
      <c r="BK3" s="121">
        <v>35796</v>
      </c>
      <c r="BL3" s="21"/>
      <c r="BM3" s="21"/>
      <c r="BN3" s="21"/>
      <c r="BO3" s="120"/>
      <c r="BP3" s="8">
        <v>1998</v>
      </c>
      <c r="BQ3" s="21"/>
      <c r="BR3" s="21"/>
      <c r="BS3" s="21"/>
      <c r="BT3" s="120"/>
      <c r="BU3" s="121">
        <v>36161</v>
      </c>
      <c r="BV3" s="21"/>
      <c r="BW3" s="21"/>
      <c r="BX3" s="21"/>
      <c r="BY3" s="120"/>
      <c r="BZ3" s="121">
        <v>36526</v>
      </c>
      <c r="CA3" s="21"/>
      <c r="CB3" s="21"/>
      <c r="CC3" s="21"/>
      <c r="CD3" s="120"/>
      <c r="CE3" s="121">
        <v>36644</v>
      </c>
      <c r="CF3" s="21"/>
      <c r="CG3" s="21"/>
      <c r="CH3" s="21"/>
      <c r="CI3" s="120"/>
      <c r="CJ3" s="121">
        <v>37053</v>
      </c>
      <c r="CK3" s="21"/>
      <c r="CL3" s="21"/>
      <c r="CM3" s="21"/>
      <c r="CN3" s="120"/>
      <c r="CO3" s="121">
        <v>38470</v>
      </c>
      <c r="CP3" s="21"/>
      <c r="CQ3" s="21"/>
      <c r="CR3" s="21"/>
      <c r="CS3" s="120"/>
      <c r="CT3" s="121">
        <v>38854</v>
      </c>
      <c r="CU3" s="21"/>
      <c r="CV3" s="21"/>
      <c r="CW3" s="21"/>
      <c r="CX3" s="120"/>
      <c r="CY3" s="121"/>
      <c r="CZ3" s="21"/>
      <c r="DA3" s="21"/>
      <c r="DB3" s="21"/>
      <c r="DC3" s="120"/>
      <c r="DD3" s="121"/>
      <c r="DE3" s="21"/>
      <c r="DF3" s="21"/>
      <c r="DG3" s="21"/>
      <c r="DH3" s="120"/>
      <c r="DI3" s="7"/>
      <c r="DJ3" s="21"/>
      <c r="DK3" s="21"/>
      <c r="DL3" s="21"/>
      <c r="DM3" s="120"/>
      <c r="DN3" s="7"/>
      <c r="DO3" s="21"/>
      <c r="DP3" s="21"/>
      <c r="DQ3" s="21"/>
      <c r="DR3" s="120"/>
    </row>
    <row r="4" spans="1:122" ht="4.5" customHeight="1" x14ac:dyDescent="0.2">
      <c r="A4" s="19"/>
      <c r="B4" s="21"/>
      <c r="C4" s="122"/>
      <c r="D4" s="21"/>
      <c r="E4" s="21"/>
      <c r="F4" s="21"/>
      <c r="G4" s="120"/>
      <c r="H4" s="122"/>
      <c r="I4" s="21"/>
      <c r="J4" s="21"/>
      <c r="K4" s="21"/>
      <c r="L4" s="120"/>
      <c r="M4" s="122"/>
      <c r="N4" s="21"/>
      <c r="O4" s="21"/>
      <c r="P4" s="21"/>
      <c r="Q4" s="120"/>
      <c r="R4" s="122"/>
      <c r="S4" s="21"/>
      <c r="T4" s="21"/>
      <c r="U4" s="21"/>
      <c r="V4" s="120"/>
      <c r="W4" s="122"/>
      <c r="X4" s="21"/>
      <c r="Y4" s="21"/>
      <c r="Z4" s="21"/>
      <c r="AA4" s="120"/>
      <c r="AB4" s="122"/>
      <c r="AC4" s="21"/>
      <c r="AD4" s="21"/>
      <c r="AE4" s="21"/>
      <c r="AF4" s="120"/>
      <c r="AG4" s="122"/>
      <c r="AH4" s="21"/>
      <c r="AI4" s="21"/>
      <c r="AJ4" s="21"/>
      <c r="AK4" s="120"/>
      <c r="AL4" s="122"/>
      <c r="AM4" s="21"/>
      <c r="AN4" s="21"/>
      <c r="AO4" s="21"/>
      <c r="AP4" s="120"/>
      <c r="AQ4" s="122"/>
      <c r="AR4" s="21"/>
      <c r="AS4" s="21"/>
      <c r="AT4" s="21"/>
      <c r="AU4" s="120"/>
      <c r="AV4" s="122"/>
      <c r="AW4" s="21"/>
      <c r="AX4" s="21"/>
      <c r="AY4" s="21"/>
      <c r="AZ4" s="120"/>
      <c r="BA4" s="122"/>
      <c r="BB4" s="21"/>
      <c r="BC4" s="21"/>
      <c r="BD4" s="21"/>
      <c r="BE4" s="120"/>
      <c r="BF4" s="122"/>
      <c r="BG4" s="21"/>
      <c r="BH4" s="21"/>
      <c r="BI4" s="21"/>
      <c r="BJ4" s="120"/>
      <c r="BK4" s="122"/>
      <c r="BL4" s="21"/>
      <c r="BM4" s="21"/>
      <c r="BN4" s="21"/>
      <c r="BO4" s="120"/>
      <c r="BP4" s="122"/>
      <c r="BQ4" s="21"/>
      <c r="BR4" s="21"/>
      <c r="BS4" s="21"/>
      <c r="BT4" s="120"/>
      <c r="BU4" s="122"/>
      <c r="BV4" s="21"/>
      <c r="BW4" s="21"/>
      <c r="BX4" s="21"/>
      <c r="BY4" s="120"/>
      <c r="BZ4" s="122"/>
      <c r="CA4" s="21"/>
      <c r="CB4" s="21"/>
      <c r="CC4" s="21"/>
      <c r="CD4" s="120"/>
      <c r="CE4" s="122"/>
      <c r="CF4" s="21"/>
      <c r="CG4" s="21"/>
      <c r="CH4" s="21"/>
      <c r="CI4" s="120"/>
      <c r="CJ4" s="122"/>
      <c r="CK4" s="21"/>
      <c r="CL4" s="21"/>
      <c r="CM4" s="21"/>
      <c r="CN4" s="120"/>
      <c r="CO4" s="122"/>
      <c r="CP4" s="21"/>
      <c r="CQ4" s="21"/>
      <c r="CR4" s="21"/>
      <c r="CS4" s="120"/>
      <c r="CT4" s="122"/>
      <c r="CU4" s="21"/>
      <c r="CV4" s="21"/>
      <c r="CW4" s="21"/>
      <c r="CX4" s="120"/>
      <c r="CY4" s="122"/>
      <c r="CZ4" s="21"/>
      <c r="DA4" s="21"/>
      <c r="DB4" s="21"/>
      <c r="DC4" s="120"/>
      <c r="DD4" s="122"/>
      <c r="DE4" s="21"/>
      <c r="DF4" s="21"/>
      <c r="DG4" s="21"/>
      <c r="DH4" s="120"/>
      <c r="DI4" s="122"/>
      <c r="DJ4" s="21"/>
      <c r="DK4" s="21"/>
      <c r="DL4" s="21"/>
      <c r="DM4" s="120"/>
      <c r="DN4" s="122"/>
      <c r="DO4" s="21"/>
      <c r="DP4" s="21"/>
      <c r="DQ4" s="21"/>
      <c r="DR4" s="120"/>
    </row>
    <row r="5" spans="1:122" ht="4.5" customHeight="1" x14ac:dyDescent="0.2">
      <c r="A5" s="19"/>
      <c r="B5" s="21"/>
      <c r="C5" s="64"/>
      <c r="D5" s="21"/>
      <c r="E5" s="21"/>
      <c r="F5" s="21"/>
      <c r="G5" s="120"/>
      <c r="H5" s="64"/>
      <c r="I5" s="21"/>
      <c r="J5" s="21"/>
      <c r="K5" s="21"/>
      <c r="L5" s="120"/>
      <c r="M5" s="64"/>
      <c r="N5" s="21"/>
      <c r="O5" s="21"/>
      <c r="P5" s="21"/>
      <c r="Q5" s="120"/>
      <c r="R5" s="64"/>
      <c r="S5" s="21"/>
      <c r="T5" s="21"/>
      <c r="U5" s="21"/>
      <c r="V5" s="120"/>
      <c r="W5" s="64"/>
      <c r="X5" s="21"/>
      <c r="Y5" s="21"/>
      <c r="Z5" s="21"/>
      <c r="AA5" s="120"/>
      <c r="AB5" s="64"/>
      <c r="AC5" s="21"/>
      <c r="AD5" s="21"/>
      <c r="AE5" s="21"/>
      <c r="AF5" s="120"/>
      <c r="AG5" s="64"/>
      <c r="AH5" s="21"/>
      <c r="AI5" s="21"/>
      <c r="AJ5" s="21"/>
      <c r="AK5" s="120"/>
      <c r="AL5" s="64"/>
      <c r="AM5" s="21"/>
      <c r="AN5" s="21"/>
      <c r="AO5" s="21"/>
      <c r="AP5" s="120"/>
      <c r="AQ5" s="64"/>
      <c r="AR5" s="21"/>
      <c r="AS5" s="21"/>
      <c r="AT5" s="21"/>
      <c r="AU5" s="120"/>
      <c r="AV5" s="64"/>
      <c r="AW5" s="21"/>
      <c r="AX5" s="21"/>
      <c r="AY5" s="21"/>
      <c r="AZ5" s="120"/>
      <c r="BA5" s="64"/>
      <c r="BB5" s="21"/>
      <c r="BC5" s="21"/>
      <c r="BD5" s="21"/>
      <c r="BE5" s="120"/>
      <c r="BF5" s="64"/>
      <c r="BG5" s="21"/>
      <c r="BH5" s="21"/>
      <c r="BI5" s="21"/>
      <c r="BJ5" s="120"/>
      <c r="BK5" s="64"/>
      <c r="BL5" s="21"/>
      <c r="BM5" s="21"/>
      <c r="BN5" s="21"/>
      <c r="BO5" s="120"/>
      <c r="BP5" s="64"/>
      <c r="BQ5" s="21"/>
      <c r="BR5" s="21"/>
      <c r="BS5" s="21"/>
      <c r="BT5" s="120"/>
      <c r="BU5" s="64"/>
      <c r="BV5" s="21"/>
      <c r="BW5" s="21"/>
      <c r="BX5" s="21"/>
      <c r="BY5" s="120"/>
      <c r="BZ5" s="64"/>
      <c r="CA5" s="21"/>
      <c r="CB5" s="21"/>
      <c r="CC5" s="21"/>
      <c r="CD5" s="120"/>
      <c r="CE5" s="64"/>
      <c r="CF5" s="21"/>
      <c r="CG5" s="21"/>
      <c r="CH5" s="21"/>
      <c r="CI5" s="120"/>
      <c r="CJ5" s="64"/>
      <c r="CK5" s="21"/>
      <c r="CL5" s="21"/>
      <c r="CM5" s="21"/>
      <c r="CN5" s="120"/>
      <c r="CO5" s="64"/>
      <c r="CP5" s="21"/>
      <c r="CQ5" s="21"/>
      <c r="CR5" s="21"/>
      <c r="CS5" s="120"/>
      <c r="CT5" s="64"/>
      <c r="CU5" s="21"/>
      <c r="CV5" s="21"/>
      <c r="CW5" s="21"/>
      <c r="CX5" s="120"/>
      <c r="CY5" s="64"/>
      <c r="CZ5" s="21"/>
      <c r="DA5" s="21"/>
      <c r="DB5" s="21"/>
      <c r="DC5" s="120"/>
      <c r="DD5" s="64"/>
      <c r="DE5" s="21"/>
      <c r="DF5" s="21"/>
      <c r="DG5" s="21"/>
      <c r="DH5" s="120"/>
      <c r="DI5" s="64"/>
      <c r="DJ5" s="21"/>
      <c r="DK5" s="21"/>
      <c r="DL5" s="21"/>
      <c r="DM5" s="120"/>
      <c r="DN5" s="64"/>
      <c r="DO5" s="21"/>
      <c r="DP5" s="21"/>
      <c r="DQ5" s="21"/>
      <c r="DR5" s="120"/>
    </row>
    <row r="6" spans="1:122" ht="4.5" customHeight="1" x14ac:dyDescent="0.2">
      <c r="A6" s="19"/>
      <c r="B6" s="21"/>
      <c r="C6" s="64"/>
      <c r="D6" s="21"/>
      <c r="E6" s="21"/>
      <c r="F6" s="21"/>
      <c r="G6" s="120"/>
      <c r="H6" s="64"/>
      <c r="I6" s="21"/>
      <c r="J6" s="21"/>
      <c r="K6" s="21"/>
      <c r="L6" s="120"/>
      <c r="M6" s="64"/>
      <c r="N6" s="21"/>
      <c r="O6" s="21"/>
      <c r="P6" s="21"/>
      <c r="Q6" s="120"/>
      <c r="R6" s="64"/>
      <c r="S6" s="21"/>
      <c r="T6" s="21"/>
      <c r="U6" s="21"/>
      <c r="V6" s="120"/>
      <c r="W6" s="64"/>
      <c r="X6" s="21"/>
      <c r="Y6" s="21"/>
      <c r="Z6" s="21"/>
      <c r="AA6" s="120"/>
      <c r="AB6" s="64"/>
      <c r="AC6" s="21"/>
      <c r="AD6" s="21"/>
      <c r="AE6" s="21"/>
      <c r="AF6" s="120"/>
      <c r="AG6" s="64"/>
      <c r="AH6" s="21"/>
      <c r="AI6" s="21"/>
      <c r="AJ6" s="21"/>
      <c r="AK6" s="120"/>
      <c r="AL6" s="64"/>
      <c r="AM6" s="21"/>
      <c r="AN6" s="21"/>
      <c r="AO6" s="21"/>
      <c r="AP6" s="120"/>
      <c r="AQ6" s="64"/>
      <c r="AR6" s="21"/>
      <c r="AS6" s="21"/>
      <c r="AT6" s="21"/>
      <c r="AU6" s="120"/>
      <c r="AV6" s="64"/>
      <c r="AW6" s="21"/>
      <c r="AX6" s="21"/>
      <c r="AY6" s="21"/>
      <c r="AZ6" s="120"/>
      <c r="BA6" s="64"/>
      <c r="BB6" s="21"/>
      <c r="BC6" s="21"/>
      <c r="BD6" s="21"/>
      <c r="BE6" s="120"/>
      <c r="BF6" s="64"/>
      <c r="BG6" s="21"/>
      <c r="BH6" s="21"/>
      <c r="BI6" s="21"/>
      <c r="BJ6" s="120"/>
      <c r="BK6" s="64"/>
      <c r="BL6" s="21"/>
      <c r="BM6" s="21"/>
      <c r="BN6" s="21"/>
      <c r="BO6" s="120"/>
      <c r="BP6" s="64"/>
      <c r="BQ6" s="21"/>
      <c r="BR6" s="21"/>
      <c r="BS6" s="21"/>
      <c r="BT6" s="120"/>
      <c r="BU6" s="64"/>
      <c r="BV6" s="21"/>
      <c r="BW6" s="21"/>
      <c r="BX6" s="21"/>
      <c r="BY6" s="120"/>
      <c r="BZ6" s="64"/>
      <c r="CA6" s="21"/>
      <c r="CB6" s="21"/>
      <c r="CC6" s="21"/>
      <c r="CD6" s="120"/>
      <c r="CE6" s="64"/>
      <c r="CF6" s="21"/>
      <c r="CG6" s="21"/>
      <c r="CH6" s="21"/>
      <c r="CI6" s="120"/>
      <c r="CJ6" s="64"/>
      <c r="CK6" s="21"/>
      <c r="CL6" s="21"/>
      <c r="CM6" s="21"/>
      <c r="CN6" s="120"/>
      <c r="CO6" s="64"/>
      <c r="CP6" s="21"/>
      <c r="CQ6" s="21"/>
      <c r="CR6" s="21"/>
      <c r="CS6" s="120"/>
      <c r="CT6" s="64"/>
      <c r="CU6" s="21"/>
      <c r="CV6" s="21"/>
      <c r="CW6" s="21"/>
      <c r="CX6" s="120"/>
      <c r="CY6" s="64"/>
      <c r="CZ6" s="21"/>
      <c r="DA6" s="21"/>
      <c r="DB6" s="21"/>
      <c r="DC6" s="120"/>
      <c r="DD6" s="64"/>
      <c r="DE6" s="21"/>
      <c r="DF6" s="21"/>
      <c r="DG6" s="21"/>
      <c r="DH6" s="120"/>
      <c r="DI6" s="64"/>
      <c r="DJ6" s="21"/>
      <c r="DK6" s="21"/>
      <c r="DL6" s="21"/>
      <c r="DM6" s="120"/>
      <c r="DN6" s="64"/>
      <c r="DO6" s="21"/>
      <c r="DP6" s="21"/>
      <c r="DQ6" s="21"/>
      <c r="DR6" s="120"/>
    </row>
    <row r="7" spans="1:122" ht="4.5" customHeight="1" x14ac:dyDescent="0.2">
      <c r="A7" s="19"/>
      <c r="B7" s="21"/>
      <c r="C7" s="64"/>
      <c r="D7" s="21"/>
      <c r="E7" s="21"/>
      <c r="F7" s="21"/>
      <c r="G7" s="120"/>
      <c r="H7" s="64"/>
      <c r="I7" s="21"/>
      <c r="J7" s="21"/>
      <c r="K7" s="21"/>
      <c r="L7" s="120"/>
      <c r="M7" s="64"/>
      <c r="N7" s="21"/>
      <c r="O7" s="21"/>
      <c r="P7" s="21"/>
      <c r="Q7" s="120"/>
      <c r="R7" s="64"/>
      <c r="S7" s="21"/>
      <c r="T7" s="21"/>
      <c r="U7" s="21"/>
      <c r="V7" s="120"/>
      <c r="W7" s="64"/>
      <c r="X7" s="21"/>
      <c r="Y7" s="21"/>
      <c r="Z7" s="21"/>
      <c r="AA7" s="120"/>
      <c r="AB7" s="64"/>
      <c r="AC7" s="21"/>
      <c r="AD7" s="21"/>
      <c r="AE7" s="21"/>
      <c r="AF7" s="120"/>
      <c r="AG7" s="64"/>
      <c r="AH7" s="21"/>
      <c r="AI7" s="21"/>
      <c r="AJ7" s="21"/>
      <c r="AK7" s="120"/>
      <c r="AL7" s="64"/>
      <c r="AM7" s="21"/>
      <c r="AN7" s="21"/>
      <c r="AO7" s="21"/>
      <c r="AP7" s="120"/>
      <c r="AQ7" s="64"/>
      <c r="AR7" s="21"/>
      <c r="AS7" s="21"/>
      <c r="AT7" s="21"/>
      <c r="AU7" s="120"/>
      <c r="AV7" s="64"/>
      <c r="AW7" s="21"/>
      <c r="AX7" s="21"/>
      <c r="AY7" s="21"/>
      <c r="AZ7" s="120"/>
      <c r="BA7" s="64"/>
      <c r="BB7" s="21"/>
      <c r="BC7" s="21"/>
      <c r="BD7" s="21"/>
      <c r="BE7" s="120"/>
      <c r="BF7" s="64"/>
      <c r="BG7" s="21"/>
      <c r="BH7" s="21"/>
      <c r="BI7" s="21"/>
      <c r="BJ7" s="120"/>
      <c r="BK7" s="64"/>
      <c r="BL7" s="21"/>
      <c r="BM7" s="21"/>
      <c r="BN7" s="21"/>
      <c r="BO7" s="120"/>
      <c r="BP7" s="64"/>
      <c r="BQ7" s="21"/>
      <c r="BR7" s="21"/>
      <c r="BS7" s="21"/>
      <c r="BT7" s="120"/>
      <c r="BU7" s="64"/>
      <c r="BV7" s="21"/>
      <c r="BW7" s="21"/>
      <c r="BX7" s="21"/>
      <c r="BY7" s="120"/>
      <c r="BZ7" s="64"/>
      <c r="CA7" s="21"/>
      <c r="CB7" s="21"/>
      <c r="CC7" s="21"/>
      <c r="CD7" s="120"/>
      <c r="CE7" s="64"/>
      <c r="CF7" s="21"/>
      <c r="CG7" s="21"/>
      <c r="CH7" s="21"/>
      <c r="CI7" s="120"/>
      <c r="CJ7" s="64"/>
      <c r="CK7" s="21"/>
      <c r="CL7" s="21"/>
      <c r="CM7" s="21"/>
      <c r="CN7" s="120"/>
      <c r="CO7" s="64"/>
      <c r="CP7" s="21"/>
      <c r="CQ7" s="21"/>
      <c r="CR7" s="21"/>
      <c r="CS7" s="120"/>
      <c r="CT7" s="64"/>
      <c r="CU7" s="21"/>
      <c r="CV7" s="21"/>
      <c r="CW7" s="21"/>
      <c r="CX7" s="120"/>
      <c r="CY7" s="64"/>
      <c r="CZ7" s="21"/>
      <c r="DA7" s="21"/>
      <c r="DB7" s="21"/>
      <c r="DC7" s="120"/>
      <c r="DD7" s="64"/>
      <c r="DE7" s="21"/>
      <c r="DF7" s="21"/>
      <c r="DG7" s="21"/>
      <c r="DH7" s="120"/>
      <c r="DI7" s="64"/>
      <c r="DJ7" s="21"/>
      <c r="DK7" s="21"/>
      <c r="DL7" s="21"/>
      <c r="DM7" s="120"/>
      <c r="DN7" s="64"/>
      <c r="DO7" s="21"/>
      <c r="DP7" s="21"/>
      <c r="DQ7" s="21"/>
      <c r="DR7" s="120"/>
    </row>
    <row r="8" spans="1:122" ht="4.5" customHeight="1" x14ac:dyDescent="0.2">
      <c r="A8" s="19"/>
      <c r="B8" s="21"/>
      <c r="C8" s="64"/>
      <c r="D8" s="21"/>
      <c r="E8" s="21"/>
      <c r="F8" s="21"/>
      <c r="G8" s="120"/>
      <c r="H8" s="64"/>
      <c r="I8" s="21"/>
      <c r="J8" s="21"/>
      <c r="K8" s="21"/>
      <c r="L8" s="120"/>
      <c r="M8" s="64"/>
      <c r="N8" s="21"/>
      <c r="O8" s="21"/>
      <c r="P8" s="21"/>
      <c r="Q8" s="120"/>
      <c r="R8" s="64"/>
      <c r="S8" s="21"/>
      <c r="T8" s="21"/>
      <c r="U8" s="21"/>
      <c r="V8" s="120"/>
      <c r="W8" s="64"/>
      <c r="X8" s="21"/>
      <c r="Y8" s="21"/>
      <c r="Z8" s="21"/>
      <c r="AA8" s="120"/>
      <c r="AB8" s="64"/>
      <c r="AC8" s="21"/>
      <c r="AD8" s="21"/>
      <c r="AE8" s="21"/>
      <c r="AF8" s="120"/>
      <c r="AG8" s="64"/>
      <c r="AH8" s="21"/>
      <c r="AI8" s="21"/>
      <c r="AJ8" s="21"/>
      <c r="AK8" s="120"/>
      <c r="AL8" s="64"/>
      <c r="AM8" s="21"/>
      <c r="AN8" s="21"/>
      <c r="AO8" s="21"/>
      <c r="AP8" s="120"/>
      <c r="AQ8" s="64"/>
      <c r="AR8" s="21"/>
      <c r="AS8" s="21"/>
      <c r="AT8" s="21"/>
      <c r="AU8" s="120"/>
      <c r="AV8" s="64"/>
      <c r="AW8" s="21"/>
      <c r="AX8" s="21"/>
      <c r="AY8" s="21"/>
      <c r="AZ8" s="120"/>
      <c r="BA8" s="64"/>
      <c r="BB8" s="21"/>
      <c r="BC8" s="21"/>
      <c r="BD8" s="21"/>
      <c r="BE8" s="120"/>
      <c r="BF8" s="64"/>
      <c r="BG8" s="21"/>
      <c r="BH8" s="21"/>
      <c r="BI8" s="21"/>
      <c r="BJ8" s="120"/>
      <c r="BK8" s="64"/>
      <c r="BL8" s="21"/>
      <c r="BM8" s="21"/>
      <c r="BN8" s="21"/>
      <c r="BO8" s="120"/>
      <c r="BP8" s="64"/>
      <c r="BQ8" s="21"/>
      <c r="BR8" s="21"/>
      <c r="BS8" s="21"/>
      <c r="BT8" s="120"/>
      <c r="BU8" s="64"/>
      <c r="BV8" s="21"/>
      <c r="BW8" s="21"/>
      <c r="BX8" s="21"/>
      <c r="BY8" s="120"/>
      <c r="BZ8" s="64"/>
      <c r="CA8" s="21"/>
      <c r="CB8" s="21"/>
      <c r="CC8" s="21"/>
      <c r="CD8" s="120"/>
      <c r="CE8" s="64"/>
      <c r="CF8" s="21"/>
      <c r="CG8" s="21"/>
      <c r="CH8" s="21"/>
      <c r="CI8" s="120"/>
      <c r="CJ8" s="64"/>
      <c r="CK8" s="21"/>
      <c r="CL8" s="21"/>
      <c r="CM8" s="21"/>
      <c r="CN8" s="120"/>
      <c r="CO8" s="64"/>
      <c r="CP8" s="21"/>
      <c r="CQ8" s="21"/>
      <c r="CR8" s="21"/>
      <c r="CS8" s="120"/>
      <c r="CT8" s="64"/>
      <c r="CU8" s="21"/>
      <c r="CV8" s="21"/>
      <c r="CW8" s="21"/>
      <c r="CX8" s="120"/>
      <c r="CY8" s="64"/>
      <c r="CZ8" s="21"/>
      <c r="DA8" s="21"/>
      <c r="DB8" s="21"/>
      <c r="DC8" s="120"/>
      <c r="DD8" s="64"/>
      <c r="DE8" s="21"/>
      <c r="DF8" s="21"/>
      <c r="DG8" s="21"/>
      <c r="DH8" s="120"/>
      <c r="DI8" s="64"/>
      <c r="DJ8" s="21"/>
      <c r="DK8" s="21"/>
      <c r="DL8" s="21"/>
      <c r="DM8" s="120"/>
      <c r="DN8" s="64"/>
      <c r="DO8" s="21"/>
      <c r="DP8" s="21"/>
      <c r="DQ8" s="21"/>
      <c r="DR8" s="120"/>
    </row>
    <row r="9" spans="1:122" ht="13.5" customHeight="1" x14ac:dyDescent="0.2">
      <c r="A9" s="19" t="s">
        <v>6</v>
      </c>
      <c r="B9" s="21"/>
      <c r="C9" s="121"/>
      <c r="D9" s="21"/>
      <c r="E9" s="21"/>
      <c r="F9" s="21"/>
      <c r="G9" s="120"/>
      <c r="H9" s="121"/>
      <c r="I9" s="21"/>
      <c r="J9" s="21"/>
      <c r="K9" s="21"/>
      <c r="L9" s="120"/>
      <c r="M9" s="121"/>
      <c r="N9" s="21"/>
      <c r="O9" s="21"/>
      <c r="P9" s="21"/>
      <c r="Q9" s="120"/>
      <c r="R9" s="121"/>
      <c r="S9" s="21"/>
      <c r="T9" s="21"/>
      <c r="U9" s="21"/>
      <c r="V9" s="120"/>
      <c r="W9" s="121"/>
      <c r="X9" s="21"/>
      <c r="Y9" s="21"/>
      <c r="Z9" s="21"/>
      <c r="AA9" s="120"/>
      <c r="AB9" s="121"/>
      <c r="AC9" s="21"/>
      <c r="AD9" s="21"/>
      <c r="AE9" s="21"/>
      <c r="AF9" s="120"/>
      <c r="AG9" s="7"/>
      <c r="AH9" s="21"/>
      <c r="AI9" s="21"/>
      <c r="AJ9" s="21"/>
      <c r="AK9" s="120"/>
      <c r="AL9" s="7"/>
      <c r="AM9" s="21"/>
      <c r="AN9" s="21"/>
      <c r="AO9" s="21"/>
      <c r="AP9" s="120"/>
      <c r="AQ9" s="121" t="s">
        <v>1438</v>
      </c>
      <c r="AR9" s="21"/>
      <c r="AS9" s="21"/>
      <c r="AT9" s="21"/>
      <c r="AU9" s="120"/>
      <c r="AV9" s="121"/>
      <c r="AW9" s="21"/>
      <c r="AX9" s="21"/>
      <c r="AY9" s="21"/>
      <c r="AZ9" s="120"/>
      <c r="BA9" s="121"/>
      <c r="BB9" s="21"/>
      <c r="BC9" s="21"/>
      <c r="BD9" s="21"/>
      <c r="BE9" s="120"/>
      <c r="BF9" s="121"/>
      <c r="BG9" s="21"/>
      <c r="BH9" s="21"/>
      <c r="BI9" s="21"/>
      <c r="BJ9" s="120"/>
      <c r="BK9" s="121"/>
      <c r="BL9" s="21"/>
      <c r="BM9" s="21"/>
      <c r="BN9" s="21"/>
      <c r="BO9" s="120"/>
      <c r="BP9" s="7"/>
      <c r="BQ9" s="21"/>
      <c r="BR9" s="21"/>
      <c r="BS9" s="21"/>
      <c r="BT9" s="120"/>
      <c r="BU9" s="7" t="s">
        <v>1439</v>
      </c>
      <c r="BV9" s="21"/>
      <c r="BW9" s="21"/>
      <c r="BX9" s="21"/>
      <c r="BY9" s="120"/>
      <c r="BZ9" s="7"/>
      <c r="CA9" s="21"/>
      <c r="CB9" s="21"/>
      <c r="CC9" s="21"/>
      <c r="CD9" s="120"/>
      <c r="CE9" s="7"/>
      <c r="CF9" s="21"/>
      <c r="CG9" s="21"/>
      <c r="CH9" s="21"/>
      <c r="CI9" s="120"/>
      <c r="CJ9" s="7" t="s">
        <v>1440</v>
      </c>
      <c r="CK9" s="21"/>
      <c r="CL9" s="21"/>
      <c r="CM9" s="21"/>
      <c r="CN9" s="120"/>
      <c r="CO9" s="7" t="s">
        <v>1441</v>
      </c>
      <c r="CP9" s="21"/>
      <c r="CQ9" s="21"/>
      <c r="CR9" s="21"/>
      <c r="CS9" s="120"/>
      <c r="CT9" s="7" t="s">
        <v>1442</v>
      </c>
      <c r="CU9" s="21"/>
      <c r="CV9" s="21"/>
      <c r="CW9" s="21"/>
      <c r="CX9" s="120"/>
      <c r="CY9" s="7"/>
      <c r="CZ9" s="21"/>
      <c r="DA9" s="21"/>
      <c r="DB9" s="21"/>
      <c r="DC9" s="120"/>
      <c r="DD9" s="7"/>
      <c r="DE9" s="21"/>
      <c r="DF9" s="21"/>
      <c r="DG9" s="21"/>
      <c r="DH9" s="120"/>
      <c r="DI9" s="7"/>
      <c r="DJ9" s="21"/>
      <c r="DK9" s="21"/>
      <c r="DL9" s="21"/>
      <c r="DM9" s="120"/>
      <c r="DN9" s="7"/>
      <c r="DO9" s="21"/>
      <c r="DP9" s="21"/>
      <c r="DQ9" s="21"/>
      <c r="DR9" s="120"/>
    </row>
    <row r="10" spans="1:122" ht="33.75" x14ac:dyDescent="0.2">
      <c r="A10" s="19" t="s">
        <v>128</v>
      </c>
      <c r="B10" s="19" t="s">
        <v>7</v>
      </c>
      <c r="C10" s="42" t="s">
        <v>93</v>
      </c>
      <c r="D10" s="41" t="s">
        <v>94</v>
      </c>
      <c r="E10" s="41" t="s">
        <v>8</v>
      </c>
      <c r="F10" s="41" t="s">
        <v>95</v>
      </c>
      <c r="G10" s="41" t="s">
        <v>9</v>
      </c>
      <c r="H10" s="42" t="s">
        <v>93</v>
      </c>
      <c r="I10" s="41" t="s">
        <v>94</v>
      </c>
      <c r="J10" s="41" t="s">
        <v>8</v>
      </c>
      <c r="K10" s="41" t="s">
        <v>95</v>
      </c>
      <c r="L10" s="41" t="s">
        <v>9</v>
      </c>
      <c r="M10" s="42" t="s">
        <v>93</v>
      </c>
      <c r="N10" s="41" t="s">
        <v>94</v>
      </c>
      <c r="O10" s="41" t="s">
        <v>8</v>
      </c>
      <c r="P10" s="41" t="s">
        <v>95</v>
      </c>
      <c r="Q10" s="41" t="s">
        <v>9</v>
      </c>
      <c r="R10" s="42" t="s">
        <v>93</v>
      </c>
      <c r="S10" s="41" t="s">
        <v>94</v>
      </c>
      <c r="T10" s="41" t="s">
        <v>8</v>
      </c>
      <c r="U10" s="41" t="s">
        <v>95</v>
      </c>
      <c r="V10" s="41" t="s">
        <v>9</v>
      </c>
      <c r="W10" s="42" t="s">
        <v>93</v>
      </c>
      <c r="X10" s="41" t="s">
        <v>94</v>
      </c>
      <c r="Y10" s="41" t="s">
        <v>8</v>
      </c>
      <c r="Z10" s="41" t="s">
        <v>95</v>
      </c>
      <c r="AA10" s="41" t="s">
        <v>9</v>
      </c>
      <c r="AB10" s="42" t="s">
        <v>93</v>
      </c>
      <c r="AC10" s="41" t="s">
        <v>94</v>
      </c>
      <c r="AD10" s="41" t="s">
        <v>8</v>
      </c>
      <c r="AE10" s="41" t="s">
        <v>95</v>
      </c>
      <c r="AF10" s="41" t="s">
        <v>9</v>
      </c>
      <c r="AG10" s="42" t="s">
        <v>93</v>
      </c>
      <c r="AH10" s="41" t="s">
        <v>94</v>
      </c>
      <c r="AI10" s="41" t="s">
        <v>8</v>
      </c>
      <c r="AJ10" s="41" t="s">
        <v>95</v>
      </c>
      <c r="AK10" s="41" t="s">
        <v>9</v>
      </c>
      <c r="AL10" s="42" t="s">
        <v>93</v>
      </c>
      <c r="AM10" s="41" t="s">
        <v>94</v>
      </c>
      <c r="AN10" s="41" t="s">
        <v>8</v>
      </c>
      <c r="AO10" s="41" t="s">
        <v>95</v>
      </c>
      <c r="AP10" s="41" t="s">
        <v>9</v>
      </c>
      <c r="AQ10" s="42" t="s">
        <v>93</v>
      </c>
      <c r="AR10" s="41" t="s">
        <v>94</v>
      </c>
      <c r="AS10" s="41" t="s">
        <v>8</v>
      </c>
      <c r="AT10" s="41" t="s">
        <v>95</v>
      </c>
      <c r="AU10" s="41" t="s">
        <v>9</v>
      </c>
      <c r="AV10" s="42" t="s">
        <v>93</v>
      </c>
      <c r="AW10" s="41" t="s">
        <v>94</v>
      </c>
      <c r="AX10" s="41" t="s">
        <v>8</v>
      </c>
      <c r="AY10" s="41" t="s">
        <v>95</v>
      </c>
      <c r="AZ10" s="41" t="s">
        <v>9</v>
      </c>
      <c r="BA10" s="42" t="s">
        <v>93</v>
      </c>
      <c r="BB10" s="41" t="s">
        <v>94</v>
      </c>
      <c r="BC10" s="41" t="s">
        <v>8</v>
      </c>
      <c r="BD10" s="41" t="s">
        <v>95</v>
      </c>
      <c r="BE10" s="41" t="s">
        <v>9</v>
      </c>
      <c r="BF10" s="42" t="s">
        <v>93</v>
      </c>
      <c r="BG10" s="41" t="s">
        <v>94</v>
      </c>
      <c r="BH10" s="41" t="s">
        <v>8</v>
      </c>
      <c r="BI10" s="41" t="s">
        <v>95</v>
      </c>
      <c r="BJ10" s="41" t="s">
        <v>9</v>
      </c>
      <c r="BK10" s="42" t="s">
        <v>93</v>
      </c>
      <c r="BL10" s="41" t="s">
        <v>94</v>
      </c>
      <c r="BM10" s="41" t="s">
        <v>8</v>
      </c>
      <c r="BN10" s="41" t="s">
        <v>95</v>
      </c>
      <c r="BO10" s="41" t="s">
        <v>9</v>
      </c>
      <c r="BP10" s="42" t="s">
        <v>93</v>
      </c>
      <c r="BQ10" s="41" t="s">
        <v>94</v>
      </c>
      <c r="BR10" s="41" t="s">
        <v>8</v>
      </c>
      <c r="BS10" s="41" t="s">
        <v>95</v>
      </c>
      <c r="BT10" s="41" t="s">
        <v>9</v>
      </c>
      <c r="BU10" s="42" t="s">
        <v>93</v>
      </c>
      <c r="BV10" s="41" t="s">
        <v>94</v>
      </c>
      <c r="BW10" s="41" t="s">
        <v>8</v>
      </c>
      <c r="BX10" s="41" t="s">
        <v>95</v>
      </c>
      <c r="BY10" s="41" t="s">
        <v>9</v>
      </c>
      <c r="BZ10" s="42" t="s">
        <v>93</v>
      </c>
      <c r="CA10" s="41" t="s">
        <v>94</v>
      </c>
      <c r="CB10" s="41" t="s">
        <v>8</v>
      </c>
      <c r="CC10" s="41" t="s">
        <v>95</v>
      </c>
      <c r="CD10" s="41" t="s">
        <v>9</v>
      </c>
      <c r="CE10" s="42" t="s">
        <v>93</v>
      </c>
      <c r="CF10" s="41" t="s">
        <v>94</v>
      </c>
      <c r="CG10" s="41" t="s">
        <v>8</v>
      </c>
      <c r="CH10" s="41" t="s">
        <v>95</v>
      </c>
      <c r="CI10" s="41" t="s">
        <v>9</v>
      </c>
      <c r="CJ10" s="42" t="s">
        <v>93</v>
      </c>
      <c r="CK10" s="41" t="s">
        <v>94</v>
      </c>
      <c r="CL10" s="41" t="s">
        <v>8</v>
      </c>
      <c r="CM10" s="41" t="s">
        <v>95</v>
      </c>
      <c r="CN10" s="41" t="s">
        <v>9</v>
      </c>
      <c r="CO10" s="42" t="s">
        <v>93</v>
      </c>
      <c r="CP10" s="41" t="s">
        <v>94</v>
      </c>
      <c r="CQ10" s="41" t="s">
        <v>8</v>
      </c>
      <c r="CR10" s="41" t="s">
        <v>95</v>
      </c>
      <c r="CS10" s="41" t="s">
        <v>9</v>
      </c>
      <c r="CT10" s="42"/>
      <c r="CU10" s="41"/>
      <c r="CV10" s="41"/>
      <c r="CW10" s="41"/>
      <c r="CX10" s="41"/>
      <c r="CY10" s="42"/>
      <c r="CZ10" s="41"/>
      <c r="DA10" s="41"/>
      <c r="DB10" s="41"/>
      <c r="DC10" s="41"/>
      <c r="DD10" s="42"/>
      <c r="DE10" s="41"/>
      <c r="DF10" s="41"/>
      <c r="DG10" s="41"/>
      <c r="DH10" s="41"/>
      <c r="DI10" s="42"/>
      <c r="DJ10" s="41"/>
      <c r="DK10" s="41"/>
      <c r="DL10" s="41"/>
      <c r="DM10" s="41"/>
      <c r="DN10" s="42"/>
      <c r="DO10" s="41"/>
      <c r="DP10" s="41"/>
      <c r="DQ10" s="41"/>
      <c r="DR10" s="41"/>
    </row>
    <row r="11" spans="1:122" ht="13.5" customHeight="1" x14ac:dyDescent="0.2">
      <c r="A11" s="65" t="s">
        <v>1321</v>
      </c>
      <c r="B11" s="2" t="s">
        <v>1322</v>
      </c>
      <c r="C11" s="20"/>
      <c r="E11" s="39"/>
      <c r="G11" s="123"/>
      <c r="H11" s="20"/>
      <c r="J11" s="39"/>
      <c r="L11" s="123"/>
      <c r="M11" s="20"/>
      <c r="O11" s="39"/>
      <c r="Q11" s="123"/>
      <c r="R11" s="20"/>
      <c r="T11" s="39"/>
      <c r="V11" s="123"/>
      <c r="W11" s="20"/>
      <c r="Y11" s="39"/>
      <c r="AA11" s="123"/>
      <c r="AB11" s="20"/>
      <c r="AD11" s="39"/>
      <c r="AF11" s="123"/>
      <c r="AG11" s="20"/>
      <c r="AI11" s="39"/>
      <c r="AK11" s="123"/>
      <c r="AL11" s="20"/>
      <c r="AM11" s="2" t="s">
        <v>1323</v>
      </c>
      <c r="AN11" s="39" t="s">
        <v>1324</v>
      </c>
      <c r="AO11" s="2" t="s">
        <v>1325</v>
      </c>
      <c r="AP11" s="123">
        <v>0.192</v>
      </c>
      <c r="AQ11" s="20"/>
      <c r="AS11" s="39"/>
      <c r="AU11" s="123"/>
      <c r="AV11" s="20"/>
      <c r="AX11" s="39"/>
      <c r="AZ11" s="123"/>
      <c r="BA11" s="20"/>
      <c r="BC11" s="39"/>
      <c r="BE11" s="123"/>
      <c r="BF11" s="20"/>
      <c r="BH11" s="39"/>
      <c r="BJ11" s="123"/>
      <c r="BK11" s="20"/>
      <c r="BM11" s="39"/>
      <c r="BO11" s="123"/>
      <c r="BP11" s="20"/>
      <c r="BR11" s="39"/>
      <c r="BT11" s="123"/>
      <c r="BU11" s="20"/>
      <c r="BW11" s="39"/>
      <c r="BY11" s="123"/>
      <c r="BZ11" s="20"/>
      <c r="CB11" s="39"/>
      <c r="CD11" s="123"/>
      <c r="CE11" s="20"/>
      <c r="CG11" s="39"/>
      <c r="CI11" s="123"/>
      <c r="CJ11" s="20"/>
      <c r="CK11" s="2">
        <v>99</v>
      </c>
      <c r="CL11" s="39">
        <v>0.161</v>
      </c>
      <c r="CM11" s="2">
        <v>5</v>
      </c>
      <c r="CN11" s="123">
        <v>0.2</v>
      </c>
      <c r="CO11" s="20"/>
      <c r="CP11" s="2" t="s">
        <v>1326</v>
      </c>
      <c r="CQ11" s="160">
        <v>0.161</v>
      </c>
      <c r="CR11" s="2" t="s">
        <v>1327</v>
      </c>
      <c r="CS11" s="123">
        <v>0.24</v>
      </c>
      <c r="CT11" s="20"/>
      <c r="CV11" s="39"/>
      <c r="CX11" s="39"/>
      <c r="CY11" s="20"/>
      <c r="DA11" s="39"/>
      <c r="DC11" s="123"/>
      <c r="DD11" s="20"/>
      <c r="DF11" s="39"/>
      <c r="DH11" s="123"/>
      <c r="DI11" s="20"/>
      <c r="DK11" s="39"/>
      <c r="DM11" s="123"/>
      <c r="DN11" s="20"/>
      <c r="DP11" s="39"/>
      <c r="DR11" s="123"/>
    </row>
    <row r="12" spans="1:122" ht="13.5" customHeight="1" x14ac:dyDescent="0.2">
      <c r="A12" s="65" t="s">
        <v>1328</v>
      </c>
      <c r="B12" s="2" t="s">
        <v>1329</v>
      </c>
      <c r="C12" s="20" t="s">
        <v>1330</v>
      </c>
      <c r="D12" s="2" t="s">
        <v>1331</v>
      </c>
      <c r="E12" s="39">
        <v>0.371</v>
      </c>
      <c r="F12" s="2">
        <v>14</v>
      </c>
      <c r="G12" s="123">
        <v>0.46700000000000003</v>
      </c>
      <c r="H12" s="20"/>
      <c r="I12" s="2" t="s">
        <v>1331</v>
      </c>
      <c r="J12" s="39">
        <v>0.371</v>
      </c>
      <c r="K12" s="2">
        <v>16</v>
      </c>
      <c r="L12" s="123">
        <v>0.55300000000000005</v>
      </c>
      <c r="M12" s="20"/>
      <c r="N12" s="2" t="s">
        <v>1331</v>
      </c>
      <c r="O12" s="39">
        <v>0.371</v>
      </c>
      <c r="P12" s="2">
        <v>16</v>
      </c>
      <c r="Q12" s="123">
        <v>0.55300000000000005</v>
      </c>
      <c r="R12" s="20"/>
      <c r="S12" s="2">
        <v>206</v>
      </c>
      <c r="T12" s="39">
        <v>0.32700000000000001</v>
      </c>
      <c r="U12" s="2">
        <v>9</v>
      </c>
      <c r="V12" s="123">
        <v>0.34599999999999997</v>
      </c>
      <c r="W12" s="20"/>
      <c r="X12" s="2">
        <v>206</v>
      </c>
      <c r="Y12" s="39">
        <v>0.32700000000000001</v>
      </c>
      <c r="Z12" s="2">
        <v>9</v>
      </c>
      <c r="AA12" s="123">
        <v>0.36</v>
      </c>
      <c r="AB12" s="20"/>
      <c r="AC12" s="2">
        <v>206</v>
      </c>
      <c r="AD12" s="39">
        <v>0.32700000000000001</v>
      </c>
      <c r="AE12" s="2">
        <v>7</v>
      </c>
      <c r="AF12" s="123">
        <v>0.28000000000000003</v>
      </c>
      <c r="AG12" s="20"/>
      <c r="AH12" s="2">
        <v>206</v>
      </c>
      <c r="AI12" s="39">
        <v>0.32700000000000001</v>
      </c>
      <c r="AJ12" s="2">
        <v>7</v>
      </c>
      <c r="AK12" s="123">
        <v>0.28000000000000003</v>
      </c>
      <c r="AL12" s="20"/>
      <c r="AN12" s="39"/>
      <c r="AP12" s="123"/>
      <c r="AQ12" s="20"/>
      <c r="AS12" s="39"/>
      <c r="AU12" s="123"/>
      <c r="AV12" s="20"/>
      <c r="AX12" s="39"/>
      <c r="AZ12" s="123"/>
      <c r="BA12" s="20"/>
      <c r="BC12" s="39"/>
      <c r="BE12" s="123"/>
      <c r="BF12" s="20"/>
      <c r="BH12" s="39"/>
      <c r="BJ12" s="123"/>
      <c r="BK12" s="20"/>
      <c r="BM12" s="39"/>
      <c r="BO12" s="123"/>
      <c r="BP12" s="20"/>
      <c r="BR12" s="123"/>
      <c r="BT12" s="123"/>
      <c r="BU12" s="20"/>
      <c r="BW12" s="39"/>
      <c r="BY12" s="123"/>
      <c r="BZ12" s="20"/>
      <c r="CB12" s="39"/>
      <c r="CD12" s="123"/>
      <c r="CE12" s="20"/>
      <c r="CG12" s="39"/>
      <c r="CI12" s="123"/>
      <c r="CJ12" s="20"/>
      <c r="CL12" s="39"/>
      <c r="CN12" s="123"/>
      <c r="CO12" s="20"/>
      <c r="CQ12" s="160"/>
      <c r="CS12" s="123"/>
      <c r="CT12" s="20"/>
      <c r="CV12" s="39"/>
      <c r="CX12" s="123"/>
      <c r="CY12" s="20"/>
      <c r="DA12" s="39"/>
      <c r="DC12" s="123"/>
      <c r="DD12" s="20"/>
      <c r="DF12" s="39"/>
      <c r="DH12" s="123"/>
      <c r="DI12" s="20"/>
      <c r="DK12" s="39"/>
      <c r="DM12" s="123"/>
      <c r="DN12" s="20"/>
      <c r="DP12" s="39"/>
      <c r="DR12" s="123"/>
    </row>
    <row r="13" spans="1:122" ht="13.5" customHeight="1" x14ac:dyDescent="0.2">
      <c r="A13" s="157" t="s">
        <v>1332</v>
      </c>
      <c r="B13" s="2" t="s">
        <v>1333</v>
      </c>
      <c r="C13" s="20" t="s">
        <v>286</v>
      </c>
      <c r="E13" s="39"/>
      <c r="G13" s="123"/>
      <c r="H13" s="20"/>
      <c r="J13" s="39"/>
      <c r="L13" s="123"/>
      <c r="M13" s="20"/>
      <c r="O13" s="39"/>
      <c r="Q13" s="123"/>
      <c r="R13" s="20"/>
      <c r="T13" s="39"/>
      <c r="V13" s="123"/>
      <c r="W13" s="20"/>
      <c r="Y13" s="39"/>
      <c r="AA13" s="123"/>
      <c r="AB13" s="20"/>
      <c r="AD13" s="39"/>
      <c r="AF13" s="123"/>
      <c r="AG13" s="20"/>
      <c r="AI13" s="39"/>
      <c r="AK13" s="123"/>
      <c r="AL13" s="20"/>
      <c r="AM13" s="2" t="s">
        <v>1334</v>
      </c>
      <c r="AN13" s="39" t="s">
        <v>1335</v>
      </c>
      <c r="AO13" s="2" t="s">
        <v>1336</v>
      </c>
      <c r="AP13" s="123" t="s">
        <v>1337</v>
      </c>
      <c r="AQ13" s="20"/>
      <c r="AS13" s="39"/>
      <c r="AU13" s="123"/>
      <c r="AV13" s="20"/>
      <c r="AX13" s="39"/>
      <c r="AZ13" s="123"/>
      <c r="BA13" s="20"/>
      <c r="BC13" s="39"/>
      <c r="BE13" s="123"/>
      <c r="BF13" s="20"/>
      <c r="BH13" s="39"/>
      <c r="BJ13" s="123"/>
      <c r="BK13" s="20"/>
      <c r="BM13" s="39"/>
      <c r="BO13" s="123"/>
      <c r="BP13" s="20"/>
      <c r="BR13" s="39"/>
      <c r="BT13" s="123"/>
      <c r="BU13" s="20"/>
      <c r="BW13" s="39"/>
      <c r="BY13" s="123"/>
      <c r="BZ13" s="20"/>
      <c r="CB13" s="39"/>
      <c r="CD13" s="123"/>
      <c r="CE13" s="20"/>
      <c r="CG13" s="39"/>
      <c r="CI13" s="123"/>
      <c r="CJ13" s="20"/>
      <c r="CL13" s="39"/>
      <c r="CN13" s="123"/>
      <c r="CO13" s="20"/>
      <c r="CQ13" s="160"/>
      <c r="CS13" s="39"/>
      <c r="CT13" s="20"/>
      <c r="CV13" s="39"/>
      <c r="CX13" s="123"/>
      <c r="CY13" s="20"/>
      <c r="DA13" s="39"/>
      <c r="DC13" s="123"/>
      <c r="DD13" s="20"/>
      <c r="DF13" s="39"/>
      <c r="DH13" s="123"/>
      <c r="DI13" s="20"/>
      <c r="DK13" s="39"/>
      <c r="DM13" s="123"/>
      <c r="DN13" s="20"/>
      <c r="DP13" s="39"/>
      <c r="DR13" s="123"/>
    </row>
    <row r="14" spans="1:122" ht="13.5" customHeight="1" x14ac:dyDescent="0.2">
      <c r="A14" s="65" t="s">
        <v>1338</v>
      </c>
      <c r="B14" s="2" t="s">
        <v>1339</v>
      </c>
      <c r="C14" s="20" t="s">
        <v>286</v>
      </c>
      <c r="E14" s="39"/>
      <c r="G14" s="123"/>
      <c r="H14" s="20"/>
      <c r="J14" s="39"/>
      <c r="L14" s="123"/>
      <c r="M14" s="20"/>
      <c r="O14" s="39"/>
      <c r="Q14" s="123"/>
      <c r="R14" s="20"/>
      <c r="T14" s="39"/>
      <c r="V14" s="123"/>
      <c r="W14" s="20"/>
      <c r="Y14" s="39"/>
      <c r="AA14" s="123"/>
      <c r="AB14" s="20"/>
      <c r="AD14" s="39"/>
      <c r="AF14" s="123"/>
      <c r="AG14" s="20"/>
      <c r="AI14" s="39"/>
      <c r="AK14" s="123"/>
      <c r="AL14" s="20"/>
      <c r="AN14" s="39"/>
      <c r="AP14" s="123"/>
      <c r="AQ14" s="20"/>
      <c r="AS14" s="39"/>
      <c r="AU14" s="123"/>
      <c r="AV14" s="20"/>
      <c r="AX14" s="39"/>
      <c r="AZ14" s="123"/>
      <c r="BA14" s="20"/>
      <c r="BC14" s="39"/>
      <c r="BE14" s="123"/>
      <c r="BF14" s="20"/>
      <c r="BH14" s="39"/>
      <c r="BJ14" s="123"/>
      <c r="BK14" s="20"/>
      <c r="BM14" s="39"/>
      <c r="BO14" s="123"/>
      <c r="BP14" s="20"/>
      <c r="BR14" s="39"/>
      <c r="BT14" s="123"/>
      <c r="BU14" s="20"/>
      <c r="BW14" s="39"/>
      <c r="BY14" s="123"/>
      <c r="BZ14" s="20"/>
      <c r="CB14" s="39"/>
      <c r="CD14" s="123"/>
      <c r="CE14" s="20"/>
      <c r="CG14" s="39"/>
      <c r="CI14" s="123"/>
      <c r="CJ14" s="20"/>
      <c r="CK14" s="2">
        <v>40</v>
      </c>
      <c r="CL14" s="39">
        <v>6.5000000000000002E-2</v>
      </c>
      <c r="CM14" s="2">
        <v>2</v>
      </c>
      <c r="CN14" s="123">
        <v>0.08</v>
      </c>
      <c r="CO14" s="20"/>
      <c r="CQ14" s="160"/>
      <c r="CS14" s="123"/>
      <c r="CT14" s="20"/>
      <c r="CV14" s="39"/>
      <c r="CX14" s="123"/>
      <c r="CY14" s="20"/>
      <c r="DA14" s="39"/>
      <c r="DC14" s="123"/>
      <c r="DD14" s="20"/>
      <c r="DF14" s="39"/>
      <c r="DH14" s="123"/>
      <c r="DI14" s="20"/>
      <c r="DK14" s="39"/>
      <c r="DM14" s="123"/>
      <c r="DN14" s="20"/>
      <c r="DP14" s="39"/>
      <c r="DR14" s="123"/>
    </row>
    <row r="15" spans="1:122" ht="13.5" customHeight="1" x14ac:dyDescent="0.2">
      <c r="A15" s="65" t="s">
        <v>1340</v>
      </c>
      <c r="B15" s="2" t="s">
        <v>1341</v>
      </c>
      <c r="C15" s="20" t="s">
        <v>286</v>
      </c>
      <c r="E15" s="39"/>
      <c r="G15" s="123"/>
      <c r="H15" s="20"/>
      <c r="J15" s="39"/>
      <c r="L15" s="123"/>
      <c r="M15" s="20"/>
      <c r="O15" s="39"/>
      <c r="Q15" s="123"/>
      <c r="R15" s="20"/>
      <c r="T15" s="39"/>
      <c r="V15" s="123"/>
      <c r="W15" s="20"/>
      <c r="Y15" s="39"/>
      <c r="AA15" s="123"/>
      <c r="AB15" s="20"/>
      <c r="AD15" s="39"/>
      <c r="AF15" s="123"/>
      <c r="AG15" s="20"/>
      <c r="AI15" s="39"/>
      <c r="AK15" s="123"/>
      <c r="AL15" s="20"/>
      <c r="AM15" s="2" t="s">
        <v>1342</v>
      </c>
      <c r="AN15" s="39" t="s">
        <v>1343</v>
      </c>
      <c r="AO15" s="2" t="s">
        <v>1336</v>
      </c>
      <c r="AP15" s="123" t="s">
        <v>1337</v>
      </c>
      <c r="AQ15" s="20"/>
      <c r="AS15" s="39"/>
      <c r="AU15" s="123"/>
      <c r="AV15" s="20"/>
      <c r="AX15" s="39"/>
      <c r="AZ15" s="123"/>
      <c r="BA15" s="20"/>
      <c r="BC15" s="39"/>
      <c r="BE15" s="123"/>
      <c r="BF15" s="20"/>
      <c r="BH15" s="39"/>
      <c r="BJ15" s="123"/>
      <c r="BK15" s="20"/>
      <c r="BM15" s="39"/>
      <c r="BO15" s="123"/>
      <c r="BP15" s="20"/>
      <c r="BR15" s="39"/>
      <c r="BT15" s="123"/>
      <c r="BU15" s="20"/>
      <c r="BW15" s="39"/>
      <c r="BY15" s="123"/>
      <c r="BZ15" s="20"/>
      <c r="CB15" s="39"/>
      <c r="CD15" s="123"/>
      <c r="CE15" s="20"/>
      <c r="CG15" s="39"/>
      <c r="CI15" s="123"/>
      <c r="CJ15" s="20"/>
      <c r="CL15" s="39"/>
      <c r="CN15" s="123"/>
      <c r="CO15" s="20"/>
      <c r="CP15" s="2" t="s">
        <v>1344</v>
      </c>
      <c r="CQ15" s="160">
        <v>6.5000000000000002E-2</v>
      </c>
      <c r="CR15" s="2" t="s">
        <v>1345</v>
      </c>
      <c r="CS15" s="39">
        <v>0.12</v>
      </c>
      <c r="CT15" s="20"/>
      <c r="CV15" s="39"/>
      <c r="CX15" s="123"/>
      <c r="CY15" s="20"/>
      <c r="DA15" s="39"/>
      <c r="DC15" s="123"/>
      <c r="DD15" s="20"/>
      <c r="DF15" s="39"/>
      <c r="DH15" s="123"/>
      <c r="DI15" s="20"/>
      <c r="DK15" s="39"/>
      <c r="DM15" s="123"/>
      <c r="DN15" s="20"/>
      <c r="DP15" s="39"/>
      <c r="DR15" s="123"/>
    </row>
    <row r="16" spans="1:122" ht="13.5" customHeight="1" x14ac:dyDescent="0.2">
      <c r="A16" s="65" t="s">
        <v>1346</v>
      </c>
      <c r="B16" s="2" t="s">
        <v>1347</v>
      </c>
      <c r="C16" s="20" t="s">
        <v>286</v>
      </c>
      <c r="E16" s="39"/>
      <c r="G16" s="123"/>
      <c r="H16" s="20"/>
      <c r="J16" s="39"/>
      <c r="L16" s="123"/>
      <c r="M16" s="20"/>
      <c r="O16" s="39"/>
      <c r="Q16" s="123"/>
      <c r="R16" s="20"/>
      <c r="T16" s="39"/>
      <c r="V16" s="123"/>
      <c r="W16" s="20"/>
      <c r="Y16" s="39"/>
      <c r="AA16" s="123"/>
      <c r="AB16" s="20"/>
      <c r="AD16" s="39"/>
      <c r="AF16" s="123"/>
      <c r="AG16" s="20"/>
      <c r="AI16" s="39"/>
      <c r="AK16" s="123"/>
      <c r="AL16" s="20"/>
      <c r="AN16" s="39"/>
      <c r="AP16" s="123"/>
      <c r="AQ16" s="20"/>
      <c r="AS16" s="39"/>
      <c r="AU16" s="123"/>
      <c r="AV16" s="20"/>
      <c r="AX16" s="39"/>
      <c r="AZ16" s="123"/>
      <c r="BA16" s="20"/>
      <c r="BC16" s="39"/>
      <c r="BE16" s="123"/>
      <c r="BF16" s="20"/>
      <c r="BH16" s="39"/>
      <c r="BJ16" s="123"/>
      <c r="BK16" s="20"/>
      <c r="BM16" s="39"/>
      <c r="BO16" s="123"/>
      <c r="BP16" s="20"/>
      <c r="BR16" s="39"/>
      <c r="BT16" s="123"/>
      <c r="BU16" s="20"/>
      <c r="BW16" s="39"/>
      <c r="BY16" s="123"/>
      <c r="BZ16" s="20"/>
      <c r="CB16" s="39"/>
      <c r="CD16" s="123"/>
      <c r="CE16" s="20"/>
      <c r="CG16" s="39"/>
      <c r="CI16" s="123"/>
      <c r="CJ16" s="20"/>
      <c r="CL16" s="39"/>
      <c r="CN16" s="123"/>
      <c r="CO16" s="20"/>
      <c r="CQ16" s="160"/>
      <c r="CS16" s="39"/>
      <c r="CT16" s="20"/>
      <c r="CV16" s="39"/>
      <c r="CX16" s="123"/>
      <c r="CY16" s="20"/>
      <c r="DA16" s="39"/>
      <c r="DC16" s="123"/>
      <c r="DD16" s="20"/>
      <c r="DF16" s="39"/>
      <c r="DH16" s="123"/>
      <c r="DI16" s="20"/>
      <c r="DK16" s="39"/>
      <c r="DM16" s="123"/>
      <c r="DN16" s="20"/>
      <c r="DP16" s="39"/>
      <c r="DR16" s="123"/>
    </row>
    <row r="17" spans="1:122" ht="13.5" customHeight="1" x14ac:dyDescent="0.2">
      <c r="A17" s="65" t="s">
        <v>1348</v>
      </c>
      <c r="B17" s="2" t="s">
        <v>1349</v>
      </c>
      <c r="C17" s="20" t="s">
        <v>286</v>
      </c>
      <c r="E17" s="39"/>
      <c r="G17" s="123"/>
      <c r="H17" s="20"/>
      <c r="J17" s="39"/>
      <c r="L17" s="123"/>
      <c r="M17" s="20"/>
      <c r="O17" s="39"/>
      <c r="Q17" s="123"/>
      <c r="R17" s="20"/>
      <c r="T17" s="39"/>
      <c r="V17" s="123"/>
      <c r="W17" s="20"/>
      <c r="Y17" s="39"/>
      <c r="AA17" s="123"/>
      <c r="AB17" s="20"/>
      <c r="AD17" s="39"/>
      <c r="AF17" s="123"/>
      <c r="AG17" s="20"/>
      <c r="AI17" s="39"/>
      <c r="AK17" s="123"/>
      <c r="AL17" s="20"/>
      <c r="AN17" s="39"/>
      <c r="AP17" s="123"/>
      <c r="AQ17" s="20"/>
      <c r="AS17" s="39"/>
      <c r="AU17" s="123"/>
      <c r="AV17" s="20"/>
      <c r="AX17" s="39"/>
      <c r="AZ17" s="123"/>
      <c r="BA17" s="20"/>
      <c r="BC17" s="39"/>
      <c r="BE17" s="123"/>
      <c r="BF17" s="20"/>
      <c r="BH17" s="39"/>
      <c r="BJ17" s="123"/>
      <c r="BK17" s="20"/>
      <c r="BM17" s="39"/>
      <c r="BO17" s="123"/>
      <c r="BP17" s="20"/>
      <c r="BR17" s="39"/>
      <c r="BT17" s="123"/>
      <c r="BU17" s="20"/>
      <c r="BW17" s="39"/>
      <c r="BY17" s="123"/>
      <c r="BZ17" s="20"/>
      <c r="CA17" s="2">
        <v>0</v>
      </c>
      <c r="CB17" s="39">
        <v>0</v>
      </c>
      <c r="CC17" s="2">
        <v>3</v>
      </c>
      <c r="CD17" s="123">
        <v>0.115</v>
      </c>
      <c r="CE17" s="20"/>
      <c r="CF17" s="2">
        <v>0</v>
      </c>
      <c r="CG17" s="39">
        <v>0</v>
      </c>
      <c r="CH17" s="2">
        <v>3</v>
      </c>
      <c r="CI17" s="123">
        <v>0.12</v>
      </c>
      <c r="CJ17" s="20"/>
      <c r="CL17" s="39"/>
      <c r="CN17" s="123"/>
      <c r="CO17" s="20"/>
      <c r="CQ17" s="160"/>
      <c r="CS17" s="123"/>
      <c r="CT17" s="20"/>
      <c r="CV17" s="39"/>
      <c r="CX17" s="123"/>
      <c r="CY17" s="20"/>
      <c r="DA17" s="39"/>
      <c r="DC17" s="123"/>
      <c r="DD17" s="20"/>
      <c r="DF17" s="39"/>
      <c r="DH17" s="123"/>
      <c r="DI17" s="20"/>
      <c r="DK17" s="39"/>
      <c r="DM17" s="123"/>
      <c r="DN17" s="20"/>
      <c r="DP17" s="39"/>
      <c r="DR17" s="123"/>
    </row>
    <row r="18" spans="1:122" ht="13.5" customHeight="1" x14ac:dyDescent="0.2">
      <c r="A18" s="65" t="s">
        <v>1350</v>
      </c>
      <c r="B18" s="2" t="s">
        <v>1351</v>
      </c>
      <c r="C18" s="20" t="s">
        <v>286</v>
      </c>
      <c r="E18" s="39"/>
      <c r="G18" s="123"/>
      <c r="H18" s="20"/>
      <c r="J18" s="39"/>
      <c r="L18" s="123"/>
      <c r="M18" s="20"/>
      <c r="O18" s="39"/>
      <c r="Q18" s="123"/>
      <c r="R18" s="20"/>
      <c r="T18" s="39"/>
      <c r="V18" s="123"/>
      <c r="W18" s="20"/>
      <c r="Y18" s="39"/>
      <c r="AA18" s="123"/>
      <c r="AB18" s="20"/>
      <c r="AD18" s="39"/>
      <c r="AF18" s="123"/>
      <c r="AG18" s="20"/>
      <c r="AI18" s="39"/>
      <c r="AK18" s="123"/>
      <c r="AL18" s="20"/>
      <c r="AN18" s="39"/>
      <c r="AP18" s="123"/>
      <c r="AQ18" s="20"/>
      <c r="AS18" s="39"/>
      <c r="AU18" s="123"/>
      <c r="AV18" s="20"/>
      <c r="AX18" s="39"/>
      <c r="AZ18" s="123"/>
      <c r="BA18" s="20"/>
      <c r="BB18" s="2">
        <v>0</v>
      </c>
      <c r="BC18" s="39">
        <v>0</v>
      </c>
      <c r="BD18" s="2">
        <v>1</v>
      </c>
      <c r="BE18" s="123">
        <v>4.5999999999999999E-2</v>
      </c>
      <c r="BF18" s="20"/>
      <c r="BG18" s="2">
        <v>0</v>
      </c>
      <c r="BH18" s="39">
        <v>0</v>
      </c>
      <c r="BI18" s="2" t="s">
        <v>1352</v>
      </c>
      <c r="BJ18" s="123" t="s">
        <v>1353</v>
      </c>
      <c r="BK18" s="20"/>
      <c r="BL18" s="2">
        <v>0</v>
      </c>
      <c r="BM18" s="39">
        <v>0</v>
      </c>
      <c r="BN18" s="2" t="s">
        <v>1352</v>
      </c>
      <c r="BO18" s="123" t="s">
        <v>1353</v>
      </c>
      <c r="BP18" s="20"/>
      <c r="BR18" s="39"/>
      <c r="BT18" s="123"/>
      <c r="BU18" s="20"/>
      <c r="BW18" s="39"/>
      <c r="BY18" s="123"/>
      <c r="BZ18" s="20"/>
      <c r="CB18" s="39"/>
      <c r="CD18" s="123"/>
      <c r="CE18" s="20"/>
      <c r="CG18" s="39"/>
      <c r="CI18" s="123"/>
      <c r="CJ18" s="20"/>
      <c r="CL18" s="39"/>
      <c r="CN18" s="123"/>
      <c r="CO18" s="20"/>
      <c r="CQ18" s="160"/>
      <c r="CS18" s="39"/>
      <c r="CT18" s="20"/>
      <c r="CV18" s="39"/>
      <c r="CX18" s="39"/>
      <c r="CY18" s="20"/>
      <c r="DA18" s="39"/>
      <c r="DC18" s="123"/>
      <c r="DD18" s="20"/>
      <c r="DF18" s="39"/>
      <c r="DH18" s="123"/>
      <c r="DI18" s="20"/>
      <c r="DK18" s="39"/>
      <c r="DM18" s="123"/>
      <c r="DN18" s="20"/>
      <c r="DP18" s="39"/>
      <c r="DR18" s="123"/>
    </row>
    <row r="19" spans="1:122" ht="13.5" customHeight="1" x14ac:dyDescent="0.2">
      <c r="A19" s="65" t="s">
        <v>1354</v>
      </c>
      <c r="B19" s="2" t="s">
        <v>1355</v>
      </c>
      <c r="C19" s="20" t="s">
        <v>286</v>
      </c>
      <c r="E19" s="39"/>
      <c r="G19" s="123"/>
      <c r="H19" s="20"/>
      <c r="J19" s="39"/>
      <c r="L19" s="123"/>
      <c r="M19" s="20"/>
      <c r="O19" s="39"/>
      <c r="Q19" s="123"/>
      <c r="R19" s="20"/>
      <c r="T19" s="39"/>
      <c r="V19" s="123"/>
      <c r="W19" s="20"/>
      <c r="Y19" s="39"/>
      <c r="AA19" s="123"/>
      <c r="AB19" s="20"/>
      <c r="AD19" s="39"/>
      <c r="AF19" s="123"/>
      <c r="AG19" s="20"/>
      <c r="AI19" s="39"/>
      <c r="AK19" s="123"/>
      <c r="AL19" s="20"/>
      <c r="AN19" s="39"/>
      <c r="AP19" s="123"/>
      <c r="AQ19" s="20"/>
      <c r="AS19" s="39"/>
      <c r="AU19" s="123"/>
      <c r="AV19" s="20"/>
      <c r="AX19" s="39"/>
      <c r="AZ19" s="123"/>
      <c r="BA19" s="20"/>
      <c r="BC19" s="39"/>
      <c r="BE19" s="123"/>
      <c r="BF19" s="20"/>
      <c r="BH19" s="39"/>
      <c r="BJ19" s="123"/>
      <c r="BK19" s="20"/>
      <c r="BM19" s="39"/>
      <c r="BO19" s="123"/>
      <c r="BP19" s="20"/>
      <c r="BQ19" s="2">
        <v>0</v>
      </c>
      <c r="BR19" s="39">
        <v>0</v>
      </c>
      <c r="BS19" s="2">
        <v>8</v>
      </c>
      <c r="BT19" s="123">
        <v>0.29599999999999999</v>
      </c>
      <c r="BU19" s="20"/>
      <c r="BV19" s="2">
        <v>0</v>
      </c>
      <c r="BW19" s="39">
        <v>0</v>
      </c>
      <c r="BX19" s="2">
        <v>8</v>
      </c>
      <c r="BY19" s="123">
        <v>0.29599999999999999</v>
      </c>
      <c r="BZ19" s="20"/>
      <c r="CA19" s="2">
        <v>0</v>
      </c>
      <c r="CB19" s="39">
        <v>0</v>
      </c>
      <c r="CC19" s="2">
        <v>9</v>
      </c>
      <c r="CD19" s="123">
        <v>0.34599999999999997</v>
      </c>
      <c r="CE19" s="20"/>
      <c r="CF19" s="2">
        <v>0</v>
      </c>
      <c r="CG19" s="39">
        <v>0</v>
      </c>
      <c r="CH19" s="2">
        <v>7</v>
      </c>
      <c r="CI19" s="123">
        <v>0.28000000000000003</v>
      </c>
      <c r="CJ19" s="20"/>
      <c r="CL19" s="39"/>
      <c r="CN19" s="123"/>
      <c r="CO19" s="20"/>
      <c r="CQ19" s="160"/>
      <c r="CS19" s="123"/>
      <c r="CT19" s="20" t="s">
        <v>553</v>
      </c>
      <c r="CU19" s="2">
        <v>220</v>
      </c>
      <c r="CV19" s="39">
        <v>0.35699999999999998</v>
      </c>
      <c r="CW19" s="2" t="s">
        <v>1356</v>
      </c>
      <c r="CX19" s="123">
        <v>0.40700000000000003</v>
      </c>
      <c r="CY19" s="20"/>
      <c r="DA19" s="39"/>
      <c r="DC19" s="123"/>
      <c r="DD19" s="20"/>
      <c r="DF19" s="39"/>
      <c r="DH19" s="123"/>
      <c r="DI19" s="20"/>
      <c r="DK19" s="39"/>
      <c r="DM19" s="123"/>
      <c r="DN19" s="20"/>
      <c r="DP19" s="39"/>
      <c r="DR19" s="123"/>
    </row>
    <row r="20" spans="1:122" ht="13.5" customHeight="1" x14ac:dyDescent="0.2">
      <c r="A20" s="65" t="s">
        <v>1357</v>
      </c>
      <c r="B20" s="2" t="s">
        <v>1358</v>
      </c>
      <c r="C20" s="20" t="s">
        <v>286</v>
      </c>
      <c r="E20" s="39"/>
      <c r="G20" s="123"/>
      <c r="H20" s="20"/>
      <c r="J20" s="39"/>
      <c r="L20" s="123"/>
      <c r="M20" s="20"/>
      <c r="O20" s="39"/>
      <c r="Q20" s="123"/>
      <c r="R20" s="20"/>
      <c r="T20" s="39"/>
      <c r="V20" s="123"/>
      <c r="W20" s="20"/>
      <c r="Y20" s="39"/>
      <c r="AA20" s="123"/>
      <c r="AB20" s="20"/>
      <c r="AD20" s="39"/>
      <c r="AF20" s="123"/>
      <c r="AG20" s="20"/>
      <c r="AI20" s="39"/>
      <c r="AK20" s="123"/>
      <c r="AL20" s="20"/>
      <c r="AM20" s="2" t="s">
        <v>1326</v>
      </c>
      <c r="AN20" s="39" t="s">
        <v>1359</v>
      </c>
      <c r="AO20" s="2" t="s">
        <v>1360</v>
      </c>
      <c r="AP20" s="123" t="s">
        <v>1361</v>
      </c>
      <c r="AQ20" s="20"/>
      <c r="AS20" s="39"/>
      <c r="AU20" s="123"/>
      <c r="AV20" s="20"/>
      <c r="AX20" s="39"/>
      <c r="AZ20" s="123"/>
      <c r="BA20" s="20"/>
      <c r="BC20" s="39"/>
      <c r="BE20" s="123"/>
      <c r="BF20" s="20"/>
      <c r="BH20" s="39"/>
      <c r="BJ20" s="123"/>
      <c r="BK20" s="20"/>
      <c r="BM20" s="39"/>
      <c r="BO20" s="123"/>
      <c r="BP20" s="20"/>
      <c r="BR20" s="39"/>
      <c r="BT20" s="123"/>
      <c r="BU20" s="20"/>
      <c r="BW20" s="39"/>
      <c r="BY20" s="123"/>
      <c r="BZ20" s="20"/>
      <c r="CB20" s="39"/>
      <c r="CD20" s="123"/>
      <c r="CE20" s="20"/>
      <c r="CG20" s="39"/>
      <c r="CI20" s="123"/>
      <c r="CJ20" s="20"/>
      <c r="CK20" s="2">
        <v>178</v>
      </c>
      <c r="CL20" s="39">
        <v>0.28899999999999998</v>
      </c>
      <c r="CM20" s="2">
        <v>10</v>
      </c>
      <c r="CN20" s="123">
        <v>0.4</v>
      </c>
      <c r="CO20" s="20"/>
      <c r="CP20" s="2" t="s">
        <v>1362</v>
      </c>
      <c r="CQ20" s="160">
        <v>0.28899999999999998</v>
      </c>
      <c r="CR20" s="2" t="s">
        <v>1363</v>
      </c>
      <c r="CS20" s="123">
        <v>0.32</v>
      </c>
      <c r="CT20" s="20"/>
      <c r="CV20" s="39"/>
      <c r="CX20" s="123"/>
      <c r="CY20" s="20"/>
      <c r="DA20" s="39"/>
      <c r="DC20" s="123"/>
      <c r="DD20" s="20"/>
      <c r="DF20" s="39"/>
      <c r="DH20" s="123"/>
      <c r="DI20" s="20"/>
      <c r="DK20" s="39"/>
      <c r="DM20" s="123"/>
      <c r="DN20" s="20"/>
      <c r="DP20" s="39"/>
      <c r="DR20" s="123"/>
    </row>
    <row r="21" spans="1:122" ht="13.5" customHeight="1" x14ac:dyDescent="0.2">
      <c r="A21" s="65" t="s">
        <v>1364</v>
      </c>
      <c r="B21" s="2" t="s">
        <v>1365</v>
      </c>
      <c r="C21" s="20" t="s">
        <v>286</v>
      </c>
      <c r="E21" s="39"/>
      <c r="G21" s="123"/>
      <c r="H21" s="20"/>
      <c r="J21" s="39"/>
      <c r="L21" s="123"/>
      <c r="M21" s="20"/>
      <c r="O21" s="39"/>
      <c r="Q21" s="123"/>
      <c r="R21" s="20"/>
      <c r="T21" s="39"/>
      <c r="V21" s="123"/>
      <c r="W21" s="20"/>
      <c r="Y21" s="39"/>
      <c r="AA21" s="123"/>
      <c r="AB21" s="20"/>
      <c r="AD21" s="39"/>
      <c r="AF21" s="123"/>
      <c r="AG21" s="20"/>
      <c r="AI21" s="39"/>
      <c r="AK21" s="123"/>
      <c r="AL21" s="20"/>
      <c r="AN21" s="39"/>
      <c r="AP21" s="123"/>
      <c r="AQ21" s="20"/>
      <c r="AS21" s="39"/>
      <c r="AU21" s="123"/>
      <c r="AV21" s="20"/>
      <c r="AX21" s="39"/>
      <c r="AZ21" s="123"/>
      <c r="BA21" s="20"/>
      <c r="BB21" s="2">
        <v>16</v>
      </c>
      <c r="BC21" s="39">
        <v>2.5000000000000001E-2</v>
      </c>
      <c r="BD21" s="2">
        <v>1</v>
      </c>
      <c r="BE21" s="123">
        <v>4.5999999999999999E-2</v>
      </c>
      <c r="BF21" s="20"/>
      <c r="BG21" s="2" t="s">
        <v>1366</v>
      </c>
      <c r="BH21" s="39" t="s">
        <v>1367</v>
      </c>
      <c r="BI21" s="2" t="s">
        <v>1352</v>
      </c>
      <c r="BJ21" s="123" t="s">
        <v>1353</v>
      </c>
      <c r="BK21" s="20"/>
      <c r="BL21" s="2" t="s">
        <v>1366</v>
      </c>
      <c r="BM21" s="39" t="s">
        <v>1367</v>
      </c>
      <c r="BN21" s="2" t="s">
        <v>1352</v>
      </c>
      <c r="BO21" s="123" t="s">
        <v>1353</v>
      </c>
      <c r="BP21" s="20"/>
      <c r="BQ21" s="2">
        <v>0</v>
      </c>
      <c r="BR21" s="39">
        <v>0</v>
      </c>
      <c r="BS21" s="2">
        <v>2</v>
      </c>
      <c r="BT21" s="123">
        <v>7.3999999999999996E-2</v>
      </c>
      <c r="BU21" s="20"/>
      <c r="BV21" s="2">
        <v>0</v>
      </c>
      <c r="BW21" s="39">
        <v>0</v>
      </c>
      <c r="BX21" s="2">
        <v>2</v>
      </c>
      <c r="BY21" s="123">
        <v>7.3999999999999996E-2</v>
      </c>
      <c r="BZ21" s="20"/>
      <c r="CA21" s="2">
        <v>0</v>
      </c>
      <c r="CB21" s="39">
        <v>0</v>
      </c>
      <c r="CC21" s="2">
        <v>2</v>
      </c>
      <c r="CD21" s="123">
        <v>7.6999999999999999E-2</v>
      </c>
      <c r="CE21" s="20"/>
      <c r="CF21" s="2">
        <v>0</v>
      </c>
      <c r="CG21" s="39">
        <v>0</v>
      </c>
      <c r="CH21" s="2">
        <v>2</v>
      </c>
      <c r="CI21" s="123">
        <v>0.08</v>
      </c>
      <c r="CJ21" s="20"/>
      <c r="CL21" s="39"/>
      <c r="CN21" s="123"/>
      <c r="CO21" s="20"/>
      <c r="CQ21" s="160"/>
      <c r="CS21" s="123"/>
      <c r="CT21" s="20"/>
      <c r="CU21" s="2" t="s">
        <v>1368</v>
      </c>
      <c r="CV21" s="39" t="s">
        <v>1369</v>
      </c>
      <c r="CW21" s="2" t="s">
        <v>1352</v>
      </c>
      <c r="CX21" s="123">
        <v>3.7000000000000005E-2</v>
      </c>
      <c r="CY21" s="20"/>
      <c r="DA21" s="39"/>
      <c r="DC21" s="123"/>
      <c r="DD21" s="20"/>
      <c r="DF21" s="39"/>
      <c r="DH21" s="123"/>
      <c r="DI21" s="20"/>
      <c r="DK21" s="39"/>
      <c r="DM21" s="123"/>
      <c r="DN21" s="20"/>
      <c r="DP21" s="39"/>
      <c r="DR21" s="123"/>
    </row>
    <row r="22" spans="1:122" ht="13.5" customHeight="1" x14ac:dyDescent="0.2">
      <c r="A22" s="65" t="s">
        <v>1370</v>
      </c>
      <c r="B22" s="2" t="s">
        <v>1371</v>
      </c>
      <c r="C22" s="20" t="s">
        <v>286</v>
      </c>
      <c r="E22" s="39"/>
      <c r="G22" s="123"/>
      <c r="H22" s="20"/>
      <c r="J22" s="39"/>
      <c r="L22" s="123"/>
      <c r="M22" s="20"/>
      <c r="O22" s="39"/>
      <c r="Q22" s="123"/>
      <c r="R22" s="20"/>
      <c r="T22" s="39"/>
      <c r="V22" s="123"/>
      <c r="W22" s="20"/>
      <c r="Y22" s="39"/>
      <c r="AA22" s="123"/>
      <c r="AB22" s="20"/>
      <c r="AD22" s="39"/>
      <c r="AF22" s="123"/>
      <c r="AG22" s="20"/>
      <c r="AI22" s="39"/>
      <c r="AK22" s="123"/>
      <c r="AL22" s="20"/>
      <c r="AN22" s="39"/>
      <c r="AP22" s="123"/>
      <c r="AQ22" s="20"/>
      <c r="AS22" s="39"/>
      <c r="AU22" s="123"/>
      <c r="AV22" s="20"/>
      <c r="AX22" s="39"/>
      <c r="AZ22" s="123"/>
      <c r="BA22" s="20"/>
      <c r="BC22" s="39"/>
      <c r="BE22" s="123"/>
      <c r="BF22" s="20"/>
      <c r="BH22" s="39"/>
      <c r="BJ22" s="123"/>
      <c r="BK22" s="20"/>
      <c r="BM22" s="39"/>
      <c r="BO22" s="123"/>
      <c r="BP22" s="20"/>
      <c r="BQ22" s="2">
        <v>0</v>
      </c>
      <c r="BR22" s="39">
        <v>0</v>
      </c>
      <c r="BS22" s="2">
        <v>1</v>
      </c>
      <c r="BT22" s="123">
        <v>3.7999999999999999E-2</v>
      </c>
      <c r="BU22" s="20"/>
      <c r="BV22" s="2">
        <v>0</v>
      </c>
      <c r="BW22" s="39">
        <v>0</v>
      </c>
      <c r="BX22" s="2">
        <v>1</v>
      </c>
      <c r="BY22" s="123">
        <v>3.7999999999999999E-2</v>
      </c>
      <c r="BZ22" s="20"/>
      <c r="CB22" s="39"/>
      <c r="CD22" s="123"/>
      <c r="CE22" s="20"/>
      <c r="CF22" s="2">
        <v>0</v>
      </c>
      <c r="CG22" s="39">
        <v>0</v>
      </c>
      <c r="CH22" s="2">
        <v>1</v>
      </c>
      <c r="CI22" s="123">
        <v>0.04</v>
      </c>
      <c r="CJ22" s="20"/>
      <c r="CL22" s="39"/>
      <c r="CN22" s="123"/>
      <c r="CO22" s="20"/>
      <c r="CQ22" s="160"/>
      <c r="CS22" s="123"/>
      <c r="CT22" s="20"/>
      <c r="CV22" s="39"/>
      <c r="CX22" s="123"/>
      <c r="CY22" s="20"/>
      <c r="DA22" s="39"/>
      <c r="DC22" s="123"/>
      <c r="DD22" s="20"/>
      <c r="DF22" s="39"/>
      <c r="DH22" s="123"/>
      <c r="DI22" s="20"/>
      <c r="DK22" s="39"/>
      <c r="DM22" s="123"/>
      <c r="DN22" s="20"/>
      <c r="DP22" s="39"/>
      <c r="DR22" s="123"/>
    </row>
    <row r="23" spans="1:122" ht="13.5" customHeight="1" x14ac:dyDescent="0.2">
      <c r="A23" s="65" t="s">
        <v>1372</v>
      </c>
      <c r="B23" s="2" t="s">
        <v>1373</v>
      </c>
      <c r="C23" s="20" t="s">
        <v>286</v>
      </c>
      <c r="E23" s="39"/>
      <c r="G23" s="123"/>
      <c r="H23" s="20"/>
      <c r="J23" s="39"/>
      <c r="L23" s="123"/>
      <c r="M23" s="20"/>
      <c r="O23" s="39"/>
      <c r="Q23" s="123"/>
      <c r="R23" s="20"/>
      <c r="T23" s="39"/>
      <c r="V23" s="123"/>
      <c r="W23" s="20"/>
      <c r="Y23" s="39"/>
      <c r="AA23" s="123"/>
      <c r="AB23" s="20"/>
      <c r="AD23" s="39"/>
      <c r="AF23" s="123"/>
      <c r="AG23" s="20"/>
      <c r="AI23" s="39"/>
      <c r="AK23" s="123"/>
      <c r="AL23" s="20"/>
      <c r="AN23" s="39"/>
      <c r="AP23" s="123"/>
      <c r="AQ23" s="20"/>
      <c r="AS23" s="39"/>
      <c r="AU23" s="123"/>
      <c r="AV23" s="20"/>
      <c r="AX23" s="39"/>
      <c r="AZ23" s="123"/>
      <c r="BA23" s="20"/>
      <c r="BB23" s="2">
        <v>75</v>
      </c>
      <c r="BC23" s="39">
        <v>0.11899999999999999</v>
      </c>
      <c r="BD23" s="2">
        <v>4</v>
      </c>
      <c r="BE23" s="123">
        <v>0.182</v>
      </c>
      <c r="BF23" s="20"/>
      <c r="BG23" s="2" t="s">
        <v>1374</v>
      </c>
      <c r="BH23" s="39" t="s">
        <v>1375</v>
      </c>
      <c r="BI23" s="2">
        <v>4</v>
      </c>
      <c r="BJ23" s="123" t="s">
        <v>1376</v>
      </c>
      <c r="BK23" s="20"/>
      <c r="BL23" s="2" t="s">
        <v>1377</v>
      </c>
      <c r="BM23" s="39" t="s">
        <v>1375</v>
      </c>
      <c r="BN23" s="2" t="s">
        <v>1342</v>
      </c>
      <c r="BO23" s="123" t="s">
        <v>1376</v>
      </c>
      <c r="BP23" s="20"/>
      <c r="BQ23" s="2">
        <v>0</v>
      </c>
      <c r="BR23" s="39">
        <v>0</v>
      </c>
      <c r="BS23" s="2">
        <v>7</v>
      </c>
      <c r="BT23" s="123">
        <v>0.25900000000000001</v>
      </c>
      <c r="BU23" s="20"/>
      <c r="BV23" s="2">
        <v>0</v>
      </c>
      <c r="BW23" s="39">
        <v>0</v>
      </c>
      <c r="BX23" s="2">
        <v>7</v>
      </c>
      <c r="BY23" s="123">
        <v>0.25900000000000001</v>
      </c>
      <c r="BZ23" s="20"/>
      <c r="CA23" s="2">
        <v>0</v>
      </c>
      <c r="CB23" s="39">
        <v>0</v>
      </c>
      <c r="CC23" s="2">
        <v>5</v>
      </c>
      <c r="CD23" s="123">
        <v>0.193</v>
      </c>
      <c r="CE23" s="20"/>
      <c r="CF23" s="2">
        <v>0</v>
      </c>
      <c r="CG23" s="39">
        <v>0</v>
      </c>
      <c r="CH23" s="2">
        <v>4</v>
      </c>
      <c r="CI23" s="123">
        <v>0.16</v>
      </c>
      <c r="CJ23" s="20"/>
      <c r="CL23" s="39"/>
      <c r="CN23" s="123"/>
      <c r="CO23" s="20"/>
      <c r="CQ23" s="160"/>
      <c r="CS23" s="123"/>
      <c r="CT23" s="20"/>
      <c r="CV23" s="39"/>
      <c r="CX23" s="123"/>
      <c r="CY23" s="20"/>
      <c r="DA23" s="39"/>
      <c r="DC23" s="123"/>
      <c r="DD23" s="20"/>
      <c r="DF23" s="39"/>
      <c r="DH23" s="123"/>
      <c r="DI23" s="20"/>
      <c r="DK23" s="39"/>
      <c r="DM23" s="123"/>
      <c r="DN23" s="20"/>
      <c r="DP23" s="39"/>
      <c r="DR23" s="123"/>
    </row>
    <row r="24" spans="1:122" ht="13.5" customHeight="1" x14ac:dyDescent="0.2">
      <c r="A24" s="65" t="s">
        <v>1378</v>
      </c>
      <c r="B24" s="2" t="s">
        <v>1379</v>
      </c>
      <c r="C24" s="20" t="s">
        <v>286</v>
      </c>
      <c r="E24" s="39"/>
      <c r="G24" s="123"/>
      <c r="H24" s="20"/>
      <c r="J24" s="39"/>
      <c r="L24" s="123"/>
      <c r="M24" s="20"/>
      <c r="O24" s="39"/>
      <c r="Q24" s="123"/>
      <c r="R24" s="20"/>
      <c r="T24" s="39"/>
      <c r="V24" s="123"/>
      <c r="W24" s="20"/>
      <c r="Y24" s="39"/>
      <c r="AA24" s="123"/>
      <c r="AB24" s="20"/>
      <c r="AD24" s="39"/>
      <c r="AF24" s="123"/>
      <c r="AG24" s="20"/>
      <c r="AI24" s="39"/>
      <c r="AK24" s="123"/>
      <c r="AL24" s="20"/>
      <c r="AN24" s="39"/>
      <c r="AP24" s="123"/>
      <c r="AQ24" s="20"/>
      <c r="AS24" s="39"/>
      <c r="AU24" s="123"/>
      <c r="AV24" s="20"/>
      <c r="AX24" s="39"/>
      <c r="AZ24" s="123"/>
      <c r="BA24" s="20"/>
      <c r="BB24" s="2">
        <v>26</v>
      </c>
      <c r="BC24" s="39">
        <v>4.2999999999999997E-2</v>
      </c>
      <c r="BD24" s="2">
        <v>3</v>
      </c>
      <c r="BE24" s="123">
        <v>0.13600000000000001</v>
      </c>
      <c r="BF24" s="20"/>
      <c r="BG24" s="2" t="s">
        <v>1380</v>
      </c>
      <c r="BH24" s="39" t="s">
        <v>1381</v>
      </c>
      <c r="BI24" s="2" t="s">
        <v>1345</v>
      </c>
      <c r="BJ24" s="123" t="s">
        <v>1382</v>
      </c>
      <c r="BK24" s="20"/>
      <c r="BL24" s="2" t="s">
        <v>1380</v>
      </c>
      <c r="BM24" s="39" t="s">
        <v>1381</v>
      </c>
      <c r="BN24" s="2" t="s">
        <v>1345</v>
      </c>
      <c r="BO24" s="123" t="s">
        <v>1382</v>
      </c>
      <c r="BP24" s="20"/>
      <c r="BQ24" s="2">
        <v>0</v>
      </c>
      <c r="BR24" s="39">
        <v>0</v>
      </c>
      <c r="BS24" s="2">
        <v>2</v>
      </c>
      <c r="BT24" s="123">
        <v>7.3999999999999996E-2</v>
      </c>
      <c r="BU24" s="20"/>
      <c r="BV24" s="2">
        <v>0</v>
      </c>
      <c r="BW24" s="39">
        <v>0</v>
      </c>
      <c r="BX24" s="2">
        <v>2</v>
      </c>
      <c r="BY24" s="123">
        <v>7.3999999999999996E-2</v>
      </c>
      <c r="BZ24" s="20"/>
      <c r="CA24" s="2">
        <v>0</v>
      </c>
      <c r="CB24" s="39">
        <v>0</v>
      </c>
      <c r="CC24" s="2">
        <v>1</v>
      </c>
      <c r="CD24" s="123">
        <v>3.7999999999999999E-2</v>
      </c>
      <c r="CE24" s="20"/>
      <c r="CF24" s="2">
        <v>0</v>
      </c>
      <c r="CG24" s="39">
        <v>0</v>
      </c>
      <c r="CH24" s="2">
        <v>1</v>
      </c>
      <c r="CI24" s="123">
        <v>0.04</v>
      </c>
      <c r="CJ24" s="20"/>
      <c r="CL24" s="39"/>
      <c r="CN24" s="123"/>
      <c r="CO24" s="20"/>
      <c r="CQ24" s="160"/>
      <c r="CS24" s="123"/>
      <c r="CT24" s="20"/>
      <c r="CV24" s="39"/>
      <c r="CX24" s="123"/>
      <c r="CY24" s="20"/>
      <c r="DA24" s="39"/>
      <c r="DC24" s="123"/>
      <c r="DD24" s="20"/>
      <c r="DF24" s="39"/>
      <c r="DH24" s="123"/>
      <c r="DI24" s="20"/>
      <c r="DK24" s="39"/>
      <c r="DM24" s="123"/>
      <c r="DN24" s="20"/>
      <c r="DP24" s="39"/>
      <c r="DR24" s="123"/>
    </row>
    <row r="25" spans="1:122" ht="13.5" customHeight="1" x14ac:dyDescent="0.2">
      <c r="A25" s="65" t="s">
        <v>1383</v>
      </c>
      <c r="B25" s="2" t="s">
        <v>1384</v>
      </c>
      <c r="C25" s="20" t="s">
        <v>1385</v>
      </c>
      <c r="D25" s="2" t="s">
        <v>1386</v>
      </c>
      <c r="E25" s="39">
        <v>3.3000000000000002E-2</v>
      </c>
      <c r="F25" s="2">
        <v>9</v>
      </c>
      <c r="G25" s="123">
        <v>0.3</v>
      </c>
      <c r="H25" s="20"/>
      <c r="J25" s="39"/>
      <c r="L25" s="123"/>
      <c r="M25" s="20"/>
      <c r="O25" s="39"/>
      <c r="Q25" s="123"/>
      <c r="R25" s="20"/>
      <c r="T25" s="39"/>
      <c r="V25" s="123"/>
      <c r="W25" s="20"/>
      <c r="Y25" s="39"/>
      <c r="AA25" s="123"/>
      <c r="AB25" s="20"/>
      <c r="AD25" s="39"/>
      <c r="AF25" s="123"/>
      <c r="AG25" s="20"/>
      <c r="AI25" s="39"/>
      <c r="AK25" s="123"/>
      <c r="AL25" s="20"/>
      <c r="AN25" s="39"/>
      <c r="AP25" s="123"/>
      <c r="AQ25" s="20"/>
      <c r="AS25" s="39"/>
      <c r="AU25" s="123"/>
      <c r="AV25" s="20"/>
      <c r="AX25" s="39"/>
      <c r="AZ25" s="123"/>
      <c r="BA25" s="20"/>
      <c r="BC25" s="39"/>
      <c r="BE25" s="123"/>
      <c r="BF25" s="20"/>
      <c r="BH25" s="39"/>
      <c r="BJ25" s="123"/>
      <c r="BK25" s="20"/>
      <c r="BM25" s="39"/>
      <c r="BO25" s="123"/>
      <c r="BP25" s="20"/>
      <c r="BR25" s="39"/>
      <c r="BT25" s="123"/>
      <c r="BU25" s="20"/>
      <c r="BW25" s="39"/>
      <c r="BY25" s="123"/>
      <c r="BZ25" s="20"/>
      <c r="CB25" s="39"/>
      <c r="CD25" s="123"/>
      <c r="CE25" s="20"/>
      <c r="CG25" s="39"/>
      <c r="CI25" s="123"/>
      <c r="CJ25" s="20"/>
      <c r="CL25" s="39"/>
      <c r="CN25" s="123"/>
      <c r="CO25" s="20"/>
      <c r="CP25" s="2">
        <v>0</v>
      </c>
      <c r="CQ25" s="39">
        <v>0</v>
      </c>
      <c r="CR25" s="2" t="s">
        <v>1352</v>
      </c>
      <c r="CS25" s="123">
        <v>0.04</v>
      </c>
      <c r="CT25" s="20"/>
      <c r="CV25" s="39"/>
      <c r="CX25" s="123"/>
      <c r="CY25" s="20"/>
      <c r="DA25" s="39"/>
      <c r="DC25" s="123"/>
      <c r="DD25" s="20"/>
      <c r="DF25" s="39"/>
      <c r="DH25" s="123"/>
      <c r="DI25" s="20"/>
      <c r="DK25" s="39"/>
      <c r="DM25" s="123"/>
      <c r="DN25" s="20"/>
      <c r="DP25" s="39"/>
      <c r="DR25" s="123"/>
    </row>
    <row r="26" spans="1:122" ht="13.5" customHeight="1" x14ac:dyDescent="0.2">
      <c r="A26" s="65" t="s">
        <v>1387</v>
      </c>
      <c r="B26" s="2" t="s">
        <v>1388</v>
      </c>
      <c r="C26" s="20" t="s">
        <v>286</v>
      </c>
      <c r="E26" s="39"/>
      <c r="G26" s="123"/>
      <c r="H26" s="20"/>
      <c r="J26" s="39"/>
      <c r="L26" s="123"/>
      <c r="M26" s="20"/>
      <c r="O26" s="39"/>
      <c r="Q26" s="123"/>
      <c r="R26" s="20"/>
      <c r="T26" s="39"/>
      <c r="V26" s="123"/>
      <c r="W26" s="20"/>
      <c r="Y26" s="39"/>
      <c r="AA26" s="123"/>
      <c r="AB26" s="20"/>
      <c r="AD26" s="39"/>
      <c r="AF26" s="123"/>
      <c r="AG26" s="20"/>
      <c r="AI26" s="39"/>
      <c r="AK26" s="123"/>
      <c r="AL26" s="20"/>
      <c r="AM26" s="2" t="s">
        <v>1389</v>
      </c>
      <c r="AN26" s="39" t="s">
        <v>1390</v>
      </c>
      <c r="AO26" s="2" t="s">
        <v>1325</v>
      </c>
      <c r="AP26" s="123" t="s">
        <v>1391</v>
      </c>
      <c r="AQ26" s="20"/>
      <c r="AS26" s="39"/>
      <c r="AU26" s="123"/>
      <c r="AV26" s="20"/>
      <c r="AX26" s="39"/>
      <c r="AZ26" s="123"/>
      <c r="BA26" s="20"/>
      <c r="BC26" s="39"/>
      <c r="BE26" s="123"/>
      <c r="BF26" s="20"/>
      <c r="BH26" s="39"/>
      <c r="BJ26" s="123"/>
      <c r="BK26" s="20"/>
      <c r="BM26" s="39"/>
      <c r="BO26" s="123"/>
      <c r="BP26" s="20"/>
      <c r="BR26" s="39"/>
      <c r="BT26" s="123"/>
      <c r="BU26" s="20"/>
      <c r="BW26" s="39"/>
      <c r="BY26" s="123"/>
      <c r="BZ26" s="20"/>
      <c r="CB26" s="39"/>
      <c r="CD26" s="123"/>
      <c r="CE26" s="20"/>
      <c r="CG26" s="39"/>
      <c r="CI26" s="123"/>
      <c r="CJ26" s="20"/>
      <c r="CK26" s="2">
        <v>30</v>
      </c>
      <c r="CL26" s="39">
        <v>4.9000000000000002E-2</v>
      </c>
      <c r="CM26" s="2">
        <v>3</v>
      </c>
      <c r="CN26" s="123">
        <v>0.12</v>
      </c>
      <c r="CO26" s="20"/>
      <c r="CP26" s="2" t="s">
        <v>1392</v>
      </c>
      <c r="CQ26" s="160">
        <v>4.9000000000000002E-2</v>
      </c>
      <c r="CR26" s="2" t="s">
        <v>1345</v>
      </c>
      <c r="CS26" s="123">
        <v>0.12</v>
      </c>
      <c r="CT26" s="20"/>
      <c r="CV26" s="39"/>
      <c r="CX26" s="123"/>
      <c r="CY26" s="20"/>
      <c r="DA26" s="39"/>
      <c r="DC26" s="123"/>
      <c r="DD26" s="20"/>
      <c r="DF26" s="39"/>
      <c r="DH26" s="123"/>
      <c r="DI26" s="20"/>
      <c r="DK26" s="39"/>
      <c r="DM26" s="123"/>
      <c r="DN26" s="20"/>
      <c r="DP26" s="39"/>
      <c r="DR26" s="123"/>
    </row>
    <row r="27" spans="1:122" ht="13.5" customHeight="1" x14ac:dyDescent="0.2">
      <c r="A27" s="65" t="s">
        <v>1393</v>
      </c>
      <c r="B27" s="2" t="s">
        <v>1394</v>
      </c>
      <c r="C27" s="20" t="s">
        <v>1395</v>
      </c>
      <c r="D27" s="2" t="s">
        <v>1356</v>
      </c>
      <c r="E27" s="39">
        <v>1.7000000000000001E-2</v>
      </c>
      <c r="F27" s="2">
        <v>2</v>
      </c>
      <c r="G27" s="123">
        <v>6.7000000000000004E-2</v>
      </c>
      <c r="H27" s="20"/>
      <c r="I27" s="2" t="s">
        <v>1356</v>
      </c>
      <c r="J27" s="39">
        <v>1.7000000000000001E-2</v>
      </c>
      <c r="K27" s="2">
        <v>2</v>
      </c>
      <c r="L27" s="123">
        <v>6.7000000000000004E-2</v>
      </c>
      <c r="M27" s="20"/>
      <c r="N27" s="2" t="s">
        <v>1356</v>
      </c>
      <c r="O27" s="39">
        <v>1.7000000000000001E-2</v>
      </c>
      <c r="P27" s="2">
        <v>2</v>
      </c>
      <c r="Q27" s="123">
        <v>6.7000000000000004E-2</v>
      </c>
      <c r="R27" s="20"/>
      <c r="S27" s="2">
        <v>17</v>
      </c>
      <c r="T27" s="39">
        <v>2.7E-2</v>
      </c>
      <c r="U27" s="2">
        <v>2</v>
      </c>
      <c r="V27" s="123">
        <v>7.6999999999999999E-2</v>
      </c>
      <c r="W27" s="20"/>
      <c r="X27" s="2">
        <v>17</v>
      </c>
      <c r="Y27" s="39">
        <v>5.3999999999999999E-2</v>
      </c>
      <c r="Z27" s="2">
        <v>2</v>
      </c>
      <c r="AA27" s="123">
        <v>7.6999999999999999E-2</v>
      </c>
      <c r="AB27" s="20"/>
      <c r="AC27" s="2">
        <v>17</v>
      </c>
      <c r="AD27" s="39">
        <v>1.7000000000000001E-2</v>
      </c>
      <c r="AE27" s="2">
        <v>1</v>
      </c>
      <c r="AF27" s="123">
        <v>0.04</v>
      </c>
      <c r="AG27" s="20"/>
      <c r="AH27" s="2">
        <v>17</v>
      </c>
      <c r="AI27" s="39">
        <v>1.7000000000000001E-2</v>
      </c>
      <c r="AJ27" s="2">
        <v>1</v>
      </c>
      <c r="AK27" s="123">
        <v>0.04</v>
      </c>
      <c r="AL27" s="20"/>
      <c r="AN27" s="39"/>
      <c r="AP27" s="123"/>
      <c r="AQ27" s="20"/>
      <c r="AS27" s="39"/>
      <c r="AU27" s="123"/>
      <c r="AV27" s="20"/>
      <c r="AX27" s="39"/>
      <c r="AZ27" s="123"/>
      <c r="BA27" s="20"/>
      <c r="BC27" s="39"/>
      <c r="BE27" s="123"/>
      <c r="BF27" s="20"/>
      <c r="BH27" s="39"/>
      <c r="BJ27" s="123"/>
      <c r="BK27" s="20"/>
      <c r="BM27" s="39"/>
      <c r="BO27" s="123"/>
      <c r="BP27" s="20"/>
      <c r="BR27" s="39"/>
      <c r="BT27" s="123"/>
      <c r="BU27" s="20"/>
      <c r="BW27" s="39"/>
      <c r="BY27" s="123"/>
      <c r="BZ27" s="20"/>
      <c r="CB27" s="39"/>
      <c r="CD27" s="123"/>
      <c r="CE27" s="20"/>
      <c r="CG27" s="39"/>
      <c r="CI27" s="123"/>
      <c r="CJ27" s="20"/>
      <c r="CL27" s="39"/>
      <c r="CN27" s="123"/>
      <c r="CO27" s="20"/>
      <c r="CQ27" s="160"/>
      <c r="CS27" s="123"/>
      <c r="CT27" s="20"/>
      <c r="CV27" s="39"/>
      <c r="CX27" s="123"/>
      <c r="CY27" s="20"/>
      <c r="DA27" s="39"/>
      <c r="DC27" s="123"/>
      <c r="DD27" s="20"/>
      <c r="DF27" s="39"/>
      <c r="DH27" s="123"/>
      <c r="DI27" s="20"/>
      <c r="DK27" s="39"/>
      <c r="DM27" s="123"/>
      <c r="DN27" s="20"/>
      <c r="DP27" s="39"/>
      <c r="DR27" s="123"/>
    </row>
    <row r="28" spans="1:122" ht="13.5" customHeight="1" x14ac:dyDescent="0.2">
      <c r="A28" s="65" t="s">
        <v>1396</v>
      </c>
      <c r="B28" s="2" t="s">
        <v>1397</v>
      </c>
      <c r="C28" s="20" t="s">
        <v>286</v>
      </c>
      <c r="E28" s="39"/>
      <c r="G28" s="123"/>
      <c r="H28" s="20"/>
      <c r="J28" s="39"/>
      <c r="L28" s="123"/>
      <c r="M28" s="20"/>
      <c r="O28" s="39"/>
      <c r="Q28" s="123"/>
      <c r="R28" s="20"/>
      <c r="T28" s="39"/>
      <c r="V28" s="123"/>
      <c r="W28" s="20"/>
      <c r="Y28" s="39"/>
      <c r="AA28" s="123"/>
      <c r="AB28" s="20"/>
      <c r="AD28" s="39"/>
      <c r="AF28" s="123"/>
      <c r="AG28" s="20"/>
      <c r="AI28" s="39"/>
      <c r="AK28" s="123"/>
      <c r="AL28" s="20"/>
      <c r="AN28" s="39"/>
      <c r="AP28" s="123"/>
      <c r="AQ28" s="20"/>
      <c r="AS28" s="39"/>
      <c r="AU28" s="123"/>
      <c r="AV28" s="20"/>
      <c r="AX28" s="39"/>
      <c r="AZ28" s="123"/>
      <c r="BA28" s="20"/>
      <c r="BC28" s="39"/>
      <c r="BE28" s="123"/>
      <c r="BF28" s="20"/>
      <c r="BH28" s="39"/>
      <c r="BJ28" s="123"/>
      <c r="BK28" s="20"/>
      <c r="BM28" s="39"/>
      <c r="BO28" s="123"/>
      <c r="BP28" s="20"/>
      <c r="BR28" s="39"/>
      <c r="BT28" s="123"/>
      <c r="BU28" s="20"/>
      <c r="BW28" s="39"/>
      <c r="BY28" s="123"/>
      <c r="BZ28" s="20"/>
      <c r="CB28" s="39"/>
      <c r="CD28" s="123"/>
      <c r="CE28" s="20"/>
      <c r="CG28" s="39"/>
      <c r="CI28" s="123"/>
      <c r="CJ28" s="20"/>
      <c r="CL28" s="39"/>
      <c r="CN28" s="123"/>
      <c r="CO28" s="20"/>
      <c r="CQ28" s="160"/>
      <c r="CS28" s="123"/>
      <c r="CT28" s="20"/>
      <c r="CU28" s="2" t="s">
        <v>1366</v>
      </c>
      <c r="CV28" s="39" t="s">
        <v>1398</v>
      </c>
      <c r="CW28" s="2" t="s">
        <v>1352</v>
      </c>
      <c r="CX28" s="123">
        <v>3.7000000000000005E-2</v>
      </c>
      <c r="CY28" s="20"/>
      <c r="DA28" s="39"/>
      <c r="DC28" s="123"/>
      <c r="DD28" s="20"/>
      <c r="DF28" s="39"/>
      <c r="DH28" s="123"/>
      <c r="DI28" s="20"/>
      <c r="DK28" s="39"/>
      <c r="DM28" s="123"/>
      <c r="DN28" s="20"/>
      <c r="DP28" s="39"/>
      <c r="DR28" s="123"/>
    </row>
    <row r="29" spans="1:122" ht="13.5" customHeight="1" x14ac:dyDescent="0.2">
      <c r="A29" s="65" t="s">
        <v>1399</v>
      </c>
      <c r="B29" s="2" t="s">
        <v>1400</v>
      </c>
      <c r="C29" s="20" t="s">
        <v>286</v>
      </c>
      <c r="E29" s="39"/>
      <c r="G29" s="123"/>
      <c r="H29" s="20"/>
      <c r="J29" s="39"/>
      <c r="L29" s="123"/>
      <c r="M29" s="20"/>
      <c r="O29" s="39"/>
      <c r="Q29" s="123"/>
      <c r="R29" s="20"/>
      <c r="T29" s="39"/>
      <c r="V29" s="123"/>
      <c r="W29" s="20"/>
      <c r="Y29" s="39"/>
      <c r="AA29" s="123"/>
      <c r="AB29" s="20"/>
      <c r="AD29" s="39"/>
      <c r="AF29" s="123"/>
      <c r="AG29" s="20"/>
      <c r="AI29" s="39"/>
      <c r="AK29" s="123"/>
      <c r="AL29" s="20"/>
      <c r="AN29" s="39"/>
      <c r="AP29" s="123"/>
      <c r="AQ29" s="20"/>
      <c r="AS29" s="39"/>
      <c r="AU29" s="123"/>
      <c r="AV29" s="20"/>
      <c r="AX29" s="39"/>
      <c r="AZ29" s="123"/>
      <c r="BA29" s="20"/>
      <c r="BC29" s="39"/>
      <c r="BE29" s="123"/>
      <c r="BF29" s="20"/>
      <c r="BH29" s="39"/>
      <c r="BJ29" s="123"/>
      <c r="BK29" s="20"/>
      <c r="BM29" s="39"/>
      <c r="BO29" s="123"/>
      <c r="BP29" s="20"/>
      <c r="BR29" s="39"/>
      <c r="BT29" s="123"/>
      <c r="BU29" s="20"/>
      <c r="BW29" s="39"/>
      <c r="BY29" s="123"/>
      <c r="BZ29" s="20"/>
      <c r="CB29" s="39"/>
      <c r="CD29" s="123"/>
      <c r="CE29" s="20"/>
      <c r="CG29" s="39"/>
      <c r="CI29" s="123"/>
      <c r="CJ29" s="20"/>
      <c r="CL29" s="39"/>
      <c r="CN29" s="123"/>
      <c r="CO29" s="20"/>
      <c r="CQ29" s="160"/>
      <c r="CS29" s="123"/>
      <c r="CT29" s="20" t="s">
        <v>580</v>
      </c>
      <c r="CU29" s="2">
        <v>0</v>
      </c>
      <c r="CV29" s="39">
        <v>0</v>
      </c>
      <c r="CW29" s="2" t="s">
        <v>1374</v>
      </c>
      <c r="CX29" s="123">
        <v>0.25900000000000001</v>
      </c>
      <c r="CY29" s="20"/>
      <c r="DA29" s="39"/>
      <c r="DC29" s="123"/>
      <c r="DD29" s="20"/>
      <c r="DF29" s="39"/>
      <c r="DH29" s="123"/>
      <c r="DI29" s="20"/>
      <c r="DK29" s="39"/>
      <c r="DM29" s="123"/>
      <c r="DN29" s="20"/>
      <c r="DP29" s="39"/>
      <c r="DR29" s="123"/>
    </row>
    <row r="30" spans="1:122" ht="13.5" customHeight="1" x14ac:dyDescent="0.2">
      <c r="A30" s="65" t="s">
        <v>1401</v>
      </c>
      <c r="B30" s="2" t="s">
        <v>1402</v>
      </c>
      <c r="C30" s="20" t="s">
        <v>286</v>
      </c>
      <c r="E30" s="39"/>
      <c r="G30" s="123"/>
      <c r="H30" s="20"/>
      <c r="J30" s="39"/>
      <c r="L30" s="123"/>
      <c r="M30" s="20"/>
      <c r="O30" s="39"/>
      <c r="Q30" s="123"/>
      <c r="R30" s="20"/>
      <c r="T30" s="39"/>
      <c r="V30" s="123"/>
      <c r="W30" s="20"/>
      <c r="Y30" s="39"/>
      <c r="AA30" s="123"/>
      <c r="AB30" s="20"/>
      <c r="AD30" s="39"/>
      <c r="AF30" s="123"/>
      <c r="AG30" s="20"/>
      <c r="AI30" s="39"/>
      <c r="AK30" s="123"/>
      <c r="AL30" s="20"/>
      <c r="AN30" s="39"/>
      <c r="AP30" s="123"/>
      <c r="AQ30" s="20"/>
      <c r="AS30" s="39"/>
      <c r="AU30" s="123"/>
      <c r="AV30" s="20"/>
      <c r="AX30" s="39"/>
      <c r="AZ30" s="123"/>
      <c r="BA30" s="20"/>
      <c r="BC30" s="39"/>
      <c r="BE30" s="123"/>
      <c r="BF30" s="20"/>
      <c r="BH30" s="39"/>
      <c r="BJ30" s="123"/>
      <c r="BK30" s="20"/>
      <c r="BM30" s="39"/>
      <c r="BO30" s="123"/>
      <c r="BP30" s="20"/>
      <c r="BR30" s="39"/>
      <c r="BT30" s="123"/>
      <c r="BU30" s="20"/>
      <c r="BW30" s="39"/>
      <c r="BY30" s="123"/>
      <c r="BZ30" s="20"/>
      <c r="CB30" s="39"/>
      <c r="CD30" s="123"/>
      <c r="CE30" s="20"/>
      <c r="CG30" s="39"/>
      <c r="CI30" s="123"/>
      <c r="CJ30" s="20"/>
      <c r="CL30" s="39"/>
      <c r="CN30" s="123"/>
      <c r="CO30" s="20"/>
      <c r="CP30" s="2">
        <v>0</v>
      </c>
      <c r="CQ30" s="39">
        <v>0</v>
      </c>
      <c r="CR30" s="2" t="s">
        <v>1352</v>
      </c>
      <c r="CS30" s="123">
        <v>0.04</v>
      </c>
      <c r="CT30" s="20"/>
      <c r="CV30" s="39"/>
      <c r="CX30" s="123"/>
      <c r="CY30" s="20"/>
      <c r="DA30" s="39"/>
      <c r="DC30" s="123"/>
      <c r="DD30" s="20"/>
      <c r="DF30" s="39"/>
      <c r="DH30" s="123"/>
      <c r="DI30" s="20"/>
      <c r="DK30" s="39"/>
      <c r="DM30" s="123"/>
      <c r="DN30" s="20"/>
      <c r="DP30" s="39"/>
      <c r="DR30" s="123"/>
    </row>
    <row r="31" spans="1:122" ht="13.5" customHeight="1" x14ac:dyDescent="0.2">
      <c r="A31" s="65" t="s">
        <v>1403</v>
      </c>
      <c r="B31" s="2" t="s">
        <v>1404</v>
      </c>
      <c r="C31" s="20" t="s">
        <v>286</v>
      </c>
      <c r="E31" s="39"/>
      <c r="G31" s="123"/>
      <c r="H31" s="20"/>
      <c r="J31" s="39"/>
      <c r="L31" s="123"/>
      <c r="M31" s="20"/>
      <c r="O31" s="39"/>
      <c r="Q31" s="123"/>
      <c r="R31" s="20"/>
      <c r="T31" s="39"/>
      <c r="V31" s="123"/>
      <c r="W31" s="20"/>
      <c r="Y31" s="39"/>
      <c r="AA31" s="123"/>
      <c r="AB31" s="20"/>
      <c r="AD31" s="39"/>
      <c r="AF31" s="123"/>
      <c r="AG31" s="20"/>
      <c r="AI31" s="39"/>
      <c r="AK31" s="123"/>
      <c r="AL31" s="20"/>
      <c r="AN31" s="39"/>
      <c r="AP31" s="123"/>
      <c r="AQ31" s="20"/>
      <c r="AS31" s="39"/>
      <c r="AU31" s="123"/>
      <c r="AV31" s="20"/>
      <c r="AX31" s="39"/>
      <c r="AZ31" s="123"/>
      <c r="BA31" s="20"/>
      <c r="BB31" s="2">
        <v>171</v>
      </c>
      <c r="BC31" s="39">
        <v>0.27200000000000002</v>
      </c>
      <c r="BD31" s="2">
        <v>9</v>
      </c>
      <c r="BE31" s="123">
        <v>0.42799999999999999</v>
      </c>
      <c r="BF31" s="20"/>
      <c r="BG31" s="2" t="s">
        <v>1405</v>
      </c>
      <c r="BH31" s="39" t="s">
        <v>1406</v>
      </c>
      <c r="BI31" s="2" t="s">
        <v>1407</v>
      </c>
      <c r="BJ31" s="123" t="s">
        <v>1408</v>
      </c>
      <c r="BK31" s="20"/>
      <c r="BL31" s="2">
        <v>171</v>
      </c>
      <c r="BM31" s="39">
        <v>0.27200000000000002</v>
      </c>
      <c r="BN31" s="2" t="s">
        <v>1407</v>
      </c>
      <c r="BO31" s="123" t="s">
        <v>1408</v>
      </c>
      <c r="BP31" s="20"/>
      <c r="BR31" s="39"/>
      <c r="BT31" s="123"/>
      <c r="BU31" s="20"/>
      <c r="BW31" s="39"/>
      <c r="BY31" s="123"/>
      <c r="BZ31" s="20"/>
      <c r="CB31" s="39"/>
      <c r="CD31" s="123"/>
      <c r="CE31" s="20"/>
      <c r="CG31" s="39"/>
      <c r="CI31" s="123"/>
      <c r="CJ31" s="20"/>
      <c r="CL31" s="39"/>
      <c r="CN31" s="123"/>
      <c r="CO31" s="20"/>
      <c r="CQ31" s="160"/>
      <c r="CS31" s="123"/>
      <c r="CT31" s="20"/>
      <c r="CV31" s="39"/>
      <c r="CX31" s="123"/>
      <c r="CY31" s="20"/>
      <c r="DA31" s="39"/>
      <c r="DC31" s="123"/>
      <c r="DD31" s="20"/>
      <c r="DF31" s="39"/>
      <c r="DH31" s="123"/>
      <c r="DI31" s="20"/>
      <c r="DK31" s="39"/>
      <c r="DM31" s="123"/>
      <c r="DN31" s="20"/>
      <c r="DP31" s="39"/>
      <c r="DR31" s="123"/>
    </row>
    <row r="32" spans="1:122" ht="13.5" customHeight="1" x14ac:dyDescent="0.2">
      <c r="A32" s="65" t="s">
        <v>1409</v>
      </c>
      <c r="B32" s="2" t="s">
        <v>1410</v>
      </c>
      <c r="C32" s="20" t="s">
        <v>286</v>
      </c>
      <c r="E32" s="39"/>
      <c r="G32" s="123"/>
      <c r="H32" s="20"/>
      <c r="J32" s="39"/>
      <c r="L32" s="123"/>
      <c r="M32" s="20"/>
      <c r="O32" s="39"/>
      <c r="Q32" s="123"/>
      <c r="R32" s="20"/>
      <c r="T32" s="39"/>
      <c r="V32" s="123"/>
      <c r="W32" s="20"/>
      <c r="Y32" s="39"/>
      <c r="AA32" s="123"/>
      <c r="AB32" s="20"/>
      <c r="AD32" s="39"/>
      <c r="AF32" s="123"/>
      <c r="AG32" s="20"/>
      <c r="AI32" s="39"/>
      <c r="AK32" s="123"/>
      <c r="AL32" s="20"/>
      <c r="AN32" s="39"/>
      <c r="AP32" s="123"/>
      <c r="AQ32" s="20"/>
      <c r="AS32" s="39"/>
      <c r="AU32" s="123"/>
      <c r="AV32" s="20"/>
      <c r="AX32" s="39"/>
      <c r="AZ32" s="123"/>
      <c r="BA32" s="20"/>
      <c r="BC32" s="39"/>
      <c r="BE32" s="123"/>
      <c r="BF32" s="20"/>
      <c r="BH32" s="39"/>
      <c r="BJ32" s="123"/>
      <c r="BK32" s="20"/>
      <c r="BM32" s="39"/>
      <c r="BO32" s="123"/>
      <c r="BP32" s="20"/>
      <c r="BQ32" s="2">
        <v>0</v>
      </c>
      <c r="BR32" s="39">
        <v>0</v>
      </c>
      <c r="BS32" s="2">
        <v>2</v>
      </c>
      <c r="BT32" s="123">
        <v>7.3999999999999996E-2</v>
      </c>
      <c r="BU32" s="20"/>
      <c r="BV32" s="2">
        <v>0</v>
      </c>
      <c r="BW32" s="39">
        <v>0</v>
      </c>
      <c r="BX32" s="2">
        <v>2</v>
      </c>
      <c r="BY32" s="123">
        <v>7.3999999999999996E-2</v>
      </c>
      <c r="BZ32" s="20"/>
      <c r="CA32" s="2">
        <v>0</v>
      </c>
      <c r="CB32" s="39">
        <v>0</v>
      </c>
      <c r="CC32" s="2">
        <v>2</v>
      </c>
      <c r="CD32" s="123">
        <v>7.6999999999999999E-2</v>
      </c>
      <c r="CE32" s="20"/>
      <c r="CF32" s="2">
        <v>0</v>
      </c>
      <c r="CG32" s="39">
        <v>0</v>
      </c>
      <c r="CH32" s="2">
        <v>2</v>
      </c>
      <c r="CI32" s="123">
        <v>0.08</v>
      </c>
      <c r="CJ32" s="20"/>
      <c r="CL32" s="39"/>
      <c r="CN32" s="123"/>
      <c r="CO32" s="20"/>
      <c r="CQ32" s="160"/>
      <c r="CS32" s="123"/>
      <c r="CT32" s="20"/>
      <c r="CV32" s="39"/>
      <c r="CX32" s="123"/>
      <c r="CY32" s="20"/>
      <c r="DA32" s="39"/>
      <c r="DC32" s="123"/>
      <c r="DD32" s="20"/>
      <c r="DF32" s="39"/>
      <c r="DH32" s="123"/>
      <c r="DI32" s="20"/>
      <c r="DK32" s="39"/>
      <c r="DM32" s="123"/>
      <c r="DN32" s="20"/>
      <c r="DP32" s="39"/>
      <c r="DR32" s="123"/>
    </row>
    <row r="33" spans="1:122" ht="13.5" customHeight="1" x14ac:dyDescent="0.2">
      <c r="A33" s="65" t="s">
        <v>1411</v>
      </c>
      <c r="B33" s="2" t="s">
        <v>1412</v>
      </c>
      <c r="C33" s="20" t="s">
        <v>286</v>
      </c>
      <c r="E33" s="39"/>
      <c r="G33" s="123"/>
      <c r="H33" s="20"/>
      <c r="J33" s="39"/>
      <c r="L33" s="123"/>
      <c r="M33" s="20"/>
      <c r="O33" s="39"/>
      <c r="Q33" s="123"/>
      <c r="R33" s="20"/>
      <c r="T33" s="39"/>
      <c r="V33" s="123"/>
      <c r="W33" s="20"/>
      <c r="Y33" s="39"/>
      <c r="AA33" s="123"/>
      <c r="AB33" s="20"/>
      <c r="AD33" s="39"/>
      <c r="AF33" s="123"/>
      <c r="AG33" s="20"/>
      <c r="AI33" s="39"/>
      <c r="AK33" s="123"/>
      <c r="AL33" s="20"/>
      <c r="AN33" s="39"/>
      <c r="AP33" s="123"/>
      <c r="AQ33" s="20"/>
      <c r="AS33" s="39"/>
      <c r="AU33" s="123"/>
      <c r="AV33" s="20"/>
      <c r="AX33" s="39"/>
      <c r="AZ33" s="123"/>
      <c r="BA33" s="20"/>
      <c r="BC33" s="39"/>
      <c r="BE33" s="123"/>
      <c r="BF33" s="20"/>
      <c r="BH33" s="39"/>
      <c r="BJ33" s="123"/>
      <c r="BK33" s="20"/>
      <c r="BM33" s="39"/>
      <c r="BO33" s="123"/>
      <c r="BP33" s="20"/>
      <c r="BR33" s="39"/>
      <c r="BT33" s="123"/>
      <c r="BU33" s="20"/>
      <c r="BW33" s="39"/>
      <c r="BY33" s="123"/>
      <c r="BZ33" s="20"/>
      <c r="CB33" s="39"/>
      <c r="CD33" s="123"/>
      <c r="CE33" s="20"/>
      <c r="CG33" s="39"/>
      <c r="CI33" s="123"/>
      <c r="CJ33" s="20"/>
      <c r="CL33" s="39"/>
      <c r="CN33" s="123"/>
      <c r="CO33" s="20"/>
      <c r="CQ33" s="39"/>
      <c r="CS33" s="123"/>
      <c r="CT33" s="20"/>
      <c r="CU33" s="2" t="s">
        <v>1413</v>
      </c>
      <c r="CV33" s="39" t="s">
        <v>1414</v>
      </c>
      <c r="CW33" s="2" t="s">
        <v>1352</v>
      </c>
      <c r="CX33" s="123">
        <v>3.7000000000000005E-2</v>
      </c>
      <c r="CY33" s="20"/>
      <c r="DA33" s="39"/>
      <c r="DC33" s="123"/>
      <c r="DD33" s="20"/>
      <c r="DF33" s="39"/>
      <c r="DH33" s="123"/>
      <c r="DI33" s="20"/>
      <c r="DK33" s="39"/>
      <c r="DM33" s="123"/>
      <c r="DN33" s="20"/>
      <c r="DP33" s="39"/>
      <c r="DR33" s="123"/>
    </row>
    <row r="34" spans="1:122" ht="13.5" customHeight="1" x14ac:dyDescent="0.2">
      <c r="A34" s="65" t="s">
        <v>1415</v>
      </c>
      <c r="B34" s="2" t="s">
        <v>1416</v>
      </c>
      <c r="C34" s="20" t="s">
        <v>286</v>
      </c>
      <c r="E34" s="39"/>
      <c r="G34" s="123"/>
      <c r="H34" s="20"/>
      <c r="J34" s="39"/>
      <c r="L34" s="123"/>
      <c r="M34" s="20"/>
      <c r="O34" s="39"/>
      <c r="Q34" s="123"/>
      <c r="R34" s="20"/>
      <c r="T34" s="39"/>
      <c r="V34" s="123"/>
      <c r="W34" s="20"/>
      <c r="Y34" s="39"/>
      <c r="AA34" s="123"/>
      <c r="AB34" s="20"/>
      <c r="AD34" s="39"/>
      <c r="AF34" s="123"/>
      <c r="AG34" s="20"/>
      <c r="AI34" s="39"/>
      <c r="AK34" s="123"/>
      <c r="AL34" s="20"/>
      <c r="AN34" s="39"/>
      <c r="AP34" s="123"/>
      <c r="AQ34" s="20"/>
      <c r="AS34" s="39"/>
      <c r="AU34" s="123"/>
      <c r="AV34" s="20"/>
      <c r="AX34" s="39"/>
      <c r="AZ34" s="123"/>
      <c r="BA34" s="20"/>
      <c r="BC34" s="39"/>
      <c r="BE34" s="123"/>
      <c r="BF34" s="20"/>
      <c r="BH34" s="39"/>
      <c r="BJ34" s="123"/>
      <c r="BK34" s="20"/>
      <c r="BM34" s="39"/>
      <c r="BO34" s="123"/>
      <c r="BP34" s="20"/>
      <c r="BR34" s="39"/>
      <c r="BT34" s="123"/>
      <c r="BU34" s="20"/>
      <c r="BW34" s="39"/>
      <c r="BY34" s="123"/>
      <c r="BZ34" s="20"/>
      <c r="CB34" s="39"/>
      <c r="CD34" s="123"/>
      <c r="CE34" s="20"/>
      <c r="CG34" s="39"/>
      <c r="CI34" s="123"/>
      <c r="CJ34" s="20"/>
      <c r="CL34" s="39"/>
      <c r="CN34" s="123"/>
      <c r="CO34" s="20"/>
      <c r="CQ34" s="39"/>
      <c r="CS34" s="123"/>
      <c r="CT34" s="20"/>
      <c r="CU34" s="2" t="s">
        <v>1417</v>
      </c>
      <c r="CV34" s="39" t="s">
        <v>1418</v>
      </c>
      <c r="CW34" s="2" t="s">
        <v>1352</v>
      </c>
      <c r="CX34" s="123">
        <v>3.7000000000000005E-2</v>
      </c>
      <c r="CY34" s="20"/>
      <c r="DA34" s="39"/>
      <c r="DC34" s="123"/>
      <c r="DD34" s="20"/>
      <c r="DF34" s="39"/>
      <c r="DH34" s="123"/>
      <c r="DI34" s="20"/>
      <c r="DK34" s="39"/>
      <c r="DM34" s="123"/>
      <c r="DN34" s="20"/>
      <c r="DP34" s="39"/>
      <c r="DR34" s="123"/>
    </row>
    <row r="35" spans="1:122" ht="13.5" customHeight="1" x14ac:dyDescent="0.2">
      <c r="A35" s="65" t="s">
        <v>1419</v>
      </c>
      <c r="B35" s="2" t="s">
        <v>1420</v>
      </c>
      <c r="C35" s="20" t="s">
        <v>1421</v>
      </c>
      <c r="D35" s="2" t="s">
        <v>1422</v>
      </c>
      <c r="E35" s="39">
        <v>2.7E-2</v>
      </c>
      <c r="F35" s="2">
        <v>2</v>
      </c>
      <c r="G35" s="123">
        <v>6.7000000000000004E-2</v>
      </c>
      <c r="H35" s="20"/>
      <c r="I35" s="2" t="s">
        <v>1422</v>
      </c>
      <c r="J35" s="39">
        <v>2.7E-2</v>
      </c>
      <c r="K35" s="2">
        <v>2</v>
      </c>
      <c r="L35" s="123">
        <v>6.7000000000000004E-2</v>
      </c>
      <c r="M35" s="20"/>
      <c r="N35" s="2" t="s">
        <v>1422</v>
      </c>
      <c r="O35" s="39">
        <v>2.7E-2</v>
      </c>
      <c r="P35" s="2">
        <v>2</v>
      </c>
      <c r="Q35" s="123">
        <v>6.7000000000000004E-2</v>
      </c>
      <c r="R35" s="20"/>
      <c r="S35" s="2">
        <v>16</v>
      </c>
      <c r="T35" s="39">
        <v>2.5000000000000001E-2</v>
      </c>
      <c r="U35" s="2">
        <v>2</v>
      </c>
      <c r="V35" s="123">
        <v>7.6999999999999999E-2</v>
      </c>
      <c r="W35" s="20"/>
      <c r="X35" s="2">
        <v>16</v>
      </c>
      <c r="Y35" s="39">
        <v>5.0999999999999997E-2</v>
      </c>
      <c r="Z35" s="2">
        <v>2</v>
      </c>
      <c r="AA35" s="123">
        <v>7.6999999999999999E-2</v>
      </c>
      <c r="AB35" s="20"/>
      <c r="AC35" s="2">
        <v>16</v>
      </c>
      <c r="AD35" s="39">
        <v>2.5000000000000001E-2</v>
      </c>
      <c r="AE35" s="2">
        <v>2</v>
      </c>
      <c r="AF35" s="123">
        <v>7.6999999999999999E-2</v>
      </c>
      <c r="AG35" s="20"/>
      <c r="AH35" s="2">
        <v>16</v>
      </c>
      <c r="AI35" s="39">
        <v>2.5000000000000001E-2</v>
      </c>
      <c r="AJ35" s="2">
        <v>2</v>
      </c>
      <c r="AK35" s="123">
        <v>7.6999999999999999E-2</v>
      </c>
      <c r="AL35" s="20"/>
      <c r="AN35" s="39"/>
      <c r="AP35" s="123"/>
      <c r="AQ35" s="20"/>
      <c r="AS35" s="39"/>
      <c r="AU35" s="123"/>
      <c r="AV35" s="20"/>
      <c r="AX35" s="39"/>
      <c r="AZ35" s="123"/>
      <c r="BA35" s="20"/>
      <c r="BC35" s="39"/>
      <c r="BE35" s="123"/>
      <c r="BF35" s="20"/>
      <c r="BH35" s="39"/>
      <c r="BJ35" s="123"/>
      <c r="BK35" s="20"/>
      <c r="BM35" s="39"/>
      <c r="BO35" s="123"/>
      <c r="BP35" s="20"/>
      <c r="BR35" s="39"/>
      <c r="BT35" s="123"/>
      <c r="BU35" s="20"/>
      <c r="BW35" s="39"/>
      <c r="BY35" s="123"/>
      <c r="BZ35" s="20"/>
      <c r="CB35" s="39"/>
      <c r="CD35" s="123"/>
      <c r="CE35" s="20"/>
      <c r="CG35" s="39"/>
      <c r="CI35" s="123"/>
      <c r="CJ35" s="20"/>
      <c r="CL35" s="39"/>
      <c r="CN35" s="123"/>
      <c r="CO35" s="20"/>
      <c r="CQ35" s="39"/>
      <c r="CS35" s="123"/>
      <c r="CT35" s="20"/>
      <c r="CV35" s="39"/>
      <c r="CX35" s="123"/>
      <c r="CY35" s="20"/>
      <c r="DA35" s="39"/>
      <c r="DC35" s="123"/>
      <c r="DD35" s="20"/>
      <c r="DF35" s="39"/>
      <c r="DH35" s="123"/>
      <c r="DI35" s="20"/>
      <c r="DK35" s="39"/>
      <c r="DM35" s="123"/>
      <c r="DN35" s="20"/>
      <c r="DP35" s="39"/>
      <c r="DR35" s="123"/>
    </row>
    <row r="36" spans="1:122" ht="13.5" customHeight="1" x14ac:dyDescent="0.2">
      <c r="A36" s="65" t="s">
        <v>1423</v>
      </c>
      <c r="B36" s="2" t="s">
        <v>1424</v>
      </c>
      <c r="C36" s="20" t="s">
        <v>1425</v>
      </c>
      <c r="D36" s="2" t="s">
        <v>1426</v>
      </c>
      <c r="E36" s="39">
        <v>0.14899999999999999</v>
      </c>
      <c r="F36" s="2">
        <v>3</v>
      </c>
      <c r="G36" s="123">
        <v>0.1</v>
      </c>
      <c r="H36" s="20"/>
      <c r="I36" s="2" t="s">
        <v>1426</v>
      </c>
      <c r="J36" s="39">
        <v>0.14899999999999999</v>
      </c>
      <c r="K36" s="2">
        <v>10</v>
      </c>
      <c r="L36" s="123">
        <v>0.33300000000000002</v>
      </c>
      <c r="M36" s="20"/>
      <c r="N36" s="2" t="s">
        <v>1426</v>
      </c>
      <c r="O36" s="39">
        <v>0.14899999999999999</v>
      </c>
      <c r="P36" s="2">
        <v>10</v>
      </c>
      <c r="Q36" s="123">
        <v>0.33300000000000002</v>
      </c>
      <c r="R36" s="20"/>
      <c r="S36" s="2">
        <v>92</v>
      </c>
      <c r="T36" s="39">
        <v>0.14599999999999999</v>
      </c>
      <c r="U36" s="2">
        <v>7</v>
      </c>
      <c r="V36" s="123">
        <v>0.26900000000000002</v>
      </c>
      <c r="W36" s="20"/>
      <c r="X36" s="2">
        <v>92</v>
      </c>
      <c r="Y36" s="39">
        <v>0.16900000000000001</v>
      </c>
      <c r="Z36" s="2">
        <v>6</v>
      </c>
      <c r="AA36" s="123">
        <v>0.24</v>
      </c>
      <c r="AB36" s="20"/>
      <c r="AC36" s="2">
        <v>92</v>
      </c>
      <c r="AD36" s="39">
        <v>0.16900000000000001</v>
      </c>
      <c r="AE36" s="2">
        <v>4</v>
      </c>
      <c r="AF36" s="123">
        <v>0.16</v>
      </c>
      <c r="AG36" s="20"/>
      <c r="AH36" s="2">
        <v>92</v>
      </c>
      <c r="AI36" s="39">
        <v>0.16900000000000001</v>
      </c>
      <c r="AJ36" s="2">
        <v>4</v>
      </c>
      <c r="AK36" s="123">
        <v>0.16</v>
      </c>
      <c r="AL36" s="20"/>
      <c r="AN36" s="39"/>
      <c r="AP36" s="123"/>
      <c r="AQ36" s="20"/>
      <c r="AS36" s="39"/>
      <c r="AU36" s="123"/>
      <c r="AV36" s="20"/>
      <c r="AX36" s="39"/>
      <c r="AZ36" s="123"/>
      <c r="BA36" s="20"/>
      <c r="BC36" s="39"/>
      <c r="BE36" s="123"/>
      <c r="BF36" s="20"/>
      <c r="BH36" s="39"/>
      <c r="BJ36" s="123"/>
      <c r="BK36" s="20"/>
      <c r="BM36" s="39"/>
      <c r="BO36" s="123"/>
      <c r="BP36" s="20"/>
      <c r="BR36" s="39"/>
      <c r="BT36" s="123"/>
      <c r="BU36" s="20"/>
      <c r="BW36" s="39"/>
      <c r="BY36" s="123"/>
      <c r="BZ36" s="20"/>
      <c r="CB36" s="39"/>
      <c r="CD36" s="123"/>
      <c r="CE36" s="20"/>
      <c r="CG36" s="39"/>
      <c r="CI36" s="123"/>
      <c r="CJ36" s="20"/>
      <c r="CL36" s="39"/>
      <c r="CN36" s="123"/>
      <c r="CO36" s="20"/>
      <c r="CQ36" s="39"/>
      <c r="CS36" s="123"/>
      <c r="CT36" s="20"/>
      <c r="CV36" s="39"/>
      <c r="CX36" s="123"/>
      <c r="CY36" s="20"/>
      <c r="DA36" s="39"/>
      <c r="DC36" s="123"/>
      <c r="DD36" s="20"/>
      <c r="DF36" s="39"/>
      <c r="DH36" s="123"/>
      <c r="DI36" s="20"/>
      <c r="DK36" s="39"/>
      <c r="DM36" s="123"/>
      <c r="DN36" s="20"/>
      <c r="DP36" s="39"/>
      <c r="DR36" s="123"/>
    </row>
    <row r="37" spans="1:122" ht="13.5" customHeight="1" x14ac:dyDescent="0.2">
      <c r="A37" s="65" t="s">
        <v>1427</v>
      </c>
      <c r="B37" s="2" t="s">
        <v>1428</v>
      </c>
      <c r="C37" s="20" t="s">
        <v>286</v>
      </c>
      <c r="E37" s="39"/>
      <c r="G37" s="123"/>
      <c r="H37" s="20"/>
      <c r="J37" s="39"/>
      <c r="L37" s="123"/>
      <c r="M37" s="20"/>
      <c r="O37" s="39"/>
      <c r="Q37" s="123"/>
      <c r="R37" s="20"/>
      <c r="T37" s="39"/>
      <c r="V37" s="123"/>
      <c r="W37" s="20"/>
      <c r="Y37" s="39"/>
      <c r="AA37" s="123"/>
      <c r="AB37" s="20"/>
      <c r="AD37" s="39"/>
      <c r="AF37" s="123"/>
      <c r="AG37" s="20"/>
      <c r="AI37" s="39"/>
      <c r="AK37" s="123"/>
      <c r="AL37" s="20"/>
      <c r="AN37" s="39"/>
      <c r="AP37" s="123"/>
      <c r="AQ37" s="20"/>
      <c r="AS37" s="39"/>
      <c r="AU37" s="123"/>
      <c r="AV37" s="20"/>
      <c r="AX37" s="39"/>
      <c r="AZ37" s="123"/>
      <c r="BA37" s="20"/>
      <c r="BC37" s="39"/>
      <c r="BE37" s="123"/>
      <c r="BF37" s="20"/>
      <c r="BH37" s="39"/>
      <c r="BJ37" s="123"/>
      <c r="BK37" s="20"/>
      <c r="BM37" s="39"/>
      <c r="BO37" s="123"/>
      <c r="BP37" s="20"/>
      <c r="BR37" s="39"/>
      <c r="BT37" s="123"/>
      <c r="BU37" s="20"/>
      <c r="BW37" s="39"/>
      <c r="BY37" s="123"/>
      <c r="BZ37" s="20"/>
      <c r="CB37" s="39"/>
      <c r="CD37" s="123"/>
      <c r="CE37" s="20"/>
      <c r="CG37" s="39"/>
      <c r="CI37" s="123"/>
      <c r="CJ37" s="20"/>
      <c r="CL37" s="39"/>
      <c r="CN37" s="123"/>
      <c r="CO37" s="20"/>
      <c r="CQ37" s="39"/>
      <c r="CS37" s="123"/>
      <c r="CT37" s="20"/>
      <c r="CU37" s="2">
        <v>0</v>
      </c>
      <c r="CV37" s="39">
        <v>0</v>
      </c>
      <c r="CW37" s="2" t="s">
        <v>1352</v>
      </c>
      <c r="CX37" s="123">
        <v>3.7000000000000005E-2</v>
      </c>
      <c r="CY37" s="20"/>
      <c r="DA37" s="39"/>
      <c r="DC37" s="123"/>
      <c r="DD37" s="20"/>
      <c r="DF37" s="39"/>
      <c r="DH37" s="123"/>
      <c r="DI37" s="20"/>
      <c r="DK37" s="39"/>
      <c r="DM37" s="123"/>
      <c r="DN37" s="20"/>
      <c r="DP37" s="39"/>
      <c r="DR37" s="123"/>
    </row>
    <row r="38" spans="1:122" ht="13.5" customHeight="1" x14ac:dyDescent="0.2">
      <c r="A38" s="65" t="s">
        <v>1429</v>
      </c>
      <c r="B38" s="2" t="s">
        <v>1430</v>
      </c>
      <c r="C38" s="20" t="s">
        <v>286</v>
      </c>
      <c r="E38" s="39"/>
      <c r="G38" s="123"/>
      <c r="H38" s="20"/>
      <c r="J38" s="39"/>
      <c r="L38" s="123"/>
      <c r="M38" s="20"/>
      <c r="O38" s="39"/>
      <c r="Q38" s="123"/>
      <c r="R38" s="20"/>
      <c r="T38" s="39"/>
      <c r="V38" s="123"/>
      <c r="W38" s="20"/>
      <c r="Y38" s="39"/>
      <c r="AA38" s="123"/>
      <c r="AB38" s="20"/>
      <c r="AD38" s="39"/>
      <c r="AF38" s="123"/>
      <c r="AG38" s="20"/>
      <c r="AI38" s="39"/>
      <c r="AK38" s="123"/>
      <c r="AL38" s="20"/>
      <c r="AN38" s="39"/>
      <c r="AP38" s="123"/>
      <c r="AQ38" s="20"/>
      <c r="AS38" s="39"/>
      <c r="AU38" s="123"/>
      <c r="AV38" s="20"/>
      <c r="AX38" s="39"/>
      <c r="AZ38" s="123"/>
      <c r="BA38" s="20"/>
      <c r="BC38" s="39"/>
      <c r="BE38" s="123"/>
      <c r="BF38" s="20"/>
      <c r="BH38" s="39"/>
      <c r="BJ38" s="123"/>
      <c r="BK38" s="20"/>
      <c r="BM38" s="39"/>
      <c r="BO38" s="123"/>
      <c r="BP38" s="20"/>
      <c r="BQ38" s="2">
        <v>0</v>
      </c>
      <c r="BR38" s="39">
        <v>0</v>
      </c>
      <c r="BS38" s="2">
        <v>3</v>
      </c>
      <c r="BT38" s="123">
        <v>0.111</v>
      </c>
      <c r="BU38" s="20"/>
      <c r="BV38" s="2">
        <v>0</v>
      </c>
      <c r="BW38" s="39">
        <v>0</v>
      </c>
      <c r="BX38" s="2">
        <v>3</v>
      </c>
      <c r="BY38" s="123">
        <v>0.111</v>
      </c>
      <c r="BZ38" s="20"/>
      <c r="CB38" s="39"/>
      <c r="CD38" s="123"/>
      <c r="CE38" s="20"/>
      <c r="CG38" s="39"/>
      <c r="CI38" s="123"/>
      <c r="CJ38" s="20"/>
      <c r="CL38" s="39"/>
      <c r="CN38" s="123"/>
      <c r="CO38" s="20"/>
      <c r="CQ38" s="39"/>
      <c r="CS38" s="123"/>
      <c r="CT38" s="20"/>
      <c r="CV38" s="39"/>
      <c r="CX38" s="123"/>
      <c r="CY38" s="20"/>
      <c r="DA38" s="39"/>
      <c r="DC38" s="123"/>
      <c r="DD38" s="20"/>
      <c r="DF38" s="39"/>
      <c r="DH38" s="123"/>
      <c r="DI38" s="20"/>
      <c r="DK38" s="39"/>
      <c r="DM38" s="123"/>
      <c r="DN38" s="20"/>
      <c r="DP38" s="39"/>
      <c r="DR38" s="123"/>
    </row>
    <row r="39" spans="1:122" ht="13.5" customHeight="1" x14ac:dyDescent="0.2">
      <c r="A39" s="65" t="s">
        <v>1431</v>
      </c>
      <c r="B39" s="2" t="s">
        <v>1432</v>
      </c>
      <c r="C39" s="20" t="s">
        <v>286</v>
      </c>
      <c r="E39" s="39"/>
      <c r="G39" s="123"/>
      <c r="H39" s="20"/>
      <c r="J39" s="39"/>
      <c r="L39" s="123"/>
      <c r="M39" s="20"/>
      <c r="O39" s="39"/>
      <c r="Q39" s="123"/>
      <c r="R39" s="20"/>
      <c r="T39" s="39"/>
      <c r="V39" s="123"/>
      <c r="W39" s="20"/>
      <c r="Y39" s="39"/>
      <c r="AA39" s="123"/>
      <c r="AB39" s="20"/>
      <c r="AD39" s="39"/>
      <c r="AF39" s="123"/>
      <c r="AG39" s="20"/>
      <c r="AI39" s="39"/>
      <c r="AK39" s="123"/>
      <c r="AL39" s="20"/>
      <c r="AN39" s="39"/>
      <c r="AP39" s="123"/>
      <c r="AQ39" s="20"/>
      <c r="AS39" s="39"/>
      <c r="AU39" s="123"/>
      <c r="AV39" s="20"/>
      <c r="AX39" s="39"/>
      <c r="AZ39" s="123"/>
      <c r="BA39" s="20"/>
      <c r="BC39" s="39"/>
      <c r="BE39" s="123"/>
      <c r="BF39" s="20"/>
      <c r="BH39" s="39"/>
      <c r="BJ39" s="123"/>
      <c r="BK39" s="20"/>
      <c r="BM39" s="39"/>
      <c r="BO39" s="123"/>
      <c r="BP39" s="20"/>
      <c r="BR39" s="39"/>
      <c r="BT39" s="123"/>
      <c r="BU39" s="20"/>
      <c r="BW39" s="39"/>
      <c r="BY39" s="123"/>
      <c r="BZ39" s="20"/>
      <c r="CA39" s="2">
        <v>0</v>
      </c>
      <c r="CB39" s="39">
        <v>0</v>
      </c>
      <c r="CC39" s="2">
        <v>2</v>
      </c>
      <c r="CD39" s="123">
        <v>7.6999999999999999E-2</v>
      </c>
      <c r="CE39" s="20"/>
      <c r="CF39" s="2">
        <v>0</v>
      </c>
      <c r="CG39" s="39">
        <v>0</v>
      </c>
      <c r="CH39" s="2">
        <v>2</v>
      </c>
      <c r="CI39" s="123">
        <v>0.08</v>
      </c>
      <c r="CJ39" s="20"/>
      <c r="CL39" s="39"/>
      <c r="CN39" s="123"/>
      <c r="CO39" s="20"/>
      <c r="CQ39" s="39"/>
      <c r="CS39" s="123"/>
      <c r="CT39" s="20"/>
      <c r="CU39" s="2" t="s">
        <v>1407</v>
      </c>
      <c r="CV39" s="39" t="s">
        <v>1433</v>
      </c>
      <c r="CW39" s="2" t="s">
        <v>1352</v>
      </c>
      <c r="CX39" s="123">
        <v>3.7000000000000005E-2</v>
      </c>
      <c r="CY39" s="20"/>
      <c r="DA39" s="39"/>
      <c r="DC39" s="123"/>
      <c r="DD39" s="20"/>
      <c r="DF39" s="39"/>
      <c r="DH39" s="123"/>
      <c r="DI39" s="20"/>
      <c r="DK39" s="39"/>
      <c r="DM39" s="123"/>
      <c r="DN39" s="20"/>
      <c r="DP39" s="39"/>
      <c r="DR39" s="123"/>
    </row>
    <row r="40" spans="1:122" ht="13.5" customHeight="1" x14ac:dyDescent="0.2">
      <c r="A40" s="65" t="s">
        <v>1434</v>
      </c>
      <c r="B40" s="2" t="s">
        <v>1435</v>
      </c>
      <c r="C40" s="20" t="s">
        <v>286</v>
      </c>
      <c r="E40" s="39"/>
      <c r="G40" s="123"/>
      <c r="H40" s="20"/>
      <c r="J40" s="39"/>
      <c r="L40" s="123"/>
      <c r="M40" s="20"/>
      <c r="O40" s="39"/>
      <c r="Q40" s="123"/>
      <c r="R40" s="20"/>
      <c r="S40" s="2">
        <v>0</v>
      </c>
      <c r="T40" s="39">
        <v>0</v>
      </c>
      <c r="U40" s="2">
        <v>6</v>
      </c>
      <c r="V40" s="123">
        <v>0.23100000000000001</v>
      </c>
      <c r="W40" s="20"/>
      <c r="X40" s="2">
        <v>0</v>
      </c>
      <c r="Y40" s="39">
        <v>0</v>
      </c>
      <c r="Z40" s="2">
        <v>6</v>
      </c>
      <c r="AA40" s="123">
        <v>0.24</v>
      </c>
      <c r="AB40" s="20"/>
      <c r="AC40" s="2">
        <v>0</v>
      </c>
      <c r="AD40" s="39">
        <v>0</v>
      </c>
      <c r="AE40" s="2">
        <v>11</v>
      </c>
      <c r="AF40" s="123">
        <v>0.44</v>
      </c>
      <c r="AG40" s="20"/>
      <c r="AH40" s="2">
        <v>0</v>
      </c>
      <c r="AI40" s="39">
        <v>0</v>
      </c>
      <c r="AJ40" s="2">
        <v>11</v>
      </c>
      <c r="AK40" s="123">
        <v>0.44</v>
      </c>
      <c r="AL40" s="20"/>
      <c r="AM40" s="2">
        <v>0</v>
      </c>
      <c r="AN40" s="39">
        <v>0</v>
      </c>
      <c r="AO40" s="2">
        <v>3</v>
      </c>
      <c r="AP40" s="123">
        <v>0.115</v>
      </c>
      <c r="AQ40" s="20"/>
      <c r="AR40" s="2">
        <v>0</v>
      </c>
      <c r="AS40" s="39">
        <v>0</v>
      </c>
      <c r="AT40" s="2">
        <v>21</v>
      </c>
      <c r="AU40" s="123">
        <v>1</v>
      </c>
      <c r="AV40" s="20"/>
      <c r="AW40" s="2">
        <v>0</v>
      </c>
      <c r="AX40" s="39">
        <v>0</v>
      </c>
      <c r="AY40" s="2">
        <v>20</v>
      </c>
      <c r="AZ40" s="123">
        <v>1</v>
      </c>
      <c r="BA40" s="20"/>
      <c r="BB40" s="2">
        <v>0</v>
      </c>
      <c r="BC40" s="39">
        <v>0</v>
      </c>
      <c r="BD40" s="2">
        <v>3</v>
      </c>
      <c r="BE40" s="123">
        <v>0.13600000000000001</v>
      </c>
      <c r="BF40" s="20"/>
      <c r="BG40" s="2">
        <v>0</v>
      </c>
      <c r="BH40" s="39">
        <v>0</v>
      </c>
      <c r="BI40" s="2" t="s">
        <v>1345</v>
      </c>
      <c r="BJ40" s="123" t="s">
        <v>1382</v>
      </c>
      <c r="BK40" s="20"/>
      <c r="BL40" s="2">
        <v>0</v>
      </c>
      <c r="BM40" s="39">
        <v>0</v>
      </c>
      <c r="BN40" s="2" t="s">
        <v>1345</v>
      </c>
      <c r="BO40" s="123" t="s">
        <v>1382</v>
      </c>
      <c r="BP40" s="20"/>
      <c r="BQ40" s="2">
        <v>0</v>
      </c>
      <c r="BR40" s="39">
        <v>0</v>
      </c>
      <c r="BS40" s="2">
        <v>2</v>
      </c>
      <c r="BT40" s="123">
        <v>7.3999999999999996E-2</v>
      </c>
      <c r="BU40" s="20"/>
      <c r="BV40" s="2">
        <v>0</v>
      </c>
      <c r="BW40" s="39">
        <v>0</v>
      </c>
      <c r="BX40" s="2">
        <v>2</v>
      </c>
      <c r="BY40" s="123">
        <v>7.3999999999999996E-2</v>
      </c>
      <c r="BZ40" s="20"/>
      <c r="CA40" s="2">
        <v>0</v>
      </c>
      <c r="CB40" s="39">
        <v>0</v>
      </c>
      <c r="CC40" s="2">
        <v>2</v>
      </c>
      <c r="CD40" s="123">
        <v>7.6999999999999999E-2</v>
      </c>
      <c r="CE40" s="20"/>
      <c r="CF40" s="2">
        <v>0</v>
      </c>
      <c r="CG40" s="39">
        <v>0</v>
      </c>
      <c r="CH40" s="2">
        <v>3</v>
      </c>
      <c r="CI40" s="123">
        <v>0.12</v>
      </c>
      <c r="CJ40" s="20"/>
      <c r="CK40" s="2">
        <v>0</v>
      </c>
      <c r="CL40" s="39">
        <v>0</v>
      </c>
      <c r="CM40" s="2">
        <v>5</v>
      </c>
      <c r="CN40" s="123">
        <v>0.2</v>
      </c>
      <c r="CO40" s="20"/>
      <c r="CP40" s="2">
        <v>0</v>
      </c>
      <c r="CQ40" s="39">
        <v>0</v>
      </c>
      <c r="CR40" s="2" t="s">
        <v>1345</v>
      </c>
      <c r="CS40" s="123">
        <v>0.12</v>
      </c>
      <c r="CT40" s="20"/>
      <c r="CU40" s="2">
        <v>0</v>
      </c>
      <c r="CV40" s="39">
        <v>0</v>
      </c>
      <c r="CW40" s="2" t="s">
        <v>1345</v>
      </c>
      <c r="CX40" s="123">
        <v>0.111</v>
      </c>
      <c r="CY40" s="20"/>
      <c r="DA40" s="39"/>
      <c r="DC40" s="123"/>
      <c r="DD40" s="20"/>
      <c r="DF40" s="39"/>
      <c r="DH40" s="123"/>
      <c r="DI40" s="20"/>
      <c r="DK40" s="39"/>
      <c r="DM40" s="123"/>
      <c r="DN40" s="20"/>
      <c r="DP40" s="39"/>
      <c r="DR40" s="123"/>
    </row>
    <row r="41" spans="1:122" ht="13.5" customHeight="1" x14ac:dyDescent="0.2">
      <c r="A41" s="65" t="s">
        <v>1436</v>
      </c>
      <c r="B41" s="2" t="s">
        <v>1437</v>
      </c>
      <c r="C41" s="20" t="s">
        <v>286</v>
      </c>
      <c r="E41" s="39"/>
      <c r="G41" s="123"/>
      <c r="H41" s="20"/>
      <c r="J41" s="39"/>
      <c r="L41" s="123"/>
      <c r="M41" s="20"/>
      <c r="O41" s="39"/>
      <c r="Q41" s="123"/>
      <c r="R41" s="20"/>
      <c r="T41" s="39"/>
      <c r="V41" s="123"/>
      <c r="W41" s="20"/>
      <c r="Y41" s="39"/>
      <c r="AA41" s="123"/>
      <c r="AB41" s="20"/>
      <c r="AD41" s="39"/>
      <c r="AF41" s="123"/>
      <c r="AG41" s="20"/>
      <c r="AI41" s="39"/>
      <c r="AK41" s="123"/>
      <c r="AL41" s="20" t="s">
        <v>1225</v>
      </c>
      <c r="AM41" s="2">
        <v>8</v>
      </c>
      <c r="AN41" s="39">
        <v>1.7000000000000001E-2</v>
      </c>
      <c r="AO41" s="2">
        <v>0</v>
      </c>
      <c r="AP41" s="123">
        <v>0</v>
      </c>
      <c r="AQ41" s="20"/>
      <c r="AS41" s="39"/>
      <c r="AU41" s="123"/>
      <c r="AV41" s="20"/>
      <c r="AX41" s="39"/>
      <c r="AZ41" s="123"/>
      <c r="BA41" s="20"/>
      <c r="BC41" s="39"/>
      <c r="BE41" s="123"/>
      <c r="BF41" s="20"/>
      <c r="BH41" s="39"/>
      <c r="BJ41" s="123"/>
      <c r="BK41" s="20"/>
      <c r="BM41" s="39"/>
      <c r="BO41" s="123"/>
      <c r="BP41" s="20"/>
      <c r="BR41" s="39"/>
      <c r="BT41" s="123"/>
      <c r="BU41" s="20"/>
      <c r="BW41" s="39"/>
      <c r="BY41" s="123"/>
      <c r="BZ41" s="20"/>
      <c r="CB41" s="39"/>
      <c r="CD41" s="123"/>
      <c r="CE41" s="20"/>
      <c r="CG41" s="39"/>
      <c r="CI41" s="123"/>
      <c r="CJ41" s="20"/>
      <c r="CL41" s="39"/>
      <c r="CN41" s="123"/>
      <c r="CO41" s="20"/>
      <c r="CQ41" s="39"/>
      <c r="CS41" s="123"/>
      <c r="CT41" s="20"/>
      <c r="CV41" s="39"/>
      <c r="CX41" s="123"/>
      <c r="CY41" s="20"/>
      <c r="DA41" s="39"/>
      <c r="DC41" s="123"/>
      <c r="DD41" s="20"/>
      <c r="DF41" s="39"/>
      <c r="DH41" s="123"/>
      <c r="DI41" s="20"/>
      <c r="DK41" s="39"/>
      <c r="DM41" s="123"/>
      <c r="DN41" s="20"/>
      <c r="DP41" s="39"/>
      <c r="DR41" s="123"/>
    </row>
    <row r="42" spans="1:122" ht="13.5" customHeight="1" x14ac:dyDescent="0.2">
      <c r="A42" s="65"/>
      <c r="C42" s="20"/>
      <c r="E42" s="39"/>
      <c r="G42" s="123"/>
      <c r="H42" s="20"/>
      <c r="J42" s="39"/>
      <c r="L42" s="123"/>
      <c r="M42" s="20"/>
      <c r="O42" s="39"/>
      <c r="Q42" s="123"/>
      <c r="R42" s="20"/>
      <c r="T42" s="39"/>
      <c r="V42" s="123"/>
      <c r="W42" s="20"/>
      <c r="Y42" s="39"/>
      <c r="AA42" s="123"/>
      <c r="AB42" s="20"/>
      <c r="AD42" s="39"/>
      <c r="AF42" s="123"/>
      <c r="AG42" s="20"/>
      <c r="AI42" s="39"/>
      <c r="AK42" s="123"/>
      <c r="AL42" s="20"/>
      <c r="AN42" s="39"/>
      <c r="AP42" s="123"/>
      <c r="AQ42" s="20"/>
      <c r="AS42" s="39"/>
      <c r="AU42" s="123"/>
      <c r="AV42" s="20"/>
      <c r="AX42" s="39"/>
      <c r="AZ42" s="123"/>
      <c r="BA42" s="20"/>
      <c r="BC42" s="39"/>
      <c r="BE42" s="123"/>
      <c r="BF42" s="20"/>
      <c r="BH42" s="39"/>
      <c r="BJ42" s="123"/>
      <c r="BK42" s="20"/>
      <c r="BM42" s="39"/>
      <c r="BO42" s="123"/>
      <c r="BP42" s="20"/>
      <c r="BR42" s="39"/>
      <c r="BT42" s="123"/>
      <c r="BU42" s="20"/>
      <c r="BW42" s="39"/>
      <c r="BY42" s="123"/>
      <c r="BZ42" s="20"/>
      <c r="CB42" s="39"/>
      <c r="CD42" s="123"/>
      <c r="CE42" s="20"/>
      <c r="CG42" s="39"/>
      <c r="CI42" s="123"/>
      <c r="CJ42" s="20"/>
      <c r="CL42" s="39"/>
      <c r="CN42" s="123"/>
      <c r="CO42" s="20"/>
      <c r="CQ42" s="39"/>
      <c r="CS42" s="123"/>
      <c r="CT42" s="20"/>
      <c r="CV42" s="39"/>
      <c r="CX42" s="123"/>
      <c r="CY42" s="20"/>
      <c r="DA42" s="39"/>
      <c r="DC42" s="123"/>
      <c r="DD42" s="20"/>
      <c r="DF42" s="39"/>
      <c r="DH42" s="123"/>
      <c r="DI42" s="20"/>
      <c r="DK42" s="39"/>
      <c r="DM42" s="123"/>
      <c r="DN42" s="20"/>
      <c r="DP42" s="39"/>
      <c r="DR42" s="123"/>
    </row>
    <row r="43" spans="1:122" ht="13.5" customHeight="1" x14ac:dyDescent="0.2">
      <c r="A43" s="65"/>
      <c r="C43" s="20"/>
      <c r="E43" s="39"/>
      <c r="G43" s="123"/>
      <c r="H43" s="20"/>
      <c r="J43" s="39"/>
      <c r="L43" s="123"/>
      <c r="M43" s="20"/>
      <c r="O43" s="39"/>
      <c r="Q43" s="123"/>
      <c r="R43" s="20"/>
      <c r="T43" s="39"/>
      <c r="V43" s="123"/>
      <c r="W43" s="20"/>
      <c r="Y43" s="39"/>
      <c r="AA43" s="123"/>
      <c r="AB43" s="20"/>
      <c r="AD43" s="39"/>
      <c r="AF43" s="123"/>
      <c r="AG43" s="20"/>
      <c r="AI43" s="39"/>
      <c r="AK43" s="123"/>
      <c r="AL43" s="20"/>
      <c r="AN43" s="39"/>
      <c r="AP43" s="123"/>
      <c r="AQ43" s="20"/>
      <c r="AS43" s="39"/>
      <c r="AU43" s="123"/>
      <c r="AV43" s="20"/>
      <c r="AX43" s="39"/>
      <c r="AZ43" s="123"/>
      <c r="BA43" s="20"/>
      <c r="BC43" s="39"/>
      <c r="BE43" s="123"/>
      <c r="BF43" s="20"/>
      <c r="BH43" s="39"/>
      <c r="BJ43" s="123"/>
      <c r="BK43" s="20"/>
      <c r="BM43" s="39"/>
      <c r="BO43" s="123"/>
      <c r="BP43" s="20"/>
      <c r="BR43" s="39"/>
      <c r="BT43" s="123"/>
      <c r="BU43" s="20"/>
      <c r="BW43" s="39"/>
      <c r="BY43" s="123"/>
      <c r="BZ43" s="20"/>
      <c r="CB43" s="39"/>
      <c r="CD43" s="123"/>
      <c r="CE43" s="20"/>
      <c r="CG43" s="39"/>
      <c r="CI43" s="123"/>
      <c r="CJ43" s="20"/>
      <c r="CL43" s="39"/>
      <c r="CN43" s="123"/>
      <c r="CO43" s="20"/>
      <c r="CQ43" s="39"/>
      <c r="CS43" s="123"/>
      <c r="CT43" s="20"/>
      <c r="CV43" s="39"/>
      <c r="CX43" s="123"/>
      <c r="CY43" s="20"/>
      <c r="DA43" s="39"/>
      <c r="DC43" s="123"/>
      <c r="DD43" s="20"/>
      <c r="DF43" s="39"/>
      <c r="DH43" s="123"/>
      <c r="DI43" s="20"/>
      <c r="DK43" s="39"/>
      <c r="DM43" s="123"/>
      <c r="DN43" s="20"/>
      <c r="DP43" s="39"/>
      <c r="DR43" s="123"/>
    </row>
    <row r="44" spans="1:122" ht="13.5" customHeight="1" x14ac:dyDescent="0.2">
      <c r="A44" s="65"/>
      <c r="C44" s="20"/>
      <c r="E44" s="39"/>
      <c r="G44" s="123"/>
      <c r="H44" s="20"/>
      <c r="J44" s="39"/>
      <c r="L44" s="123"/>
      <c r="M44" s="20"/>
      <c r="O44" s="39"/>
      <c r="Q44" s="123"/>
      <c r="R44" s="20"/>
      <c r="T44" s="39"/>
      <c r="V44" s="123"/>
      <c r="W44" s="20"/>
      <c r="Y44" s="39"/>
      <c r="AA44" s="123"/>
      <c r="AB44" s="20"/>
      <c r="AD44" s="39"/>
      <c r="AF44" s="123"/>
      <c r="AG44" s="20"/>
      <c r="AI44" s="39"/>
      <c r="AK44" s="123"/>
      <c r="AL44" s="20"/>
      <c r="AN44" s="39"/>
      <c r="AP44" s="123"/>
      <c r="AQ44" s="20"/>
      <c r="AS44" s="39"/>
      <c r="AU44" s="123"/>
      <c r="AV44" s="20"/>
      <c r="AX44" s="39"/>
      <c r="AZ44" s="123"/>
      <c r="BA44" s="20"/>
      <c r="BC44" s="39"/>
      <c r="BE44" s="123"/>
      <c r="BF44" s="20"/>
      <c r="BH44" s="39"/>
      <c r="BJ44" s="123"/>
      <c r="BK44" s="20"/>
      <c r="BM44" s="39"/>
      <c r="BO44" s="123"/>
      <c r="BP44" s="20"/>
      <c r="BR44" s="39"/>
      <c r="BT44" s="123"/>
      <c r="BU44" s="20"/>
      <c r="BW44" s="39"/>
      <c r="BY44" s="123"/>
      <c r="BZ44" s="20"/>
      <c r="CB44" s="39"/>
      <c r="CD44" s="123"/>
      <c r="CE44" s="20"/>
      <c r="CG44" s="39"/>
      <c r="CI44" s="123"/>
      <c r="CJ44" s="20"/>
      <c r="CL44" s="39"/>
      <c r="CN44" s="123"/>
      <c r="CO44" s="20"/>
      <c r="CQ44" s="39"/>
      <c r="CS44" s="123"/>
      <c r="CT44" s="20"/>
      <c r="CV44" s="39"/>
      <c r="CX44" s="123"/>
      <c r="CY44" s="20"/>
      <c r="DA44" s="39"/>
      <c r="DC44" s="123"/>
      <c r="DD44" s="20"/>
      <c r="DF44" s="39"/>
      <c r="DH44" s="123"/>
      <c r="DI44" s="20"/>
      <c r="DK44" s="39"/>
      <c r="DM44" s="123"/>
      <c r="DN44" s="20"/>
      <c r="DP44" s="39"/>
      <c r="DR44" s="123"/>
    </row>
    <row r="45" spans="1:122" ht="13.5" customHeight="1" x14ac:dyDescent="0.2">
      <c r="A45" s="65"/>
      <c r="C45" s="20"/>
      <c r="E45" s="39"/>
      <c r="G45" s="123"/>
      <c r="H45" s="20"/>
      <c r="J45" s="39"/>
      <c r="L45" s="123"/>
      <c r="M45" s="20"/>
      <c r="O45" s="39"/>
      <c r="Q45" s="123"/>
      <c r="R45" s="20"/>
      <c r="T45" s="39"/>
      <c r="V45" s="123"/>
      <c r="W45" s="20"/>
      <c r="Y45" s="39"/>
      <c r="AA45" s="123"/>
      <c r="AB45" s="20"/>
      <c r="AD45" s="39"/>
      <c r="AF45" s="123"/>
      <c r="AG45" s="20"/>
      <c r="AI45" s="39"/>
      <c r="AK45" s="123"/>
      <c r="AL45" s="20"/>
      <c r="AN45" s="39"/>
      <c r="AP45" s="123"/>
      <c r="AQ45" s="20"/>
      <c r="AS45" s="39"/>
      <c r="AU45" s="123"/>
      <c r="AV45" s="20"/>
      <c r="AX45" s="39"/>
      <c r="AZ45" s="123"/>
      <c r="BA45" s="20"/>
      <c r="BC45" s="39"/>
      <c r="BE45" s="123"/>
      <c r="BF45" s="20"/>
      <c r="BH45" s="39"/>
      <c r="BJ45" s="123"/>
      <c r="BK45" s="20"/>
      <c r="BM45" s="39"/>
      <c r="BO45" s="123"/>
      <c r="BP45" s="20"/>
      <c r="BR45" s="39"/>
      <c r="BT45" s="123"/>
      <c r="BU45" s="20"/>
      <c r="BW45" s="39"/>
      <c r="BY45" s="123"/>
      <c r="BZ45" s="20"/>
      <c r="CB45" s="39"/>
      <c r="CD45" s="123"/>
      <c r="CE45" s="20"/>
      <c r="CG45" s="39"/>
      <c r="CI45" s="123"/>
      <c r="CJ45" s="20"/>
      <c r="CL45" s="39"/>
      <c r="CN45" s="123"/>
      <c r="CO45" s="20"/>
      <c r="CQ45" s="39"/>
      <c r="CS45" s="123"/>
      <c r="CT45" s="20"/>
      <c r="CV45" s="39"/>
      <c r="CX45" s="123"/>
      <c r="CY45" s="20"/>
      <c r="DA45" s="39"/>
      <c r="DC45" s="123"/>
      <c r="DD45" s="20"/>
      <c r="DF45" s="39"/>
      <c r="DH45" s="123"/>
      <c r="DI45" s="20"/>
      <c r="DK45" s="39"/>
      <c r="DM45" s="123"/>
      <c r="DN45" s="20"/>
      <c r="DP45" s="39"/>
      <c r="DR45" s="123"/>
    </row>
    <row r="46" spans="1:122" ht="13.5" customHeight="1" x14ac:dyDescent="0.2">
      <c r="A46" s="65"/>
      <c r="C46" s="20"/>
      <c r="E46" s="39"/>
      <c r="G46" s="123"/>
      <c r="H46" s="20"/>
      <c r="J46" s="39"/>
      <c r="L46" s="123"/>
      <c r="M46" s="20"/>
      <c r="O46" s="39"/>
      <c r="Q46" s="123"/>
      <c r="R46" s="20"/>
      <c r="T46" s="39"/>
      <c r="V46" s="123"/>
      <c r="W46" s="20"/>
      <c r="Y46" s="39"/>
      <c r="AA46" s="123"/>
      <c r="AB46" s="20"/>
      <c r="AD46" s="39"/>
      <c r="AF46" s="123"/>
      <c r="AG46" s="20"/>
      <c r="AI46" s="39"/>
      <c r="AK46" s="123"/>
      <c r="AL46" s="20"/>
      <c r="AN46" s="39"/>
      <c r="AP46" s="123"/>
      <c r="AQ46" s="20"/>
      <c r="AS46" s="39"/>
      <c r="AU46" s="123"/>
      <c r="AV46" s="20"/>
      <c r="AX46" s="39"/>
      <c r="AZ46" s="123"/>
      <c r="BA46" s="20"/>
      <c r="BC46" s="39"/>
      <c r="BE46" s="123"/>
      <c r="BF46" s="20"/>
      <c r="BH46" s="39"/>
      <c r="BJ46" s="123"/>
      <c r="BK46" s="20"/>
      <c r="BM46" s="39"/>
      <c r="BO46" s="123"/>
      <c r="BP46" s="20"/>
      <c r="BR46" s="39"/>
      <c r="BT46" s="123"/>
      <c r="BU46" s="20"/>
      <c r="BW46" s="39"/>
      <c r="BY46" s="123"/>
      <c r="BZ46" s="20"/>
      <c r="CB46" s="39"/>
      <c r="CD46" s="123"/>
      <c r="CE46" s="20"/>
      <c r="CG46" s="39"/>
      <c r="CI46" s="123"/>
      <c r="CJ46" s="20"/>
      <c r="CL46" s="39"/>
      <c r="CN46" s="123"/>
      <c r="CO46" s="20"/>
      <c r="CQ46" s="39"/>
      <c r="CS46" s="123"/>
      <c r="CT46" s="20"/>
      <c r="CV46" s="39"/>
      <c r="CX46" s="123"/>
      <c r="CY46" s="20"/>
      <c r="DA46" s="39"/>
      <c r="DC46" s="123"/>
      <c r="DD46" s="20"/>
      <c r="DF46" s="39"/>
      <c r="DH46" s="123"/>
      <c r="DI46" s="20"/>
      <c r="DK46" s="39"/>
      <c r="DM46" s="123"/>
      <c r="DN46" s="20"/>
      <c r="DP46" s="39"/>
      <c r="DR46" s="123"/>
    </row>
    <row r="47" spans="1:122" ht="13.5" customHeight="1" x14ac:dyDescent="0.2">
      <c r="A47" s="65"/>
      <c r="C47" s="20"/>
      <c r="E47" s="39"/>
      <c r="G47" s="123"/>
      <c r="H47" s="20"/>
      <c r="J47" s="39"/>
      <c r="L47" s="123"/>
      <c r="M47" s="20"/>
      <c r="O47" s="39"/>
      <c r="Q47" s="123"/>
      <c r="R47" s="20"/>
      <c r="T47" s="39"/>
      <c r="V47" s="123"/>
      <c r="W47" s="20"/>
      <c r="Y47" s="39"/>
      <c r="AA47" s="123"/>
      <c r="AB47" s="20"/>
      <c r="AD47" s="39"/>
      <c r="AF47" s="123"/>
      <c r="AG47" s="20"/>
      <c r="AI47" s="39"/>
      <c r="AK47" s="123"/>
      <c r="AL47" s="20"/>
      <c r="AN47" s="39"/>
      <c r="AP47" s="123"/>
      <c r="AQ47" s="20"/>
      <c r="AS47" s="39"/>
      <c r="AU47" s="123"/>
      <c r="AV47" s="20"/>
      <c r="AX47" s="39"/>
      <c r="AZ47" s="123"/>
      <c r="BA47" s="20"/>
      <c r="BC47" s="39"/>
      <c r="BE47" s="123"/>
      <c r="BF47" s="20"/>
      <c r="BH47" s="39"/>
      <c r="BJ47" s="123"/>
      <c r="BK47" s="20"/>
      <c r="BM47" s="39"/>
      <c r="BO47" s="123"/>
      <c r="BP47" s="20"/>
      <c r="BR47" s="39"/>
      <c r="BT47" s="123"/>
      <c r="BU47" s="20"/>
      <c r="BW47" s="39"/>
      <c r="BY47" s="123"/>
      <c r="BZ47" s="20"/>
      <c r="CB47" s="39"/>
      <c r="CD47" s="123"/>
      <c r="CE47" s="20"/>
      <c r="CG47" s="39"/>
      <c r="CI47" s="123"/>
      <c r="CJ47" s="20"/>
      <c r="CL47" s="39"/>
      <c r="CN47" s="123"/>
      <c r="CO47" s="20"/>
      <c r="CQ47" s="39"/>
      <c r="CS47" s="123"/>
      <c r="CT47" s="20"/>
      <c r="CV47" s="39"/>
      <c r="CX47" s="123"/>
      <c r="CY47" s="20"/>
      <c r="DA47" s="39"/>
      <c r="DC47" s="123"/>
      <c r="DD47" s="20"/>
      <c r="DF47" s="39"/>
      <c r="DH47" s="123"/>
      <c r="DI47" s="20"/>
      <c r="DK47" s="39"/>
      <c r="DM47" s="123"/>
      <c r="DN47" s="20"/>
      <c r="DP47" s="39"/>
      <c r="DR47" s="123"/>
    </row>
    <row r="48" spans="1:122" ht="13.5" customHeight="1" x14ac:dyDescent="0.2">
      <c r="A48" s="65"/>
      <c r="C48" s="20"/>
      <c r="E48" s="39"/>
      <c r="G48" s="123"/>
      <c r="H48" s="20"/>
      <c r="J48" s="39"/>
      <c r="L48" s="123"/>
      <c r="M48" s="20"/>
      <c r="O48" s="39"/>
      <c r="Q48" s="123"/>
      <c r="R48" s="20"/>
      <c r="T48" s="39"/>
      <c r="V48" s="123"/>
      <c r="W48" s="20"/>
      <c r="Y48" s="39"/>
      <c r="AA48" s="123"/>
      <c r="AB48" s="20"/>
      <c r="AD48" s="39"/>
      <c r="AF48" s="123"/>
      <c r="AG48" s="20"/>
      <c r="AI48" s="39"/>
      <c r="AK48" s="123"/>
      <c r="AL48" s="20"/>
      <c r="AN48" s="39"/>
      <c r="AP48" s="123"/>
      <c r="AQ48" s="20"/>
      <c r="AS48" s="39"/>
      <c r="AU48" s="123"/>
      <c r="AV48" s="20"/>
      <c r="AX48" s="39"/>
      <c r="AZ48" s="123"/>
      <c r="BA48" s="20"/>
      <c r="BC48" s="39"/>
      <c r="BE48" s="123"/>
      <c r="BF48" s="20"/>
      <c r="BH48" s="39"/>
      <c r="BJ48" s="123"/>
      <c r="BK48" s="20"/>
      <c r="BM48" s="39"/>
      <c r="BO48" s="123"/>
      <c r="BP48" s="20"/>
      <c r="BR48" s="39"/>
      <c r="BT48" s="123"/>
      <c r="BU48" s="20"/>
      <c r="BW48" s="39"/>
      <c r="BY48" s="123"/>
      <c r="BZ48" s="20"/>
      <c r="CB48" s="39"/>
      <c r="CD48" s="123"/>
      <c r="CE48" s="20"/>
      <c r="CG48" s="39"/>
      <c r="CI48" s="123"/>
      <c r="CJ48" s="20"/>
      <c r="CL48" s="39"/>
      <c r="CN48" s="123"/>
      <c r="CO48" s="20"/>
      <c r="CQ48" s="39"/>
      <c r="CS48" s="123"/>
      <c r="CT48" s="20"/>
      <c r="CV48" s="39"/>
      <c r="CX48" s="123"/>
      <c r="CY48" s="20"/>
      <c r="DA48" s="39"/>
      <c r="DC48" s="123"/>
      <c r="DD48" s="20"/>
      <c r="DF48" s="39"/>
      <c r="DH48" s="123"/>
      <c r="DI48" s="20"/>
      <c r="DK48" s="39"/>
      <c r="DM48" s="123"/>
      <c r="DN48" s="20"/>
      <c r="DP48" s="39"/>
      <c r="DR48" s="123"/>
    </row>
    <row r="49" spans="1:122" ht="13.5" customHeight="1" x14ac:dyDescent="0.2">
      <c r="A49" s="65"/>
      <c r="C49" s="20"/>
      <c r="E49" s="39"/>
      <c r="G49" s="123"/>
      <c r="H49" s="20"/>
      <c r="J49" s="39"/>
      <c r="L49" s="123"/>
      <c r="M49" s="20"/>
      <c r="O49" s="39"/>
      <c r="Q49" s="123"/>
      <c r="R49" s="20"/>
      <c r="T49" s="39"/>
      <c r="V49" s="123"/>
      <c r="W49" s="20"/>
      <c r="Y49" s="39"/>
      <c r="AA49" s="123"/>
      <c r="AB49" s="20"/>
      <c r="AD49" s="39"/>
      <c r="AF49" s="123"/>
      <c r="AG49" s="20"/>
      <c r="AI49" s="39"/>
      <c r="AK49" s="123"/>
      <c r="AL49" s="20"/>
      <c r="AN49" s="39"/>
      <c r="AP49" s="123"/>
      <c r="AQ49" s="20"/>
      <c r="AS49" s="39"/>
      <c r="AU49" s="123"/>
      <c r="AV49" s="20"/>
      <c r="AX49" s="39"/>
      <c r="AZ49" s="123"/>
      <c r="BA49" s="20"/>
      <c r="BC49" s="39"/>
      <c r="BE49" s="123"/>
      <c r="BF49" s="20"/>
      <c r="BH49" s="39"/>
      <c r="BJ49" s="123"/>
      <c r="BK49" s="20"/>
      <c r="BM49" s="39"/>
      <c r="BO49" s="123"/>
      <c r="BP49" s="20"/>
      <c r="BR49" s="39"/>
      <c r="BT49" s="123"/>
      <c r="BU49" s="20"/>
      <c r="BW49" s="39"/>
      <c r="BY49" s="123"/>
      <c r="BZ49" s="20"/>
      <c r="CB49" s="39"/>
      <c r="CD49" s="123"/>
      <c r="CE49" s="20"/>
      <c r="CG49" s="39"/>
      <c r="CI49" s="123"/>
      <c r="CJ49" s="20"/>
      <c r="CL49" s="39"/>
      <c r="CN49" s="123"/>
      <c r="CO49" s="20"/>
      <c r="CQ49" s="39"/>
      <c r="CS49" s="123"/>
      <c r="CT49" s="20"/>
      <c r="CV49" s="39"/>
      <c r="CX49" s="123"/>
      <c r="CY49" s="20"/>
      <c r="DA49" s="39"/>
      <c r="DC49" s="123"/>
      <c r="DD49" s="20"/>
      <c r="DF49" s="39"/>
      <c r="DH49" s="123"/>
      <c r="DI49" s="20"/>
      <c r="DK49" s="39"/>
      <c r="DM49" s="123"/>
      <c r="DN49" s="20"/>
      <c r="DP49" s="39"/>
      <c r="DR49" s="123"/>
    </row>
    <row r="50" spans="1:122" ht="13.5" customHeight="1" x14ac:dyDescent="0.2">
      <c r="A50" s="65"/>
      <c r="C50" s="20"/>
      <c r="E50" s="39"/>
      <c r="G50" s="123"/>
      <c r="H50" s="20"/>
      <c r="J50" s="39"/>
      <c r="L50" s="123"/>
      <c r="M50" s="20"/>
      <c r="O50" s="39"/>
      <c r="Q50" s="123"/>
      <c r="R50" s="20"/>
      <c r="T50" s="39"/>
      <c r="V50" s="123"/>
      <c r="W50" s="20"/>
      <c r="Y50" s="39"/>
      <c r="AA50" s="123"/>
      <c r="AB50" s="20"/>
      <c r="AD50" s="39"/>
      <c r="AF50" s="123"/>
      <c r="AG50" s="20"/>
      <c r="AI50" s="39"/>
      <c r="AK50" s="123"/>
      <c r="AL50" s="20"/>
      <c r="AN50" s="39"/>
      <c r="AP50" s="123"/>
      <c r="AQ50" s="20"/>
      <c r="AS50" s="39"/>
      <c r="AU50" s="123"/>
      <c r="AV50" s="20"/>
      <c r="AX50" s="39"/>
      <c r="AZ50" s="123"/>
      <c r="BA50" s="20"/>
      <c r="BC50" s="39"/>
      <c r="BE50" s="123"/>
      <c r="BF50" s="20"/>
      <c r="BH50" s="39"/>
      <c r="BJ50" s="123"/>
      <c r="BK50" s="20"/>
      <c r="BM50" s="39"/>
      <c r="BO50" s="123"/>
      <c r="BP50" s="20"/>
      <c r="BR50" s="39"/>
      <c r="BT50" s="123"/>
      <c r="BU50" s="20"/>
      <c r="BW50" s="39"/>
      <c r="BY50" s="123"/>
      <c r="BZ50" s="20"/>
      <c r="CB50" s="39"/>
      <c r="CD50" s="123"/>
      <c r="CE50" s="20"/>
      <c r="CG50" s="39"/>
      <c r="CI50" s="123"/>
      <c r="CJ50" s="20"/>
      <c r="CL50" s="39"/>
      <c r="CN50" s="123"/>
      <c r="CO50" s="20"/>
      <c r="CQ50" s="39"/>
      <c r="CS50" s="123"/>
      <c r="CT50" s="20"/>
      <c r="CV50" s="39"/>
      <c r="CX50" s="123"/>
      <c r="CY50" s="20"/>
      <c r="DA50" s="39"/>
      <c r="DC50" s="123"/>
      <c r="DD50" s="20"/>
      <c r="DF50" s="39"/>
      <c r="DH50" s="123"/>
      <c r="DI50" s="20"/>
      <c r="DK50" s="39"/>
      <c r="DM50" s="123"/>
      <c r="DN50" s="20"/>
      <c r="DP50" s="39"/>
      <c r="DR50" s="123"/>
    </row>
    <row r="51" spans="1:122" ht="13.5" customHeight="1" x14ac:dyDescent="0.2">
      <c r="A51" s="65"/>
      <c r="C51" s="20"/>
      <c r="E51" s="39"/>
      <c r="G51" s="123"/>
      <c r="H51" s="20"/>
      <c r="J51" s="39"/>
      <c r="L51" s="123"/>
      <c r="M51" s="20"/>
      <c r="O51" s="39"/>
      <c r="Q51" s="123"/>
      <c r="R51" s="20"/>
      <c r="T51" s="39"/>
      <c r="V51" s="123"/>
      <c r="W51" s="20"/>
      <c r="Y51" s="39"/>
      <c r="AA51" s="123"/>
      <c r="AB51" s="20"/>
      <c r="AD51" s="39"/>
      <c r="AF51" s="123"/>
      <c r="AG51" s="20"/>
      <c r="AI51" s="39"/>
      <c r="AK51" s="123"/>
      <c r="AL51" s="20"/>
      <c r="AN51" s="39"/>
      <c r="AP51" s="123"/>
      <c r="AQ51" s="20"/>
      <c r="AS51" s="39"/>
      <c r="AU51" s="123"/>
      <c r="AV51" s="20"/>
      <c r="AX51" s="39"/>
      <c r="AZ51" s="123"/>
      <c r="BA51" s="20"/>
      <c r="BC51" s="39"/>
      <c r="BE51" s="123"/>
      <c r="BF51" s="20"/>
      <c r="BH51" s="39"/>
      <c r="BJ51" s="123"/>
      <c r="BK51" s="20"/>
      <c r="BM51" s="39"/>
      <c r="BO51" s="123"/>
      <c r="BP51" s="20"/>
      <c r="BR51" s="39"/>
      <c r="BT51" s="123"/>
      <c r="BU51" s="20"/>
      <c r="BW51" s="39"/>
      <c r="BY51" s="123"/>
      <c r="BZ51" s="20"/>
      <c r="CB51" s="39"/>
      <c r="CD51" s="123"/>
      <c r="CE51" s="20"/>
      <c r="CG51" s="39"/>
      <c r="CI51" s="123"/>
      <c r="CJ51" s="20"/>
      <c r="CL51" s="39"/>
      <c r="CN51" s="123"/>
      <c r="CO51" s="20"/>
      <c r="CQ51" s="39"/>
      <c r="CS51" s="123"/>
      <c r="CT51" s="20"/>
      <c r="CV51" s="39"/>
      <c r="CX51" s="123"/>
      <c r="CY51" s="20"/>
      <c r="DA51" s="39"/>
      <c r="DC51" s="123"/>
      <c r="DD51" s="20"/>
      <c r="DF51" s="39"/>
      <c r="DH51" s="123"/>
      <c r="DI51" s="20"/>
      <c r="DK51" s="39"/>
      <c r="DM51" s="123"/>
      <c r="DN51" s="20"/>
      <c r="DP51" s="39"/>
      <c r="DR51" s="123"/>
    </row>
    <row r="52" spans="1:122" ht="13.5" customHeight="1" x14ac:dyDescent="0.2">
      <c r="A52" s="65"/>
      <c r="C52" s="20"/>
      <c r="E52" s="39"/>
      <c r="G52" s="123"/>
      <c r="H52" s="20"/>
      <c r="J52" s="39"/>
      <c r="L52" s="123"/>
      <c r="M52" s="20"/>
      <c r="O52" s="39"/>
      <c r="Q52" s="123"/>
      <c r="R52" s="20"/>
      <c r="T52" s="39"/>
      <c r="V52" s="123"/>
      <c r="W52" s="20"/>
      <c r="Y52" s="39"/>
      <c r="AA52" s="123"/>
      <c r="AB52" s="20"/>
      <c r="AD52" s="39"/>
      <c r="AF52" s="123"/>
      <c r="AG52" s="20"/>
      <c r="AI52" s="39"/>
      <c r="AK52" s="123"/>
      <c r="AL52" s="20"/>
      <c r="AN52" s="39"/>
      <c r="AP52" s="123"/>
      <c r="AQ52" s="20"/>
      <c r="AS52" s="39"/>
      <c r="AU52" s="123"/>
      <c r="AV52" s="20"/>
      <c r="AX52" s="39"/>
      <c r="AZ52" s="123"/>
      <c r="BA52" s="20"/>
      <c r="BC52" s="39"/>
      <c r="BE52" s="123"/>
      <c r="BF52" s="20"/>
      <c r="BH52" s="39"/>
      <c r="BJ52" s="123"/>
      <c r="BK52" s="20"/>
      <c r="BM52" s="39"/>
      <c r="BO52" s="123"/>
      <c r="BP52" s="20"/>
      <c r="BR52" s="39"/>
      <c r="BT52" s="123"/>
      <c r="BU52" s="20"/>
      <c r="BW52" s="39"/>
      <c r="BY52" s="123"/>
      <c r="BZ52" s="20"/>
      <c r="CB52" s="39"/>
      <c r="CD52" s="123"/>
      <c r="CE52" s="20"/>
      <c r="CG52" s="39"/>
      <c r="CI52" s="123"/>
      <c r="CJ52" s="20"/>
      <c r="CL52" s="39"/>
      <c r="CN52" s="123"/>
      <c r="CO52" s="20"/>
      <c r="CQ52" s="39"/>
      <c r="CS52" s="123"/>
      <c r="CT52" s="20"/>
      <c r="CV52" s="39"/>
      <c r="CX52" s="123"/>
      <c r="CY52" s="20"/>
      <c r="DA52" s="39"/>
      <c r="DC52" s="123"/>
      <c r="DD52" s="20"/>
      <c r="DF52" s="39"/>
      <c r="DH52" s="123"/>
      <c r="DI52" s="20"/>
      <c r="DK52" s="39"/>
      <c r="DM52" s="123"/>
      <c r="DN52" s="20"/>
      <c r="DP52" s="39"/>
      <c r="DR52" s="123"/>
    </row>
    <row r="53" spans="1:122" ht="13.5" customHeight="1" x14ac:dyDescent="0.2">
      <c r="A53" s="65"/>
      <c r="C53" s="20"/>
      <c r="E53" s="39"/>
      <c r="G53" s="123"/>
      <c r="H53" s="20"/>
      <c r="J53" s="39"/>
      <c r="L53" s="123"/>
      <c r="M53" s="20"/>
      <c r="O53" s="39"/>
      <c r="Q53" s="123"/>
      <c r="R53" s="20"/>
      <c r="T53" s="39"/>
      <c r="V53" s="123"/>
      <c r="W53" s="20"/>
      <c r="Y53" s="39"/>
      <c r="AA53" s="123"/>
      <c r="AB53" s="20"/>
      <c r="AD53" s="39"/>
      <c r="AF53" s="123"/>
      <c r="AG53" s="20"/>
      <c r="AI53" s="39"/>
      <c r="AK53" s="123"/>
      <c r="AL53" s="20"/>
      <c r="AN53" s="39"/>
      <c r="AP53" s="123"/>
      <c r="AQ53" s="20"/>
      <c r="AS53" s="39"/>
      <c r="AU53" s="123"/>
      <c r="AV53" s="20"/>
      <c r="AX53" s="39"/>
      <c r="AZ53" s="123"/>
      <c r="BA53" s="20"/>
      <c r="BC53" s="39"/>
      <c r="BE53" s="123"/>
      <c r="BF53" s="20"/>
      <c r="BH53" s="39"/>
      <c r="BJ53" s="123"/>
      <c r="BK53" s="20"/>
      <c r="BM53" s="39"/>
      <c r="BO53" s="123"/>
      <c r="BP53" s="20"/>
      <c r="BR53" s="39"/>
      <c r="BT53" s="123"/>
      <c r="BU53" s="20"/>
      <c r="BW53" s="39"/>
      <c r="BY53" s="123"/>
      <c r="BZ53" s="20"/>
      <c r="CB53" s="39"/>
      <c r="CD53" s="123"/>
      <c r="CE53" s="20"/>
      <c r="CG53" s="39"/>
      <c r="CI53" s="123"/>
      <c r="CJ53" s="20"/>
      <c r="CL53" s="39"/>
      <c r="CN53" s="123"/>
      <c r="CO53" s="20"/>
      <c r="CQ53" s="39"/>
      <c r="CS53" s="123"/>
      <c r="CT53" s="20"/>
      <c r="CV53" s="39"/>
      <c r="CX53" s="123"/>
      <c r="CY53" s="20"/>
      <c r="DA53" s="39"/>
      <c r="DC53" s="123"/>
      <c r="DD53" s="20"/>
      <c r="DF53" s="39"/>
      <c r="DH53" s="123"/>
      <c r="DI53" s="20"/>
      <c r="DK53" s="39"/>
      <c r="DM53" s="123"/>
      <c r="DN53" s="20"/>
      <c r="DP53" s="39"/>
      <c r="DR53" s="123"/>
    </row>
    <row r="54" spans="1:122" ht="13.5" customHeight="1" x14ac:dyDescent="0.2">
      <c r="A54" s="65"/>
      <c r="C54" s="20"/>
      <c r="E54" s="39"/>
      <c r="G54" s="123"/>
      <c r="H54" s="20"/>
      <c r="J54" s="39"/>
      <c r="L54" s="123"/>
      <c r="M54" s="20"/>
      <c r="O54" s="39"/>
      <c r="Q54" s="123"/>
      <c r="R54" s="20"/>
      <c r="T54" s="39"/>
      <c r="V54" s="123"/>
      <c r="W54" s="20"/>
      <c r="Y54" s="39"/>
      <c r="AA54" s="123"/>
      <c r="AB54" s="20"/>
      <c r="AD54" s="39"/>
      <c r="AF54" s="123"/>
      <c r="AG54" s="20"/>
      <c r="AI54" s="39"/>
      <c r="AK54" s="123"/>
      <c r="AL54" s="20"/>
      <c r="AN54" s="39"/>
      <c r="AP54" s="123"/>
      <c r="AQ54" s="20"/>
      <c r="AS54" s="39"/>
      <c r="AU54" s="123"/>
      <c r="AV54" s="20"/>
      <c r="AX54" s="39"/>
      <c r="AZ54" s="123"/>
      <c r="BA54" s="20"/>
      <c r="BC54" s="39"/>
      <c r="BE54" s="123"/>
      <c r="BF54" s="20"/>
      <c r="BH54" s="39"/>
      <c r="BJ54" s="123"/>
      <c r="BK54" s="20"/>
      <c r="BM54" s="39"/>
      <c r="BO54" s="123"/>
      <c r="BP54" s="20"/>
      <c r="BR54" s="39"/>
      <c r="BT54" s="123"/>
      <c r="BU54" s="20"/>
      <c r="BW54" s="39"/>
      <c r="BY54" s="123"/>
      <c r="BZ54" s="20"/>
      <c r="CB54" s="39"/>
      <c r="CD54" s="123"/>
      <c r="CE54" s="20"/>
      <c r="CG54" s="39"/>
      <c r="CI54" s="123"/>
      <c r="CJ54" s="20"/>
      <c r="CL54" s="39"/>
      <c r="CN54" s="123"/>
      <c r="CO54" s="20"/>
      <c r="CQ54" s="39"/>
      <c r="CS54" s="123"/>
      <c r="CT54" s="20"/>
      <c r="CV54" s="39"/>
      <c r="CX54" s="123"/>
      <c r="CY54" s="20"/>
      <c r="DA54" s="39"/>
      <c r="DC54" s="123"/>
      <c r="DD54" s="20"/>
      <c r="DF54" s="39"/>
      <c r="DH54" s="123"/>
      <c r="DI54" s="20"/>
      <c r="DK54" s="39"/>
      <c r="DM54" s="123"/>
      <c r="DN54" s="20"/>
      <c r="DP54" s="39"/>
      <c r="DR54" s="123"/>
    </row>
    <row r="55" spans="1:122" ht="13.5" customHeight="1" x14ac:dyDescent="0.2">
      <c r="A55" s="65"/>
      <c r="C55" s="20"/>
      <c r="E55" s="39"/>
      <c r="G55" s="123"/>
      <c r="H55" s="20"/>
      <c r="J55" s="39"/>
      <c r="L55" s="123"/>
      <c r="M55" s="20"/>
      <c r="O55" s="39"/>
      <c r="Q55" s="123"/>
      <c r="R55" s="20"/>
      <c r="T55" s="39"/>
      <c r="V55" s="123"/>
      <c r="W55" s="20"/>
      <c r="Y55" s="39"/>
      <c r="AA55" s="123"/>
      <c r="AB55" s="20"/>
      <c r="AD55" s="39"/>
      <c r="AF55" s="123"/>
      <c r="AG55" s="20"/>
      <c r="AI55" s="39"/>
      <c r="AK55" s="123"/>
      <c r="AL55" s="20"/>
      <c r="AN55" s="39"/>
      <c r="AP55" s="123"/>
      <c r="AQ55" s="20"/>
      <c r="AS55" s="39"/>
      <c r="AU55" s="123"/>
      <c r="AV55" s="20"/>
      <c r="AX55" s="39"/>
      <c r="AZ55" s="123"/>
      <c r="BA55" s="20"/>
      <c r="BC55" s="39"/>
      <c r="BE55" s="123"/>
      <c r="BF55" s="20"/>
      <c r="BH55" s="39"/>
      <c r="BJ55" s="123"/>
      <c r="BK55" s="20"/>
      <c r="BM55" s="39"/>
      <c r="BO55" s="123"/>
      <c r="BP55" s="20"/>
      <c r="BR55" s="39"/>
      <c r="BT55" s="123"/>
      <c r="BU55" s="20"/>
      <c r="BW55" s="39"/>
      <c r="BY55" s="123"/>
      <c r="BZ55" s="20"/>
      <c r="CB55" s="39"/>
      <c r="CD55" s="123"/>
      <c r="CE55" s="20"/>
      <c r="CG55" s="39"/>
      <c r="CI55" s="123"/>
      <c r="CJ55" s="20"/>
      <c r="CL55" s="39"/>
      <c r="CN55" s="123"/>
      <c r="CO55" s="20"/>
      <c r="CQ55" s="39"/>
      <c r="CS55" s="123"/>
      <c r="CT55" s="20"/>
      <c r="CV55" s="39"/>
      <c r="CX55" s="123"/>
      <c r="CY55" s="20"/>
      <c r="DA55" s="39"/>
      <c r="DC55" s="123"/>
      <c r="DD55" s="20"/>
      <c r="DF55" s="39"/>
      <c r="DH55" s="123"/>
      <c r="DI55" s="20"/>
      <c r="DK55" s="39"/>
      <c r="DM55" s="123"/>
      <c r="DN55" s="20"/>
      <c r="DP55" s="39"/>
      <c r="DR55" s="123"/>
    </row>
    <row r="56" spans="1:122" ht="13.5" customHeight="1" x14ac:dyDescent="0.2">
      <c r="A56" s="65"/>
      <c r="C56" s="20"/>
      <c r="E56" s="39"/>
      <c r="G56" s="123"/>
      <c r="H56" s="20"/>
      <c r="J56" s="39"/>
      <c r="L56" s="123"/>
      <c r="M56" s="20"/>
      <c r="O56" s="39"/>
      <c r="Q56" s="123"/>
      <c r="R56" s="20"/>
      <c r="T56" s="39"/>
      <c r="V56" s="123"/>
      <c r="W56" s="20"/>
      <c r="Y56" s="39"/>
      <c r="AA56" s="123"/>
      <c r="AB56" s="20"/>
      <c r="AD56" s="39"/>
      <c r="AF56" s="123"/>
      <c r="AG56" s="20"/>
      <c r="AI56" s="39"/>
      <c r="AK56" s="123"/>
      <c r="AL56" s="20"/>
      <c r="AN56" s="39"/>
      <c r="AP56" s="123"/>
      <c r="AQ56" s="20"/>
      <c r="AS56" s="39"/>
      <c r="AU56" s="123"/>
      <c r="AV56" s="20"/>
      <c r="AX56" s="39"/>
      <c r="AZ56" s="123"/>
      <c r="BA56" s="20"/>
      <c r="BC56" s="39"/>
      <c r="BE56" s="123"/>
      <c r="BF56" s="20"/>
      <c r="BH56" s="39"/>
      <c r="BJ56" s="123"/>
      <c r="BK56" s="20"/>
      <c r="BM56" s="39"/>
      <c r="BO56" s="123"/>
      <c r="BP56" s="20"/>
      <c r="BR56" s="39"/>
      <c r="BT56" s="123"/>
      <c r="BU56" s="20"/>
      <c r="BW56" s="39"/>
      <c r="BY56" s="123"/>
      <c r="BZ56" s="20"/>
      <c r="CB56" s="39"/>
      <c r="CD56" s="123"/>
      <c r="CE56" s="20"/>
      <c r="CG56" s="39"/>
      <c r="CI56" s="123"/>
      <c r="CJ56" s="20"/>
      <c r="CL56" s="39"/>
      <c r="CN56" s="123"/>
      <c r="CO56" s="20"/>
      <c r="CQ56" s="39"/>
      <c r="CS56" s="123"/>
      <c r="CT56" s="20"/>
      <c r="CV56" s="39"/>
      <c r="CX56" s="123"/>
      <c r="CY56" s="20"/>
      <c r="DA56" s="39"/>
      <c r="DC56" s="123"/>
      <c r="DD56" s="20"/>
      <c r="DF56" s="39"/>
      <c r="DH56" s="123"/>
      <c r="DI56" s="20"/>
      <c r="DK56" s="39"/>
      <c r="DM56" s="123"/>
      <c r="DN56" s="20"/>
      <c r="DP56" s="39"/>
      <c r="DR56" s="123"/>
    </row>
    <row r="57" spans="1:122" ht="13.5" customHeight="1" x14ac:dyDescent="0.2">
      <c r="A57" s="65"/>
      <c r="C57" s="20"/>
      <c r="E57" s="39"/>
      <c r="G57" s="123"/>
      <c r="H57" s="20"/>
      <c r="J57" s="39"/>
      <c r="L57" s="123"/>
      <c r="M57" s="20"/>
      <c r="O57" s="39"/>
      <c r="Q57" s="123"/>
      <c r="R57" s="20"/>
      <c r="T57" s="39"/>
      <c r="V57" s="123"/>
      <c r="W57" s="20"/>
      <c r="Y57" s="39"/>
      <c r="AA57" s="123"/>
      <c r="AB57" s="20"/>
      <c r="AD57" s="39"/>
      <c r="AF57" s="123"/>
      <c r="AG57" s="20"/>
      <c r="AI57" s="39"/>
      <c r="AK57" s="123"/>
      <c r="AL57" s="20"/>
      <c r="AN57" s="39"/>
      <c r="AP57" s="123"/>
      <c r="AQ57" s="20"/>
      <c r="AS57" s="39"/>
      <c r="AU57" s="123"/>
      <c r="AV57" s="20"/>
      <c r="AX57" s="39"/>
      <c r="AZ57" s="123"/>
      <c r="BA57" s="20"/>
      <c r="BC57" s="39"/>
      <c r="BE57" s="123"/>
      <c r="BF57" s="20"/>
      <c r="BH57" s="39"/>
      <c r="BJ57" s="123"/>
      <c r="BK57" s="20"/>
      <c r="BM57" s="39"/>
      <c r="BO57" s="123"/>
      <c r="BP57" s="20"/>
      <c r="BR57" s="39"/>
      <c r="BT57" s="123"/>
      <c r="BU57" s="20"/>
      <c r="BW57" s="39"/>
      <c r="BY57" s="123"/>
      <c r="BZ57" s="20"/>
      <c r="CB57" s="39"/>
      <c r="CD57" s="123"/>
      <c r="CE57" s="20"/>
      <c r="CG57" s="39"/>
      <c r="CI57" s="123"/>
      <c r="CJ57" s="20"/>
      <c r="CL57" s="39"/>
      <c r="CN57" s="123"/>
      <c r="CO57" s="20"/>
      <c r="CQ57" s="39"/>
      <c r="CS57" s="123"/>
      <c r="CT57" s="20"/>
      <c r="CV57" s="39"/>
      <c r="CX57" s="123"/>
      <c r="CY57" s="20"/>
      <c r="DA57" s="39"/>
      <c r="DC57" s="123"/>
      <c r="DD57" s="20"/>
      <c r="DF57" s="39"/>
      <c r="DH57" s="123"/>
      <c r="DI57" s="20"/>
      <c r="DK57" s="39"/>
      <c r="DM57" s="123"/>
      <c r="DN57" s="20"/>
      <c r="DP57" s="39"/>
      <c r="DR57" s="123"/>
    </row>
    <row r="58" spans="1:122" ht="13.5" customHeight="1" x14ac:dyDescent="0.2">
      <c r="A58" s="65"/>
      <c r="C58" s="20"/>
      <c r="E58" s="39"/>
      <c r="G58" s="123"/>
      <c r="H58" s="20"/>
      <c r="J58" s="39"/>
      <c r="L58" s="123"/>
      <c r="M58" s="20"/>
      <c r="O58" s="39"/>
      <c r="Q58" s="123"/>
      <c r="R58" s="20"/>
      <c r="T58" s="39"/>
      <c r="V58" s="123"/>
      <c r="W58" s="20"/>
      <c r="Y58" s="39"/>
      <c r="AA58" s="123"/>
      <c r="AB58" s="20"/>
      <c r="AD58" s="39"/>
      <c r="AF58" s="123"/>
      <c r="AG58" s="20"/>
      <c r="AI58" s="39"/>
      <c r="AK58" s="123"/>
      <c r="AL58" s="20"/>
      <c r="AN58" s="39"/>
      <c r="AP58" s="123"/>
      <c r="AQ58" s="20"/>
      <c r="AS58" s="39"/>
      <c r="AU58" s="123"/>
      <c r="AV58" s="20"/>
      <c r="AX58" s="39"/>
      <c r="AZ58" s="123"/>
      <c r="BA58" s="20"/>
      <c r="BC58" s="39"/>
      <c r="BE58" s="123"/>
      <c r="BF58" s="20"/>
      <c r="BH58" s="39"/>
      <c r="BJ58" s="123"/>
      <c r="BK58" s="20"/>
      <c r="BM58" s="39"/>
      <c r="BO58" s="123"/>
      <c r="BP58" s="20"/>
      <c r="BR58" s="39"/>
      <c r="BT58" s="123"/>
      <c r="BU58" s="20"/>
      <c r="BW58" s="39"/>
      <c r="BY58" s="123"/>
      <c r="BZ58" s="20"/>
      <c r="CB58" s="39"/>
      <c r="CD58" s="123"/>
      <c r="CE58" s="20"/>
      <c r="CG58" s="39"/>
      <c r="CI58" s="123"/>
      <c r="CJ58" s="20"/>
      <c r="CL58" s="39"/>
      <c r="CN58" s="123"/>
      <c r="CO58" s="20"/>
      <c r="CQ58" s="39"/>
      <c r="CS58" s="123"/>
      <c r="CT58" s="20"/>
      <c r="CV58" s="39"/>
      <c r="CX58" s="123"/>
      <c r="CY58" s="20"/>
      <c r="DA58" s="39"/>
      <c r="DC58" s="123"/>
      <c r="DD58" s="20"/>
      <c r="DF58" s="39"/>
      <c r="DH58" s="123"/>
      <c r="DI58" s="20"/>
      <c r="DK58" s="39"/>
      <c r="DM58" s="123"/>
      <c r="DN58" s="20"/>
      <c r="DP58" s="39"/>
      <c r="DR58" s="123"/>
    </row>
    <row r="59" spans="1:122" ht="13.5" customHeight="1" x14ac:dyDescent="0.2">
      <c r="A59" s="65"/>
      <c r="C59" s="20"/>
      <c r="E59" s="39"/>
      <c r="G59" s="123"/>
      <c r="H59" s="20"/>
      <c r="J59" s="39"/>
      <c r="L59" s="123"/>
      <c r="M59" s="20"/>
      <c r="O59" s="39"/>
      <c r="Q59" s="123"/>
      <c r="R59" s="20"/>
      <c r="T59" s="39"/>
      <c r="V59" s="123"/>
      <c r="W59" s="20"/>
      <c r="Y59" s="39"/>
      <c r="AA59" s="123"/>
      <c r="AB59" s="20"/>
      <c r="AD59" s="39"/>
      <c r="AF59" s="123"/>
      <c r="AG59" s="20"/>
      <c r="AI59" s="39"/>
      <c r="AK59" s="123"/>
      <c r="AL59" s="20"/>
      <c r="AN59" s="39"/>
      <c r="AP59" s="123"/>
      <c r="AQ59" s="20"/>
      <c r="AS59" s="39"/>
      <c r="AU59" s="123"/>
      <c r="AV59" s="20"/>
      <c r="AX59" s="39"/>
      <c r="AZ59" s="123"/>
      <c r="BA59" s="20"/>
      <c r="BC59" s="39"/>
      <c r="BE59" s="123"/>
      <c r="BF59" s="20"/>
      <c r="BH59" s="39"/>
      <c r="BJ59" s="123"/>
      <c r="BK59" s="20"/>
      <c r="BM59" s="39"/>
      <c r="BO59" s="123"/>
      <c r="BP59" s="20"/>
      <c r="BR59" s="39"/>
      <c r="BT59" s="123"/>
      <c r="BU59" s="20"/>
      <c r="BW59" s="39"/>
      <c r="BY59" s="123"/>
      <c r="BZ59" s="20"/>
      <c r="CB59" s="39"/>
      <c r="CD59" s="123"/>
      <c r="CE59" s="20"/>
      <c r="CG59" s="39"/>
      <c r="CI59" s="123"/>
      <c r="CJ59" s="20"/>
      <c r="CL59" s="39"/>
      <c r="CN59" s="123"/>
      <c r="CO59" s="20"/>
      <c r="CQ59" s="39"/>
      <c r="CS59" s="123"/>
      <c r="CT59" s="20"/>
      <c r="CV59" s="39"/>
      <c r="CX59" s="123"/>
      <c r="CY59" s="20"/>
      <c r="DA59" s="39"/>
      <c r="DC59" s="123"/>
      <c r="DD59" s="20"/>
      <c r="DF59" s="39"/>
      <c r="DH59" s="123"/>
      <c r="DI59" s="20"/>
      <c r="DK59" s="39"/>
      <c r="DM59" s="123"/>
      <c r="DN59" s="20"/>
      <c r="DP59" s="39"/>
      <c r="DR59" s="123"/>
    </row>
    <row r="60" spans="1:122" ht="13.5" customHeight="1" x14ac:dyDescent="0.2">
      <c r="A60" s="65"/>
      <c r="C60" s="20"/>
      <c r="E60" s="39"/>
      <c r="G60" s="123"/>
      <c r="H60" s="20"/>
      <c r="J60" s="39"/>
      <c r="L60" s="123"/>
      <c r="M60" s="20"/>
      <c r="O60" s="39"/>
      <c r="Q60" s="123"/>
      <c r="R60" s="20"/>
      <c r="T60" s="39"/>
      <c r="V60" s="123"/>
      <c r="W60" s="20"/>
      <c r="Y60" s="39"/>
      <c r="AA60" s="123"/>
      <c r="AB60" s="20"/>
      <c r="AD60" s="39"/>
      <c r="AF60" s="123"/>
      <c r="AG60" s="20"/>
      <c r="AI60" s="39"/>
      <c r="AK60" s="123"/>
      <c r="AL60" s="20"/>
      <c r="AN60" s="39"/>
      <c r="AP60" s="123"/>
      <c r="AQ60" s="20"/>
      <c r="AS60" s="39"/>
      <c r="AU60" s="123"/>
      <c r="AV60" s="20"/>
      <c r="AX60" s="39"/>
      <c r="AZ60" s="123"/>
      <c r="BA60" s="20"/>
      <c r="BC60" s="39"/>
      <c r="BE60" s="123"/>
      <c r="BF60" s="20"/>
      <c r="BH60" s="39"/>
      <c r="BJ60" s="123"/>
      <c r="BK60" s="20"/>
      <c r="BM60" s="39"/>
      <c r="BO60" s="123"/>
      <c r="BP60" s="20"/>
      <c r="BR60" s="39"/>
      <c r="BT60" s="123"/>
      <c r="BU60" s="20"/>
      <c r="BW60" s="39"/>
      <c r="BY60" s="123"/>
      <c r="BZ60" s="20"/>
      <c r="CB60" s="39"/>
      <c r="CD60" s="123"/>
      <c r="CE60" s="20"/>
      <c r="CG60" s="39"/>
      <c r="CI60" s="123"/>
      <c r="CJ60" s="20"/>
      <c r="CL60" s="39"/>
      <c r="CN60" s="123"/>
      <c r="CO60" s="20"/>
      <c r="CQ60" s="39"/>
      <c r="CS60" s="123"/>
      <c r="CT60" s="20"/>
      <c r="CV60" s="39"/>
      <c r="CX60" s="123"/>
      <c r="CY60" s="20"/>
      <c r="DA60" s="39"/>
      <c r="DC60" s="123"/>
      <c r="DD60" s="20"/>
      <c r="DF60" s="39"/>
      <c r="DH60" s="123"/>
      <c r="DI60" s="20"/>
      <c r="DK60" s="39"/>
      <c r="DM60" s="123"/>
      <c r="DN60" s="20"/>
      <c r="DP60" s="39"/>
      <c r="DR60" s="123"/>
    </row>
    <row r="61" spans="1:122" ht="13.5" customHeight="1" x14ac:dyDescent="0.2">
      <c r="A61" s="65"/>
      <c r="C61" s="20"/>
      <c r="E61" s="39"/>
      <c r="G61" s="123"/>
      <c r="H61" s="20"/>
      <c r="J61" s="39"/>
      <c r="L61" s="123"/>
      <c r="M61" s="20"/>
      <c r="O61" s="39"/>
      <c r="Q61" s="123"/>
      <c r="R61" s="20"/>
      <c r="T61" s="39"/>
      <c r="V61" s="123"/>
      <c r="W61" s="20"/>
      <c r="Y61" s="39"/>
      <c r="AA61" s="123"/>
      <c r="AB61" s="20"/>
      <c r="AD61" s="39"/>
      <c r="AF61" s="123"/>
      <c r="AG61" s="20"/>
      <c r="AI61" s="39"/>
      <c r="AK61" s="123"/>
      <c r="AL61" s="20"/>
      <c r="AN61" s="39"/>
      <c r="AP61" s="123"/>
      <c r="AQ61" s="20"/>
      <c r="AS61" s="39"/>
      <c r="AU61" s="123"/>
      <c r="AV61" s="20"/>
      <c r="AX61" s="39"/>
      <c r="AZ61" s="123"/>
      <c r="BA61" s="20"/>
      <c r="BC61" s="39"/>
      <c r="BE61" s="123"/>
      <c r="BF61" s="20"/>
      <c r="BH61" s="39"/>
      <c r="BJ61" s="123"/>
      <c r="BK61" s="20"/>
      <c r="BM61" s="39"/>
      <c r="BO61" s="123"/>
      <c r="BP61" s="20"/>
      <c r="BR61" s="39"/>
      <c r="BT61" s="123"/>
      <c r="BU61" s="20"/>
      <c r="BW61" s="39"/>
      <c r="BY61" s="123"/>
      <c r="BZ61" s="20"/>
      <c r="CB61" s="39"/>
      <c r="CD61" s="123"/>
      <c r="CE61" s="20"/>
      <c r="CG61" s="39"/>
      <c r="CI61" s="123"/>
      <c r="CJ61" s="20"/>
      <c r="CL61" s="39"/>
      <c r="CN61" s="123"/>
      <c r="CO61" s="20"/>
      <c r="CQ61" s="39"/>
      <c r="CS61" s="123"/>
      <c r="CT61" s="20"/>
      <c r="CV61" s="39"/>
      <c r="CX61" s="123"/>
      <c r="CY61" s="20"/>
      <c r="DA61" s="39"/>
      <c r="DC61" s="123"/>
      <c r="DD61" s="20"/>
      <c r="DF61" s="39"/>
      <c r="DH61" s="123"/>
      <c r="DI61" s="20"/>
      <c r="DK61" s="39"/>
      <c r="DM61" s="123"/>
      <c r="DN61" s="20"/>
      <c r="DP61" s="39"/>
      <c r="DR61" s="123"/>
    </row>
    <row r="62" spans="1:122" ht="13.5" customHeight="1" x14ac:dyDescent="0.2">
      <c r="A62" s="65"/>
      <c r="C62" s="20"/>
      <c r="E62" s="39"/>
      <c r="G62" s="123"/>
      <c r="H62" s="20"/>
      <c r="J62" s="39"/>
      <c r="L62" s="123"/>
      <c r="M62" s="20"/>
      <c r="O62" s="39"/>
      <c r="Q62" s="123"/>
      <c r="R62" s="20"/>
      <c r="T62" s="39"/>
      <c r="V62" s="123"/>
      <c r="W62" s="20"/>
      <c r="Y62" s="39"/>
      <c r="AA62" s="123"/>
      <c r="AB62" s="20"/>
      <c r="AD62" s="39"/>
      <c r="AF62" s="123"/>
      <c r="AG62" s="20"/>
      <c r="AI62" s="39"/>
      <c r="AK62" s="123"/>
      <c r="AL62" s="20"/>
      <c r="AN62" s="39"/>
      <c r="AP62" s="123"/>
      <c r="AQ62" s="20"/>
      <c r="AS62" s="39"/>
      <c r="AU62" s="123"/>
      <c r="AV62" s="20"/>
      <c r="AX62" s="39"/>
      <c r="AZ62" s="123"/>
      <c r="BA62" s="20"/>
      <c r="BC62" s="39"/>
      <c r="BE62" s="123"/>
      <c r="BF62" s="20"/>
      <c r="BH62" s="39"/>
      <c r="BJ62" s="123"/>
      <c r="BK62" s="20"/>
      <c r="BM62" s="39"/>
      <c r="BO62" s="123"/>
      <c r="BP62" s="20"/>
      <c r="BR62" s="39"/>
      <c r="BT62" s="123"/>
      <c r="BU62" s="20"/>
      <c r="BW62" s="39"/>
      <c r="BY62" s="123"/>
      <c r="BZ62" s="20"/>
      <c r="CB62" s="39"/>
      <c r="CD62" s="123"/>
      <c r="CE62" s="20"/>
      <c r="CG62" s="39"/>
      <c r="CI62" s="123"/>
      <c r="CJ62" s="20"/>
      <c r="CL62" s="39"/>
      <c r="CN62" s="123"/>
      <c r="CO62" s="20"/>
      <c r="CQ62" s="39"/>
      <c r="CS62" s="123"/>
      <c r="CT62" s="20"/>
      <c r="CV62" s="39"/>
      <c r="CX62" s="123"/>
      <c r="CY62" s="20"/>
      <c r="DA62" s="39"/>
      <c r="DC62" s="123"/>
      <c r="DD62" s="20"/>
      <c r="DF62" s="39"/>
      <c r="DH62" s="123"/>
      <c r="DI62" s="20"/>
      <c r="DK62" s="39"/>
      <c r="DM62" s="123"/>
      <c r="DN62" s="20"/>
      <c r="DP62" s="39"/>
      <c r="DR62" s="123"/>
    </row>
    <row r="63" spans="1:122" ht="13.5" customHeight="1" x14ac:dyDescent="0.2">
      <c r="A63" s="65"/>
      <c r="C63" s="20"/>
      <c r="E63" s="39"/>
      <c r="G63" s="123"/>
      <c r="H63" s="20"/>
      <c r="J63" s="39"/>
      <c r="L63" s="123"/>
      <c r="M63" s="20"/>
      <c r="O63" s="39"/>
      <c r="Q63" s="123"/>
      <c r="R63" s="20"/>
      <c r="T63" s="39"/>
      <c r="V63" s="123"/>
      <c r="W63" s="20"/>
      <c r="Y63" s="39"/>
      <c r="AA63" s="123"/>
      <c r="AB63" s="20"/>
      <c r="AD63" s="39"/>
      <c r="AF63" s="123"/>
      <c r="AG63" s="20"/>
      <c r="AI63" s="39"/>
      <c r="AK63" s="123"/>
      <c r="AL63" s="20"/>
      <c r="AN63" s="39"/>
      <c r="AP63" s="123"/>
      <c r="AQ63" s="20"/>
      <c r="AS63" s="39"/>
      <c r="AU63" s="123"/>
      <c r="AV63" s="20"/>
      <c r="AX63" s="39"/>
      <c r="AZ63" s="123"/>
      <c r="BA63" s="20"/>
      <c r="BC63" s="39"/>
      <c r="BE63" s="123"/>
      <c r="BF63" s="20"/>
      <c r="BH63" s="39"/>
      <c r="BJ63" s="123"/>
      <c r="BK63" s="20"/>
      <c r="BM63" s="39"/>
      <c r="BO63" s="123"/>
      <c r="BP63" s="20"/>
      <c r="BR63" s="39"/>
      <c r="BT63" s="123"/>
      <c r="BU63" s="20"/>
      <c r="BW63" s="39"/>
      <c r="BY63" s="123"/>
      <c r="BZ63" s="20"/>
      <c r="CB63" s="39"/>
      <c r="CD63" s="123"/>
      <c r="CE63" s="20"/>
      <c r="CG63" s="39"/>
      <c r="CI63" s="123"/>
      <c r="CJ63" s="20"/>
      <c r="CL63" s="39"/>
      <c r="CN63" s="123"/>
      <c r="CO63" s="20"/>
      <c r="CQ63" s="39"/>
      <c r="CS63" s="123"/>
      <c r="CT63" s="20"/>
      <c r="CV63" s="39"/>
      <c r="CX63" s="123"/>
      <c r="CY63" s="20"/>
      <c r="DA63" s="39"/>
      <c r="DC63" s="123"/>
      <c r="DD63" s="20"/>
      <c r="DF63" s="39"/>
      <c r="DH63" s="123"/>
      <c r="DI63" s="20"/>
      <c r="DK63" s="39"/>
      <c r="DM63" s="123"/>
      <c r="DN63" s="20"/>
      <c r="DP63" s="39"/>
      <c r="DR63" s="123"/>
    </row>
    <row r="64" spans="1:122" ht="13.5" customHeight="1" x14ac:dyDescent="0.2">
      <c r="A64" s="65"/>
      <c r="C64" s="20"/>
      <c r="E64" s="39"/>
      <c r="G64" s="123"/>
      <c r="H64" s="20"/>
      <c r="J64" s="39"/>
      <c r="L64" s="123"/>
      <c r="M64" s="20"/>
      <c r="O64" s="39"/>
      <c r="Q64" s="123"/>
      <c r="R64" s="20"/>
      <c r="T64" s="39"/>
      <c r="V64" s="123"/>
      <c r="W64" s="20"/>
      <c r="Y64" s="39"/>
      <c r="AA64" s="123"/>
      <c r="AB64" s="20"/>
      <c r="AD64" s="39"/>
      <c r="AF64" s="123"/>
      <c r="AG64" s="20"/>
      <c r="AI64" s="39"/>
      <c r="AK64" s="123"/>
      <c r="AL64" s="20"/>
      <c r="AN64" s="39"/>
      <c r="AP64" s="123"/>
      <c r="AQ64" s="20"/>
      <c r="AS64" s="39"/>
      <c r="AU64" s="123"/>
      <c r="AV64" s="20"/>
      <c r="AX64" s="39"/>
      <c r="AZ64" s="123"/>
      <c r="BA64" s="20"/>
      <c r="BC64" s="39"/>
      <c r="BE64" s="123"/>
      <c r="BF64" s="20"/>
      <c r="BH64" s="39"/>
      <c r="BJ64" s="123"/>
      <c r="BK64" s="20"/>
      <c r="BM64" s="39"/>
      <c r="BO64" s="123"/>
      <c r="BP64" s="20"/>
      <c r="BR64" s="39"/>
      <c r="BT64" s="123"/>
      <c r="BU64" s="20"/>
      <c r="BW64" s="39"/>
      <c r="BY64" s="123"/>
      <c r="BZ64" s="20"/>
      <c r="CB64" s="39"/>
      <c r="CD64" s="123"/>
      <c r="CE64" s="20"/>
      <c r="CG64" s="39"/>
      <c r="CI64" s="123"/>
      <c r="CJ64" s="20"/>
      <c r="CL64" s="39"/>
      <c r="CN64" s="123"/>
      <c r="CO64" s="20"/>
      <c r="CQ64" s="39"/>
      <c r="CS64" s="123"/>
      <c r="CT64" s="20"/>
      <c r="CV64" s="39"/>
      <c r="CX64" s="123"/>
      <c r="CY64" s="20"/>
      <c r="DA64" s="39"/>
      <c r="DC64" s="123"/>
      <c r="DD64" s="20"/>
      <c r="DF64" s="39"/>
      <c r="DH64" s="123"/>
      <c r="DI64" s="20"/>
      <c r="DK64" s="39"/>
      <c r="DM64" s="123"/>
      <c r="DN64" s="20"/>
      <c r="DP64" s="39"/>
      <c r="DR64" s="123"/>
    </row>
    <row r="65" spans="1:122" ht="13.5" customHeight="1" x14ac:dyDescent="0.2">
      <c r="A65" s="65"/>
      <c r="C65" s="20"/>
      <c r="E65" s="39"/>
      <c r="G65" s="123"/>
      <c r="H65" s="20"/>
      <c r="J65" s="39"/>
      <c r="L65" s="123"/>
      <c r="M65" s="20"/>
      <c r="O65" s="39"/>
      <c r="Q65" s="123"/>
      <c r="R65" s="20"/>
      <c r="T65" s="39"/>
      <c r="V65" s="123"/>
      <c r="W65" s="20"/>
      <c r="Y65" s="39"/>
      <c r="AA65" s="123"/>
      <c r="AB65" s="20"/>
      <c r="AD65" s="39"/>
      <c r="AF65" s="123"/>
      <c r="AG65" s="20"/>
      <c r="AI65" s="39"/>
      <c r="AK65" s="123"/>
      <c r="AL65" s="20"/>
      <c r="AN65" s="39"/>
      <c r="AP65" s="123"/>
      <c r="AQ65" s="20"/>
      <c r="AS65" s="39"/>
      <c r="AU65" s="123"/>
      <c r="AV65" s="20"/>
      <c r="AX65" s="39"/>
      <c r="AZ65" s="123"/>
      <c r="BA65" s="20"/>
      <c r="BC65" s="39"/>
      <c r="BE65" s="123"/>
      <c r="BF65" s="20"/>
      <c r="BH65" s="39"/>
      <c r="BJ65" s="123"/>
      <c r="BK65" s="20"/>
      <c r="BM65" s="39"/>
      <c r="BO65" s="123"/>
      <c r="BP65" s="20"/>
      <c r="BR65" s="39"/>
      <c r="BT65" s="123"/>
      <c r="BU65" s="20"/>
      <c r="BW65" s="39"/>
      <c r="BY65" s="123"/>
      <c r="BZ65" s="20"/>
      <c r="CB65" s="39"/>
      <c r="CD65" s="123"/>
      <c r="CE65" s="20"/>
      <c r="CG65" s="39"/>
      <c r="CI65" s="123"/>
      <c r="CJ65" s="20"/>
      <c r="CL65" s="39"/>
      <c r="CN65" s="123"/>
      <c r="CO65" s="20"/>
      <c r="CQ65" s="39"/>
      <c r="CS65" s="123"/>
      <c r="CT65" s="20"/>
      <c r="CV65" s="39"/>
      <c r="CX65" s="123"/>
      <c r="CY65" s="20"/>
      <c r="DA65" s="39"/>
      <c r="DC65" s="123"/>
      <c r="DD65" s="20"/>
      <c r="DF65" s="39"/>
      <c r="DH65" s="123"/>
      <c r="DI65" s="20"/>
      <c r="DK65" s="39"/>
      <c r="DM65" s="123"/>
      <c r="DN65" s="20"/>
      <c r="DP65" s="39"/>
      <c r="DR65" s="123"/>
    </row>
    <row r="66" spans="1:122" ht="13.5" customHeight="1" x14ac:dyDescent="0.2">
      <c r="A66" s="65"/>
      <c r="C66" s="20"/>
      <c r="E66" s="39"/>
      <c r="G66" s="123"/>
      <c r="H66" s="20"/>
      <c r="J66" s="39"/>
      <c r="L66" s="123"/>
      <c r="M66" s="20"/>
      <c r="O66" s="39"/>
      <c r="Q66" s="123"/>
      <c r="R66" s="20"/>
      <c r="T66" s="39"/>
      <c r="V66" s="123"/>
      <c r="W66" s="20"/>
      <c r="Y66" s="39"/>
      <c r="AA66" s="123"/>
      <c r="AB66" s="20"/>
      <c r="AD66" s="39"/>
      <c r="AF66" s="123"/>
      <c r="AG66" s="20"/>
      <c r="AI66" s="39"/>
      <c r="AK66" s="123"/>
      <c r="AL66" s="20"/>
      <c r="AN66" s="39"/>
      <c r="AP66" s="123"/>
      <c r="AQ66" s="20"/>
      <c r="AS66" s="39"/>
      <c r="AU66" s="123"/>
      <c r="AV66" s="20"/>
      <c r="AX66" s="39"/>
      <c r="AZ66" s="123"/>
      <c r="BA66" s="20"/>
      <c r="BC66" s="39"/>
      <c r="BE66" s="123"/>
      <c r="BF66" s="20"/>
      <c r="BH66" s="39"/>
      <c r="BJ66" s="123"/>
      <c r="BK66" s="20"/>
      <c r="BM66" s="39"/>
      <c r="BO66" s="123"/>
      <c r="BP66" s="20"/>
      <c r="BR66" s="39"/>
      <c r="BT66" s="123"/>
      <c r="BU66" s="20"/>
      <c r="BW66" s="39"/>
      <c r="BY66" s="123"/>
      <c r="BZ66" s="20"/>
      <c r="CB66" s="39"/>
      <c r="CD66" s="123"/>
      <c r="CE66" s="20"/>
      <c r="CG66" s="39"/>
      <c r="CI66" s="123"/>
      <c r="CJ66" s="20"/>
      <c r="CL66" s="39"/>
      <c r="CN66" s="123"/>
      <c r="CO66" s="20"/>
      <c r="CQ66" s="39"/>
      <c r="CS66" s="123"/>
      <c r="CT66" s="20"/>
      <c r="CV66" s="39"/>
      <c r="CX66" s="123"/>
      <c r="CY66" s="20"/>
      <c r="DA66" s="39"/>
      <c r="DC66" s="123"/>
      <c r="DD66" s="20"/>
      <c r="DF66" s="39"/>
      <c r="DH66" s="123"/>
      <c r="DI66" s="20"/>
      <c r="DK66" s="39"/>
      <c r="DM66" s="123"/>
      <c r="DN66" s="20"/>
      <c r="DP66" s="39"/>
      <c r="DR66" s="123"/>
    </row>
    <row r="67" spans="1:122" ht="13.5" customHeight="1" x14ac:dyDescent="0.2">
      <c r="A67" s="65"/>
      <c r="C67" s="20"/>
      <c r="E67" s="39"/>
      <c r="G67" s="123"/>
      <c r="H67" s="20"/>
      <c r="J67" s="39"/>
      <c r="L67" s="123"/>
      <c r="M67" s="20"/>
      <c r="O67" s="39"/>
      <c r="Q67" s="123"/>
      <c r="R67" s="20"/>
      <c r="T67" s="39"/>
      <c r="V67" s="123"/>
      <c r="W67" s="20"/>
      <c r="Y67" s="39"/>
      <c r="AA67" s="123"/>
      <c r="AB67" s="20"/>
      <c r="AD67" s="39"/>
      <c r="AF67" s="123"/>
      <c r="AG67" s="20"/>
      <c r="AI67" s="39"/>
      <c r="AK67" s="123"/>
      <c r="AL67" s="20"/>
      <c r="AN67" s="39"/>
      <c r="AP67" s="123"/>
      <c r="AQ67" s="20"/>
      <c r="AS67" s="39"/>
      <c r="AU67" s="123"/>
      <c r="AV67" s="20"/>
      <c r="AX67" s="39"/>
      <c r="AZ67" s="123"/>
      <c r="BA67" s="20"/>
      <c r="BC67" s="39"/>
      <c r="BE67" s="123"/>
      <c r="BF67" s="20"/>
      <c r="BH67" s="39"/>
      <c r="BJ67" s="123"/>
      <c r="BK67" s="20"/>
      <c r="BM67" s="39"/>
      <c r="BO67" s="123"/>
      <c r="BP67" s="20"/>
      <c r="BR67" s="39"/>
      <c r="BT67" s="123"/>
      <c r="BU67" s="20"/>
      <c r="BW67" s="39"/>
      <c r="BY67" s="123"/>
      <c r="BZ67" s="20"/>
      <c r="CB67" s="39"/>
      <c r="CD67" s="123"/>
      <c r="CE67" s="20"/>
      <c r="CG67" s="39"/>
      <c r="CI67" s="123"/>
      <c r="CJ67" s="20"/>
      <c r="CL67" s="39"/>
      <c r="CN67" s="123"/>
      <c r="CO67" s="20"/>
      <c r="CQ67" s="39"/>
      <c r="CS67" s="123"/>
      <c r="CT67" s="20"/>
      <c r="CV67" s="39"/>
      <c r="CX67" s="123"/>
      <c r="CY67" s="20"/>
      <c r="DA67" s="39"/>
      <c r="DC67" s="123"/>
      <c r="DD67" s="20"/>
      <c r="DF67" s="39"/>
      <c r="DH67" s="123"/>
      <c r="DI67" s="20"/>
      <c r="DK67" s="39"/>
      <c r="DM67" s="123"/>
      <c r="DN67" s="20"/>
      <c r="DP67" s="39"/>
      <c r="DR67" s="123"/>
    </row>
    <row r="68" spans="1:122" ht="13.5" customHeight="1" x14ac:dyDescent="0.2">
      <c r="A68" s="65"/>
      <c r="C68" s="20"/>
      <c r="E68" s="39"/>
      <c r="G68" s="123"/>
      <c r="H68" s="20"/>
      <c r="J68" s="39"/>
      <c r="L68" s="123"/>
      <c r="M68" s="20"/>
      <c r="O68" s="39"/>
      <c r="Q68" s="123"/>
      <c r="R68" s="20"/>
      <c r="T68" s="39"/>
      <c r="V68" s="123"/>
      <c r="W68" s="20"/>
      <c r="Y68" s="39"/>
      <c r="AA68" s="123"/>
      <c r="AB68" s="20"/>
      <c r="AD68" s="39"/>
      <c r="AF68" s="123"/>
      <c r="AG68" s="20"/>
      <c r="AI68" s="39"/>
      <c r="AK68" s="123"/>
      <c r="AL68" s="20"/>
      <c r="AN68" s="39"/>
      <c r="AP68" s="123"/>
      <c r="AQ68" s="20"/>
      <c r="AS68" s="39"/>
      <c r="AU68" s="123"/>
      <c r="AV68" s="20"/>
      <c r="AX68" s="39"/>
      <c r="AZ68" s="123"/>
      <c r="BA68" s="20"/>
      <c r="BC68" s="39"/>
      <c r="BE68" s="123"/>
      <c r="BF68" s="20"/>
      <c r="BH68" s="39"/>
      <c r="BJ68" s="123"/>
      <c r="BK68" s="20"/>
      <c r="BM68" s="39"/>
      <c r="BO68" s="123"/>
      <c r="BP68" s="20"/>
      <c r="BR68" s="39"/>
      <c r="BT68" s="123"/>
      <c r="BU68" s="20"/>
      <c r="BW68" s="39"/>
      <c r="BY68" s="123"/>
      <c r="BZ68" s="20"/>
      <c r="CB68" s="39"/>
      <c r="CD68" s="123"/>
      <c r="CE68" s="20"/>
      <c r="CG68" s="39"/>
      <c r="CI68" s="123"/>
      <c r="CJ68" s="20"/>
      <c r="CL68" s="39"/>
      <c r="CN68" s="123"/>
      <c r="CO68" s="20"/>
      <c r="CQ68" s="39"/>
      <c r="CS68" s="123"/>
      <c r="CT68" s="20"/>
      <c r="CV68" s="39"/>
      <c r="CX68" s="123"/>
      <c r="CY68" s="20"/>
      <c r="DA68" s="39"/>
      <c r="DC68" s="123"/>
      <c r="DD68" s="20"/>
      <c r="DF68" s="39"/>
      <c r="DH68" s="123"/>
      <c r="DI68" s="20"/>
      <c r="DK68" s="39"/>
      <c r="DM68" s="123"/>
      <c r="DN68" s="20"/>
      <c r="DP68" s="39"/>
      <c r="DR68" s="123"/>
    </row>
    <row r="69" spans="1:122" ht="13.5" customHeight="1" x14ac:dyDescent="0.2">
      <c r="A69" s="65"/>
      <c r="C69" s="20"/>
      <c r="E69" s="39"/>
      <c r="G69" s="123"/>
      <c r="H69" s="20"/>
      <c r="J69" s="39"/>
      <c r="L69" s="123"/>
      <c r="M69" s="20"/>
      <c r="O69" s="39"/>
      <c r="Q69" s="123"/>
      <c r="R69" s="20"/>
      <c r="T69" s="39"/>
      <c r="V69" s="123"/>
      <c r="W69" s="20"/>
      <c r="Y69" s="39"/>
      <c r="AA69" s="123"/>
      <c r="AB69" s="20"/>
      <c r="AD69" s="39"/>
      <c r="AF69" s="123"/>
      <c r="AG69" s="20"/>
      <c r="AI69" s="39"/>
      <c r="AK69" s="123"/>
      <c r="AL69" s="20"/>
      <c r="AN69" s="39"/>
      <c r="AP69" s="123"/>
      <c r="AQ69" s="20"/>
      <c r="AS69" s="39"/>
      <c r="AU69" s="123"/>
      <c r="AV69" s="20"/>
      <c r="AX69" s="39"/>
      <c r="AZ69" s="123"/>
      <c r="BA69" s="20"/>
      <c r="BC69" s="39"/>
      <c r="BE69" s="123"/>
      <c r="BF69" s="20"/>
      <c r="BH69" s="39"/>
      <c r="BJ69" s="123"/>
      <c r="BK69" s="20"/>
      <c r="BM69" s="39"/>
      <c r="BO69" s="123"/>
      <c r="BP69" s="20"/>
      <c r="BR69" s="39"/>
      <c r="BT69" s="123"/>
      <c r="BU69" s="20"/>
      <c r="BW69" s="39"/>
      <c r="BY69" s="123"/>
      <c r="BZ69" s="20"/>
      <c r="CB69" s="39"/>
      <c r="CD69" s="123"/>
      <c r="CE69" s="20"/>
      <c r="CG69" s="39"/>
      <c r="CI69" s="123"/>
      <c r="CJ69" s="20"/>
      <c r="CL69" s="39"/>
      <c r="CN69" s="123"/>
      <c r="CO69" s="20"/>
      <c r="CQ69" s="39"/>
      <c r="CS69" s="123"/>
      <c r="CT69" s="20"/>
      <c r="CV69" s="39"/>
      <c r="CX69" s="123"/>
      <c r="CY69" s="20"/>
      <c r="DA69" s="39"/>
      <c r="DC69" s="123"/>
      <c r="DD69" s="20"/>
      <c r="DF69" s="39"/>
      <c r="DH69" s="123"/>
      <c r="DI69" s="20"/>
      <c r="DK69" s="39"/>
      <c r="DM69" s="123"/>
      <c r="DN69" s="20"/>
      <c r="DP69" s="39"/>
      <c r="DR69" s="123"/>
    </row>
    <row r="70" spans="1:122" ht="13.5" customHeight="1" x14ac:dyDescent="0.2">
      <c r="A70" s="65"/>
      <c r="C70" s="20"/>
      <c r="E70" s="39"/>
      <c r="G70" s="123"/>
      <c r="H70" s="20"/>
      <c r="J70" s="39"/>
      <c r="L70" s="123"/>
      <c r="M70" s="20"/>
      <c r="O70" s="39"/>
      <c r="Q70" s="123"/>
      <c r="R70" s="20"/>
      <c r="T70" s="39"/>
      <c r="V70" s="123"/>
      <c r="W70" s="20"/>
      <c r="Y70" s="39"/>
      <c r="AA70" s="123"/>
      <c r="AB70" s="20"/>
      <c r="AD70" s="39"/>
      <c r="AF70" s="123"/>
      <c r="AG70" s="20"/>
      <c r="AI70" s="39"/>
      <c r="AK70" s="123"/>
      <c r="AL70" s="20"/>
      <c r="AN70" s="39"/>
      <c r="AP70" s="123"/>
      <c r="AQ70" s="20"/>
      <c r="AS70" s="39"/>
      <c r="AU70" s="123"/>
      <c r="AV70" s="20"/>
      <c r="AX70" s="39"/>
      <c r="AZ70" s="123"/>
      <c r="BA70" s="20"/>
      <c r="BC70" s="39"/>
      <c r="BE70" s="123"/>
      <c r="BF70" s="20"/>
      <c r="BH70" s="39"/>
      <c r="BJ70" s="123"/>
      <c r="BK70" s="20"/>
      <c r="BM70" s="39"/>
      <c r="BO70" s="123"/>
      <c r="BP70" s="20"/>
      <c r="BR70" s="39"/>
      <c r="BT70" s="123"/>
      <c r="BU70" s="20"/>
      <c r="BW70" s="39"/>
      <c r="BY70" s="123"/>
      <c r="BZ70" s="20"/>
      <c r="CB70" s="39"/>
      <c r="CD70" s="123"/>
      <c r="CE70" s="20"/>
      <c r="CG70" s="39"/>
      <c r="CI70" s="123"/>
      <c r="CJ70" s="20"/>
      <c r="CL70" s="39"/>
      <c r="CN70" s="123"/>
      <c r="CO70" s="20"/>
      <c r="CQ70" s="39"/>
      <c r="CS70" s="123"/>
      <c r="CT70" s="20"/>
      <c r="CV70" s="39"/>
      <c r="CX70" s="123"/>
      <c r="CY70" s="20"/>
      <c r="DA70" s="39"/>
      <c r="DC70" s="123"/>
      <c r="DD70" s="20"/>
      <c r="DF70" s="39"/>
      <c r="DH70" s="123"/>
      <c r="DI70" s="20"/>
      <c r="DK70" s="39"/>
      <c r="DM70" s="123"/>
      <c r="DN70" s="20"/>
      <c r="DP70" s="39"/>
      <c r="DR70" s="123"/>
    </row>
    <row r="71" spans="1:122" ht="13.5" customHeight="1" x14ac:dyDescent="0.2">
      <c r="A71" s="65"/>
      <c r="C71" s="20"/>
      <c r="E71" s="39"/>
      <c r="G71" s="123"/>
      <c r="H71" s="20"/>
      <c r="J71" s="39"/>
      <c r="L71" s="123"/>
      <c r="M71" s="20"/>
      <c r="O71" s="39"/>
      <c r="Q71" s="123"/>
      <c r="R71" s="20"/>
      <c r="T71" s="39"/>
      <c r="V71" s="123"/>
      <c r="W71" s="20"/>
      <c r="Y71" s="39"/>
      <c r="AA71" s="123"/>
      <c r="AB71" s="20"/>
      <c r="AD71" s="39"/>
      <c r="AF71" s="123"/>
      <c r="AG71" s="20"/>
      <c r="AI71" s="39"/>
      <c r="AK71" s="123"/>
      <c r="AL71" s="20"/>
      <c r="AN71" s="39"/>
      <c r="AP71" s="123"/>
      <c r="AQ71" s="20"/>
      <c r="AS71" s="39"/>
      <c r="AU71" s="123"/>
      <c r="AV71" s="20"/>
      <c r="AX71" s="39"/>
      <c r="AZ71" s="123"/>
      <c r="BA71" s="20"/>
      <c r="BC71" s="39"/>
      <c r="BE71" s="123"/>
      <c r="BF71" s="20"/>
      <c r="BH71" s="39"/>
      <c r="BJ71" s="123"/>
      <c r="BK71" s="20"/>
      <c r="BM71" s="39"/>
      <c r="BO71" s="123"/>
      <c r="BP71" s="20"/>
      <c r="BR71" s="39"/>
      <c r="BT71" s="123"/>
      <c r="BU71" s="20"/>
      <c r="BW71" s="39"/>
      <c r="BY71" s="123"/>
      <c r="BZ71" s="20"/>
      <c r="CB71" s="39"/>
      <c r="CD71" s="123"/>
      <c r="CE71" s="20"/>
      <c r="CG71" s="39"/>
      <c r="CI71" s="123"/>
      <c r="CJ71" s="20"/>
      <c r="CL71" s="39"/>
      <c r="CN71" s="123"/>
      <c r="CO71" s="20"/>
      <c r="CQ71" s="39"/>
      <c r="CS71" s="123"/>
      <c r="CT71" s="20"/>
      <c r="CV71" s="39"/>
      <c r="CX71" s="123"/>
      <c r="CY71" s="20"/>
      <c r="DA71" s="39"/>
      <c r="DC71" s="123"/>
      <c r="DD71" s="20"/>
      <c r="DF71" s="39"/>
      <c r="DH71" s="123"/>
      <c r="DI71" s="20"/>
      <c r="DK71" s="39"/>
      <c r="DM71" s="123"/>
      <c r="DN71" s="20"/>
      <c r="DP71" s="39"/>
      <c r="DR71" s="123"/>
    </row>
    <row r="72" spans="1:122" ht="13.5" customHeight="1" x14ac:dyDescent="0.2">
      <c r="A72" s="65"/>
      <c r="C72" s="20"/>
      <c r="E72" s="39"/>
      <c r="G72" s="123"/>
      <c r="H72" s="20"/>
      <c r="J72" s="39"/>
      <c r="L72" s="123"/>
      <c r="M72" s="20"/>
      <c r="O72" s="39"/>
      <c r="Q72" s="123"/>
      <c r="R72" s="20"/>
      <c r="T72" s="39"/>
      <c r="V72" s="123"/>
      <c r="W72" s="20"/>
      <c r="Y72" s="39"/>
      <c r="AA72" s="123"/>
      <c r="AB72" s="20"/>
      <c r="AD72" s="39"/>
      <c r="AF72" s="123"/>
      <c r="AG72" s="20"/>
      <c r="AI72" s="39"/>
      <c r="AK72" s="123"/>
      <c r="AL72" s="20"/>
      <c r="AN72" s="39"/>
      <c r="AP72" s="123"/>
      <c r="AQ72" s="20"/>
      <c r="AS72" s="39"/>
      <c r="AU72" s="123"/>
      <c r="AV72" s="20"/>
      <c r="AX72" s="39"/>
      <c r="AZ72" s="123"/>
      <c r="BA72" s="20"/>
      <c r="BC72" s="39"/>
      <c r="BE72" s="123"/>
      <c r="BF72" s="20"/>
      <c r="BH72" s="39"/>
      <c r="BJ72" s="123"/>
      <c r="BK72" s="20"/>
      <c r="BM72" s="39"/>
      <c r="BO72" s="123"/>
      <c r="BP72" s="20"/>
      <c r="BR72" s="39"/>
      <c r="BT72" s="123"/>
      <c r="BU72" s="20"/>
      <c r="BW72" s="39"/>
      <c r="BY72" s="123"/>
      <c r="BZ72" s="20"/>
      <c r="CB72" s="39"/>
      <c r="CD72" s="123"/>
      <c r="CE72" s="20"/>
      <c r="CG72" s="39"/>
      <c r="CI72" s="123"/>
      <c r="CJ72" s="20"/>
      <c r="CL72" s="39"/>
      <c r="CN72" s="123"/>
      <c r="CO72" s="20"/>
      <c r="CQ72" s="39"/>
      <c r="CS72" s="123"/>
      <c r="CT72" s="20"/>
      <c r="CV72" s="39"/>
      <c r="CX72" s="123"/>
      <c r="CY72" s="20"/>
      <c r="DA72" s="39"/>
      <c r="DC72" s="123"/>
      <c r="DD72" s="20"/>
      <c r="DF72" s="39"/>
      <c r="DH72" s="123"/>
      <c r="DI72" s="20"/>
      <c r="DK72" s="39"/>
      <c r="DM72" s="123"/>
      <c r="DN72" s="20"/>
      <c r="DP72" s="39"/>
      <c r="DR72" s="123"/>
    </row>
    <row r="73" spans="1:122" ht="13.5" customHeight="1" x14ac:dyDescent="0.2">
      <c r="A73" s="65"/>
      <c r="C73" s="20"/>
      <c r="E73" s="39"/>
      <c r="G73" s="123"/>
      <c r="H73" s="20"/>
      <c r="J73" s="39"/>
      <c r="L73" s="123"/>
      <c r="M73" s="20"/>
      <c r="O73" s="39"/>
      <c r="Q73" s="123"/>
      <c r="R73" s="20"/>
      <c r="T73" s="39"/>
      <c r="V73" s="123"/>
      <c r="W73" s="20"/>
      <c r="Y73" s="39"/>
      <c r="AA73" s="123"/>
      <c r="AB73" s="20"/>
      <c r="AD73" s="39"/>
      <c r="AF73" s="123"/>
      <c r="AG73" s="20"/>
      <c r="AI73" s="39"/>
      <c r="AK73" s="123"/>
      <c r="AL73" s="20"/>
      <c r="AN73" s="39"/>
      <c r="AP73" s="123"/>
      <c r="AQ73" s="20"/>
      <c r="AS73" s="39"/>
      <c r="AU73" s="123"/>
      <c r="AV73" s="20"/>
      <c r="AX73" s="39"/>
      <c r="AZ73" s="123"/>
      <c r="BA73" s="20"/>
      <c r="BC73" s="39"/>
      <c r="BE73" s="123"/>
      <c r="BF73" s="20"/>
      <c r="BH73" s="39"/>
      <c r="BJ73" s="123"/>
      <c r="BK73" s="20"/>
      <c r="BM73" s="39"/>
      <c r="BO73" s="123"/>
      <c r="BP73" s="20"/>
      <c r="BR73" s="39"/>
      <c r="BT73" s="123"/>
      <c r="BU73" s="20"/>
      <c r="BW73" s="39"/>
      <c r="BY73" s="123"/>
      <c r="BZ73" s="20"/>
      <c r="CB73" s="39"/>
      <c r="CD73" s="123"/>
      <c r="CE73" s="20"/>
      <c r="CG73" s="39"/>
      <c r="CI73" s="123"/>
      <c r="CJ73" s="20"/>
      <c r="CL73" s="39"/>
      <c r="CN73" s="123"/>
      <c r="CO73" s="20"/>
      <c r="CQ73" s="39"/>
      <c r="CS73" s="123"/>
      <c r="CT73" s="20"/>
      <c r="CV73" s="39"/>
      <c r="CX73" s="123"/>
      <c r="CY73" s="20"/>
      <c r="DA73" s="39"/>
      <c r="DC73" s="123"/>
      <c r="DD73" s="20"/>
      <c r="DF73" s="39"/>
      <c r="DH73" s="123"/>
      <c r="DI73" s="20"/>
      <c r="DK73" s="39"/>
      <c r="DM73" s="123"/>
      <c r="DN73" s="20"/>
      <c r="DP73" s="39"/>
      <c r="DR73" s="123"/>
    </row>
    <row r="74" spans="1:122" ht="13.5" customHeight="1" x14ac:dyDescent="0.2">
      <c r="A74" s="65"/>
      <c r="C74" s="20"/>
      <c r="E74" s="39"/>
      <c r="G74" s="123"/>
      <c r="H74" s="20"/>
      <c r="J74" s="39"/>
      <c r="L74" s="123"/>
      <c r="M74" s="20"/>
      <c r="O74" s="39"/>
      <c r="Q74" s="123"/>
      <c r="R74" s="20"/>
      <c r="T74" s="39"/>
      <c r="V74" s="123"/>
      <c r="W74" s="20"/>
      <c r="Y74" s="39"/>
      <c r="AA74" s="123"/>
      <c r="AB74" s="20"/>
      <c r="AD74" s="39"/>
      <c r="AF74" s="123"/>
      <c r="AG74" s="20"/>
      <c r="AI74" s="39"/>
      <c r="AK74" s="123"/>
      <c r="AL74" s="20"/>
      <c r="AN74" s="39"/>
      <c r="AP74" s="123"/>
      <c r="AQ74" s="20"/>
      <c r="AS74" s="39"/>
      <c r="AU74" s="123"/>
      <c r="AV74" s="20"/>
      <c r="AX74" s="39"/>
      <c r="AZ74" s="123"/>
      <c r="BA74" s="20"/>
      <c r="BC74" s="39"/>
      <c r="BE74" s="123"/>
      <c r="BF74" s="20"/>
      <c r="BH74" s="39"/>
      <c r="BJ74" s="123"/>
      <c r="BK74" s="20"/>
      <c r="BM74" s="39"/>
      <c r="BO74" s="123"/>
      <c r="BP74" s="20"/>
      <c r="BR74" s="39"/>
      <c r="BT74" s="123"/>
      <c r="BU74" s="20"/>
      <c r="BW74" s="39"/>
      <c r="BY74" s="123"/>
      <c r="BZ74" s="20"/>
      <c r="CB74" s="39"/>
      <c r="CD74" s="123"/>
      <c r="CE74" s="20"/>
      <c r="CG74" s="39"/>
      <c r="CI74" s="123"/>
      <c r="CJ74" s="20"/>
      <c r="CL74" s="39"/>
      <c r="CN74" s="123"/>
      <c r="CO74" s="20"/>
      <c r="CQ74" s="39"/>
      <c r="CS74" s="123"/>
      <c r="CT74" s="20"/>
      <c r="CV74" s="39"/>
      <c r="CX74" s="123"/>
      <c r="CY74" s="20"/>
      <c r="DA74" s="39"/>
      <c r="DC74" s="123"/>
      <c r="DD74" s="20"/>
      <c r="DF74" s="39"/>
      <c r="DH74" s="123"/>
      <c r="DI74" s="20"/>
      <c r="DK74" s="39"/>
      <c r="DM74" s="123"/>
      <c r="DN74" s="20"/>
      <c r="DP74" s="39"/>
      <c r="DR74" s="123"/>
    </row>
    <row r="75" spans="1:122" ht="13.5" customHeight="1" x14ac:dyDescent="0.2">
      <c r="A75" s="65"/>
      <c r="C75" s="20"/>
      <c r="E75" s="39"/>
      <c r="G75" s="123"/>
      <c r="H75" s="20"/>
      <c r="J75" s="39"/>
      <c r="L75" s="123"/>
      <c r="M75" s="20"/>
      <c r="O75" s="39"/>
      <c r="Q75" s="123"/>
      <c r="R75" s="20"/>
      <c r="T75" s="39"/>
      <c r="V75" s="123"/>
      <c r="W75" s="20"/>
      <c r="Y75" s="39"/>
      <c r="AA75" s="123"/>
      <c r="AB75" s="20"/>
      <c r="AD75" s="39"/>
      <c r="AF75" s="123"/>
      <c r="AG75" s="20"/>
      <c r="AI75" s="39"/>
      <c r="AK75" s="123"/>
      <c r="AL75" s="20"/>
      <c r="AN75" s="39"/>
      <c r="AP75" s="123"/>
      <c r="AQ75" s="20"/>
      <c r="AS75" s="39"/>
      <c r="AU75" s="123"/>
      <c r="AV75" s="20"/>
      <c r="AX75" s="39"/>
      <c r="AZ75" s="123"/>
      <c r="BA75" s="20"/>
      <c r="BC75" s="39"/>
      <c r="BE75" s="123"/>
      <c r="BF75" s="20"/>
      <c r="BH75" s="39"/>
      <c r="BJ75" s="123"/>
      <c r="BK75" s="20"/>
      <c r="BM75" s="39"/>
      <c r="BO75" s="123"/>
      <c r="BP75" s="20"/>
      <c r="BR75" s="39"/>
      <c r="BT75" s="123"/>
      <c r="BU75" s="20"/>
      <c r="BW75" s="39"/>
      <c r="BY75" s="123"/>
      <c r="BZ75" s="20"/>
      <c r="CB75" s="39"/>
      <c r="CD75" s="123"/>
      <c r="CE75" s="20"/>
      <c r="CG75" s="39"/>
      <c r="CI75" s="123"/>
      <c r="CJ75" s="20"/>
      <c r="CL75" s="39"/>
      <c r="CN75" s="123"/>
      <c r="CO75" s="20"/>
      <c r="CQ75" s="39"/>
      <c r="CS75" s="123"/>
      <c r="CT75" s="20"/>
      <c r="CV75" s="39"/>
      <c r="CX75" s="123"/>
      <c r="CY75" s="20"/>
      <c r="DA75" s="39"/>
      <c r="DC75" s="123"/>
      <c r="DD75" s="20"/>
      <c r="DF75" s="39"/>
      <c r="DH75" s="123"/>
      <c r="DI75" s="20"/>
      <c r="DK75" s="39"/>
      <c r="DM75" s="123"/>
      <c r="DN75" s="20"/>
      <c r="DP75" s="39"/>
      <c r="DR75" s="123"/>
    </row>
    <row r="76" spans="1:122" ht="13.5" customHeight="1" x14ac:dyDescent="0.2">
      <c r="A76" s="65"/>
      <c r="C76" s="20"/>
      <c r="E76" s="39"/>
      <c r="G76" s="123"/>
      <c r="H76" s="20"/>
      <c r="J76" s="39"/>
      <c r="L76" s="123"/>
      <c r="M76" s="20"/>
      <c r="O76" s="39"/>
      <c r="Q76" s="123"/>
      <c r="R76" s="20"/>
      <c r="T76" s="39"/>
      <c r="V76" s="123"/>
      <c r="W76" s="20"/>
      <c r="Y76" s="39"/>
      <c r="AA76" s="123"/>
      <c r="AB76" s="20"/>
      <c r="AD76" s="39"/>
      <c r="AF76" s="123"/>
      <c r="AG76" s="20"/>
      <c r="AI76" s="39"/>
      <c r="AK76" s="123"/>
      <c r="AL76" s="20"/>
      <c r="AN76" s="39"/>
      <c r="AP76" s="123"/>
      <c r="AQ76" s="20"/>
      <c r="AS76" s="39"/>
      <c r="AU76" s="123"/>
      <c r="AV76" s="20"/>
      <c r="AX76" s="39"/>
      <c r="AZ76" s="123"/>
      <c r="BA76" s="20"/>
      <c r="BC76" s="39"/>
      <c r="BE76" s="123"/>
      <c r="BF76" s="20"/>
      <c r="BH76" s="39"/>
      <c r="BJ76" s="123"/>
      <c r="BK76" s="20"/>
      <c r="BM76" s="39"/>
      <c r="BO76" s="123"/>
      <c r="BP76" s="20"/>
      <c r="BR76" s="39"/>
      <c r="BT76" s="123"/>
      <c r="BU76" s="20"/>
      <c r="BW76" s="39"/>
      <c r="BY76" s="123"/>
      <c r="BZ76" s="20"/>
      <c r="CB76" s="39"/>
      <c r="CD76" s="123"/>
      <c r="CE76" s="20"/>
      <c r="CG76" s="39"/>
      <c r="CI76" s="123"/>
      <c r="CJ76" s="20"/>
      <c r="CL76" s="39"/>
      <c r="CN76" s="123"/>
      <c r="CO76" s="20"/>
      <c r="CQ76" s="39"/>
      <c r="CS76" s="123"/>
      <c r="CT76" s="20"/>
      <c r="CV76" s="39"/>
      <c r="CX76" s="123"/>
      <c r="CY76" s="20"/>
      <c r="DA76" s="39"/>
      <c r="DC76" s="123"/>
      <c r="DD76" s="20"/>
      <c r="DF76" s="39"/>
      <c r="DH76" s="123"/>
      <c r="DI76" s="20"/>
      <c r="DK76" s="39"/>
      <c r="DM76" s="123"/>
      <c r="DN76" s="20"/>
      <c r="DP76" s="39"/>
      <c r="DR76" s="123"/>
    </row>
    <row r="77" spans="1:122" ht="13.5" customHeight="1" x14ac:dyDescent="0.2">
      <c r="A77" s="65"/>
      <c r="C77" s="20"/>
      <c r="E77" s="39"/>
      <c r="G77" s="123"/>
      <c r="H77" s="20"/>
      <c r="J77" s="39"/>
      <c r="L77" s="123"/>
      <c r="M77" s="20"/>
      <c r="O77" s="39"/>
      <c r="Q77" s="123"/>
      <c r="R77" s="20"/>
      <c r="T77" s="39"/>
      <c r="V77" s="123"/>
      <c r="W77" s="20"/>
      <c r="Y77" s="39"/>
      <c r="AA77" s="123"/>
      <c r="AB77" s="20"/>
      <c r="AD77" s="39"/>
      <c r="AF77" s="123"/>
      <c r="AG77" s="20"/>
      <c r="AI77" s="39"/>
      <c r="AK77" s="123"/>
      <c r="AL77" s="20"/>
      <c r="AN77" s="39"/>
      <c r="AP77" s="123"/>
      <c r="AQ77" s="20"/>
      <c r="AS77" s="39"/>
      <c r="AU77" s="123"/>
      <c r="AV77" s="20"/>
      <c r="AX77" s="39"/>
      <c r="AZ77" s="123"/>
      <c r="BA77" s="20"/>
      <c r="BC77" s="39"/>
      <c r="BE77" s="123"/>
      <c r="BF77" s="20"/>
      <c r="BH77" s="39"/>
      <c r="BJ77" s="123"/>
      <c r="BK77" s="20"/>
      <c r="BM77" s="39"/>
      <c r="BO77" s="123"/>
      <c r="BP77" s="20"/>
      <c r="BR77" s="39"/>
      <c r="BT77" s="123"/>
      <c r="BU77" s="20"/>
      <c r="BW77" s="39"/>
      <c r="BY77" s="123"/>
      <c r="BZ77" s="20"/>
      <c r="CB77" s="39"/>
      <c r="CD77" s="123"/>
      <c r="CE77" s="20"/>
      <c r="CG77" s="39"/>
      <c r="CI77" s="123"/>
      <c r="CJ77" s="20"/>
      <c r="CL77" s="39"/>
      <c r="CN77" s="123"/>
      <c r="CO77" s="20"/>
      <c r="CQ77" s="39"/>
      <c r="CS77" s="123"/>
      <c r="CT77" s="20"/>
      <c r="CV77" s="39"/>
      <c r="CX77" s="123"/>
      <c r="CY77" s="20"/>
      <c r="DA77" s="39"/>
      <c r="DC77" s="123"/>
      <c r="DD77" s="20"/>
      <c r="DF77" s="39"/>
      <c r="DH77" s="123"/>
      <c r="DI77" s="20"/>
      <c r="DK77" s="39"/>
      <c r="DM77" s="123"/>
      <c r="DN77" s="20"/>
      <c r="DP77" s="39"/>
      <c r="DR77" s="123"/>
    </row>
    <row r="78" spans="1:122" ht="13.5" customHeight="1" x14ac:dyDescent="0.2">
      <c r="A78" s="65"/>
      <c r="C78" s="20"/>
      <c r="E78" s="39"/>
      <c r="G78" s="123"/>
      <c r="H78" s="20"/>
      <c r="J78" s="39"/>
      <c r="L78" s="123"/>
      <c r="M78" s="20"/>
      <c r="O78" s="39"/>
      <c r="Q78" s="123"/>
      <c r="R78" s="20"/>
      <c r="T78" s="39"/>
      <c r="V78" s="123"/>
      <c r="W78" s="20"/>
      <c r="Y78" s="39"/>
      <c r="AA78" s="123"/>
      <c r="AB78" s="20"/>
      <c r="AD78" s="39"/>
      <c r="AF78" s="123"/>
      <c r="AG78" s="20"/>
      <c r="AI78" s="39"/>
      <c r="AK78" s="123"/>
      <c r="AL78" s="20"/>
      <c r="AN78" s="39"/>
      <c r="AP78" s="123"/>
      <c r="AQ78" s="20"/>
      <c r="AS78" s="39"/>
      <c r="AU78" s="123"/>
      <c r="AV78" s="20"/>
      <c r="AX78" s="39"/>
      <c r="AZ78" s="123"/>
      <c r="BA78" s="20"/>
      <c r="BC78" s="39"/>
      <c r="BE78" s="123"/>
      <c r="BF78" s="20"/>
      <c r="BH78" s="39"/>
      <c r="BJ78" s="123"/>
      <c r="BK78" s="20"/>
      <c r="BM78" s="39"/>
      <c r="BO78" s="123"/>
      <c r="BP78" s="20"/>
      <c r="BR78" s="39"/>
      <c r="BT78" s="123"/>
      <c r="BU78" s="20"/>
      <c r="BW78" s="39"/>
      <c r="BY78" s="123"/>
      <c r="BZ78" s="20"/>
      <c r="CB78" s="39"/>
      <c r="CD78" s="123"/>
      <c r="CE78" s="20"/>
      <c r="CG78" s="39"/>
      <c r="CI78" s="123"/>
      <c r="CJ78" s="20"/>
      <c r="CL78" s="39"/>
      <c r="CN78" s="123"/>
      <c r="CO78" s="20"/>
      <c r="CQ78" s="39"/>
      <c r="CS78" s="123"/>
      <c r="CT78" s="20"/>
      <c r="CV78" s="39"/>
      <c r="CX78" s="123"/>
      <c r="CY78" s="20"/>
      <c r="DA78" s="39"/>
      <c r="DC78" s="123"/>
      <c r="DD78" s="20"/>
      <c r="DF78" s="39"/>
      <c r="DH78" s="123"/>
      <c r="DI78" s="20"/>
      <c r="DK78" s="39"/>
      <c r="DM78" s="123"/>
      <c r="DN78" s="20"/>
      <c r="DP78" s="39"/>
      <c r="DR78" s="123"/>
    </row>
    <row r="79" spans="1:122" ht="13.5" customHeight="1" x14ac:dyDescent="0.2">
      <c r="A79" s="65"/>
      <c r="C79" s="20"/>
      <c r="E79" s="39"/>
      <c r="G79" s="123"/>
      <c r="H79" s="20"/>
      <c r="J79" s="39"/>
      <c r="L79" s="123"/>
      <c r="M79" s="20"/>
      <c r="O79" s="39"/>
      <c r="Q79" s="123"/>
      <c r="R79" s="20"/>
      <c r="T79" s="39"/>
      <c r="V79" s="123"/>
      <c r="W79" s="20"/>
      <c r="Y79" s="39"/>
      <c r="AA79" s="123"/>
      <c r="AB79" s="20"/>
      <c r="AD79" s="39"/>
      <c r="AF79" s="123"/>
      <c r="AG79" s="20"/>
      <c r="AI79" s="39"/>
      <c r="AK79" s="123"/>
      <c r="AL79" s="20"/>
      <c r="AN79" s="39"/>
      <c r="AP79" s="123"/>
      <c r="AQ79" s="20"/>
      <c r="AS79" s="39"/>
      <c r="AU79" s="123"/>
      <c r="AV79" s="20"/>
      <c r="AX79" s="39"/>
      <c r="AZ79" s="123"/>
      <c r="BA79" s="20"/>
      <c r="BC79" s="39"/>
      <c r="BE79" s="123"/>
      <c r="BF79" s="20"/>
      <c r="BH79" s="39"/>
      <c r="BJ79" s="123"/>
      <c r="BK79" s="20"/>
      <c r="BM79" s="39"/>
      <c r="BO79" s="123"/>
      <c r="BP79" s="20"/>
      <c r="BR79" s="39"/>
      <c r="BT79" s="123"/>
      <c r="BU79" s="20"/>
      <c r="BW79" s="39"/>
      <c r="BY79" s="123"/>
      <c r="BZ79" s="20"/>
      <c r="CB79" s="39"/>
      <c r="CD79" s="123"/>
      <c r="CE79" s="20"/>
      <c r="CG79" s="39"/>
      <c r="CI79" s="123"/>
      <c r="CJ79" s="20"/>
      <c r="CL79" s="39"/>
      <c r="CN79" s="123"/>
      <c r="CO79" s="20"/>
      <c r="CQ79" s="39"/>
      <c r="CS79" s="123"/>
      <c r="CT79" s="20"/>
      <c r="CV79" s="39"/>
      <c r="CX79" s="123"/>
      <c r="CY79" s="20"/>
      <c r="DA79" s="39"/>
      <c r="DC79" s="123"/>
      <c r="DD79" s="20"/>
      <c r="DF79" s="39"/>
      <c r="DH79" s="123"/>
      <c r="DI79" s="20"/>
      <c r="DK79" s="39"/>
      <c r="DM79" s="123"/>
      <c r="DN79" s="20"/>
      <c r="DP79" s="39"/>
      <c r="DR79" s="123"/>
    </row>
    <row r="80" spans="1:122" ht="13.5" customHeight="1" x14ac:dyDescent="0.2">
      <c r="A80" s="65"/>
      <c r="C80" s="20"/>
      <c r="E80" s="39"/>
      <c r="G80" s="123"/>
      <c r="H80" s="20"/>
      <c r="J80" s="39"/>
      <c r="L80" s="123"/>
      <c r="M80" s="20"/>
      <c r="O80" s="39"/>
      <c r="Q80" s="123"/>
      <c r="R80" s="20"/>
      <c r="T80" s="39"/>
      <c r="V80" s="123"/>
      <c r="W80" s="20"/>
      <c r="Y80" s="39"/>
      <c r="AA80" s="123"/>
      <c r="AB80" s="20"/>
      <c r="AD80" s="39"/>
      <c r="AF80" s="123"/>
      <c r="AG80" s="20"/>
      <c r="AI80" s="39"/>
      <c r="AK80" s="123"/>
      <c r="AL80" s="20"/>
      <c r="AN80" s="39"/>
      <c r="AP80" s="123"/>
      <c r="AQ80" s="20"/>
      <c r="AS80" s="39"/>
      <c r="AU80" s="123"/>
      <c r="AV80" s="20"/>
      <c r="AX80" s="39"/>
      <c r="AZ80" s="123"/>
      <c r="BA80" s="20"/>
      <c r="BC80" s="39"/>
      <c r="BE80" s="123"/>
      <c r="BF80" s="20"/>
      <c r="BH80" s="39"/>
      <c r="BJ80" s="123"/>
      <c r="BK80" s="20"/>
      <c r="BM80" s="39"/>
      <c r="BO80" s="123"/>
      <c r="BP80" s="20"/>
      <c r="BR80" s="39"/>
      <c r="BT80" s="123"/>
      <c r="BU80" s="20"/>
      <c r="BW80" s="39"/>
      <c r="BY80" s="123"/>
      <c r="BZ80" s="20"/>
      <c r="CB80" s="39"/>
      <c r="CD80" s="123"/>
      <c r="CE80" s="20"/>
      <c r="CG80" s="39"/>
      <c r="CI80" s="123"/>
      <c r="CJ80" s="20"/>
      <c r="CL80" s="39"/>
      <c r="CN80" s="123"/>
      <c r="CO80" s="20"/>
      <c r="CQ80" s="39"/>
      <c r="CS80" s="123"/>
      <c r="CT80" s="20"/>
      <c r="CV80" s="39"/>
      <c r="CX80" s="123"/>
      <c r="CY80" s="20"/>
      <c r="DA80" s="39"/>
      <c r="DC80" s="123"/>
      <c r="DD80" s="20"/>
      <c r="DF80" s="39"/>
      <c r="DH80" s="123"/>
      <c r="DI80" s="20"/>
      <c r="DK80" s="39"/>
      <c r="DM80" s="123"/>
      <c r="DN80" s="20"/>
      <c r="DP80" s="39"/>
      <c r="DR80" s="123"/>
    </row>
    <row r="81" spans="1:122" ht="13.5" customHeight="1" x14ac:dyDescent="0.2">
      <c r="A81" s="65"/>
      <c r="C81" s="20"/>
      <c r="E81" s="39"/>
      <c r="G81" s="123"/>
      <c r="H81" s="20"/>
      <c r="J81" s="39"/>
      <c r="L81" s="123"/>
      <c r="M81" s="20"/>
      <c r="O81" s="39"/>
      <c r="Q81" s="123"/>
      <c r="R81" s="20"/>
      <c r="T81" s="39"/>
      <c r="V81" s="123"/>
      <c r="W81" s="20"/>
      <c r="Y81" s="39"/>
      <c r="AA81" s="123"/>
      <c r="AB81" s="20"/>
      <c r="AD81" s="39"/>
      <c r="AF81" s="123"/>
      <c r="AG81" s="20"/>
      <c r="AI81" s="39"/>
      <c r="AK81" s="123"/>
      <c r="AL81" s="20"/>
      <c r="AN81" s="39"/>
      <c r="AP81" s="123"/>
      <c r="AQ81" s="20"/>
      <c r="AS81" s="39"/>
      <c r="AU81" s="123"/>
      <c r="AV81" s="20"/>
      <c r="AX81" s="39"/>
      <c r="AZ81" s="123"/>
      <c r="BA81" s="20"/>
      <c r="BC81" s="39"/>
      <c r="BE81" s="123"/>
      <c r="BF81" s="20"/>
      <c r="BH81" s="39"/>
      <c r="BJ81" s="123"/>
      <c r="BK81" s="20"/>
      <c r="BM81" s="39"/>
      <c r="BO81" s="123"/>
      <c r="BP81" s="20"/>
      <c r="BR81" s="39"/>
      <c r="BT81" s="123"/>
      <c r="BU81" s="20"/>
      <c r="BW81" s="39"/>
      <c r="BY81" s="123"/>
      <c r="BZ81" s="20"/>
      <c r="CB81" s="39"/>
      <c r="CD81" s="123"/>
      <c r="CE81" s="20"/>
      <c r="CG81" s="39"/>
      <c r="CI81" s="123"/>
      <c r="CJ81" s="20"/>
      <c r="CL81" s="39"/>
      <c r="CN81" s="123"/>
      <c r="CO81" s="20"/>
      <c r="CQ81" s="39"/>
      <c r="CS81" s="123"/>
      <c r="CT81" s="20"/>
      <c r="CV81" s="39"/>
      <c r="CX81" s="123"/>
      <c r="CY81" s="20"/>
      <c r="DA81" s="39"/>
      <c r="DC81" s="123"/>
      <c r="DD81" s="20"/>
      <c r="DF81" s="39"/>
      <c r="DH81" s="123"/>
      <c r="DI81" s="20"/>
      <c r="DK81" s="39"/>
      <c r="DM81" s="123"/>
      <c r="DN81" s="20"/>
      <c r="DP81" s="39"/>
      <c r="DR81" s="123"/>
    </row>
    <row r="82" spans="1:122" ht="13.5" customHeight="1" x14ac:dyDescent="0.2">
      <c r="A82" s="65"/>
      <c r="C82" s="20"/>
      <c r="E82" s="39"/>
      <c r="G82" s="123"/>
      <c r="H82" s="20"/>
      <c r="J82" s="39"/>
      <c r="L82" s="123"/>
      <c r="M82" s="20"/>
      <c r="O82" s="39"/>
      <c r="Q82" s="123"/>
      <c r="R82" s="20"/>
      <c r="T82" s="39"/>
      <c r="V82" s="123"/>
      <c r="W82" s="20"/>
      <c r="Y82" s="39"/>
      <c r="AA82" s="123"/>
      <c r="AB82" s="20"/>
      <c r="AD82" s="39"/>
      <c r="AF82" s="123"/>
      <c r="AG82" s="20"/>
      <c r="AI82" s="39"/>
      <c r="AK82" s="123"/>
      <c r="AL82" s="20"/>
      <c r="AN82" s="39"/>
      <c r="AP82" s="123"/>
      <c r="AQ82" s="20"/>
      <c r="AS82" s="39"/>
      <c r="AU82" s="123"/>
      <c r="AV82" s="20"/>
      <c r="AX82" s="39"/>
      <c r="AZ82" s="123"/>
      <c r="BA82" s="20"/>
      <c r="BC82" s="39"/>
      <c r="BE82" s="123"/>
      <c r="BF82" s="20"/>
      <c r="BH82" s="39"/>
      <c r="BJ82" s="123"/>
      <c r="BK82" s="20"/>
      <c r="BM82" s="39"/>
      <c r="BO82" s="123"/>
      <c r="BP82" s="20"/>
      <c r="BR82" s="39"/>
      <c r="BT82" s="123"/>
      <c r="BU82" s="20"/>
      <c r="BW82" s="39"/>
      <c r="BY82" s="123"/>
      <c r="BZ82" s="20"/>
      <c r="CB82" s="39"/>
      <c r="CD82" s="123"/>
      <c r="CE82" s="20"/>
      <c r="CG82" s="39"/>
      <c r="CI82" s="123"/>
      <c r="CJ82" s="20"/>
      <c r="CL82" s="39"/>
      <c r="CN82" s="123"/>
      <c r="CO82" s="20"/>
      <c r="CQ82" s="39"/>
      <c r="CS82" s="123"/>
      <c r="CT82" s="20"/>
      <c r="CV82" s="39"/>
      <c r="CX82" s="123"/>
      <c r="CY82" s="20"/>
      <c r="DA82" s="39"/>
      <c r="DC82" s="123"/>
      <c r="DD82" s="20"/>
      <c r="DF82" s="39"/>
      <c r="DH82" s="123"/>
      <c r="DI82" s="20"/>
      <c r="DK82" s="39"/>
      <c r="DM82" s="123"/>
      <c r="DN82" s="20"/>
      <c r="DP82" s="39"/>
      <c r="DR82" s="123"/>
    </row>
    <row r="83" spans="1:122" ht="13.5" customHeight="1" x14ac:dyDescent="0.2">
      <c r="A83" s="65"/>
      <c r="C83" s="20"/>
      <c r="E83" s="39"/>
      <c r="G83" s="123"/>
      <c r="H83" s="20"/>
      <c r="J83" s="39"/>
      <c r="L83" s="123"/>
      <c r="M83" s="20"/>
      <c r="O83" s="39"/>
      <c r="Q83" s="123"/>
      <c r="R83" s="20"/>
      <c r="T83" s="39"/>
      <c r="V83" s="123"/>
      <c r="W83" s="20"/>
      <c r="Y83" s="39"/>
      <c r="AA83" s="123"/>
      <c r="AB83" s="20"/>
      <c r="AD83" s="39"/>
      <c r="AF83" s="123"/>
      <c r="AG83" s="20"/>
      <c r="AI83" s="39"/>
      <c r="AK83" s="123"/>
      <c r="AL83" s="20"/>
      <c r="AN83" s="39"/>
      <c r="AP83" s="123"/>
      <c r="AQ83" s="20"/>
      <c r="AS83" s="39"/>
      <c r="AU83" s="123"/>
      <c r="AV83" s="20"/>
      <c r="AX83" s="39"/>
      <c r="AZ83" s="123"/>
      <c r="BA83" s="20"/>
      <c r="BC83" s="39"/>
      <c r="BE83" s="123"/>
      <c r="BF83" s="20"/>
      <c r="BH83" s="39"/>
      <c r="BJ83" s="123"/>
      <c r="BK83" s="20"/>
      <c r="BM83" s="39"/>
      <c r="BO83" s="123"/>
      <c r="BP83" s="20"/>
      <c r="BR83" s="39"/>
      <c r="BT83" s="123"/>
      <c r="BU83" s="20"/>
      <c r="BW83" s="39"/>
      <c r="BY83" s="123"/>
      <c r="BZ83" s="20"/>
      <c r="CB83" s="39"/>
      <c r="CD83" s="123"/>
      <c r="CE83" s="20"/>
      <c r="CG83" s="39"/>
      <c r="CI83" s="123"/>
      <c r="CJ83" s="20"/>
      <c r="CL83" s="39"/>
      <c r="CN83" s="123"/>
      <c r="CO83" s="20"/>
      <c r="CQ83" s="39"/>
      <c r="CS83" s="123"/>
      <c r="CT83" s="20"/>
      <c r="CV83" s="39"/>
      <c r="CX83" s="123"/>
      <c r="CY83" s="20"/>
      <c r="DA83" s="39"/>
      <c r="DC83" s="123"/>
      <c r="DD83" s="20"/>
      <c r="DF83" s="39"/>
      <c r="DH83" s="123"/>
      <c r="DI83" s="20"/>
      <c r="DK83" s="39"/>
      <c r="DM83" s="123"/>
      <c r="DN83" s="20"/>
      <c r="DP83" s="39"/>
      <c r="DR83" s="123"/>
    </row>
    <row r="84" spans="1:122" ht="13.5" customHeight="1" x14ac:dyDescent="0.2">
      <c r="A84" s="65"/>
      <c r="C84" s="20"/>
      <c r="E84" s="39"/>
      <c r="G84" s="123"/>
      <c r="H84" s="20"/>
      <c r="J84" s="39"/>
      <c r="L84" s="123"/>
      <c r="M84" s="20"/>
      <c r="O84" s="39"/>
      <c r="Q84" s="123"/>
      <c r="R84" s="20"/>
      <c r="T84" s="39"/>
      <c r="V84" s="123"/>
      <c r="W84" s="20"/>
      <c r="Y84" s="39"/>
      <c r="AA84" s="123"/>
      <c r="AB84" s="20"/>
      <c r="AD84" s="39"/>
      <c r="AF84" s="123"/>
      <c r="AG84" s="20"/>
      <c r="AI84" s="39"/>
      <c r="AK84" s="123"/>
      <c r="AL84" s="20"/>
      <c r="AN84" s="39"/>
      <c r="AP84" s="123"/>
      <c r="AQ84" s="20"/>
      <c r="AS84" s="39"/>
      <c r="AU84" s="123"/>
      <c r="AV84" s="20"/>
      <c r="AX84" s="39"/>
      <c r="AZ84" s="123"/>
      <c r="BA84" s="20"/>
      <c r="BC84" s="39"/>
      <c r="BE84" s="123"/>
      <c r="BF84" s="20"/>
      <c r="BH84" s="39"/>
      <c r="BJ84" s="123"/>
      <c r="BK84" s="20"/>
      <c r="BM84" s="39"/>
      <c r="BO84" s="123"/>
      <c r="BP84" s="20"/>
      <c r="BR84" s="39"/>
      <c r="BT84" s="123"/>
      <c r="BU84" s="20"/>
      <c r="BW84" s="39"/>
      <c r="BY84" s="123"/>
      <c r="BZ84" s="20"/>
      <c r="CB84" s="39"/>
      <c r="CD84" s="123"/>
      <c r="CE84" s="20"/>
      <c r="CG84" s="39"/>
      <c r="CI84" s="123"/>
      <c r="CJ84" s="20"/>
      <c r="CL84" s="39"/>
      <c r="CN84" s="123"/>
      <c r="CO84" s="20"/>
      <c r="CQ84" s="39"/>
      <c r="CS84" s="123"/>
      <c r="CT84" s="20"/>
      <c r="CV84" s="39"/>
      <c r="CX84" s="123"/>
      <c r="CY84" s="20"/>
      <c r="DA84" s="39"/>
      <c r="DC84" s="123"/>
      <c r="DD84" s="20"/>
      <c r="DF84" s="39"/>
      <c r="DH84" s="123"/>
      <c r="DI84" s="20"/>
      <c r="DK84" s="39"/>
      <c r="DM84" s="123"/>
      <c r="DN84" s="20"/>
      <c r="DP84" s="39"/>
      <c r="DR84" s="123"/>
    </row>
    <row r="85" spans="1:122" ht="13.5" customHeight="1" x14ac:dyDescent="0.2">
      <c r="A85" s="65"/>
      <c r="C85" s="20"/>
      <c r="E85" s="39"/>
      <c r="G85" s="123"/>
      <c r="H85" s="20"/>
      <c r="J85" s="39"/>
      <c r="L85" s="123"/>
      <c r="M85" s="20"/>
      <c r="O85" s="39"/>
      <c r="Q85" s="123"/>
      <c r="R85" s="20"/>
      <c r="T85" s="39"/>
      <c r="V85" s="123"/>
      <c r="W85" s="20"/>
      <c r="Y85" s="39"/>
      <c r="AA85" s="123"/>
      <c r="AB85" s="20"/>
      <c r="AD85" s="39"/>
      <c r="AF85" s="123"/>
      <c r="AG85" s="20"/>
      <c r="AI85" s="39"/>
      <c r="AK85" s="123"/>
      <c r="AL85" s="20"/>
      <c r="AN85" s="39"/>
      <c r="AP85" s="123"/>
      <c r="AQ85" s="20"/>
      <c r="AS85" s="39"/>
      <c r="AU85" s="123"/>
      <c r="AV85" s="20"/>
      <c r="AX85" s="39"/>
      <c r="AZ85" s="123"/>
      <c r="BA85" s="20"/>
      <c r="BC85" s="39"/>
      <c r="BE85" s="123"/>
      <c r="BF85" s="20"/>
      <c r="BH85" s="39"/>
      <c r="BJ85" s="123"/>
      <c r="BK85" s="20"/>
      <c r="BM85" s="39"/>
      <c r="BO85" s="123"/>
      <c r="BP85" s="20"/>
      <c r="BR85" s="39"/>
      <c r="BT85" s="123"/>
      <c r="BU85" s="20"/>
      <c r="BW85" s="39"/>
      <c r="BY85" s="123"/>
      <c r="BZ85" s="20"/>
      <c r="CB85" s="39"/>
      <c r="CD85" s="123"/>
      <c r="CE85" s="20"/>
      <c r="CG85" s="39"/>
      <c r="CI85" s="123"/>
      <c r="CJ85" s="20"/>
      <c r="CL85" s="39"/>
      <c r="CN85" s="123"/>
      <c r="CO85" s="20"/>
      <c r="CQ85" s="39"/>
      <c r="CS85" s="123"/>
      <c r="CT85" s="20"/>
      <c r="CV85" s="39"/>
      <c r="CX85" s="123"/>
      <c r="CY85" s="20"/>
      <c r="DA85" s="39"/>
      <c r="DC85" s="123"/>
      <c r="DD85" s="20"/>
      <c r="DF85" s="39"/>
      <c r="DH85" s="123"/>
      <c r="DI85" s="20"/>
      <c r="DK85" s="39"/>
      <c r="DM85" s="123"/>
      <c r="DN85" s="20"/>
      <c r="DP85" s="39"/>
      <c r="DR85" s="123"/>
    </row>
    <row r="86" spans="1:122" ht="13.5" customHeight="1" x14ac:dyDescent="0.2">
      <c r="A86" s="65"/>
      <c r="C86" s="20"/>
      <c r="E86" s="39"/>
      <c r="G86" s="123"/>
      <c r="H86" s="20"/>
      <c r="J86" s="39"/>
      <c r="L86" s="123"/>
      <c r="M86" s="20"/>
      <c r="O86" s="39"/>
      <c r="Q86" s="123"/>
      <c r="R86" s="20"/>
      <c r="T86" s="39"/>
      <c r="V86" s="123"/>
      <c r="W86" s="20"/>
      <c r="Y86" s="39"/>
      <c r="AA86" s="123"/>
      <c r="AB86" s="20"/>
      <c r="AD86" s="39"/>
      <c r="AF86" s="123"/>
      <c r="AG86" s="20"/>
      <c r="AI86" s="39"/>
      <c r="AK86" s="123"/>
      <c r="AL86" s="20"/>
      <c r="AN86" s="39"/>
      <c r="AP86" s="123"/>
      <c r="AQ86" s="20"/>
      <c r="AS86" s="39"/>
      <c r="AU86" s="123"/>
      <c r="AV86" s="20"/>
      <c r="AX86" s="39"/>
      <c r="AZ86" s="123"/>
      <c r="BA86" s="20"/>
      <c r="BC86" s="39"/>
      <c r="BE86" s="123"/>
      <c r="BF86" s="20"/>
      <c r="BH86" s="39"/>
      <c r="BJ86" s="123"/>
      <c r="BK86" s="20"/>
      <c r="BM86" s="39"/>
      <c r="BO86" s="123"/>
      <c r="BP86" s="20"/>
      <c r="BR86" s="39"/>
      <c r="BT86" s="123"/>
      <c r="BU86" s="20"/>
      <c r="BW86" s="39"/>
      <c r="BY86" s="123"/>
      <c r="BZ86" s="20"/>
      <c r="CB86" s="39"/>
      <c r="CD86" s="123"/>
      <c r="CE86" s="20"/>
      <c r="CG86" s="39"/>
      <c r="CI86" s="123"/>
      <c r="CJ86" s="20"/>
      <c r="CL86" s="39"/>
      <c r="CN86" s="123"/>
      <c r="CO86" s="20"/>
      <c r="CQ86" s="39"/>
      <c r="CS86" s="123"/>
      <c r="CT86" s="20"/>
      <c r="CV86" s="39"/>
      <c r="CX86" s="123"/>
      <c r="CY86" s="20"/>
      <c r="DA86" s="39"/>
      <c r="DC86" s="123"/>
      <c r="DD86" s="20"/>
      <c r="DF86" s="39"/>
      <c r="DH86" s="123"/>
      <c r="DI86" s="20"/>
      <c r="DK86" s="39"/>
      <c r="DM86" s="123"/>
      <c r="DN86" s="20"/>
      <c r="DP86" s="39"/>
      <c r="DR86" s="123"/>
    </row>
    <row r="87" spans="1:122" ht="13.5" customHeight="1" x14ac:dyDescent="0.2">
      <c r="A87" s="65"/>
      <c r="C87" s="20"/>
      <c r="E87" s="39"/>
      <c r="G87" s="123"/>
      <c r="H87" s="20"/>
      <c r="J87" s="39"/>
      <c r="L87" s="123"/>
      <c r="M87" s="20"/>
      <c r="O87" s="39"/>
      <c r="Q87" s="123"/>
      <c r="R87" s="20"/>
      <c r="T87" s="39"/>
      <c r="V87" s="123"/>
      <c r="W87" s="20"/>
      <c r="Y87" s="39"/>
      <c r="AA87" s="123"/>
      <c r="AB87" s="20"/>
      <c r="AD87" s="39"/>
      <c r="AF87" s="123"/>
      <c r="AG87" s="20"/>
      <c r="AI87" s="39"/>
      <c r="AK87" s="123"/>
      <c r="AL87" s="20"/>
      <c r="AN87" s="39"/>
      <c r="AP87" s="123"/>
      <c r="AQ87" s="20"/>
      <c r="AS87" s="39"/>
      <c r="AU87" s="123"/>
      <c r="AV87" s="20"/>
      <c r="AX87" s="39"/>
      <c r="AZ87" s="123"/>
      <c r="BA87" s="20"/>
      <c r="BC87" s="39"/>
      <c r="BE87" s="123"/>
      <c r="BF87" s="20"/>
      <c r="BH87" s="39"/>
      <c r="BJ87" s="123"/>
      <c r="BK87" s="20"/>
      <c r="BM87" s="39"/>
      <c r="BO87" s="123"/>
      <c r="BP87" s="20"/>
      <c r="BR87" s="39"/>
      <c r="BT87" s="123"/>
      <c r="BU87" s="20"/>
      <c r="BW87" s="39"/>
      <c r="BY87" s="123"/>
      <c r="BZ87" s="20"/>
      <c r="CB87" s="39"/>
      <c r="CD87" s="123"/>
      <c r="CE87" s="20"/>
      <c r="CG87" s="39"/>
      <c r="CI87" s="123"/>
      <c r="CJ87" s="20"/>
      <c r="CL87" s="39"/>
      <c r="CN87" s="123"/>
      <c r="CO87" s="20"/>
      <c r="CQ87" s="39"/>
      <c r="CS87" s="123"/>
      <c r="CT87" s="20"/>
      <c r="CV87" s="39"/>
      <c r="CX87" s="123"/>
      <c r="CY87" s="20"/>
      <c r="DA87" s="39"/>
      <c r="DC87" s="123"/>
      <c r="DD87" s="20"/>
      <c r="DF87" s="39"/>
      <c r="DH87" s="123"/>
      <c r="DI87" s="20"/>
      <c r="DK87" s="39"/>
      <c r="DM87" s="123"/>
      <c r="DN87" s="20"/>
      <c r="DP87" s="39"/>
      <c r="DR87" s="123"/>
    </row>
    <row r="88" spans="1:122" ht="13.5" customHeight="1" x14ac:dyDescent="0.2">
      <c r="A88" s="65"/>
      <c r="C88" s="20"/>
      <c r="E88" s="39"/>
      <c r="G88" s="123"/>
      <c r="H88" s="20"/>
      <c r="J88" s="39"/>
      <c r="L88" s="123"/>
      <c r="M88" s="20"/>
      <c r="O88" s="39"/>
      <c r="Q88" s="123"/>
      <c r="R88" s="20"/>
      <c r="T88" s="39"/>
      <c r="V88" s="123"/>
      <c r="W88" s="20"/>
      <c r="Y88" s="39"/>
      <c r="AA88" s="123"/>
      <c r="AB88" s="20"/>
      <c r="AD88" s="39"/>
      <c r="AF88" s="123"/>
      <c r="AG88" s="20"/>
      <c r="AI88" s="39"/>
      <c r="AK88" s="123"/>
      <c r="AL88" s="20"/>
      <c r="AN88" s="39"/>
      <c r="AP88" s="123"/>
      <c r="AQ88" s="20"/>
      <c r="AS88" s="39"/>
      <c r="AU88" s="123"/>
      <c r="AV88" s="20"/>
      <c r="AX88" s="39"/>
      <c r="AZ88" s="123"/>
      <c r="BA88" s="20"/>
      <c r="BC88" s="39"/>
      <c r="BE88" s="123"/>
      <c r="BF88" s="20"/>
      <c r="BH88" s="39"/>
      <c r="BJ88" s="123"/>
      <c r="BK88" s="20"/>
      <c r="BM88" s="39"/>
      <c r="BO88" s="123"/>
      <c r="BP88" s="20"/>
      <c r="BR88" s="39"/>
      <c r="BT88" s="123"/>
      <c r="BU88" s="20"/>
      <c r="BW88" s="39"/>
      <c r="BY88" s="123"/>
      <c r="BZ88" s="20"/>
      <c r="CB88" s="39"/>
      <c r="CD88" s="123"/>
      <c r="CE88" s="20"/>
      <c r="CG88" s="39"/>
      <c r="CI88" s="123"/>
      <c r="CJ88" s="20"/>
      <c r="CL88" s="39"/>
      <c r="CN88" s="123"/>
      <c r="CO88" s="20"/>
      <c r="CQ88" s="39"/>
      <c r="CS88" s="123"/>
      <c r="CT88" s="20"/>
      <c r="CV88" s="39"/>
      <c r="CX88" s="123"/>
      <c r="CY88" s="20"/>
      <c r="DA88" s="39"/>
      <c r="DC88" s="123"/>
      <c r="DD88" s="20"/>
      <c r="DF88" s="39"/>
      <c r="DH88" s="123"/>
      <c r="DI88" s="20"/>
      <c r="DK88" s="39"/>
      <c r="DM88" s="123"/>
      <c r="DN88" s="20"/>
      <c r="DP88" s="39"/>
      <c r="DR88" s="123"/>
    </row>
    <row r="89" spans="1:122" ht="13.5" customHeight="1" x14ac:dyDescent="0.2">
      <c r="A89" s="65"/>
      <c r="C89" s="20"/>
      <c r="E89" s="39"/>
      <c r="G89" s="123"/>
      <c r="H89" s="20"/>
      <c r="J89" s="39"/>
      <c r="L89" s="123"/>
      <c r="M89" s="20"/>
      <c r="O89" s="39"/>
      <c r="Q89" s="123"/>
      <c r="R89" s="20"/>
      <c r="T89" s="39"/>
      <c r="V89" s="123"/>
      <c r="W89" s="20"/>
      <c r="Y89" s="39"/>
      <c r="AA89" s="123"/>
      <c r="AB89" s="20"/>
      <c r="AD89" s="39"/>
      <c r="AF89" s="123"/>
      <c r="AG89" s="20"/>
      <c r="AI89" s="39"/>
      <c r="AK89" s="123"/>
      <c r="AL89" s="20"/>
      <c r="AN89" s="39"/>
      <c r="AP89" s="123"/>
      <c r="AQ89" s="20"/>
      <c r="AS89" s="39"/>
      <c r="AU89" s="123"/>
      <c r="AV89" s="20"/>
      <c r="AX89" s="39"/>
      <c r="AZ89" s="123"/>
      <c r="BA89" s="20"/>
      <c r="BC89" s="39"/>
      <c r="BE89" s="123"/>
      <c r="BF89" s="20"/>
      <c r="BH89" s="39"/>
      <c r="BJ89" s="123"/>
      <c r="BK89" s="20"/>
      <c r="BM89" s="39"/>
      <c r="BO89" s="123"/>
      <c r="BP89" s="20"/>
      <c r="BR89" s="39"/>
      <c r="BT89" s="123"/>
      <c r="BU89" s="20"/>
      <c r="BW89" s="39"/>
      <c r="BY89" s="123"/>
      <c r="BZ89" s="20"/>
      <c r="CB89" s="39"/>
      <c r="CD89" s="123"/>
      <c r="CE89" s="20"/>
      <c r="CG89" s="39"/>
      <c r="CI89" s="123"/>
      <c r="CJ89" s="20"/>
      <c r="CL89" s="39"/>
      <c r="CN89" s="123"/>
      <c r="CO89" s="20"/>
      <c r="CQ89" s="39"/>
      <c r="CS89" s="123"/>
      <c r="CT89" s="20"/>
      <c r="CV89" s="39"/>
      <c r="CX89" s="123"/>
      <c r="CY89" s="20"/>
      <c r="DA89" s="39"/>
      <c r="DC89" s="123"/>
      <c r="DD89" s="20"/>
      <c r="DF89" s="39"/>
      <c r="DH89" s="123"/>
      <c r="DI89" s="20"/>
      <c r="DK89" s="39"/>
      <c r="DM89" s="123"/>
      <c r="DN89" s="20"/>
      <c r="DP89" s="39"/>
      <c r="DR89" s="123"/>
    </row>
    <row r="90" spans="1:122" ht="13.5" customHeight="1" x14ac:dyDescent="0.2">
      <c r="A90" s="65"/>
      <c r="C90" s="20"/>
      <c r="E90" s="39"/>
      <c r="G90" s="123"/>
      <c r="H90" s="20"/>
      <c r="J90" s="39"/>
      <c r="L90" s="123"/>
      <c r="M90" s="20"/>
      <c r="O90" s="39"/>
      <c r="Q90" s="123"/>
      <c r="R90" s="20"/>
      <c r="T90" s="39"/>
      <c r="V90" s="123"/>
      <c r="W90" s="20"/>
      <c r="Y90" s="39"/>
      <c r="AA90" s="123"/>
      <c r="AB90" s="20"/>
      <c r="AD90" s="39"/>
      <c r="AF90" s="123"/>
      <c r="AG90" s="20"/>
      <c r="AI90" s="39"/>
      <c r="AK90" s="123"/>
      <c r="AL90" s="20"/>
      <c r="AN90" s="39"/>
      <c r="AP90" s="123"/>
      <c r="AQ90" s="20"/>
      <c r="AS90" s="39"/>
      <c r="AU90" s="123"/>
      <c r="AV90" s="20"/>
      <c r="AX90" s="39"/>
      <c r="AZ90" s="123"/>
      <c r="BA90" s="20"/>
      <c r="BC90" s="39"/>
      <c r="BE90" s="123"/>
      <c r="BF90" s="20"/>
      <c r="BH90" s="39"/>
      <c r="BJ90" s="123"/>
      <c r="BK90" s="20"/>
      <c r="BM90" s="39"/>
      <c r="BO90" s="123"/>
      <c r="BP90" s="20"/>
      <c r="BR90" s="39"/>
      <c r="BT90" s="123"/>
      <c r="BU90" s="20"/>
      <c r="BW90" s="39"/>
      <c r="BY90" s="123"/>
      <c r="BZ90" s="20"/>
      <c r="CB90" s="39"/>
      <c r="CD90" s="123"/>
      <c r="CE90" s="20"/>
      <c r="CG90" s="39"/>
      <c r="CI90" s="123"/>
      <c r="CJ90" s="20"/>
      <c r="CL90" s="39"/>
      <c r="CN90" s="123"/>
      <c r="CO90" s="20"/>
      <c r="CQ90" s="39"/>
      <c r="CS90" s="123"/>
      <c r="CT90" s="20"/>
      <c r="CV90" s="39"/>
      <c r="CX90" s="123"/>
      <c r="CY90" s="20"/>
      <c r="DA90" s="39"/>
      <c r="DC90" s="123"/>
      <c r="DD90" s="20"/>
      <c r="DF90" s="39"/>
      <c r="DH90" s="123"/>
      <c r="DI90" s="20"/>
      <c r="DK90" s="39"/>
      <c r="DM90" s="123"/>
      <c r="DN90" s="20"/>
      <c r="DP90" s="39"/>
      <c r="DR90" s="123"/>
    </row>
    <row r="91" spans="1:122" ht="13.5" customHeight="1" x14ac:dyDescent="0.2">
      <c r="A91" s="65"/>
      <c r="C91" s="20"/>
      <c r="E91" s="39"/>
      <c r="G91" s="123"/>
      <c r="H91" s="20"/>
      <c r="J91" s="39"/>
      <c r="L91" s="123"/>
      <c r="M91" s="20"/>
      <c r="O91" s="39"/>
      <c r="Q91" s="123"/>
      <c r="R91" s="20"/>
      <c r="T91" s="39"/>
      <c r="V91" s="123"/>
      <c r="W91" s="20"/>
      <c r="Y91" s="39"/>
      <c r="AA91" s="123"/>
      <c r="AB91" s="20"/>
      <c r="AD91" s="39"/>
      <c r="AF91" s="123"/>
      <c r="AG91" s="20"/>
      <c r="AI91" s="39"/>
      <c r="AK91" s="123"/>
      <c r="AL91" s="20"/>
      <c r="AN91" s="39"/>
      <c r="AP91" s="123"/>
      <c r="AQ91" s="20"/>
      <c r="AS91" s="39"/>
      <c r="AU91" s="123"/>
      <c r="AV91" s="20"/>
      <c r="AX91" s="39"/>
      <c r="AZ91" s="123"/>
      <c r="BA91" s="20"/>
      <c r="BC91" s="39"/>
      <c r="BE91" s="123"/>
      <c r="BF91" s="20"/>
      <c r="BH91" s="39"/>
      <c r="BJ91" s="123"/>
      <c r="BK91" s="20"/>
      <c r="BM91" s="39"/>
      <c r="BO91" s="123"/>
      <c r="BP91" s="20"/>
      <c r="BR91" s="39"/>
      <c r="BT91" s="123"/>
      <c r="BU91" s="20"/>
      <c r="BW91" s="39"/>
      <c r="BY91" s="123"/>
      <c r="BZ91" s="20"/>
      <c r="CB91" s="39"/>
      <c r="CD91" s="123"/>
      <c r="CE91" s="20"/>
      <c r="CG91" s="39"/>
      <c r="CI91" s="123"/>
      <c r="CJ91" s="20"/>
      <c r="CL91" s="39"/>
      <c r="CN91" s="123"/>
      <c r="CO91" s="20"/>
      <c r="CQ91" s="39"/>
      <c r="CS91" s="123"/>
      <c r="CT91" s="20"/>
      <c r="CV91" s="39"/>
      <c r="CX91" s="123"/>
      <c r="CY91" s="20"/>
      <c r="DA91" s="39"/>
      <c r="DC91" s="123"/>
      <c r="DD91" s="20"/>
      <c r="DF91" s="39"/>
      <c r="DH91" s="123"/>
      <c r="DI91" s="20"/>
      <c r="DK91" s="39"/>
      <c r="DM91" s="123"/>
      <c r="DN91" s="20"/>
      <c r="DP91" s="39"/>
      <c r="DR91" s="123"/>
    </row>
    <row r="92" spans="1:122" ht="13.5" customHeight="1" x14ac:dyDescent="0.2">
      <c r="A92" s="65"/>
      <c r="C92" s="20"/>
      <c r="E92" s="39"/>
      <c r="G92" s="123"/>
      <c r="H92" s="20"/>
      <c r="J92" s="39"/>
      <c r="L92" s="123"/>
      <c r="M92" s="20"/>
      <c r="O92" s="39"/>
      <c r="Q92" s="123"/>
      <c r="R92" s="20"/>
      <c r="T92" s="39"/>
      <c r="V92" s="123"/>
      <c r="W92" s="20"/>
      <c r="Y92" s="39"/>
      <c r="AA92" s="123"/>
      <c r="AB92" s="20"/>
      <c r="AD92" s="39"/>
      <c r="AF92" s="123"/>
      <c r="AG92" s="20"/>
      <c r="AI92" s="39"/>
      <c r="AK92" s="123"/>
      <c r="AL92" s="20"/>
      <c r="AN92" s="39"/>
      <c r="AP92" s="123"/>
      <c r="AQ92" s="20"/>
      <c r="AS92" s="39"/>
      <c r="AU92" s="123"/>
      <c r="AV92" s="20"/>
      <c r="AX92" s="39"/>
      <c r="AZ92" s="123"/>
      <c r="BA92" s="20"/>
      <c r="BC92" s="39"/>
      <c r="BE92" s="123"/>
      <c r="BF92" s="20"/>
      <c r="BH92" s="39"/>
      <c r="BJ92" s="123"/>
      <c r="BK92" s="20"/>
      <c r="BM92" s="39"/>
      <c r="BO92" s="123"/>
      <c r="BP92" s="20"/>
      <c r="BR92" s="39"/>
      <c r="BT92" s="123"/>
      <c r="BU92" s="20"/>
      <c r="BW92" s="39"/>
      <c r="BY92" s="123"/>
      <c r="BZ92" s="20"/>
      <c r="CB92" s="39"/>
      <c r="CD92" s="123"/>
      <c r="CE92" s="20"/>
      <c r="CG92" s="39"/>
      <c r="CI92" s="123"/>
      <c r="CJ92" s="20"/>
      <c r="CL92" s="39"/>
      <c r="CN92" s="123"/>
      <c r="CO92" s="20"/>
      <c r="CQ92" s="39"/>
      <c r="CS92" s="123"/>
      <c r="CT92" s="20"/>
      <c r="CV92" s="39"/>
      <c r="CX92" s="123"/>
      <c r="CY92" s="20"/>
      <c r="DA92" s="39"/>
      <c r="DC92" s="123"/>
      <c r="DD92" s="20"/>
      <c r="DF92" s="39"/>
      <c r="DH92" s="123"/>
      <c r="DI92" s="20"/>
      <c r="DK92" s="39"/>
      <c r="DM92" s="123"/>
      <c r="DN92" s="20"/>
      <c r="DP92" s="39"/>
      <c r="DR92" s="123"/>
    </row>
    <row r="93" spans="1:122" ht="13.5" customHeight="1" x14ac:dyDescent="0.2">
      <c r="A93" s="65"/>
      <c r="C93" s="20"/>
      <c r="E93" s="39"/>
      <c r="G93" s="123"/>
      <c r="H93" s="20"/>
      <c r="J93" s="39"/>
      <c r="L93" s="123"/>
      <c r="M93" s="20"/>
      <c r="O93" s="39"/>
      <c r="Q93" s="123"/>
      <c r="R93" s="20"/>
      <c r="T93" s="39"/>
      <c r="V93" s="123"/>
      <c r="W93" s="20"/>
      <c r="Y93" s="39"/>
      <c r="AA93" s="123"/>
      <c r="AB93" s="20"/>
      <c r="AD93" s="39"/>
      <c r="AF93" s="123"/>
      <c r="AG93" s="20"/>
      <c r="AI93" s="39"/>
      <c r="AK93" s="123"/>
      <c r="AL93" s="20"/>
      <c r="AN93" s="39"/>
      <c r="AP93" s="123"/>
      <c r="AQ93" s="20"/>
      <c r="AS93" s="39"/>
      <c r="AU93" s="123"/>
      <c r="AV93" s="20"/>
      <c r="AX93" s="39"/>
      <c r="AZ93" s="123"/>
      <c r="BA93" s="20"/>
      <c r="BC93" s="39"/>
      <c r="BE93" s="123"/>
      <c r="BF93" s="20"/>
      <c r="BH93" s="39"/>
      <c r="BJ93" s="123"/>
      <c r="BK93" s="20"/>
      <c r="BM93" s="39"/>
      <c r="BO93" s="123"/>
      <c r="BP93" s="20"/>
      <c r="BR93" s="39"/>
      <c r="BT93" s="123"/>
      <c r="BU93" s="20"/>
      <c r="BW93" s="39"/>
      <c r="BY93" s="123"/>
      <c r="BZ93" s="20"/>
      <c r="CB93" s="39"/>
      <c r="CD93" s="123"/>
      <c r="CE93" s="20"/>
      <c r="CG93" s="39"/>
      <c r="CI93" s="123"/>
      <c r="CJ93" s="20"/>
      <c r="CL93" s="39"/>
      <c r="CN93" s="123"/>
      <c r="CO93" s="20"/>
      <c r="CQ93" s="39"/>
      <c r="CS93" s="123"/>
      <c r="CT93" s="20"/>
      <c r="CV93" s="39"/>
      <c r="CX93" s="123"/>
      <c r="CY93" s="20"/>
      <c r="DA93" s="39"/>
      <c r="DC93" s="123"/>
      <c r="DD93" s="20"/>
      <c r="DF93" s="39"/>
      <c r="DH93" s="123"/>
      <c r="DI93" s="20"/>
      <c r="DK93" s="39"/>
      <c r="DM93" s="123"/>
      <c r="DN93" s="20"/>
      <c r="DP93" s="39"/>
      <c r="DR93" s="123"/>
    </row>
    <row r="94" spans="1:122" ht="13.5" customHeight="1" x14ac:dyDescent="0.2">
      <c r="A94" s="65"/>
      <c r="C94" s="20"/>
      <c r="E94" s="39"/>
      <c r="G94" s="123"/>
      <c r="H94" s="20"/>
      <c r="J94" s="39"/>
      <c r="L94" s="123"/>
      <c r="M94" s="20"/>
      <c r="O94" s="39"/>
      <c r="Q94" s="123"/>
      <c r="R94" s="20"/>
      <c r="T94" s="39"/>
      <c r="V94" s="123"/>
      <c r="W94" s="20"/>
      <c r="Y94" s="39"/>
      <c r="AA94" s="123"/>
      <c r="AB94" s="20"/>
      <c r="AD94" s="39"/>
      <c r="AF94" s="123"/>
      <c r="AG94" s="20"/>
      <c r="AI94" s="39"/>
      <c r="AK94" s="123"/>
      <c r="AL94" s="20"/>
      <c r="AN94" s="39"/>
      <c r="AP94" s="123"/>
      <c r="AQ94" s="20"/>
      <c r="AS94" s="39"/>
      <c r="AU94" s="123"/>
      <c r="AV94" s="20"/>
      <c r="AX94" s="39"/>
      <c r="AZ94" s="123"/>
      <c r="BA94" s="20"/>
      <c r="BC94" s="39"/>
      <c r="BE94" s="123"/>
      <c r="BF94" s="20"/>
      <c r="BH94" s="39"/>
      <c r="BJ94" s="123"/>
      <c r="BK94" s="20"/>
      <c r="BM94" s="39"/>
      <c r="BO94" s="123"/>
      <c r="BP94" s="20"/>
      <c r="BR94" s="39"/>
      <c r="BT94" s="123"/>
      <c r="BU94" s="20"/>
      <c r="BW94" s="39"/>
      <c r="BY94" s="123"/>
      <c r="BZ94" s="20"/>
      <c r="CB94" s="39"/>
      <c r="CD94" s="123"/>
      <c r="CE94" s="20"/>
      <c r="CG94" s="39"/>
      <c r="CI94" s="123"/>
      <c r="CJ94" s="20"/>
      <c r="CL94" s="39"/>
      <c r="CN94" s="123"/>
      <c r="CO94" s="20"/>
      <c r="CQ94" s="39"/>
      <c r="CS94" s="123"/>
      <c r="CT94" s="20"/>
      <c r="CV94" s="39"/>
      <c r="CX94" s="123"/>
      <c r="CY94" s="20"/>
      <c r="DA94" s="39"/>
      <c r="DC94" s="123"/>
      <c r="DD94" s="20"/>
      <c r="DF94" s="39"/>
      <c r="DH94" s="123"/>
      <c r="DI94" s="20"/>
      <c r="DK94" s="39"/>
      <c r="DM94" s="123"/>
      <c r="DN94" s="20"/>
      <c r="DP94" s="39"/>
      <c r="DR94" s="123"/>
    </row>
    <row r="95" spans="1:122" ht="13.5" customHeight="1" x14ac:dyDescent="0.2">
      <c r="A95" s="65"/>
      <c r="C95" s="20"/>
      <c r="E95" s="39"/>
      <c r="G95" s="123"/>
      <c r="H95" s="20"/>
      <c r="J95" s="39"/>
      <c r="L95" s="123"/>
      <c r="M95" s="20"/>
      <c r="O95" s="39"/>
      <c r="Q95" s="123"/>
      <c r="R95" s="20"/>
      <c r="T95" s="39"/>
      <c r="V95" s="123"/>
      <c r="W95" s="20"/>
      <c r="Y95" s="39"/>
      <c r="AA95" s="123"/>
      <c r="AB95" s="20"/>
      <c r="AD95" s="39"/>
      <c r="AF95" s="123"/>
      <c r="AG95" s="20"/>
      <c r="AI95" s="39"/>
      <c r="AK95" s="123"/>
      <c r="AL95" s="20"/>
      <c r="AN95" s="39"/>
      <c r="AP95" s="123"/>
      <c r="AQ95" s="20"/>
      <c r="AS95" s="39"/>
      <c r="AU95" s="123"/>
      <c r="AV95" s="20"/>
      <c r="AX95" s="39"/>
      <c r="AZ95" s="123"/>
      <c r="BA95" s="20"/>
      <c r="BC95" s="39"/>
      <c r="BE95" s="123"/>
      <c r="BF95" s="20"/>
      <c r="BH95" s="39"/>
      <c r="BJ95" s="123"/>
      <c r="BK95" s="20"/>
      <c r="BM95" s="39"/>
      <c r="BO95" s="123"/>
      <c r="BP95" s="20"/>
      <c r="BR95" s="39"/>
      <c r="BT95" s="123"/>
      <c r="BU95" s="20"/>
      <c r="BW95" s="39"/>
      <c r="BY95" s="123"/>
      <c r="BZ95" s="20"/>
      <c r="CB95" s="39"/>
      <c r="CD95" s="123"/>
      <c r="CE95" s="20"/>
      <c r="CG95" s="39"/>
      <c r="CI95" s="123"/>
      <c r="CJ95" s="20"/>
      <c r="CL95" s="39"/>
      <c r="CN95" s="123"/>
      <c r="CO95" s="20"/>
      <c r="CQ95" s="39"/>
      <c r="CS95" s="123"/>
      <c r="CT95" s="20"/>
      <c r="CV95" s="39"/>
      <c r="CX95" s="123"/>
      <c r="CY95" s="20"/>
      <c r="DA95" s="39"/>
      <c r="DC95" s="123"/>
      <c r="DD95" s="20"/>
      <c r="DF95" s="39"/>
      <c r="DH95" s="123"/>
      <c r="DI95" s="20"/>
      <c r="DK95" s="39"/>
      <c r="DM95" s="123"/>
      <c r="DN95" s="20"/>
      <c r="DP95" s="39"/>
      <c r="DR95" s="123"/>
    </row>
    <row r="96" spans="1:122" ht="13.5" customHeight="1" x14ac:dyDescent="0.2">
      <c r="A96" s="65"/>
      <c r="C96" s="20"/>
      <c r="E96" s="39"/>
      <c r="G96" s="123"/>
      <c r="H96" s="20"/>
      <c r="J96" s="39"/>
      <c r="L96" s="123"/>
      <c r="M96" s="20"/>
      <c r="O96" s="39"/>
      <c r="Q96" s="123"/>
      <c r="R96" s="20"/>
      <c r="T96" s="39"/>
      <c r="V96" s="123"/>
      <c r="W96" s="20"/>
      <c r="Y96" s="39"/>
      <c r="AA96" s="123"/>
      <c r="AB96" s="20"/>
      <c r="AD96" s="39"/>
      <c r="AF96" s="123"/>
      <c r="AG96" s="20"/>
      <c r="AI96" s="39"/>
      <c r="AK96" s="123"/>
      <c r="AL96" s="20"/>
      <c r="AN96" s="39"/>
      <c r="AP96" s="123"/>
      <c r="AQ96" s="20"/>
      <c r="AS96" s="39"/>
      <c r="AU96" s="123"/>
      <c r="AV96" s="20"/>
      <c r="AX96" s="39"/>
      <c r="AZ96" s="123"/>
      <c r="BA96" s="20"/>
      <c r="BC96" s="39"/>
      <c r="BE96" s="123"/>
      <c r="BF96" s="20"/>
      <c r="BH96" s="39"/>
      <c r="BJ96" s="123"/>
      <c r="BK96" s="20"/>
      <c r="BM96" s="39"/>
      <c r="BO96" s="123"/>
      <c r="BP96" s="20"/>
      <c r="BR96" s="39"/>
      <c r="BT96" s="123"/>
      <c r="BU96" s="20"/>
      <c r="BW96" s="39"/>
      <c r="BY96" s="123"/>
      <c r="BZ96" s="20"/>
      <c r="CB96" s="39"/>
      <c r="CD96" s="123"/>
      <c r="CE96" s="20"/>
      <c r="CG96" s="39"/>
      <c r="CI96" s="123"/>
      <c r="CJ96" s="20"/>
      <c r="CL96" s="39"/>
      <c r="CN96" s="123"/>
      <c r="CO96" s="20"/>
      <c r="CQ96" s="39"/>
      <c r="CS96" s="123"/>
      <c r="CT96" s="20"/>
      <c r="CV96" s="39"/>
      <c r="CX96" s="123"/>
      <c r="CY96" s="20"/>
      <c r="DA96" s="39"/>
      <c r="DC96" s="123"/>
      <c r="DD96" s="20"/>
      <c r="DF96" s="39"/>
      <c r="DH96" s="123"/>
      <c r="DI96" s="20"/>
      <c r="DK96" s="39"/>
      <c r="DM96" s="123"/>
      <c r="DN96" s="20"/>
      <c r="DP96" s="39"/>
      <c r="DR96" s="123"/>
    </row>
    <row r="97" spans="1:122" ht="13.5" customHeight="1" x14ac:dyDescent="0.2">
      <c r="A97" s="65"/>
      <c r="C97" s="20"/>
      <c r="E97" s="39"/>
      <c r="G97" s="123"/>
      <c r="H97" s="20"/>
      <c r="J97" s="39"/>
      <c r="L97" s="123"/>
      <c r="M97" s="20"/>
      <c r="O97" s="39"/>
      <c r="Q97" s="123"/>
      <c r="R97" s="20"/>
      <c r="T97" s="39"/>
      <c r="V97" s="123"/>
      <c r="W97" s="20"/>
      <c r="Y97" s="39"/>
      <c r="AA97" s="123"/>
      <c r="AB97" s="20"/>
      <c r="AD97" s="39"/>
      <c r="AF97" s="123"/>
      <c r="AG97" s="20"/>
      <c r="AI97" s="39"/>
      <c r="AK97" s="123"/>
      <c r="AL97" s="20"/>
      <c r="AN97" s="39"/>
      <c r="AP97" s="123"/>
      <c r="AQ97" s="20"/>
      <c r="AS97" s="39"/>
      <c r="AU97" s="123"/>
      <c r="AV97" s="20"/>
      <c r="AX97" s="39"/>
      <c r="AZ97" s="123"/>
      <c r="BA97" s="20"/>
      <c r="BC97" s="39"/>
      <c r="BE97" s="123"/>
      <c r="BF97" s="20"/>
      <c r="BH97" s="39"/>
      <c r="BJ97" s="123"/>
      <c r="BK97" s="20"/>
      <c r="BM97" s="39"/>
      <c r="BO97" s="123"/>
      <c r="BP97" s="20"/>
      <c r="BR97" s="39"/>
      <c r="BT97" s="123"/>
      <c r="BU97" s="20"/>
      <c r="BW97" s="39"/>
      <c r="BY97" s="123"/>
      <c r="BZ97" s="20"/>
      <c r="CB97" s="39"/>
      <c r="CD97" s="123"/>
      <c r="CE97" s="20"/>
      <c r="CG97" s="39"/>
      <c r="CI97" s="123"/>
      <c r="CJ97" s="20"/>
      <c r="CL97" s="39"/>
      <c r="CN97" s="123"/>
      <c r="CO97" s="20"/>
      <c r="CQ97" s="39"/>
      <c r="CS97" s="123"/>
      <c r="CT97" s="20"/>
      <c r="CV97" s="39"/>
      <c r="CX97" s="123"/>
      <c r="CY97" s="20"/>
      <c r="DA97" s="39"/>
      <c r="DC97" s="123"/>
      <c r="DD97" s="20"/>
      <c r="DF97" s="39"/>
      <c r="DH97" s="123"/>
      <c r="DI97" s="20"/>
      <c r="DK97" s="39"/>
      <c r="DM97" s="123"/>
      <c r="DN97" s="20"/>
      <c r="DP97" s="39"/>
      <c r="DR97" s="123"/>
    </row>
    <row r="98" spans="1:122" ht="13.5" customHeight="1" x14ac:dyDescent="0.2">
      <c r="A98" s="65"/>
      <c r="C98" s="20"/>
      <c r="E98" s="39"/>
      <c r="G98" s="123"/>
      <c r="H98" s="20"/>
      <c r="J98" s="39"/>
      <c r="L98" s="123"/>
      <c r="M98" s="20"/>
      <c r="O98" s="39"/>
      <c r="Q98" s="123"/>
      <c r="R98" s="20"/>
      <c r="T98" s="39"/>
      <c r="V98" s="123"/>
      <c r="W98" s="20"/>
      <c r="Y98" s="39"/>
      <c r="AA98" s="123"/>
      <c r="AB98" s="20"/>
      <c r="AD98" s="39"/>
      <c r="AF98" s="123"/>
      <c r="AG98" s="20"/>
      <c r="AI98" s="39"/>
      <c r="AK98" s="123"/>
      <c r="AL98" s="20"/>
      <c r="AN98" s="39"/>
      <c r="AP98" s="123"/>
      <c r="AQ98" s="20"/>
      <c r="AS98" s="39"/>
      <c r="AU98" s="123"/>
      <c r="AV98" s="20"/>
      <c r="AX98" s="39"/>
      <c r="AZ98" s="123"/>
      <c r="BA98" s="20"/>
      <c r="BC98" s="39"/>
      <c r="BE98" s="123"/>
      <c r="BF98" s="20"/>
      <c r="BH98" s="39"/>
      <c r="BJ98" s="123"/>
      <c r="BK98" s="20"/>
      <c r="BM98" s="39"/>
      <c r="BO98" s="123"/>
      <c r="BP98" s="20"/>
      <c r="BR98" s="39"/>
      <c r="BT98" s="123"/>
      <c r="BU98" s="20"/>
      <c r="BW98" s="39"/>
      <c r="BY98" s="123"/>
      <c r="BZ98" s="20"/>
      <c r="CB98" s="39"/>
      <c r="CD98" s="123"/>
      <c r="CE98" s="20"/>
      <c r="CG98" s="39"/>
      <c r="CI98" s="123"/>
      <c r="CJ98" s="20"/>
      <c r="CL98" s="39"/>
      <c r="CN98" s="123"/>
      <c r="CO98" s="20"/>
      <c r="CQ98" s="39"/>
      <c r="CS98" s="123"/>
      <c r="CT98" s="20"/>
      <c r="CV98" s="39"/>
      <c r="CX98" s="123"/>
      <c r="CY98" s="20"/>
      <c r="DA98" s="39"/>
      <c r="DC98" s="123"/>
      <c r="DD98" s="20"/>
      <c r="DF98" s="39"/>
      <c r="DH98" s="123"/>
      <c r="DI98" s="20"/>
      <c r="DK98" s="39"/>
      <c r="DM98" s="123"/>
      <c r="DN98" s="20"/>
      <c r="DP98" s="39"/>
      <c r="DR98" s="123"/>
    </row>
    <row r="99" spans="1:122" ht="13.5" customHeight="1" x14ac:dyDescent="0.2">
      <c r="A99" s="65"/>
      <c r="C99" s="20"/>
      <c r="E99" s="39"/>
      <c r="G99" s="123"/>
      <c r="H99" s="20"/>
      <c r="J99" s="39"/>
      <c r="L99" s="123"/>
      <c r="M99" s="20"/>
      <c r="O99" s="39"/>
      <c r="Q99" s="123"/>
      <c r="R99" s="20"/>
      <c r="T99" s="39"/>
      <c r="V99" s="123"/>
      <c r="W99" s="20"/>
      <c r="Y99" s="39"/>
      <c r="AA99" s="123"/>
      <c r="AB99" s="20"/>
      <c r="AD99" s="39"/>
      <c r="AF99" s="123"/>
      <c r="AG99" s="20"/>
      <c r="AI99" s="39"/>
      <c r="AK99" s="123"/>
      <c r="AL99" s="20"/>
      <c r="AN99" s="39"/>
      <c r="AP99" s="123"/>
      <c r="AQ99" s="20"/>
      <c r="AS99" s="39"/>
      <c r="AU99" s="123"/>
      <c r="AV99" s="20"/>
      <c r="AX99" s="39"/>
      <c r="AZ99" s="123"/>
      <c r="BA99" s="20"/>
      <c r="BC99" s="39"/>
      <c r="BE99" s="123"/>
      <c r="BF99" s="20"/>
      <c r="BH99" s="39"/>
      <c r="BJ99" s="123"/>
      <c r="BK99" s="20"/>
      <c r="BM99" s="39"/>
      <c r="BO99" s="123"/>
      <c r="BP99" s="20"/>
      <c r="BR99" s="39"/>
      <c r="BT99" s="123"/>
      <c r="BU99" s="20"/>
      <c r="BW99" s="39"/>
      <c r="BY99" s="123"/>
      <c r="BZ99" s="20"/>
      <c r="CB99" s="39"/>
      <c r="CD99" s="123"/>
      <c r="CE99" s="20"/>
      <c r="CG99" s="39"/>
      <c r="CI99" s="123"/>
      <c r="CJ99" s="20"/>
      <c r="CL99" s="39"/>
      <c r="CN99" s="123"/>
      <c r="CO99" s="20"/>
      <c r="CQ99" s="39"/>
      <c r="CS99" s="123"/>
      <c r="CT99" s="20"/>
      <c r="CV99" s="39"/>
      <c r="CX99" s="123"/>
      <c r="CY99" s="20"/>
      <c r="DA99" s="39"/>
      <c r="DC99" s="123"/>
      <c r="DD99" s="20"/>
      <c r="DF99" s="39"/>
      <c r="DH99" s="123"/>
      <c r="DI99" s="20"/>
      <c r="DK99" s="39"/>
      <c r="DM99" s="123"/>
      <c r="DN99" s="20"/>
      <c r="DP99" s="39"/>
      <c r="DR99" s="123"/>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info_parties!$A$1:$A$141</xm:f>
          </x14:formula1>
          <xm:sqref>A11:A199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277"/>
  <sheetViews>
    <sheetView zoomScale="110" zoomScaleNormal="110" workbookViewId="0">
      <pane xSplit="4" ySplit="10" topLeftCell="HS180" activePane="bottomRight" state="frozen"/>
      <selection activeCell="I6" sqref="I6"/>
      <selection pane="topRight" activeCell="I6" sqref="I6"/>
      <selection pane="bottomLeft" activeCell="I6" sqref="I6"/>
      <selection pane="bottomRight" activeCell="IJ129" sqref="IJ129"/>
    </sheetView>
  </sheetViews>
  <sheetFormatPr defaultColWidth="9.140625" defaultRowHeight="13.5" customHeight="1" x14ac:dyDescent="0.2"/>
  <cols>
    <col min="1" max="1" width="8.85546875" style="2" customWidth="1"/>
    <col min="2" max="2" width="23.5703125" style="2" customWidth="1"/>
    <col min="3" max="3" width="8.85546875" style="2" customWidth="1"/>
    <col min="4" max="4" width="7.85546875" style="2" customWidth="1"/>
    <col min="5" max="5" width="9.42578125" style="2" customWidth="1"/>
    <col min="6" max="6" width="16.140625" style="2" customWidth="1"/>
    <col min="7" max="7" width="9.140625" style="2" customWidth="1"/>
    <col min="8" max="8" width="9.140625" style="2" bestFit="1" customWidth="1"/>
    <col min="9" max="9" width="24.140625" style="2" customWidth="1"/>
    <col min="10" max="11" width="11.42578125" style="2" customWidth="1"/>
    <col min="12" max="12" width="10.42578125" style="2" customWidth="1"/>
    <col min="13" max="16" width="11.42578125" style="2" customWidth="1"/>
    <col min="17" max="17" width="11.42578125" style="69" customWidth="1"/>
    <col min="18" max="23" width="11.42578125" style="2" customWidth="1"/>
    <col min="24" max="24" width="28.42578125" style="2" customWidth="1"/>
    <col min="25" max="25" width="26.85546875" style="2" customWidth="1"/>
    <col min="26" max="32" width="8.85546875" style="2" customWidth="1"/>
    <col min="33" max="33" width="13.5703125" style="2" customWidth="1"/>
    <col min="34" max="35" width="8.85546875" style="2" customWidth="1"/>
    <col min="36" max="36" width="22.5703125" style="2" customWidth="1"/>
    <col min="37" max="40" width="8.85546875" style="2" customWidth="1"/>
    <col min="41" max="48" width="9.140625" style="2"/>
    <col min="49" max="49" width="17" style="2" customWidth="1"/>
    <col min="50" max="60" width="9.140625" style="2"/>
    <col min="61" max="61" width="22.5703125" style="2" customWidth="1"/>
    <col min="62" max="72" width="9.140625" style="2"/>
    <col min="73" max="73" width="33.42578125" style="2" customWidth="1"/>
    <col min="74" max="84" width="9.140625" style="2"/>
    <col min="85" max="85" width="17.85546875" style="2" customWidth="1"/>
    <col min="86" max="96" width="9.140625" style="2"/>
    <col min="97" max="97" width="37.85546875" style="2" customWidth="1"/>
    <col min="98" max="108" width="9.140625" style="2"/>
    <col min="109" max="109" width="23.140625" style="2" customWidth="1"/>
    <col min="110" max="16384" width="9.140625" style="2"/>
  </cols>
  <sheetData>
    <row r="1" spans="1:292" ht="13.5" customHeight="1" x14ac:dyDescent="0.2">
      <c r="A1" s="19" t="s">
        <v>10</v>
      </c>
      <c r="B1" s="21"/>
      <c r="C1" s="193"/>
      <c r="D1" s="83"/>
      <c r="E1" s="161" t="s">
        <v>288</v>
      </c>
      <c r="F1" s="83"/>
      <c r="G1" s="83"/>
      <c r="H1" s="83"/>
      <c r="I1" s="83"/>
      <c r="J1" s="83"/>
      <c r="K1" s="83"/>
      <c r="L1" s="83"/>
      <c r="M1" s="83"/>
      <c r="N1" s="83"/>
      <c r="O1" s="83"/>
      <c r="P1" s="83"/>
      <c r="Q1" s="163" t="s">
        <v>507</v>
      </c>
      <c r="R1" s="83"/>
      <c r="S1" s="83"/>
      <c r="T1" s="83"/>
      <c r="U1" s="83"/>
      <c r="V1" s="83"/>
      <c r="W1" s="83"/>
      <c r="X1" s="83"/>
      <c r="Y1" s="83"/>
      <c r="Z1" s="83"/>
      <c r="AA1" s="83"/>
      <c r="AB1" s="83"/>
      <c r="AC1" s="163" t="s">
        <v>508</v>
      </c>
      <c r="AD1" s="83"/>
      <c r="AE1" s="83"/>
      <c r="AF1" s="83"/>
      <c r="AG1" s="83"/>
      <c r="AH1" s="83"/>
      <c r="AI1" s="83"/>
      <c r="AJ1" s="83"/>
      <c r="AK1" s="83"/>
      <c r="AL1" s="83"/>
      <c r="AM1" s="83"/>
      <c r="AN1" s="83"/>
      <c r="AO1" s="84" t="s">
        <v>510</v>
      </c>
      <c r="AP1" s="83"/>
      <c r="AQ1" s="83"/>
      <c r="AR1" s="83"/>
      <c r="AS1" s="83"/>
      <c r="AT1" s="83"/>
      <c r="AU1" s="83"/>
      <c r="AV1" s="83"/>
      <c r="AW1" s="83"/>
      <c r="AX1" s="83"/>
      <c r="AY1" s="83"/>
      <c r="AZ1" s="83"/>
      <c r="BA1" s="84" t="s">
        <v>511</v>
      </c>
      <c r="BB1" s="83"/>
      <c r="BC1" s="83"/>
      <c r="BD1" s="83"/>
      <c r="BE1" s="83"/>
      <c r="BF1" s="83"/>
      <c r="BG1" s="83"/>
      <c r="BH1" s="83"/>
      <c r="BI1" s="83"/>
      <c r="BJ1" s="83"/>
      <c r="BK1" s="83"/>
      <c r="BL1" s="83"/>
      <c r="BM1" s="84" t="s">
        <v>512</v>
      </c>
      <c r="BN1" s="83"/>
      <c r="BO1" s="83"/>
      <c r="BP1" s="83"/>
      <c r="BQ1" s="83"/>
      <c r="BR1" s="83"/>
      <c r="BS1" s="83"/>
      <c r="BT1" s="83"/>
      <c r="BU1" s="83"/>
      <c r="BV1" s="83"/>
      <c r="BW1" s="83"/>
      <c r="BX1" s="83"/>
      <c r="BY1" s="84" t="s">
        <v>513</v>
      </c>
      <c r="BZ1" s="83"/>
      <c r="CA1" s="83"/>
      <c r="CB1" s="83"/>
      <c r="CC1" s="83"/>
      <c r="CD1" s="83"/>
      <c r="CE1" s="83"/>
      <c r="CF1" s="83"/>
      <c r="CG1" s="83"/>
      <c r="CH1" s="83"/>
      <c r="CI1" s="83"/>
      <c r="CJ1" s="83"/>
      <c r="CK1" s="84" t="s">
        <v>514</v>
      </c>
      <c r="CL1" s="83"/>
      <c r="CM1" s="83"/>
      <c r="CN1" s="83"/>
      <c r="CO1" s="83"/>
      <c r="CP1" s="83"/>
      <c r="CQ1" s="83"/>
      <c r="CR1" s="83"/>
      <c r="CS1" s="83"/>
      <c r="CT1" s="83"/>
      <c r="CU1" s="83"/>
      <c r="CV1" s="83"/>
      <c r="CW1" s="84" t="s">
        <v>515</v>
      </c>
      <c r="CX1" s="83"/>
      <c r="CY1" s="83"/>
      <c r="CZ1" s="83"/>
      <c r="DA1" s="83"/>
      <c r="DB1" s="83"/>
      <c r="DC1" s="83"/>
      <c r="DD1" s="83"/>
      <c r="DE1" s="83"/>
      <c r="DF1" s="83"/>
      <c r="DG1" s="83"/>
      <c r="DH1" s="83"/>
      <c r="DI1" s="84" t="s">
        <v>516</v>
      </c>
      <c r="DJ1" s="83"/>
      <c r="DK1" s="83"/>
      <c r="DL1" s="83"/>
      <c r="DM1" s="83"/>
      <c r="DN1" s="83"/>
      <c r="DO1" s="83"/>
      <c r="DP1" s="83"/>
      <c r="DQ1" s="83"/>
      <c r="DR1" s="83"/>
      <c r="DS1" s="83"/>
      <c r="DT1" s="83"/>
      <c r="DU1" s="84" t="s">
        <v>517</v>
      </c>
      <c r="DV1" s="83"/>
      <c r="DW1" s="83"/>
      <c r="DX1" s="83"/>
      <c r="DY1" s="83"/>
      <c r="DZ1" s="83"/>
      <c r="EA1" s="83"/>
      <c r="EB1" s="83"/>
      <c r="EC1" s="83"/>
      <c r="ED1" s="83"/>
      <c r="EE1" s="83"/>
      <c r="EF1" s="83"/>
      <c r="EG1" s="84" t="s">
        <v>518</v>
      </c>
      <c r="EH1" s="83"/>
      <c r="EI1" s="83"/>
      <c r="EJ1" s="83"/>
      <c r="EK1" s="83"/>
      <c r="EL1" s="83"/>
      <c r="EM1" s="83"/>
      <c r="EN1" s="83"/>
      <c r="EO1" s="83"/>
      <c r="EP1" s="83"/>
      <c r="EQ1" s="83"/>
      <c r="ER1" s="83"/>
      <c r="ES1" s="84" t="s">
        <v>519</v>
      </c>
      <c r="ET1" s="83"/>
      <c r="EU1" s="83"/>
      <c r="EV1" s="83"/>
      <c r="EW1" s="83"/>
      <c r="EX1" s="83"/>
      <c r="EY1" s="83"/>
      <c r="EZ1" s="83"/>
      <c r="FA1" s="83"/>
      <c r="FB1" s="83"/>
      <c r="FC1" s="83"/>
      <c r="FD1" s="83"/>
      <c r="FE1" s="84" t="s">
        <v>520</v>
      </c>
      <c r="FF1" s="83"/>
      <c r="FG1" s="83"/>
      <c r="FH1" s="83"/>
      <c r="FI1" s="83"/>
      <c r="FJ1" s="83"/>
      <c r="FK1" s="83"/>
      <c r="FL1" s="83"/>
      <c r="FM1" s="83"/>
      <c r="FN1" s="83"/>
      <c r="FO1" s="83"/>
      <c r="FP1" s="83"/>
      <c r="FQ1" s="84" t="s">
        <v>521</v>
      </c>
      <c r="FR1" s="83"/>
      <c r="FS1" s="83"/>
      <c r="FT1" s="83"/>
      <c r="FU1" s="83"/>
      <c r="FV1" s="83"/>
      <c r="FW1" s="83"/>
      <c r="FX1" s="83"/>
      <c r="FY1" s="83"/>
      <c r="FZ1" s="83"/>
      <c r="GA1" s="83"/>
      <c r="GB1" s="83"/>
      <c r="GC1" s="84" t="s">
        <v>522</v>
      </c>
      <c r="GD1" s="83"/>
      <c r="GE1" s="83"/>
      <c r="GF1" s="83"/>
      <c r="GG1" s="83"/>
      <c r="GH1" s="83"/>
      <c r="GI1" s="83"/>
      <c r="GJ1" s="83"/>
      <c r="GK1" s="83"/>
      <c r="GL1" s="83"/>
      <c r="GM1" s="83"/>
      <c r="GN1" s="83"/>
      <c r="GO1" s="84" t="s">
        <v>2492</v>
      </c>
      <c r="GP1" s="83"/>
      <c r="GQ1" s="83"/>
      <c r="GR1" s="83"/>
      <c r="GS1" s="83"/>
      <c r="GT1" s="83"/>
      <c r="GU1" s="83"/>
      <c r="GV1" s="83"/>
      <c r="GW1" s="83"/>
      <c r="GX1" s="83"/>
      <c r="GY1" s="83"/>
      <c r="GZ1" s="83"/>
      <c r="HA1" s="84" t="s">
        <v>2534</v>
      </c>
      <c r="HB1" s="83"/>
      <c r="HC1" s="83"/>
      <c r="HD1" s="83"/>
      <c r="HE1" s="83"/>
      <c r="HF1" s="83"/>
      <c r="HG1" s="83"/>
      <c r="HH1" s="83"/>
      <c r="HI1" s="83"/>
      <c r="HJ1" s="83"/>
      <c r="HK1" s="83"/>
      <c r="HL1" s="83"/>
      <c r="HM1" s="84" t="s">
        <v>2574</v>
      </c>
      <c r="HN1" s="83"/>
      <c r="HO1" s="83"/>
      <c r="HP1" s="83"/>
      <c r="HQ1" s="83"/>
      <c r="HR1" s="83"/>
      <c r="HS1" s="83"/>
      <c r="HT1" s="83"/>
      <c r="HU1" s="83"/>
      <c r="HV1" s="83"/>
      <c r="HW1" s="83"/>
      <c r="HX1" s="83"/>
      <c r="HY1" s="84" t="s">
        <v>2579</v>
      </c>
      <c r="HZ1" s="83"/>
      <c r="IA1" s="83"/>
      <c r="IB1" s="83"/>
      <c r="IC1" s="83"/>
      <c r="ID1" s="83"/>
      <c r="IE1" s="83"/>
      <c r="IF1" s="83"/>
      <c r="IG1" s="83"/>
      <c r="IH1" s="83"/>
      <c r="II1" s="83"/>
      <c r="IJ1" s="83"/>
      <c r="IK1" s="84" t="s">
        <v>2632</v>
      </c>
      <c r="IL1" s="83"/>
      <c r="IM1" s="83"/>
      <c r="IN1" s="83"/>
      <c r="IO1" s="83"/>
      <c r="IP1" s="83"/>
      <c r="IQ1" s="83"/>
      <c r="IR1" s="83"/>
      <c r="IS1" s="83"/>
      <c r="IT1" s="83"/>
      <c r="IU1" s="83"/>
      <c r="IV1" s="83"/>
      <c r="IW1" s="84" t="s">
        <v>2691</v>
      </c>
      <c r="IX1" s="83"/>
      <c r="IY1" s="83"/>
      <c r="IZ1" s="83"/>
      <c r="JA1" s="83"/>
      <c r="JB1" s="83"/>
      <c r="JC1" s="83"/>
      <c r="JD1" s="83"/>
      <c r="JE1" s="83"/>
      <c r="JF1" s="83"/>
      <c r="JG1" s="83"/>
      <c r="JH1" s="83"/>
      <c r="JI1" s="84"/>
      <c r="JJ1" s="83"/>
      <c r="JK1" s="83"/>
      <c r="JL1" s="83"/>
      <c r="JM1" s="83"/>
      <c r="JN1" s="83"/>
      <c r="JO1" s="83"/>
      <c r="JP1" s="83"/>
      <c r="JQ1" s="83"/>
      <c r="JR1" s="83"/>
      <c r="JS1" s="83"/>
      <c r="JT1" s="83"/>
      <c r="JU1" s="84"/>
      <c r="JV1" s="83"/>
      <c r="JW1" s="83"/>
      <c r="JX1" s="83"/>
      <c r="JY1" s="83"/>
      <c r="JZ1" s="83"/>
      <c r="KA1" s="83"/>
      <c r="KB1" s="83"/>
      <c r="KC1" s="83"/>
      <c r="KD1" s="83"/>
      <c r="KE1" s="83"/>
      <c r="KF1" s="83"/>
    </row>
    <row r="2" spans="1:292" ht="13.5" customHeight="1" x14ac:dyDescent="0.2">
      <c r="A2" s="85" t="s">
        <v>4</v>
      </c>
      <c r="B2" s="21"/>
      <c r="C2" s="86"/>
      <c r="D2" s="87"/>
      <c r="E2" s="88">
        <v>32711</v>
      </c>
      <c r="F2" s="87"/>
      <c r="G2" s="87"/>
      <c r="H2" s="87"/>
      <c r="I2" s="87"/>
      <c r="J2" s="87"/>
      <c r="K2" s="87"/>
      <c r="L2" s="87"/>
      <c r="M2" s="87"/>
      <c r="N2" s="87"/>
      <c r="O2" s="87"/>
      <c r="P2" s="87"/>
      <c r="Q2" s="88">
        <v>33340</v>
      </c>
      <c r="R2" s="87"/>
      <c r="S2" s="87"/>
      <c r="T2" s="87"/>
      <c r="U2" s="87"/>
      <c r="V2" s="87"/>
      <c r="W2" s="87"/>
      <c r="X2" s="87"/>
      <c r="Y2" s="87"/>
      <c r="Z2" s="87"/>
      <c r="AA2" s="87"/>
      <c r="AB2" s="87"/>
      <c r="AC2" s="164">
        <v>33783</v>
      </c>
      <c r="AD2" s="87"/>
      <c r="AE2" s="87"/>
      <c r="AF2" s="87"/>
      <c r="AG2" s="87"/>
      <c r="AH2" s="87"/>
      <c r="AI2" s="87"/>
      <c r="AJ2" s="87"/>
      <c r="AK2" s="87"/>
      <c r="AL2" s="87"/>
      <c r="AM2" s="87"/>
      <c r="AN2" s="87"/>
      <c r="AO2" s="88">
        <v>34087</v>
      </c>
      <c r="AP2" s="87"/>
      <c r="AQ2" s="87"/>
      <c r="AR2" s="87"/>
      <c r="AS2" s="87"/>
      <c r="AT2" s="87"/>
      <c r="AU2" s="87"/>
      <c r="AV2" s="87"/>
      <c r="AW2" s="87"/>
      <c r="AX2" s="87"/>
      <c r="AY2" s="87"/>
      <c r="AZ2" s="87"/>
      <c r="BA2" s="88">
        <v>34464</v>
      </c>
      <c r="BB2" s="87"/>
      <c r="BC2" s="87"/>
      <c r="BD2" s="87"/>
      <c r="BE2" s="87"/>
      <c r="BF2" s="87"/>
      <c r="BG2" s="87"/>
      <c r="BH2" s="87"/>
      <c r="BI2" s="87"/>
      <c r="BJ2" s="87"/>
      <c r="BK2" s="87"/>
      <c r="BL2" s="87"/>
      <c r="BM2" s="88">
        <v>34716</v>
      </c>
      <c r="BN2" s="87"/>
      <c r="BO2" s="87"/>
      <c r="BP2" s="87"/>
      <c r="BQ2" s="87"/>
      <c r="BR2" s="87"/>
      <c r="BS2" s="87"/>
      <c r="BT2" s="87"/>
      <c r="BU2" s="87"/>
      <c r="BV2" s="87"/>
      <c r="BW2" s="87"/>
      <c r="BX2" s="87"/>
      <c r="BY2" s="88">
        <v>35202</v>
      </c>
      <c r="BZ2" s="87"/>
      <c r="CA2" s="87"/>
      <c r="CB2" s="87"/>
      <c r="CC2" s="87"/>
      <c r="CD2" s="87"/>
      <c r="CE2" s="87"/>
      <c r="CF2" s="87"/>
      <c r="CG2" s="87"/>
      <c r="CH2" s="87"/>
      <c r="CI2" s="87"/>
      <c r="CJ2" s="87"/>
      <c r="CK2" s="88">
        <v>36089</v>
      </c>
      <c r="CL2" s="87"/>
      <c r="CM2" s="87"/>
      <c r="CN2" s="87"/>
      <c r="CO2" s="87"/>
      <c r="CP2" s="87"/>
      <c r="CQ2" s="87"/>
      <c r="CR2" s="87"/>
      <c r="CS2" s="87"/>
      <c r="CT2" s="87"/>
      <c r="CU2" s="87"/>
      <c r="CV2" s="87"/>
      <c r="CW2" s="88">
        <v>36516</v>
      </c>
      <c r="CX2" s="87"/>
      <c r="CY2" s="87"/>
      <c r="CZ2" s="87"/>
      <c r="DA2" s="87"/>
      <c r="DB2" s="87"/>
      <c r="DC2" s="87"/>
      <c r="DD2" s="87"/>
      <c r="DE2" s="87"/>
      <c r="DF2" s="87"/>
      <c r="DG2" s="87"/>
      <c r="DH2" s="87"/>
      <c r="DI2" s="88">
        <v>36641</v>
      </c>
      <c r="DJ2" s="87"/>
      <c r="DK2" s="87"/>
      <c r="DL2" s="87"/>
      <c r="DM2" s="87"/>
      <c r="DN2" s="87"/>
      <c r="DO2" s="87"/>
      <c r="DP2" s="87"/>
      <c r="DQ2" s="87"/>
      <c r="DR2" s="87"/>
      <c r="DS2" s="87"/>
      <c r="DT2" s="87"/>
      <c r="DU2" s="88">
        <v>37053</v>
      </c>
      <c r="DV2" s="87"/>
      <c r="DW2" s="87"/>
      <c r="DX2" s="87"/>
      <c r="DY2" s="87"/>
      <c r="DZ2" s="87"/>
      <c r="EA2" s="87"/>
      <c r="EB2" s="87"/>
      <c r="EC2" s="87"/>
      <c r="ED2" s="87"/>
      <c r="EE2" s="87"/>
      <c r="EF2" s="87"/>
      <c r="EG2" s="88">
        <v>38465</v>
      </c>
      <c r="EH2" s="87"/>
      <c r="EI2" s="87"/>
      <c r="EJ2" s="87"/>
      <c r="EK2" s="87"/>
      <c r="EL2" s="87"/>
      <c r="EM2" s="87"/>
      <c r="EN2" s="87"/>
      <c r="EO2" s="87"/>
      <c r="EP2" s="87"/>
      <c r="EQ2" s="87"/>
      <c r="ER2" s="87"/>
      <c r="ES2" s="88">
        <v>38854</v>
      </c>
      <c r="ET2" s="87"/>
      <c r="EU2" s="87"/>
      <c r="EV2" s="87"/>
      <c r="EW2" s="87"/>
      <c r="EX2" s="87"/>
      <c r="EY2" s="87"/>
      <c r="EZ2" s="87"/>
      <c r="FA2" s="87"/>
      <c r="FB2" s="87"/>
      <c r="FC2" s="87"/>
      <c r="FD2" s="87"/>
      <c r="FE2" s="88">
        <v>39576</v>
      </c>
      <c r="FF2" s="87"/>
      <c r="FG2" s="87"/>
      <c r="FH2" s="87"/>
      <c r="FI2" s="87"/>
      <c r="FJ2" s="87"/>
      <c r="FK2" s="87"/>
      <c r="FL2" s="87"/>
      <c r="FM2" s="87"/>
      <c r="FN2" s="87"/>
      <c r="FO2" s="87"/>
      <c r="FP2" s="87"/>
      <c r="FQ2" s="88">
        <v>40863</v>
      </c>
      <c r="FR2" s="87"/>
      <c r="FS2" s="87"/>
      <c r="FT2" s="87"/>
      <c r="FU2" s="87"/>
      <c r="FV2" s="87"/>
      <c r="FW2" s="87"/>
      <c r="FX2" s="87"/>
      <c r="FY2" s="87"/>
      <c r="FZ2" s="87"/>
      <c r="GA2" s="87"/>
      <c r="GB2" s="87"/>
      <c r="GC2" s="88">
        <v>41391</v>
      </c>
      <c r="GD2" s="87"/>
      <c r="GE2" s="87"/>
      <c r="GF2" s="87"/>
      <c r="GG2" s="87"/>
      <c r="GH2" s="87"/>
      <c r="GI2" s="87"/>
      <c r="GJ2" s="87"/>
      <c r="GK2" s="87"/>
      <c r="GL2" s="87"/>
      <c r="GM2" s="87"/>
      <c r="GN2" s="87"/>
      <c r="GO2" s="88">
        <v>41692</v>
      </c>
      <c r="GP2" s="87"/>
      <c r="GQ2" s="87"/>
      <c r="GR2" s="87"/>
      <c r="GS2" s="87"/>
      <c r="GT2" s="87"/>
      <c r="GU2" s="87"/>
      <c r="GV2" s="87"/>
      <c r="GW2" s="87"/>
      <c r="GX2" s="87"/>
      <c r="GY2" s="87"/>
      <c r="GZ2" s="87"/>
      <c r="HA2" s="88">
        <v>42716</v>
      </c>
      <c r="HB2" s="87"/>
      <c r="HC2" s="87"/>
      <c r="HD2" s="87"/>
      <c r="HE2" s="87"/>
      <c r="HF2" s="87"/>
      <c r="HG2" s="87"/>
      <c r="HH2" s="87"/>
      <c r="HI2" s="87"/>
      <c r="HJ2" s="87"/>
      <c r="HK2" s="87"/>
      <c r="HL2" s="87"/>
      <c r="HM2" s="88">
        <v>43252</v>
      </c>
      <c r="HN2" s="87"/>
      <c r="HO2" s="87"/>
      <c r="HP2" s="87"/>
      <c r="HQ2" s="87"/>
      <c r="HR2" s="87"/>
      <c r="HS2" s="87"/>
      <c r="HT2" s="87"/>
      <c r="HU2" s="87"/>
      <c r="HV2" s="87"/>
      <c r="HW2" s="87"/>
      <c r="HX2" s="87"/>
      <c r="HY2" s="88">
        <v>43713</v>
      </c>
      <c r="HZ2" s="87"/>
      <c r="IA2" s="87"/>
      <c r="IB2" s="87"/>
      <c r="IC2" s="87"/>
      <c r="ID2" s="87"/>
      <c r="IE2" s="87"/>
      <c r="IF2" s="87"/>
      <c r="IG2" s="87"/>
      <c r="IH2" s="87"/>
      <c r="II2" s="87"/>
      <c r="IJ2" s="87"/>
      <c r="IK2" s="88">
        <v>44240</v>
      </c>
      <c r="IL2" s="87"/>
      <c r="IM2" s="87"/>
      <c r="IN2" s="87"/>
      <c r="IO2" s="87"/>
      <c r="IP2" s="87"/>
      <c r="IQ2" s="87"/>
      <c r="IR2" s="87"/>
      <c r="IS2" s="87"/>
      <c r="IT2" s="87"/>
      <c r="IU2" s="87"/>
      <c r="IV2" s="87"/>
      <c r="IW2" s="88">
        <v>44856</v>
      </c>
      <c r="IX2" s="87"/>
      <c r="IY2" s="87"/>
      <c r="IZ2" s="87"/>
      <c r="JA2" s="87"/>
      <c r="JB2" s="87"/>
      <c r="JC2" s="87"/>
      <c r="JD2" s="87"/>
      <c r="JE2" s="87"/>
      <c r="JF2" s="87"/>
      <c r="JG2" s="87"/>
      <c r="JH2" s="87"/>
      <c r="JI2" s="88"/>
      <c r="JJ2" s="87"/>
      <c r="JK2" s="87"/>
      <c r="JL2" s="87"/>
      <c r="JM2" s="87"/>
      <c r="JN2" s="87"/>
      <c r="JO2" s="87"/>
      <c r="JP2" s="87"/>
      <c r="JQ2" s="87"/>
      <c r="JR2" s="87"/>
      <c r="JS2" s="87"/>
      <c r="JT2" s="87"/>
      <c r="JU2" s="88"/>
      <c r="JV2" s="87"/>
      <c r="JW2" s="87"/>
      <c r="JX2" s="87"/>
      <c r="JY2" s="87"/>
      <c r="JZ2" s="87"/>
      <c r="KA2" s="87"/>
      <c r="KB2" s="87"/>
      <c r="KC2" s="87"/>
      <c r="KD2" s="87"/>
      <c r="KE2" s="87"/>
      <c r="KF2" s="87"/>
    </row>
    <row r="3" spans="1:292" ht="13.5" customHeight="1" x14ac:dyDescent="0.2">
      <c r="A3" s="85" t="s">
        <v>5</v>
      </c>
      <c r="B3" s="21"/>
      <c r="C3" s="89"/>
      <c r="D3" s="87"/>
      <c r="E3" s="162">
        <v>33340</v>
      </c>
      <c r="F3" s="87"/>
      <c r="G3" s="87"/>
      <c r="H3" s="87"/>
      <c r="I3" s="87"/>
      <c r="J3" s="87"/>
      <c r="K3" s="87"/>
      <c r="L3" s="87"/>
      <c r="M3" s="87"/>
      <c r="N3" s="87"/>
      <c r="O3" s="87"/>
      <c r="P3" s="87"/>
      <c r="Q3" s="88">
        <v>33718</v>
      </c>
      <c r="R3" s="87"/>
      <c r="S3" s="87"/>
      <c r="T3" s="87"/>
      <c r="U3" s="87"/>
      <c r="V3" s="87"/>
      <c r="W3" s="87"/>
      <c r="X3" s="87"/>
      <c r="Y3" s="87"/>
      <c r="Z3" s="87"/>
      <c r="AA3" s="87"/>
      <c r="AB3" s="87"/>
      <c r="AC3" s="164">
        <v>34056</v>
      </c>
      <c r="AD3" s="87"/>
      <c r="AE3" s="87"/>
      <c r="AF3" s="87"/>
      <c r="AG3" s="87"/>
      <c r="AH3" s="87"/>
      <c r="AI3" s="87"/>
      <c r="AJ3" s="87"/>
      <c r="AK3" s="87"/>
      <c r="AL3" s="87"/>
      <c r="AM3" s="87"/>
      <c r="AN3" s="87"/>
      <c r="AO3" s="88">
        <v>34464</v>
      </c>
      <c r="AP3" s="87"/>
      <c r="AQ3" s="87"/>
      <c r="AR3" s="87"/>
      <c r="AS3" s="87"/>
      <c r="AT3" s="87"/>
      <c r="AU3" s="87"/>
      <c r="AV3" s="87"/>
      <c r="AW3" s="87"/>
      <c r="AX3" s="87"/>
      <c r="AY3" s="87"/>
      <c r="AZ3" s="87"/>
      <c r="BA3" s="88">
        <v>34716</v>
      </c>
      <c r="BB3" s="87"/>
      <c r="BC3" s="87"/>
      <c r="BD3" s="87"/>
      <c r="BE3" s="87"/>
      <c r="BF3" s="87"/>
      <c r="BG3" s="87"/>
      <c r="BH3" s="87"/>
      <c r="BI3" s="87"/>
      <c r="BJ3" s="87"/>
      <c r="BK3" s="87"/>
      <c r="BL3" s="87"/>
      <c r="BM3" s="88">
        <v>35202</v>
      </c>
      <c r="BN3" s="87"/>
      <c r="BO3" s="87"/>
      <c r="BP3" s="87"/>
      <c r="BQ3" s="87"/>
      <c r="BR3" s="87"/>
      <c r="BS3" s="87"/>
      <c r="BT3" s="87"/>
      <c r="BU3" s="87"/>
      <c r="BV3" s="87"/>
      <c r="BW3" s="87"/>
      <c r="BX3" s="87"/>
      <c r="BY3" s="88">
        <v>36089</v>
      </c>
      <c r="BZ3" s="87"/>
      <c r="CA3" s="87"/>
      <c r="CB3" s="87"/>
      <c r="CC3" s="87"/>
      <c r="CD3" s="87"/>
      <c r="CE3" s="87"/>
      <c r="CF3" s="87"/>
      <c r="CG3" s="87"/>
      <c r="CH3" s="87"/>
      <c r="CI3" s="87"/>
      <c r="CJ3" s="87"/>
      <c r="CK3" s="88">
        <v>36516</v>
      </c>
      <c r="CL3" s="87"/>
      <c r="CM3" s="87"/>
      <c r="CN3" s="87"/>
      <c r="CO3" s="87"/>
      <c r="CP3" s="87"/>
      <c r="CQ3" s="87"/>
      <c r="CR3" s="87"/>
      <c r="CS3" s="87"/>
      <c r="CT3" s="87"/>
      <c r="CU3" s="87"/>
      <c r="CV3" s="87"/>
      <c r="CW3" s="88">
        <v>36641</v>
      </c>
      <c r="CX3" s="87"/>
      <c r="CY3" s="87"/>
      <c r="CZ3" s="87"/>
      <c r="DA3" s="87"/>
      <c r="DB3" s="87"/>
      <c r="DC3" s="87"/>
      <c r="DD3" s="87"/>
      <c r="DE3" s="87"/>
      <c r="DF3" s="87"/>
      <c r="DG3" s="87"/>
      <c r="DH3" s="87"/>
      <c r="DI3" s="88">
        <v>37053</v>
      </c>
      <c r="DJ3" s="87"/>
      <c r="DK3" s="87"/>
      <c r="DL3" s="87"/>
      <c r="DM3" s="87"/>
      <c r="DN3" s="87"/>
      <c r="DO3" s="87"/>
      <c r="DP3" s="87"/>
      <c r="DQ3" s="87"/>
      <c r="DR3" s="87"/>
      <c r="DS3" s="87"/>
      <c r="DT3" s="87"/>
      <c r="DU3" s="88">
        <v>38465</v>
      </c>
      <c r="DV3" s="87"/>
      <c r="DW3" s="87"/>
      <c r="DX3" s="87"/>
      <c r="DY3" s="87"/>
      <c r="DZ3" s="87"/>
      <c r="EA3" s="87"/>
      <c r="EB3" s="87"/>
      <c r="EC3" s="87"/>
      <c r="ED3" s="87"/>
      <c r="EE3" s="87"/>
      <c r="EF3" s="87"/>
      <c r="EG3" s="88">
        <v>38854</v>
      </c>
      <c r="EH3" s="87"/>
      <c r="EI3" s="87"/>
      <c r="EJ3" s="87"/>
      <c r="EK3" s="87"/>
      <c r="EL3" s="87"/>
      <c r="EM3" s="87"/>
      <c r="EN3" s="87"/>
      <c r="EO3" s="87"/>
      <c r="EP3" s="87"/>
      <c r="EQ3" s="87"/>
      <c r="ER3" s="87"/>
      <c r="ES3" s="88">
        <v>39576</v>
      </c>
      <c r="ET3" s="87"/>
      <c r="EU3" s="87"/>
      <c r="EV3" s="87"/>
      <c r="EW3" s="87"/>
      <c r="EX3" s="87"/>
      <c r="EY3" s="87"/>
      <c r="EZ3" s="87"/>
      <c r="FA3" s="87"/>
      <c r="FB3" s="87"/>
      <c r="FC3" s="87"/>
      <c r="FD3" s="87"/>
      <c r="FE3" s="88">
        <v>40863</v>
      </c>
      <c r="FF3" s="87"/>
      <c r="FG3" s="87"/>
      <c r="FH3" s="87"/>
      <c r="FI3" s="87"/>
      <c r="FJ3" s="87"/>
      <c r="FK3" s="87"/>
      <c r="FL3" s="87"/>
      <c r="FM3" s="87"/>
      <c r="FN3" s="87"/>
      <c r="FO3" s="87"/>
      <c r="FP3" s="87"/>
      <c r="FQ3" s="88">
        <v>41391</v>
      </c>
      <c r="FR3" s="87"/>
      <c r="FS3" s="87"/>
      <c r="FT3" s="87"/>
      <c r="FU3" s="87"/>
      <c r="FV3" s="87"/>
      <c r="FW3" s="87"/>
      <c r="FX3" s="87"/>
      <c r="FY3" s="87"/>
      <c r="FZ3" s="87"/>
      <c r="GA3" s="87"/>
      <c r="GB3" s="87"/>
      <c r="GC3" s="88">
        <v>41692</v>
      </c>
      <c r="GD3" s="87"/>
      <c r="GE3" s="87"/>
      <c r="GF3" s="87"/>
      <c r="GG3" s="87"/>
      <c r="GH3" s="87"/>
      <c r="GI3" s="87"/>
      <c r="GJ3" s="87"/>
      <c r="GK3" s="87"/>
      <c r="GL3" s="87"/>
      <c r="GM3" s="87"/>
      <c r="GN3" s="87"/>
      <c r="GO3" s="88">
        <v>42711</v>
      </c>
      <c r="GP3" s="87"/>
      <c r="GQ3" s="87"/>
      <c r="GR3" s="87"/>
      <c r="GS3" s="87"/>
      <c r="GT3" s="87"/>
      <c r="GU3" s="87"/>
      <c r="GV3" s="87"/>
      <c r="GW3" s="87"/>
      <c r="GX3" s="87"/>
      <c r="GY3" s="87"/>
      <c r="GZ3" s="87"/>
      <c r="HA3" s="88">
        <v>43465</v>
      </c>
      <c r="HB3" s="87"/>
      <c r="HC3" s="87"/>
      <c r="HD3" s="87"/>
      <c r="HE3" s="87"/>
      <c r="HF3" s="87"/>
      <c r="HG3" s="87"/>
      <c r="HH3" s="87"/>
      <c r="HI3" s="87"/>
      <c r="HJ3" s="87"/>
      <c r="HK3" s="87"/>
      <c r="HL3" s="87"/>
      <c r="HM3" s="88">
        <v>43713</v>
      </c>
      <c r="HN3" s="87"/>
      <c r="HO3" s="87"/>
      <c r="HP3" s="87"/>
      <c r="HQ3" s="87"/>
      <c r="HR3" s="87"/>
      <c r="HS3" s="87"/>
      <c r="HT3" s="87"/>
      <c r="HU3" s="87"/>
      <c r="HV3" s="87"/>
      <c r="HW3" s="87"/>
      <c r="HX3" s="87"/>
      <c r="HY3" s="88">
        <v>44240</v>
      </c>
      <c r="HZ3" s="87"/>
      <c r="IA3" s="87"/>
      <c r="IB3" s="87"/>
      <c r="IC3" s="87"/>
      <c r="ID3" s="87"/>
      <c r="IE3" s="87"/>
      <c r="IF3" s="87"/>
      <c r="IG3" s="87"/>
      <c r="IH3" s="87"/>
      <c r="II3" s="87"/>
      <c r="IJ3" s="87"/>
      <c r="IK3" s="88">
        <v>44856</v>
      </c>
      <c r="IL3" s="87"/>
      <c r="IM3" s="87"/>
      <c r="IN3" s="87"/>
      <c r="IO3" s="87"/>
      <c r="IP3" s="87"/>
      <c r="IQ3" s="87"/>
      <c r="IR3" s="87"/>
      <c r="IS3" s="87"/>
      <c r="IT3" s="87"/>
      <c r="IU3" s="87"/>
      <c r="IV3" s="87"/>
      <c r="IW3" s="88">
        <v>44926</v>
      </c>
      <c r="IX3" s="87"/>
      <c r="IY3" s="87"/>
      <c r="IZ3" s="87"/>
      <c r="JA3" s="87"/>
      <c r="JB3" s="87"/>
      <c r="JC3" s="87"/>
      <c r="JD3" s="87"/>
      <c r="JE3" s="87"/>
      <c r="JF3" s="87"/>
      <c r="JG3" s="87"/>
      <c r="JH3" s="87"/>
      <c r="JI3" s="88"/>
      <c r="JJ3" s="87"/>
      <c r="JK3" s="87"/>
      <c r="JL3" s="87"/>
      <c r="JM3" s="87"/>
      <c r="JN3" s="87"/>
      <c r="JO3" s="87"/>
      <c r="JP3" s="87"/>
      <c r="JQ3" s="87"/>
      <c r="JR3" s="87"/>
      <c r="JS3" s="87"/>
      <c r="JT3" s="87"/>
      <c r="JU3" s="88"/>
      <c r="JV3" s="87"/>
      <c r="JW3" s="87"/>
      <c r="JX3" s="87"/>
      <c r="JY3" s="87"/>
      <c r="JZ3" s="87"/>
      <c r="KA3" s="87"/>
      <c r="KB3" s="87"/>
      <c r="KC3" s="87"/>
      <c r="KD3" s="87"/>
      <c r="KE3" s="87"/>
      <c r="KF3" s="87"/>
    </row>
    <row r="4" spans="1:292" ht="6" customHeight="1" x14ac:dyDescent="0.2">
      <c r="A4" s="19"/>
      <c r="B4" s="21"/>
      <c r="C4" s="21"/>
      <c r="D4" s="21"/>
      <c r="E4" s="64"/>
      <c r="F4" s="21"/>
      <c r="G4" s="21"/>
      <c r="H4" s="21"/>
      <c r="I4" s="21"/>
      <c r="J4" s="21"/>
      <c r="K4" s="21"/>
      <c r="L4" s="21"/>
      <c r="M4" s="21"/>
      <c r="N4" s="21"/>
      <c r="O4" s="21"/>
      <c r="P4" s="21"/>
      <c r="Q4" s="64"/>
      <c r="R4" s="21"/>
      <c r="S4" s="21"/>
      <c r="T4" s="21"/>
      <c r="U4" s="21"/>
      <c r="V4" s="21"/>
      <c r="W4" s="21"/>
      <c r="X4" s="21"/>
      <c r="Y4" s="21"/>
      <c r="Z4" s="21"/>
      <c r="AA4" s="21"/>
      <c r="AB4" s="21"/>
      <c r="AC4" s="64"/>
      <c r="AD4" s="21"/>
      <c r="AE4" s="21"/>
      <c r="AF4" s="21"/>
      <c r="AG4" s="21"/>
      <c r="AH4" s="21"/>
      <c r="AI4" s="21"/>
      <c r="AJ4" s="21"/>
      <c r="AK4" s="21"/>
      <c r="AL4" s="21"/>
      <c r="AM4" s="21"/>
      <c r="AN4" s="21"/>
      <c r="AO4" s="64"/>
      <c r="AP4" s="21"/>
      <c r="AQ4" s="21"/>
      <c r="AR4" s="21"/>
      <c r="AS4" s="21"/>
      <c r="AT4" s="21"/>
      <c r="AU4" s="21"/>
      <c r="AV4" s="21"/>
      <c r="AW4" s="21"/>
      <c r="AX4" s="21"/>
      <c r="AY4" s="21"/>
      <c r="AZ4" s="21"/>
      <c r="BA4" s="64"/>
      <c r="BB4" s="21"/>
      <c r="BC4" s="21"/>
      <c r="BD4" s="21"/>
      <c r="BE4" s="21"/>
      <c r="BF4" s="21"/>
      <c r="BG4" s="21"/>
      <c r="BH4" s="21"/>
      <c r="BI4" s="21"/>
      <c r="BJ4" s="21"/>
      <c r="BK4" s="21"/>
      <c r="BL4" s="21"/>
      <c r="BM4" s="64"/>
      <c r="BN4" s="21"/>
      <c r="BO4" s="21"/>
      <c r="BP4" s="21"/>
      <c r="BQ4" s="21"/>
      <c r="BR4" s="21"/>
      <c r="BS4" s="21"/>
      <c r="BT4" s="21"/>
      <c r="BU4" s="21"/>
      <c r="BV4" s="21"/>
      <c r="BW4" s="21"/>
      <c r="BX4" s="21"/>
      <c r="BY4" s="64"/>
      <c r="BZ4" s="21"/>
      <c r="CA4" s="21"/>
      <c r="CB4" s="21"/>
      <c r="CC4" s="21"/>
      <c r="CD4" s="21"/>
      <c r="CE4" s="21"/>
      <c r="CF4" s="21"/>
      <c r="CG4" s="21"/>
      <c r="CH4" s="21"/>
      <c r="CI4" s="21"/>
      <c r="CJ4" s="21"/>
      <c r="CK4" s="64"/>
      <c r="CL4" s="21"/>
      <c r="CM4" s="21"/>
      <c r="CN4" s="21"/>
      <c r="CO4" s="21"/>
      <c r="CP4" s="21"/>
      <c r="CQ4" s="21"/>
      <c r="CR4" s="21"/>
      <c r="CS4" s="21"/>
      <c r="CT4" s="21"/>
      <c r="CU4" s="21"/>
      <c r="CV4" s="21"/>
      <c r="CW4" s="64"/>
      <c r="CX4" s="21"/>
      <c r="CY4" s="21"/>
      <c r="CZ4" s="21"/>
      <c r="DA4" s="21"/>
      <c r="DB4" s="21"/>
      <c r="DC4" s="21"/>
      <c r="DD4" s="21"/>
      <c r="DE4" s="21"/>
      <c r="DF4" s="21"/>
      <c r="DG4" s="21"/>
      <c r="DH4" s="21"/>
      <c r="DI4" s="64"/>
      <c r="DJ4" s="21"/>
      <c r="DK4" s="21"/>
      <c r="DL4" s="21"/>
      <c r="DM4" s="21"/>
      <c r="DN4" s="21"/>
      <c r="DO4" s="21"/>
      <c r="DP4" s="21"/>
      <c r="DQ4" s="21"/>
      <c r="DR4" s="21"/>
      <c r="DS4" s="21"/>
      <c r="DT4" s="21"/>
      <c r="DU4" s="64"/>
      <c r="DV4" s="21"/>
      <c r="DW4" s="21"/>
      <c r="DX4" s="21"/>
      <c r="DY4" s="21"/>
      <c r="DZ4" s="21"/>
      <c r="EA4" s="21"/>
      <c r="EB4" s="21"/>
      <c r="EC4" s="21"/>
      <c r="ED4" s="21"/>
      <c r="EE4" s="21"/>
      <c r="EF4" s="21"/>
      <c r="EG4" s="64"/>
      <c r="EH4" s="21"/>
      <c r="EI4" s="21"/>
      <c r="EJ4" s="21"/>
      <c r="EK4" s="21"/>
      <c r="EL4" s="21"/>
      <c r="EM4" s="21"/>
      <c r="EN4" s="21"/>
      <c r="EO4" s="21"/>
      <c r="EP4" s="21"/>
      <c r="EQ4" s="21"/>
      <c r="ER4" s="21"/>
      <c r="ES4" s="64"/>
      <c r="ET4" s="21"/>
      <c r="EU4" s="21"/>
      <c r="EV4" s="21"/>
      <c r="EW4" s="21"/>
      <c r="EX4" s="21"/>
      <c r="EY4" s="21"/>
      <c r="EZ4" s="21"/>
      <c r="FA4" s="21"/>
      <c r="FB4" s="21"/>
      <c r="FC4" s="21"/>
      <c r="FD4" s="21"/>
      <c r="FE4" s="64"/>
      <c r="FF4" s="21"/>
      <c r="FG4" s="21"/>
      <c r="FH4" s="21"/>
      <c r="FI4" s="21"/>
      <c r="FJ4" s="21"/>
      <c r="FK4" s="21"/>
      <c r="FL4" s="21"/>
      <c r="FM4" s="21"/>
      <c r="FN4" s="21"/>
      <c r="FO4" s="21"/>
      <c r="FP4" s="21"/>
      <c r="FQ4" s="64"/>
      <c r="FR4" s="21"/>
      <c r="FS4" s="21"/>
      <c r="FT4" s="21"/>
      <c r="FU4" s="21"/>
      <c r="FV4" s="21"/>
      <c r="FW4" s="21"/>
      <c r="FX4" s="21"/>
      <c r="FY4" s="21"/>
      <c r="FZ4" s="21"/>
      <c r="GA4" s="21"/>
      <c r="GB4" s="21"/>
      <c r="GC4" s="64"/>
      <c r="GD4" s="21"/>
      <c r="GE4" s="21"/>
      <c r="GF4" s="21"/>
      <c r="GG4" s="21"/>
      <c r="GH4" s="21"/>
      <c r="GI4" s="21"/>
      <c r="GJ4" s="21"/>
      <c r="GK4" s="21"/>
      <c r="GL4" s="21"/>
      <c r="GM4" s="21"/>
      <c r="GN4" s="21"/>
      <c r="GO4" s="64"/>
      <c r="GP4" s="21"/>
      <c r="GQ4" s="21"/>
      <c r="GR4" s="21"/>
      <c r="GS4" s="21"/>
      <c r="GT4" s="21"/>
      <c r="GU4" s="21"/>
      <c r="GV4" s="21"/>
      <c r="GW4" s="21"/>
      <c r="GX4" s="21"/>
      <c r="GY4" s="21"/>
      <c r="GZ4" s="21"/>
      <c r="HA4" s="64"/>
      <c r="HB4" s="21"/>
      <c r="HC4" s="21"/>
      <c r="HD4" s="21"/>
      <c r="HE4" s="21"/>
      <c r="HF4" s="21"/>
      <c r="HG4" s="21"/>
      <c r="HH4" s="21"/>
      <c r="HI4" s="21"/>
      <c r="HJ4" s="21"/>
      <c r="HK4" s="21"/>
      <c r="HL4" s="21"/>
      <c r="HM4" s="64"/>
      <c r="HN4" s="21"/>
      <c r="HO4" s="21"/>
      <c r="HP4" s="21"/>
      <c r="HQ4" s="21"/>
      <c r="HR4" s="21"/>
      <c r="HS4" s="21"/>
      <c r="HT4" s="21"/>
      <c r="HU4" s="21"/>
      <c r="HV4" s="21"/>
      <c r="HW4" s="21"/>
      <c r="HX4" s="21"/>
      <c r="HY4" s="64"/>
      <c r="HZ4" s="21"/>
      <c r="IA4" s="21"/>
      <c r="IB4" s="21"/>
      <c r="IC4" s="21"/>
      <c r="ID4" s="21"/>
      <c r="IE4" s="21"/>
      <c r="IF4" s="21"/>
      <c r="IG4" s="21"/>
      <c r="IH4" s="21"/>
      <c r="II4" s="21"/>
      <c r="IJ4" s="21"/>
      <c r="IK4" s="64"/>
      <c r="IL4" s="21"/>
      <c r="IM4" s="21"/>
      <c r="IN4" s="21"/>
      <c r="IO4" s="21"/>
      <c r="IP4" s="21"/>
      <c r="IQ4" s="21"/>
      <c r="IR4" s="21"/>
      <c r="IS4" s="21"/>
      <c r="IT4" s="21"/>
      <c r="IU4" s="21"/>
      <c r="IV4" s="21"/>
      <c r="IW4" s="64"/>
      <c r="IX4" s="21"/>
      <c r="IY4" s="21"/>
      <c r="IZ4" s="21"/>
      <c r="JA4" s="21"/>
      <c r="JB4" s="21"/>
      <c r="JC4" s="21"/>
      <c r="JD4" s="21"/>
      <c r="JE4" s="21"/>
      <c r="JF4" s="21"/>
      <c r="JG4" s="21"/>
      <c r="JH4" s="21"/>
      <c r="JI4" s="64"/>
      <c r="JJ4" s="21"/>
      <c r="JK4" s="21"/>
      <c r="JL4" s="21"/>
      <c r="JM4" s="21"/>
      <c r="JN4" s="21"/>
      <c r="JO4" s="21"/>
      <c r="JP4" s="21"/>
      <c r="JQ4" s="21"/>
      <c r="JR4" s="21"/>
      <c r="JS4" s="21"/>
      <c r="JT4" s="21"/>
      <c r="JU4" s="64"/>
      <c r="JV4" s="21"/>
      <c r="JW4" s="21"/>
      <c r="JX4" s="21"/>
      <c r="JY4" s="21"/>
      <c r="JZ4" s="21"/>
      <c r="KA4" s="21"/>
      <c r="KB4" s="21"/>
      <c r="KC4" s="21"/>
      <c r="KD4" s="21"/>
      <c r="KE4" s="21"/>
      <c r="KF4" s="21"/>
    </row>
    <row r="5" spans="1:292" ht="6" customHeight="1" x14ac:dyDescent="0.2">
      <c r="A5" s="90"/>
      <c r="B5" s="21"/>
      <c r="C5" s="83"/>
      <c r="D5" s="83"/>
      <c r="E5" s="64"/>
      <c r="F5" s="83"/>
      <c r="G5" s="83"/>
      <c r="H5" s="83"/>
      <c r="I5" s="83"/>
      <c r="J5" s="83"/>
      <c r="K5" s="83"/>
      <c r="L5" s="83"/>
      <c r="M5" s="83"/>
      <c r="N5" s="83"/>
      <c r="O5" s="83"/>
      <c r="P5" s="83"/>
      <c r="Q5" s="64"/>
      <c r="R5" s="83"/>
      <c r="S5" s="83"/>
      <c r="T5" s="83"/>
      <c r="U5" s="83"/>
      <c r="V5" s="83"/>
      <c r="W5" s="83"/>
      <c r="X5" s="83"/>
      <c r="Y5" s="83"/>
      <c r="Z5" s="83"/>
      <c r="AA5" s="83"/>
      <c r="AB5" s="83"/>
      <c r="AC5" s="64"/>
      <c r="AD5" s="83"/>
      <c r="AE5" s="83"/>
      <c r="AF5" s="83"/>
      <c r="AG5" s="83"/>
      <c r="AH5" s="83"/>
      <c r="AI5" s="83"/>
      <c r="AJ5" s="83"/>
      <c r="AK5" s="83"/>
      <c r="AL5" s="83"/>
      <c r="AM5" s="83"/>
      <c r="AN5" s="83"/>
      <c r="AO5" s="64"/>
      <c r="AP5" s="83"/>
      <c r="AQ5" s="83"/>
      <c r="AR5" s="83"/>
      <c r="AS5" s="83"/>
      <c r="AT5" s="83"/>
      <c r="AU5" s="83"/>
      <c r="AV5" s="83"/>
      <c r="AW5" s="83"/>
      <c r="AX5" s="83"/>
      <c r="AY5" s="83"/>
      <c r="AZ5" s="83"/>
      <c r="BA5" s="64"/>
      <c r="BB5" s="83"/>
      <c r="BC5" s="83"/>
      <c r="BD5" s="83"/>
      <c r="BE5" s="83"/>
      <c r="BF5" s="83"/>
      <c r="BG5" s="83"/>
      <c r="BH5" s="83"/>
      <c r="BI5" s="83"/>
      <c r="BJ5" s="83"/>
      <c r="BK5" s="83"/>
      <c r="BL5" s="83"/>
      <c r="BM5" s="64"/>
      <c r="BN5" s="83"/>
      <c r="BO5" s="83"/>
      <c r="BP5" s="83"/>
      <c r="BQ5" s="83"/>
      <c r="BR5" s="83"/>
      <c r="BS5" s="83"/>
      <c r="BT5" s="83"/>
      <c r="BU5" s="83"/>
      <c r="BV5" s="83"/>
      <c r="BW5" s="83"/>
      <c r="BX5" s="83"/>
      <c r="BY5" s="64"/>
      <c r="BZ5" s="83"/>
      <c r="CA5" s="83"/>
      <c r="CB5" s="83"/>
      <c r="CC5" s="83"/>
      <c r="CD5" s="83"/>
      <c r="CE5" s="83"/>
      <c r="CF5" s="83"/>
      <c r="CG5" s="83"/>
      <c r="CH5" s="83"/>
      <c r="CI5" s="83"/>
      <c r="CJ5" s="83"/>
      <c r="CK5" s="64"/>
      <c r="CL5" s="83"/>
      <c r="CM5" s="83"/>
      <c r="CN5" s="83"/>
      <c r="CO5" s="83"/>
      <c r="CP5" s="83"/>
      <c r="CQ5" s="83"/>
      <c r="CR5" s="83"/>
      <c r="CS5" s="83"/>
      <c r="CT5" s="83"/>
      <c r="CU5" s="83"/>
      <c r="CV5" s="83"/>
      <c r="CW5" s="64"/>
      <c r="CX5" s="83"/>
      <c r="CY5" s="83"/>
      <c r="CZ5" s="83"/>
      <c r="DA5" s="83"/>
      <c r="DB5" s="83"/>
      <c r="DC5" s="83"/>
      <c r="DD5" s="83"/>
      <c r="DE5" s="83"/>
      <c r="DF5" s="83"/>
      <c r="DG5" s="83"/>
      <c r="DH5" s="83"/>
      <c r="DI5" s="64"/>
      <c r="DJ5" s="83"/>
      <c r="DK5" s="83"/>
      <c r="DL5" s="83"/>
      <c r="DM5" s="83"/>
      <c r="DN5" s="83"/>
      <c r="DO5" s="83"/>
      <c r="DP5" s="83"/>
      <c r="DQ5" s="83"/>
      <c r="DR5" s="83"/>
      <c r="DS5" s="83"/>
      <c r="DT5" s="83"/>
      <c r="DU5" s="64"/>
      <c r="DV5" s="83"/>
      <c r="DW5" s="83"/>
      <c r="DX5" s="83"/>
      <c r="DY5" s="83"/>
      <c r="DZ5" s="83"/>
      <c r="EA5" s="83"/>
      <c r="EB5" s="83"/>
      <c r="EC5" s="83"/>
      <c r="ED5" s="83"/>
      <c r="EE5" s="83"/>
      <c r="EF5" s="83"/>
      <c r="EG5" s="64"/>
      <c r="EH5" s="83"/>
      <c r="EI5" s="83"/>
      <c r="EJ5" s="83"/>
      <c r="EK5" s="83"/>
      <c r="EL5" s="83"/>
      <c r="EM5" s="83"/>
      <c r="EN5" s="83"/>
      <c r="EO5" s="83"/>
      <c r="EP5" s="83"/>
      <c r="EQ5" s="83"/>
      <c r="ER5" s="83"/>
      <c r="ES5" s="64"/>
      <c r="ET5" s="83"/>
      <c r="EU5" s="83"/>
      <c r="EV5" s="83"/>
      <c r="EW5" s="83"/>
      <c r="EX5" s="83"/>
      <c r="EY5" s="83"/>
      <c r="EZ5" s="83"/>
      <c r="FA5" s="83"/>
      <c r="FB5" s="83"/>
      <c r="FC5" s="83"/>
      <c r="FD5" s="83"/>
      <c r="FE5" s="64"/>
      <c r="FF5" s="83"/>
      <c r="FG5" s="83"/>
      <c r="FH5" s="83"/>
      <c r="FI5" s="83"/>
      <c r="FJ5" s="83"/>
      <c r="FK5" s="83"/>
      <c r="FL5" s="83"/>
      <c r="FM5" s="83"/>
      <c r="FN5" s="83"/>
      <c r="FO5" s="83"/>
      <c r="FP5" s="83"/>
      <c r="FQ5" s="64"/>
      <c r="FR5" s="83"/>
      <c r="FS5" s="83"/>
      <c r="FT5" s="83"/>
      <c r="FU5" s="83"/>
      <c r="FV5" s="83"/>
      <c r="FW5" s="83"/>
      <c r="FX5" s="83"/>
      <c r="FY5" s="83"/>
      <c r="FZ5" s="83"/>
      <c r="GA5" s="83"/>
      <c r="GB5" s="83"/>
      <c r="GC5" s="64"/>
      <c r="GD5" s="83"/>
      <c r="GE5" s="83"/>
      <c r="GF5" s="83"/>
      <c r="GG5" s="83"/>
      <c r="GH5" s="83"/>
      <c r="GI5" s="83"/>
      <c r="GJ5" s="83"/>
      <c r="GK5" s="83"/>
      <c r="GL5" s="83"/>
      <c r="GM5" s="83"/>
      <c r="GN5" s="83"/>
      <c r="GO5" s="64"/>
      <c r="GP5" s="83"/>
      <c r="GQ5" s="83"/>
      <c r="GR5" s="83"/>
      <c r="GS5" s="83"/>
      <c r="GT5" s="83"/>
      <c r="GU5" s="83"/>
      <c r="GV5" s="83"/>
      <c r="GW5" s="83"/>
      <c r="GX5" s="83"/>
      <c r="GY5" s="83"/>
      <c r="GZ5" s="83"/>
      <c r="HA5" s="64"/>
      <c r="HB5" s="83"/>
      <c r="HC5" s="83"/>
      <c r="HD5" s="83"/>
      <c r="HE5" s="83"/>
      <c r="HF5" s="83"/>
      <c r="HG5" s="83"/>
      <c r="HH5" s="83"/>
      <c r="HI5" s="83"/>
      <c r="HJ5" s="83"/>
      <c r="HK5" s="83"/>
      <c r="HL5" s="83"/>
      <c r="HM5" s="64"/>
      <c r="HN5" s="83"/>
      <c r="HO5" s="83"/>
      <c r="HP5" s="83"/>
      <c r="HQ5" s="83"/>
      <c r="HR5" s="83"/>
      <c r="HS5" s="83"/>
      <c r="HT5" s="83"/>
      <c r="HU5" s="83"/>
      <c r="HV5" s="83"/>
      <c r="HW5" s="83"/>
      <c r="HX5" s="83"/>
      <c r="HY5" s="64"/>
      <c r="HZ5" s="83"/>
      <c r="IA5" s="83"/>
      <c r="IB5" s="83"/>
      <c r="IC5" s="83"/>
      <c r="ID5" s="83"/>
      <c r="IE5" s="83"/>
      <c r="IF5" s="83"/>
      <c r="IG5" s="83"/>
      <c r="IH5" s="83"/>
      <c r="II5" s="83"/>
      <c r="IJ5" s="83"/>
      <c r="IK5" s="64"/>
      <c r="IL5" s="83"/>
      <c r="IM5" s="83"/>
      <c r="IN5" s="83"/>
      <c r="IO5" s="83"/>
      <c r="IP5" s="83"/>
      <c r="IQ5" s="83"/>
      <c r="IR5" s="83"/>
      <c r="IS5" s="83"/>
      <c r="IT5" s="83"/>
      <c r="IU5" s="83"/>
      <c r="IV5" s="83"/>
      <c r="IW5" s="64"/>
      <c r="IX5" s="83"/>
      <c r="IY5" s="83"/>
      <c r="IZ5" s="83"/>
      <c r="JA5" s="83"/>
      <c r="JB5" s="83"/>
      <c r="JC5" s="83"/>
      <c r="JD5" s="83"/>
      <c r="JE5" s="83"/>
      <c r="JF5" s="83"/>
      <c r="JG5" s="83"/>
      <c r="JH5" s="83"/>
      <c r="JI5" s="64"/>
      <c r="JJ5" s="83"/>
      <c r="JK5" s="83"/>
      <c r="JL5" s="83"/>
      <c r="JM5" s="83"/>
      <c r="JN5" s="83"/>
      <c r="JO5" s="83"/>
      <c r="JP5" s="83"/>
      <c r="JQ5" s="83"/>
      <c r="JR5" s="83"/>
      <c r="JS5" s="83"/>
      <c r="JT5" s="83"/>
      <c r="JU5" s="64"/>
      <c r="JV5" s="83"/>
      <c r="JW5" s="83"/>
      <c r="JX5" s="83"/>
      <c r="JY5" s="83"/>
      <c r="JZ5" s="83"/>
      <c r="KA5" s="83"/>
      <c r="KB5" s="83"/>
      <c r="KC5" s="83"/>
      <c r="KD5" s="83"/>
      <c r="KE5" s="83"/>
      <c r="KF5" s="83"/>
    </row>
    <row r="6" spans="1:292" ht="6" customHeight="1" x14ac:dyDescent="0.2">
      <c r="A6" s="90"/>
      <c r="B6" s="21"/>
      <c r="C6" s="83"/>
      <c r="D6" s="83"/>
      <c r="E6" s="64"/>
      <c r="F6" s="83"/>
      <c r="G6" s="83"/>
      <c r="H6" s="83"/>
      <c r="I6" s="83"/>
      <c r="J6" s="83"/>
      <c r="K6" s="83"/>
      <c r="L6" s="83"/>
      <c r="M6" s="83"/>
      <c r="N6" s="83"/>
      <c r="O6" s="83"/>
      <c r="P6" s="83"/>
      <c r="Q6" s="64"/>
      <c r="R6" s="83"/>
      <c r="S6" s="83"/>
      <c r="T6" s="83"/>
      <c r="U6" s="83"/>
      <c r="V6" s="83"/>
      <c r="W6" s="83"/>
      <c r="X6" s="83"/>
      <c r="Y6" s="83"/>
      <c r="Z6" s="83"/>
      <c r="AA6" s="83"/>
      <c r="AB6" s="83"/>
      <c r="AC6" s="64"/>
      <c r="AD6" s="83"/>
      <c r="AE6" s="83"/>
      <c r="AF6" s="83"/>
      <c r="AG6" s="83"/>
      <c r="AH6" s="83"/>
      <c r="AI6" s="83"/>
      <c r="AJ6" s="83"/>
      <c r="AK6" s="83"/>
      <c r="AL6" s="83"/>
      <c r="AM6" s="83"/>
      <c r="AN6" s="83"/>
      <c r="AO6" s="64"/>
      <c r="AP6" s="83"/>
      <c r="AQ6" s="83"/>
      <c r="AR6" s="83"/>
      <c r="AS6" s="83"/>
      <c r="AT6" s="83"/>
      <c r="AU6" s="83"/>
      <c r="AV6" s="83"/>
      <c r="AW6" s="83"/>
      <c r="AX6" s="83"/>
      <c r="AY6" s="83"/>
      <c r="AZ6" s="83"/>
      <c r="BA6" s="64"/>
      <c r="BB6" s="83"/>
      <c r="BC6" s="83"/>
      <c r="BD6" s="83"/>
      <c r="BE6" s="83"/>
      <c r="BF6" s="83"/>
      <c r="BG6" s="83"/>
      <c r="BH6" s="83"/>
      <c r="BI6" s="83"/>
      <c r="BJ6" s="83"/>
      <c r="BK6" s="83"/>
      <c r="BL6" s="83"/>
      <c r="BM6" s="64"/>
      <c r="BN6" s="83"/>
      <c r="BO6" s="83"/>
      <c r="BP6" s="83"/>
      <c r="BQ6" s="83"/>
      <c r="BR6" s="83"/>
      <c r="BS6" s="83"/>
      <c r="BT6" s="83"/>
      <c r="BU6" s="83"/>
      <c r="BV6" s="83"/>
      <c r="BW6" s="83"/>
      <c r="BX6" s="83"/>
      <c r="BY6" s="64"/>
      <c r="BZ6" s="83"/>
      <c r="CA6" s="83"/>
      <c r="CB6" s="83"/>
      <c r="CC6" s="83"/>
      <c r="CD6" s="83"/>
      <c r="CE6" s="83"/>
      <c r="CF6" s="83"/>
      <c r="CG6" s="83"/>
      <c r="CH6" s="83"/>
      <c r="CI6" s="83"/>
      <c r="CJ6" s="83"/>
      <c r="CK6" s="64"/>
      <c r="CL6" s="83"/>
      <c r="CM6" s="83"/>
      <c r="CN6" s="83"/>
      <c r="CO6" s="83"/>
      <c r="CP6" s="83"/>
      <c r="CQ6" s="83"/>
      <c r="CR6" s="83"/>
      <c r="CS6" s="83"/>
      <c r="CT6" s="83"/>
      <c r="CU6" s="83"/>
      <c r="CV6" s="83"/>
      <c r="CW6" s="64"/>
      <c r="CX6" s="83"/>
      <c r="CY6" s="83"/>
      <c r="CZ6" s="83"/>
      <c r="DA6" s="83"/>
      <c r="DB6" s="83"/>
      <c r="DC6" s="83"/>
      <c r="DD6" s="83"/>
      <c r="DE6" s="83"/>
      <c r="DF6" s="83"/>
      <c r="DG6" s="83"/>
      <c r="DH6" s="83"/>
      <c r="DI6" s="64"/>
      <c r="DJ6" s="83"/>
      <c r="DK6" s="83"/>
      <c r="DL6" s="83"/>
      <c r="DM6" s="83"/>
      <c r="DN6" s="83"/>
      <c r="DO6" s="83"/>
      <c r="DP6" s="83"/>
      <c r="DQ6" s="83"/>
      <c r="DR6" s="83"/>
      <c r="DS6" s="83"/>
      <c r="DT6" s="83"/>
      <c r="DU6" s="64"/>
      <c r="DV6" s="83"/>
      <c r="DW6" s="83"/>
      <c r="DX6" s="83"/>
      <c r="DY6" s="83"/>
      <c r="DZ6" s="83"/>
      <c r="EA6" s="83"/>
      <c r="EB6" s="83"/>
      <c r="EC6" s="83"/>
      <c r="ED6" s="83"/>
      <c r="EE6" s="83"/>
      <c r="EF6" s="83"/>
      <c r="EG6" s="64"/>
      <c r="EH6" s="83"/>
      <c r="EI6" s="83"/>
      <c r="EJ6" s="83"/>
      <c r="EK6" s="83"/>
      <c r="EL6" s="83"/>
      <c r="EM6" s="83"/>
      <c r="EN6" s="83"/>
      <c r="EO6" s="83"/>
      <c r="EP6" s="83"/>
      <c r="EQ6" s="83"/>
      <c r="ER6" s="83"/>
      <c r="ES6" s="64"/>
      <c r="ET6" s="83"/>
      <c r="EU6" s="83"/>
      <c r="EV6" s="83"/>
      <c r="EW6" s="83"/>
      <c r="EX6" s="83"/>
      <c r="EY6" s="83"/>
      <c r="EZ6" s="83"/>
      <c r="FA6" s="83"/>
      <c r="FB6" s="83"/>
      <c r="FC6" s="83"/>
      <c r="FD6" s="83"/>
      <c r="FE6" s="64"/>
      <c r="FF6" s="83"/>
      <c r="FG6" s="83"/>
      <c r="FH6" s="83"/>
      <c r="FI6" s="83"/>
      <c r="FJ6" s="83"/>
      <c r="FK6" s="83"/>
      <c r="FL6" s="83"/>
      <c r="FM6" s="83"/>
      <c r="FN6" s="83"/>
      <c r="FO6" s="83"/>
      <c r="FP6" s="83"/>
      <c r="FQ6" s="64"/>
      <c r="FR6" s="83"/>
      <c r="FS6" s="83"/>
      <c r="FT6" s="83"/>
      <c r="FU6" s="83"/>
      <c r="FV6" s="83"/>
      <c r="FW6" s="83"/>
      <c r="FX6" s="83"/>
      <c r="FY6" s="83"/>
      <c r="FZ6" s="83"/>
      <c r="GA6" s="83"/>
      <c r="GB6" s="83"/>
      <c r="GC6" s="64"/>
      <c r="GD6" s="83"/>
      <c r="GE6" s="83"/>
      <c r="GF6" s="83"/>
      <c r="GG6" s="83"/>
      <c r="GH6" s="83"/>
      <c r="GI6" s="83"/>
      <c r="GJ6" s="83"/>
      <c r="GK6" s="83"/>
      <c r="GL6" s="83"/>
      <c r="GM6" s="83"/>
      <c r="GN6" s="83"/>
      <c r="GO6" s="64"/>
      <c r="GP6" s="83"/>
      <c r="GQ6" s="83"/>
      <c r="GR6" s="83"/>
      <c r="GS6" s="83"/>
      <c r="GT6" s="83"/>
      <c r="GU6" s="83"/>
      <c r="GV6" s="83"/>
      <c r="GW6" s="83"/>
      <c r="GX6" s="83"/>
      <c r="GY6" s="83"/>
      <c r="GZ6" s="83"/>
      <c r="HA6" s="64"/>
      <c r="HB6" s="83"/>
      <c r="HC6" s="83"/>
      <c r="HD6" s="83"/>
      <c r="HE6" s="83"/>
      <c r="HF6" s="83"/>
      <c r="HG6" s="83"/>
      <c r="HH6" s="83"/>
      <c r="HI6" s="83"/>
      <c r="HJ6" s="83"/>
      <c r="HK6" s="83"/>
      <c r="HL6" s="83"/>
      <c r="HM6" s="64"/>
      <c r="HN6" s="83"/>
      <c r="HO6" s="83"/>
      <c r="HP6" s="83"/>
      <c r="HQ6" s="83"/>
      <c r="HR6" s="83"/>
      <c r="HS6" s="83"/>
      <c r="HT6" s="83"/>
      <c r="HU6" s="83"/>
      <c r="HV6" s="83"/>
      <c r="HW6" s="83"/>
      <c r="HX6" s="83"/>
      <c r="HY6" s="64"/>
      <c r="HZ6" s="83"/>
      <c r="IA6" s="83"/>
      <c r="IB6" s="83"/>
      <c r="IC6" s="83"/>
      <c r="ID6" s="83"/>
      <c r="IE6" s="83"/>
      <c r="IF6" s="83"/>
      <c r="IG6" s="83"/>
      <c r="IH6" s="83"/>
      <c r="II6" s="83"/>
      <c r="IJ6" s="83"/>
      <c r="IK6" s="64"/>
      <c r="IL6" s="83"/>
      <c r="IM6" s="83"/>
      <c r="IN6" s="83"/>
      <c r="IO6" s="83"/>
      <c r="IP6" s="83"/>
      <c r="IQ6" s="83"/>
      <c r="IR6" s="83"/>
      <c r="IS6" s="83"/>
      <c r="IT6" s="83"/>
      <c r="IU6" s="83"/>
      <c r="IV6" s="83"/>
      <c r="IW6" s="64"/>
      <c r="IX6" s="83"/>
      <c r="IY6" s="83"/>
      <c r="IZ6" s="83"/>
      <c r="JA6" s="83"/>
      <c r="JB6" s="83"/>
      <c r="JC6" s="83"/>
      <c r="JD6" s="83"/>
      <c r="JE6" s="83"/>
      <c r="JF6" s="83"/>
      <c r="JG6" s="83"/>
      <c r="JH6" s="83"/>
      <c r="JI6" s="64"/>
      <c r="JJ6" s="83"/>
      <c r="JK6" s="83"/>
      <c r="JL6" s="83"/>
      <c r="JM6" s="83"/>
      <c r="JN6" s="83"/>
      <c r="JO6" s="83"/>
      <c r="JP6" s="83"/>
      <c r="JQ6" s="83"/>
      <c r="JR6" s="83"/>
      <c r="JS6" s="83"/>
      <c r="JT6" s="83"/>
      <c r="JU6" s="64"/>
      <c r="JV6" s="83"/>
      <c r="JW6" s="83"/>
      <c r="JX6" s="83"/>
      <c r="JY6" s="83"/>
      <c r="JZ6" s="83"/>
      <c r="KA6" s="83"/>
      <c r="KB6" s="83"/>
      <c r="KC6" s="83"/>
      <c r="KD6" s="83"/>
      <c r="KE6" s="83"/>
      <c r="KF6" s="83"/>
    </row>
    <row r="7" spans="1:292" ht="6" customHeight="1" x14ac:dyDescent="0.2">
      <c r="A7" s="90"/>
      <c r="B7" s="21"/>
      <c r="C7" s="83"/>
      <c r="D7" s="83"/>
      <c r="E7" s="64"/>
      <c r="F7" s="83"/>
      <c r="G7" s="83"/>
      <c r="H7" s="83"/>
      <c r="I7" s="83"/>
      <c r="J7" s="83"/>
      <c r="K7" s="83"/>
      <c r="L7" s="83"/>
      <c r="M7" s="83"/>
      <c r="N7" s="83"/>
      <c r="O7" s="83"/>
      <c r="P7" s="83"/>
      <c r="Q7" s="64"/>
      <c r="R7" s="83"/>
      <c r="S7" s="83"/>
      <c r="T7" s="83"/>
      <c r="U7" s="83"/>
      <c r="V7" s="83"/>
      <c r="W7" s="83"/>
      <c r="X7" s="83"/>
      <c r="Y7" s="83"/>
      <c r="Z7" s="83"/>
      <c r="AA7" s="83"/>
      <c r="AB7" s="83"/>
      <c r="AC7" s="64"/>
      <c r="AD7" s="83"/>
      <c r="AE7" s="83"/>
      <c r="AF7" s="83"/>
      <c r="AG7" s="83"/>
      <c r="AH7" s="83"/>
      <c r="AI7" s="83"/>
      <c r="AJ7" s="83"/>
      <c r="AK7" s="83"/>
      <c r="AL7" s="83"/>
      <c r="AM7" s="83"/>
      <c r="AN7" s="83"/>
      <c r="AO7" s="64"/>
      <c r="AP7" s="83"/>
      <c r="AQ7" s="83"/>
      <c r="AR7" s="83"/>
      <c r="AS7" s="83"/>
      <c r="AT7" s="83"/>
      <c r="AU7" s="83"/>
      <c r="AV7" s="83"/>
      <c r="AW7" s="83"/>
      <c r="AX7" s="83"/>
      <c r="AY7" s="83"/>
      <c r="AZ7" s="83"/>
      <c r="BA7" s="64"/>
      <c r="BB7" s="83"/>
      <c r="BC7" s="83"/>
      <c r="BD7" s="83"/>
      <c r="BE7" s="83"/>
      <c r="BF7" s="83"/>
      <c r="BG7" s="83"/>
      <c r="BH7" s="83"/>
      <c r="BI7" s="83"/>
      <c r="BJ7" s="83"/>
      <c r="BK7" s="83"/>
      <c r="BL7" s="83"/>
      <c r="BM7" s="64"/>
      <c r="BN7" s="83"/>
      <c r="BO7" s="83"/>
      <c r="BP7" s="83"/>
      <c r="BQ7" s="83"/>
      <c r="BR7" s="83"/>
      <c r="BS7" s="83"/>
      <c r="BT7" s="83"/>
      <c r="BU7" s="83"/>
      <c r="BV7" s="83"/>
      <c r="BW7" s="83"/>
      <c r="BX7" s="83"/>
      <c r="BY7" s="64"/>
      <c r="BZ7" s="83"/>
      <c r="CA7" s="83"/>
      <c r="CB7" s="83"/>
      <c r="CC7" s="83"/>
      <c r="CD7" s="83"/>
      <c r="CE7" s="83"/>
      <c r="CF7" s="83"/>
      <c r="CG7" s="83"/>
      <c r="CH7" s="83"/>
      <c r="CI7" s="83"/>
      <c r="CJ7" s="83"/>
      <c r="CK7" s="64"/>
      <c r="CL7" s="83"/>
      <c r="CM7" s="83"/>
      <c r="CN7" s="83"/>
      <c r="CO7" s="83"/>
      <c r="CP7" s="83"/>
      <c r="CQ7" s="83"/>
      <c r="CR7" s="83"/>
      <c r="CS7" s="83"/>
      <c r="CT7" s="83"/>
      <c r="CU7" s="83"/>
      <c r="CV7" s="83"/>
      <c r="CW7" s="64"/>
      <c r="CX7" s="83"/>
      <c r="CY7" s="83"/>
      <c r="CZ7" s="83"/>
      <c r="DA7" s="83"/>
      <c r="DB7" s="83"/>
      <c r="DC7" s="83"/>
      <c r="DD7" s="83"/>
      <c r="DE7" s="83"/>
      <c r="DF7" s="83"/>
      <c r="DG7" s="83"/>
      <c r="DH7" s="83"/>
      <c r="DI7" s="64"/>
      <c r="DJ7" s="83"/>
      <c r="DK7" s="83"/>
      <c r="DL7" s="83"/>
      <c r="DM7" s="83"/>
      <c r="DN7" s="83"/>
      <c r="DO7" s="83"/>
      <c r="DP7" s="83"/>
      <c r="DQ7" s="83"/>
      <c r="DR7" s="83"/>
      <c r="DS7" s="83"/>
      <c r="DT7" s="83"/>
      <c r="DU7" s="64"/>
      <c r="DV7" s="83"/>
      <c r="DW7" s="83"/>
      <c r="DX7" s="83"/>
      <c r="DY7" s="83"/>
      <c r="DZ7" s="83"/>
      <c r="EA7" s="83"/>
      <c r="EB7" s="83"/>
      <c r="EC7" s="83"/>
      <c r="ED7" s="83"/>
      <c r="EE7" s="83"/>
      <c r="EF7" s="83"/>
      <c r="EG7" s="64"/>
      <c r="EH7" s="83"/>
      <c r="EI7" s="83"/>
      <c r="EJ7" s="83"/>
      <c r="EK7" s="83"/>
      <c r="EL7" s="83"/>
      <c r="EM7" s="83"/>
      <c r="EN7" s="83"/>
      <c r="EO7" s="83"/>
      <c r="EP7" s="83"/>
      <c r="EQ7" s="83"/>
      <c r="ER7" s="83"/>
      <c r="ES7" s="64"/>
      <c r="ET7" s="83"/>
      <c r="EU7" s="83"/>
      <c r="EV7" s="83"/>
      <c r="EW7" s="83"/>
      <c r="EX7" s="83"/>
      <c r="EY7" s="83"/>
      <c r="EZ7" s="83"/>
      <c r="FA7" s="83"/>
      <c r="FB7" s="83"/>
      <c r="FC7" s="83"/>
      <c r="FD7" s="83"/>
      <c r="FE7" s="64"/>
      <c r="FF7" s="83"/>
      <c r="FG7" s="83"/>
      <c r="FH7" s="83"/>
      <c r="FI7" s="83"/>
      <c r="FJ7" s="83"/>
      <c r="FK7" s="83"/>
      <c r="FL7" s="83"/>
      <c r="FM7" s="83"/>
      <c r="FN7" s="83"/>
      <c r="FO7" s="83"/>
      <c r="FP7" s="83"/>
      <c r="FQ7" s="64"/>
      <c r="FR7" s="83"/>
      <c r="FS7" s="83"/>
      <c r="FT7" s="83"/>
      <c r="FU7" s="83"/>
      <c r="FV7" s="83"/>
      <c r="FW7" s="83"/>
      <c r="FX7" s="83"/>
      <c r="FY7" s="83"/>
      <c r="FZ7" s="83"/>
      <c r="GA7" s="83"/>
      <c r="GB7" s="83"/>
      <c r="GC7" s="64"/>
      <c r="GD7" s="83"/>
      <c r="GE7" s="83"/>
      <c r="GF7" s="83"/>
      <c r="GG7" s="83"/>
      <c r="GH7" s="83"/>
      <c r="GI7" s="83"/>
      <c r="GJ7" s="83"/>
      <c r="GK7" s="83"/>
      <c r="GL7" s="83"/>
      <c r="GM7" s="83"/>
      <c r="GN7" s="83"/>
      <c r="GO7" s="64"/>
      <c r="GP7" s="83"/>
      <c r="GQ7" s="83"/>
      <c r="GR7" s="83"/>
      <c r="GS7" s="83"/>
      <c r="GT7" s="83"/>
      <c r="GU7" s="83"/>
      <c r="GV7" s="83"/>
      <c r="GW7" s="83"/>
      <c r="GX7" s="83"/>
      <c r="GY7" s="83"/>
      <c r="GZ7" s="83"/>
      <c r="HA7" s="64"/>
      <c r="HB7" s="83"/>
      <c r="HC7" s="83"/>
      <c r="HD7" s="83"/>
      <c r="HE7" s="83"/>
      <c r="HF7" s="83"/>
      <c r="HG7" s="83"/>
      <c r="HH7" s="83"/>
      <c r="HI7" s="83"/>
      <c r="HJ7" s="83"/>
      <c r="HK7" s="83"/>
      <c r="HL7" s="83"/>
      <c r="HM7" s="64"/>
      <c r="HN7" s="83"/>
      <c r="HO7" s="83"/>
      <c r="HP7" s="83"/>
      <c r="HQ7" s="83"/>
      <c r="HR7" s="83"/>
      <c r="HS7" s="83"/>
      <c r="HT7" s="83"/>
      <c r="HU7" s="83"/>
      <c r="HV7" s="83"/>
      <c r="HW7" s="83"/>
      <c r="HX7" s="83"/>
      <c r="HY7" s="64"/>
      <c r="HZ7" s="83"/>
      <c r="IA7" s="83"/>
      <c r="IB7" s="83"/>
      <c r="IC7" s="83"/>
      <c r="ID7" s="83"/>
      <c r="IE7" s="83"/>
      <c r="IF7" s="83"/>
      <c r="IG7" s="83"/>
      <c r="IH7" s="83"/>
      <c r="II7" s="83"/>
      <c r="IJ7" s="83"/>
      <c r="IK7" s="64"/>
      <c r="IL7" s="83"/>
      <c r="IM7" s="83"/>
      <c r="IN7" s="83"/>
      <c r="IO7" s="83"/>
      <c r="IP7" s="83"/>
      <c r="IQ7" s="83"/>
      <c r="IR7" s="83"/>
      <c r="IS7" s="83"/>
      <c r="IT7" s="83"/>
      <c r="IU7" s="83"/>
      <c r="IV7" s="83"/>
      <c r="IW7" s="64"/>
      <c r="IX7" s="83"/>
      <c r="IY7" s="83"/>
      <c r="IZ7" s="83"/>
      <c r="JA7" s="83"/>
      <c r="JB7" s="83"/>
      <c r="JC7" s="83"/>
      <c r="JD7" s="83"/>
      <c r="JE7" s="83"/>
      <c r="JF7" s="83"/>
      <c r="JG7" s="83"/>
      <c r="JH7" s="83"/>
      <c r="JI7" s="64"/>
      <c r="JJ7" s="83"/>
      <c r="JK7" s="83"/>
      <c r="JL7" s="83"/>
      <c r="JM7" s="83"/>
      <c r="JN7" s="83"/>
      <c r="JO7" s="83"/>
      <c r="JP7" s="83"/>
      <c r="JQ7" s="83"/>
      <c r="JR7" s="83"/>
      <c r="JS7" s="83"/>
      <c r="JT7" s="83"/>
      <c r="JU7" s="64"/>
      <c r="JV7" s="83"/>
      <c r="JW7" s="83"/>
      <c r="JX7" s="83"/>
      <c r="JY7" s="83"/>
      <c r="JZ7" s="83"/>
      <c r="KA7" s="83"/>
      <c r="KB7" s="83"/>
      <c r="KC7" s="83"/>
      <c r="KD7" s="83"/>
      <c r="KE7" s="83"/>
      <c r="KF7" s="83"/>
    </row>
    <row r="8" spans="1:292" ht="6" customHeight="1" x14ac:dyDescent="0.2">
      <c r="A8" s="90"/>
      <c r="B8" s="21"/>
      <c r="C8" s="83"/>
      <c r="D8" s="83"/>
      <c r="E8" s="64"/>
      <c r="F8" s="83"/>
      <c r="G8" s="83"/>
      <c r="H8" s="83"/>
      <c r="I8" s="83"/>
      <c r="J8" s="83"/>
      <c r="K8" s="83"/>
      <c r="L8" s="83"/>
      <c r="M8" s="83"/>
      <c r="N8" s="83"/>
      <c r="O8" s="83"/>
      <c r="P8" s="83"/>
      <c r="Q8" s="64"/>
      <c r="R8" s="83"/>
      <c r="S8" s="83"/>
      <c r="T8" s="83"/>
      <c r="U8" s="83"/>
      <c r="V8" s="83"/>
      <c r="W8" s="83"/>
      <c r="X8" s="83"/>
      <c r="Y8" s="83"/>
      <c r="Z8" s="83"/>
      <c r="AA8" s="83"/>
      <c r="AB8" s="83"/>
      <c r="AC8" s="64"/>
      <c r="AD8" s="83"/>
      <c r="AE8" s="83"/>
      <c r="AF8" s="83"/>
      <c r="AG8" s="83"/>
      <c r="AH8" s="83"/>
      <c r="AI8" s="83"/>
      <c r="AJ8" s="83"/>
      <c r="AK8" s="83"/>
      <c r="AL8" s="83"/>
      <c r="AM8" s="83"/>
      <c r="AN8" s="83"/>
      <c r="AO8" s="64"/>
      <c r="AP8" s="83"/>
      <c r="AQ8" s="83"/>
      <c r="AR8" s="83"/>
      <c r="AS8" s="83"/>
      <c r="AT8" s="83"/>
      <c r="AU8" s="83"/>
      <c r="AV8" s="83"/>
      <c r="AW8" s="83"/>
      <c r="AX8" s="83"/>
      <c r="AY8" s="83"/>
      <c r="AZ8" s="83"/>
      <c r="BA8" s="64"/>
      <c r="BB8" s="83"/>
      <c r="BC8" s="83"/>
      <c r="BD8" s="83"/>
      <c r="BE8" s="83"/>
      <c r="BF8" s="83"/>
      <c r="BG8" s="83"/>
      <c r="BH8" s="83"/>
      <c r="BI8" s="83"/>
      <c r="BJ8" s="83"/>
      <c r="BK8" s="83"/>
      <c r="BL8" s="83"/>
      <c r="BM8" s="64"/>
      <c r="BN8" s="83"/>
      <c r="BO8" s="83"/>
      <c r="BP8" s="83"/>
      <c r="BQ8" s="83"/>
      <c r="BR8" s="83"/>
      <c r="BS8" s="83"/>
      <c r="BT8" s="83"/>
      <c r="BU8" s="83"/>
      <c r="BV8" s="83"/>
      <c r="BW8" s="83"/>
      <c r="BX8" s="83"/>
      <c r="BY8" s="64"/>
      <c r="BZ8" s="83"/>
      <c r="CA8" s="83"/>
      <c r="CB8" s="83"/>
      <c r="CC8" s="83"/>
      <c r="CD8" s="83"/>
      <c r="CE8" s="83"/>
      <c r="CF8" s="83"/>
      <c r="CG8" s="83"/>
      <c r="CH8" s="83"/>
      <c r="CI8" s="83"/>
      <c r="CJ8" s="83"/>
      <c r="CK8" s="64"/>
      <c r="CL8" s="83"/>
      <c r="CM8" s="83"/>
      <c r="CN8" s="83"/>
      <c r="CO8" s="83"/>
      <c r="CP8" s="83"/>
      <c r="CQ8" s="83"/>
      <c r="CR8" s="83"/>
      <c r="CS8" s="83"/>
      <c r="CT8" s="83"/>
      <c r="CU8" s="83"/>
      <c r="CV8" s="83"/>
      <c r="CW8" s="64"/>
      <c r="CX8" s="83"/>
      <c r="CY8" s="83"/>
      <c r="CZ8" s="83"/>
      <c r="DA8" s="83"/>
      <c r="DB8" s="83"/>
      <c r="DC8" s="83"/>
      <c r="DD8" s="83"/>
      <c r="DE8" s="83"/>
      <c r="DF8" s="83"/>
      <c r="DG8" s="83"/>
      <c r="DH8" s="83"/>
      <c r="DI8" s="64"/>
      <c r="DJ8" s="83"/>
      <c r="DK8" s="83"/>
      <c r="DL8" s="83"/>
      <c r="DM8" s="83"/>
      <c r="DN8" s="83"/>
      <c r="DO8" s="83"/>
      <c r="DP8" s="83"/>
      <c r="DQ8" s="83"/>
      <c r="DR8" s="83"/>
      <c r="DS8" s="83"/>
      <c r="DT8" s="83"/>
      <c r="DU8" s="64"/>
      <c r="DV8" s="83"/>
      <c r="DW8" s="83"/>
      <c r="DX8" s="83"/>
      <c r="DY8" s="83"/>
      <c r="DZ8" s="83"/>
      <c r="EA8" s="83"/>
      <c r="EB8" s="83"/>
      <c r="EC8" s="83"/>
      <c r="ED8" s="83"/>
      <c r="EE8" s="83"/>
      <c r="EF8" s="83"/>
      <c r="EG8" s="64"/>
      <c r="EH8" s="83"/>
      <c r="EI8" s="83"/>
      <c r="EJ8" s="83"/>
      <c r="EK8" s="83"/>
      <c r="EL8" s="83"/>
      <c r="EM8" s="83"/>
      <c r="EN8" s="83"/>
      <c r="EO8" s="83"/>
      <c r="EP8" s="83"/>
      <c r="EQ8" s="83"/>
      <c r="ER8" s="83"/>
      <c r="ES8" s="64"/>
      <c r="ET8" s="83"/>
      <c r="EU8" s="83"/>
      <c r="EV8" s="83"/>
      <c r="EW8" s="83"/>
      <c r="EX8" s="83"/>
      <c r="EY8" s="83"/>
      <c r="EZ8" s="83"/>
      <c r="FA8" s="83"/>
      <c r="FB8" s="83"/>
      <c r="FC8" s="83"/>
      <c r="FD8" s="83"/>
      <c r="FE8" s="64"/>
      <c r="FF8" s="83"/>
      <c r="FG8" s="83"/>
      <c r="FH8" s="83"/>
      <c r="FI8" s="83"/>
      <c r="FJ8" s="83"/>
      <c r="FK8" s="83"/>
      <c r="FL8" s="83"/>
      <c r="FM8" s="83"/>
      <c r="FN8" s="83"/>
      <c r="FO8" s="83"/>
      <c r="FP8" s="83"/>
      <c r="FQ8" s="64"/>
      <c r="FR8" s="83"/>
      <c r="FS8" s="83"/>
      <c r="FT8" s="83"/>
      <c r="FU8" s="83"/>
      <c r="FV8" s="83"/>
      <c r="FW8" s="83"/>
      <c r="FX8" s="83"/>
      <c r="FY8" s="83"/>
      <c r="FZ8" s="83"/>
      <c r="GA8" s="83"/>
      <c r="GB8" s="83"/>
      <c r="GC8" s="64"/>
      <c r="GD8" s="83"/>
      <c r="GE8" s="83"/>
      <c r="GF8" s="83"/>
      <c r="GG8" s="83"/>
      <c r="GH8" s="83"/>
      <c r="GI8" s="83"/>
      <c r="GJ8" s="83"/>
      <c r="GK8" s="83"/>
      <c r="GL8" s="83"/>
      <c r="GM8" s="83"/>
      <c r="GN8" s="83"/>
      <c r="GO8" s="64"/>
      <c r="GP8" s="83"/>
      <c r="GQ8" s="83"/>
      <c r="GR8" s="83"/>
      <c r="GS8" s="83"/>
      <c r="GT8" s="83"/>
      <c r="GU8" s="83"/>
      <c r="GV8" s="83"/>
      <c r="GW8" s="83"/>
      <c r="GX8" s="83"/>
      <c r="GY8" s="83"/>
      <c r="GZ8" s="83"/>
      <c r="HA8" s="64"/>
      <c r="HB8" s="83"/>
      <c r="HC8" s="83"/>
      <c r="HD8" s="83"/>
      <c r="HE8" s="83"/>
      <c r="HF8" s="83"/>
      <c r="HG8" s="83"/>
      <c r="HH8" s="83"/>
      <c r="HI8" s="83"/>
      <c r="HJ8" s="83"/>
      <c r="HK8" s="83"/>
      <c r="HL8" s="83"/>
      <c r="HM8" s="64"/>
      <c r="HN8" s="83"/>
      <c r="HO8" s="83"/>
      <c r="HP8" s="83"/>
      <c r="HQ8" s="83"/>
      <c r="HR8" s="83"/>
      <c r="HS8" s="83"/>
      <c r="HT8" s="83"/>
      <c r="HU8" s="83"/>
      <c r="HV8" s="83"/>
      <c r="HW8" s="83"/>
      <c r="HX8" s="83"/>
      <c r="HY8" s="64"/>
      <c r="HZ8" s="83"/>
      <c r="IA8" s="83"/>
      <c r="IB8" s="83"/>
      <c r="IC8" s="83"/>
      <c r="ID8" s="83"/>
      <c r="IE8" s="83"/>
      <c r="IF8" s="83"/>
      <c r="IG8" s="83"/>
      <c r="IH8" s="83"/>
      <c r="II8" s="83"/>
      <c r="IJ8" s="83"/>
      <c r="IK8" s="64"/>
      <c r="IL8" s="83"/>
      <c r="IM8" s="83"/>
      <c r="IN8" s="83"/>
      <c r="IO8" s="83"/>
      <c r="IP8" s="83"/>
      <c r="IQ8" s="83"/>
      <c r="IR8" s="83"/>
      <c r="IS8" s="83"/>
      <c r="IT8" s="83"/>
      <c r="IU8" s="83"/>
      <c r="IV8" s="83"/>
      <c r="IW8" s="64"/>
      <c r="IX8" s="83"/>
      <c r="IY8" s="83"/>
      <c r="IZ8" s="83"/>
      <c r="JA8" s="83"/>
      <c r="JB8" s="83"/>
      <c r="JC8" s="83"/>
      <c r="JD8" s="83"/>
      <c r="JE8" s="83"/>
      <c r="JF8" s="83"/>
      <c r="JG8" s="83"/>
      <c r="JH8" s="83"/>
      <c r="JI8" s="64"/>
      <c r="JJ8" s="83"/>
      <c r="JK8" s="83"/>
      <c r="JL8" s="83"/>
      <c r="JM8" s="83"/>
      <c r="JN8" s="83"/>
      <c r="JO8" s="83"/>
      <c r="JP8" s="83"/>
      <c r="JQ8" s="83"/>
      <c r="JR8" s="83"/>
      <c r="JS8" s="83"/>
      <c r="JT8" s="83"/>
      <c r="JU8" s="64"/>
      <c r="JV8" s="83"/>
      <c r="JW8" s="83"/>
      <c r="JX8" s="83"/>
      <c r="JY8" s="83"/>
      <c r="JZ8" s="83"/>
      <c r="KA8" s="83"/>
      <c r="KB8" s="83"/>
      <c r="KC8" s="83"/>
      <c r="KD8" s="83"/>
      <c r="KE8" s="83"/>
      <c r="KF8" s="83"/>
    </row>
    <row r="9" spans="1:292" ht="13.5" customHeight="1" x14ac:dyDescent="0.2">
      <c r="A9" s="90" t="s">
        <v>11</v>
      </c>
      <c r="B9" s="21"/>
      <c r="C9" s="82"/>
      <c r="D9" s="83"/>
      <c r="E9" s="91"/>
      <c r="F9" s="83"/>
      <c r="G9" s="83"/>
      <c r="H9" s="83"/>
      <c r="I9" s="83"/>
      <c r="J9" s="83"/>
      <c r="K9" s="83"/>
      <c r="L9" s="83"/>
      <c r="M9" s="83"/>
      <c r="N9" s="83"/>
      <c r="O9" s="83"/>
      <c r="P9" s="83"/>
      <c r="Q9" s="91"/>
      <c r="R9" s="83"/>
      <c r="S9" s="83"/>
      <c r="T9" s="83"/>
      <c r="U9" s="83"/>
      <c r="V9" s="83"/>
      <c r="W9" s="83"/>
      <c r="X9" s="83"/>
      <c r="Y9" s="83"/>
      <c r="Z9" s="83"/>
      <c r="AA9" s="83"/>
      <c r="AB9" s="83"/>
      <c r="AC9" s="91"/>
      <c r="AD9" s="83"/>
      <c r="AE9" s="83"/>
      <c r="AF9" s="83"/>
      <c r="AG9" s="83"/>
      <c r="AH9" s="83"/>
      <c r="AI9" s="83"/>
      <c r="AJ9" s="83"/>
      <c r="AK9" s="83"/>
      <c r="AL9" s="83"/>
      <c r="AM9" s="83"/>
      <c r="AN9" s="83"/>
      <c r="AO9" s="91"/>
      <c r="AP9" s="83"/>
      <c r="AQ9" s="83"/>
      <c r="AR9" s="83"/>
      <c r="AS9" s="83"/>
      <c r="AT9" s="83"/>
      <c r="AU9" s="83"/>
      <c r="AV9" s="83"/>
      <c r="AW9" s="83"/>
      <c r="AX9" s="83"/>
      <c r="AY9" s="83"/>
      <c r="AZ9" s="83"/>
      <c r="BA9" s="91"/>
      <c r="BB9" s="83"/>
      <c r="BC9" s="83"/>
      <c r="BD9" s="83"/>
      <c r="BE9" s="83"/>
      <c r="BF9" s="83"/>
      <c r="BG9" s="83"/>
      <c r="BH9" s="83"/>
      <c r="BI9" s="83"/>
      <c r="BJ9" s="83"/>
      <c r="BK9" s="83"/>
      <c r="BL9" s="83"/>
      <c r="BM9" s="91"/>
      <c r="BN9" s="83"/>
      <c r="BO9" s="83"/>
      <c r="BP9" s="83"/>
      <c r="BQ9" s="83"/>
      <c r="BR9" s="83"/>
      <c r="BS9" s="83"/>
      <c r="BT9" s="83"/>
      <c r="BU9" s="83"/>
      <c r="BV9" s="83"/>
      <c r="BW9" s="83"/>
      <c r="BX9" s="83"/>
      <c r="BY9" s="91"/>
      <c r="BZ9" s="83"/>
      <c r="CA9" s="83"/>
      <c r="CB9" s="83"/>
      <c r="CC9" s="83"/>
      <c r="CD9" s="83"/>
      <c r="CE9" s="83"/>
      <c r="CF9" s="83"/>
      <c r="CG9" s="83"/>
      <c r="CH9" s="83"/>
      <c r="CI9" s="83"/>
      <c r="CJ9" s="83"/>
      <c r="CK9" s="91"/>
      <c r="CL9" s="83"/>
      <c r="CM9" s="83"/>
      <c r="CN9" s="83"/>
      <c r="CO9" s="83"/>
      <c r="CP9" s="83"/>
      <c r="CQ9" s="83"/>
      <c r="CR9" s="83"/>
      <c r="CS9" s="83"/>
      <c r="CT9" s="83"/>
      <c r="CU9" s="83"/>
      <c r="CV9" s="83"/>
      <c r="CW9" s="91"/>
      <c r="CX9" s="83"/>
      <c r="CY9" s="83"/>
      <c r="CZ9" s="83"/>
      <c r="DA9" s="83"/>
      <c r="DB9" s="83"/>
      <c r="DC9" s="83"/>
      <c r="DD9" s="83"/>
      <c r="DE9" s="83"/>
      <c r="DF9" s="83"/>
      <c r="DG9" s="83"/>
      <c r="DH9" s="83"/>
      <c r="DI9" s="91"/>
      <c r="DJ9" s="83"/>
      <c r="DK9" s="83"/>
      <c r="DL9" s="83"/>
      <c r="DM9" s="83"/>
      <c r="DN9" s="83"/>
      <c r="DO9" s="83"/>
      <c r="DP9" s="83"/>
      <c r="DQ9" s="83"/>
      <c r="DR9" s="83"/>
      <c r="DS9" s="83"/>
      <c r="DT9" s="83"/>
      <c r="DU9" s="91"/>
      <c r="DV9" s="83"/>
      <c r="DW9" s="83"/>
      <c r="DX9" s="83"/>
      <c r="DY9" s="83"/>
      <c r="DZ9" s="83"/>
      <c r="EA9" s="83"/>
      <c r="EB9" s="83"/>
      <c r="EC9" s="83"/>
      <c r="ED9" s="83"/>
      <c r="EE9" s="83"/>
      <c r="EF9" s="83"/>
      <c r="EG9" s="91"/>
      <c r="EH9" s="83"/>
      <c r="EI9" s="83"/>
      <c r="EJ9" s="83"/>
      <c r="EK9" s="83"/>
      <c r="EL9" s="83"/>
      <c r="EM9" s="83"/>
      <c r="EN9" s="83"/>
      <c r="EO9" s="83"/>
      <c r="EP9" s="83"/>
      <c r="EQ9" s="83"/>
      <c r="ER9" s="83"/>
      <c r="ES9" s="91"/>
      <c r="ET9" s="83"/>
      <c r="EU9" s="83"/>
      <c r="EV9" s="83"/>
      <c r="EW9" s="83"/>
      <c r="EX9" s="83"/>
      <c r="EY9" s="83"/>
      <c r="EZ9" s="83"/>
      <c r="FA9" s="83"/>
      <c r="FB9" s="83"/>
      <c r="FC9" s="83"/>
      <c r="FD9" s="83"/>
      <c r="FE9" s="91"/>
      <c r="FF9" s="83"/>
      <c r="FG9" s="83"/>
      <c r="FH9" s="83"/>
      <c r="FI9" s="83"/>
      <c r="FJ9" s="83"/>
      <c r="FK9" s="83"/>
      <c r="FL9" s="83"/>
      <c r="FM9" s="83"/>
      <c r="FN9" s="83"/>
      <c r="FO9" s="83"/>
      <c r="FP9" s="83"/>
      <c r="FQ9" s="91"/>
      <c r="FR9" s="83"/>
      <c r="FS9" s="83"/>
      <c r="FT9" s="83"/>
      <c r="FU9" s="83"/>
      <c r="FV9" s="83"/>
      <c r="FW9" s="83"/>
      <c r="FX9" s="83"/>
      <c r="FY9" s="83"/>
      <c r="FZ9" s="83"/>
      <c r="GA9" s="83"/>
      <c r="GB9" s="83"/>
      <c r="GC9" s="91" t="s">
        <v>2476</v>
      </c>
      <c r="GD9" s="83"/>
      <c r="GE9" s="83"/>
      <c r="GF9" s="83"/>
      <c r="GG9" s="83"/>
      <c r="GH9" s="83"/>
      <c r="GI9" s="83"/>
      <c r="GJ9" s="83"/>
      <c r="GK9" s="83"/>
      <c r="GL9" s="83"/>
      <c r="GM9" s="83"/>
      <c r="GN9" s="83"/>
      <c r="GO9" s="91"/>
      <c r="GP9" s="83"/>
      <c r="GQ9" s="83"/>
      <c r="GR9" s="83"/>
      <c r="GS9" s="83"/>
      <c r="GT9" s="83"/>
      <c r="GU9" s="83"/>
      <c r="GV9" s="83"/>
      <c r="GW9" s="83"/>
      <c r="GX9" s="83"/>
      <c r="GY9" s="83"/>
      <c r="GZ9" s="83"/>
      <c r="HA9" s="91"/>
      <c r="HB9" s="83"/>
      <c r="HC9" s="83"/>
      <c r="HD9" s="83"/>
      <c r="HE9" s="83"/>
      <c r="HF9" s="83"/>
      <c r="HG9" s="83"/>
      <c r="HH9" s="83"/>
      <c r="HI9" s="83"/>
      <c r="HJ9" s="83"/>
      <c r="HK9" s="83"/>
      <c r="HL9" s="83"/>
      <c r="HM9" s="91"/>
      <c r="HN9" s="83"/>
      <c r="HO9" s="83"/>
      <c r="HP9" s="83"/>
      <c r="HQ9" s="83"/>
      <c r="HR9" s="83"/>
      <c r="HS9" s="83"/>
      <c r="HT9" s="83"/>
      <c r="HU9" s="83"/>
      <c r="HV9" s="83"/>
      <c r="HW9" s="83"/>
      <c r="HX9" s="83"/>
      <c r="HY9" s="91"/>
      <c r="HZ9" s="83"/>
      <c r="IA9" s="83"/>
      <c r="IB9" s="83"/>
      <c r="IC9" s="83"/>
      <c r="ID9" s="83"/>
      <c r="IE9" s="83"/>
      <c r="IF9" s="83"/>
      <c r="IG9" s="83"/>
      <c r="IH9" s="83"/>
      <c r="II9" s="83"/>
      <c r="IJ9" s="83"/>
      <c r="IK9" s="91"/>
      <c r="IL9" s="83"/>
      <c r="IM9" s="83"/>
      <c r="IN9" s="83"/>
      <c r="IO9" s="83"/>
      <c r="IP9" s="83"/>
      <c r="IQ9" s="83"/>
      <c r="IR9" s="83"/>
      <c r="IS9" s="83"/>
      <c r="IT9" s="83"/>
      <c r="IU9" s="83"/>
      <c r="IV9" s="83"/>
      <c r="IW9" s="91"/>
      <c r="IX9" s="83"/>
      <c r="IY9" s="83"/>
      <c r="IZ9" s="83"/>
      <c r="JA9" s="83"/>
      <c r="JB9" s="83"/>
      <c r="JC9" s="83"/>
      <c r="JD9" s="83"/>
      <c r="JE9" s="83"/>
      <c r="JF9" s="83"/>
      <c r="JG9" s="83"/>
      <c r="JH9" s="83"/>
      <c r="JI9" s="91"/>
      <c r="JJ9" s="83"/>
      <c r="JK9" s="83"/>
      <c r="JL9" s="83"/>
      <c r="JM9" s="83"/>
      <c r="JN9" s="83"/>
      <c r="JO9" s="83"/>
      <c r="JP9" s="83"/>
      <c r="JQ9" s="83"/>
      <c r="JR9" s="83"/>
      <c r="JS9" s="83"/>
      <c r="JT9" s="83"/>
      <c r="JU9" s="91"/>
      <c r="JV9" s="83"/>
      <c r="JW9" s="83"/>
      <c r="JX9" s="83"/>
      <c r="JY9" s="83"/>
      <c r="JZ9" s="83"/>
      <c r="KA9" s="83"/>
      <c r="KB9" s="83"/>
      <c r="KC9" s="83"/>
      <c r="KD9" s="83"/>
      <c r="KE9" s="83"/>
      <c r="KF9" s="83"/>
    </row>
    <row r="10" spans="1:292" ht="31.5" customHeight="1" x14ac:dyDescent="0.2">
      <c r="A10" s="41" t="s">
        <v>2194</v>
      </c>
      <c r="B10" s="92" t="s">
        <v>2195</v>
      </c>
      <c r="C10" s="92" t="s">
        <v>2196</v>
      </c>
      <c r="D10" s="92" t="s">
        <v>2197</v>
      </c>
      <c r="E10" s="93" t="s">
        <v>12</v>
      </c>
      <c r="F10" s="92" t="s">
        <v>13</v>
      </c>
      <c r="G10" s="92" t="s">
        <v>118</v>
      </c>
      <c r="H10" s="94" t="s">
        <v>119</v>
      </c>
      <c r="I10" s="92" t="s">
        <v>14</v>
      </c>
      <c r="J10" s="92" t="s">
        <v>120</v>
      </c>
      <c r="K10" s="92" t="s">
        <v>15</v>
      </c>
      <c r="L10" s="95" t="s">
        <v>16</v>
      </c>
      <c r="M10" s="95" t="s">
        <v>121</v>
      </c>
      <c r="N10" s="95" t="s">
        <v>17</v>
      </c>
      <c r="O10" s="95" t="s">
        <v>18</v>
      </c>
      <c r="P10" s="95" t="s">
        <v>6</v>
      </c>
      <c r="Q10" s="93" t="s">
        <v>12</v>
      </c>
      <c r="R10" s="92" t="s">
        <v>13</v>
      </c>
      <c r="S10" s="92" t="s">
        <v>118</v>
      </c>
      <c r="T10" s="94" t="s">
        <v>119</v>
      </c>
      <c r="U10" s="92" t="s">
        <v>14</v>
      </c>
      <c r="V10" s="92" t="s">
        <v>120</v>
      </c>
      <c r="W10" s="92" t="s">
        <v>15</v>
      </c>
      <c r="X10" s="95" t="s">
        <v>16</v>
      </c>
      <c r="Y10" s="95" t="s">
        <v>121</v>
      </c>
      <c r="Z10" s="95" t="s">
        <v>17</v>
      </c>
      <c r="AA10" s="95" t="s">
        <v>18</v>
      </c>
      <c r="AB10" s="95" t="s">
        <v>6</v>
      </c>
      <c r="AC10" s="93" t="s">
        <v>12</v>
      </c>
      <c r="AD10" s="92" t="s">
        <v>13</v>
      </c>
      <c r="AE10" s="92" t="s">
        <v>118</v>
      </c>
      <c r="AF10" s="94" t="s">
        <v>119</v>
      </c>
      <c r="AG10" s="92" t="s">
        <v>14</v>
      </c>
      <c r="AH10" s="92" t="s">
        <v>120</v>
      </c>
      <c r="AI10" s="92" t="s">
        <v>15</v>
      </c>
      <c r="AJ10" s="95" t="s">
        <v>16</v>
      </c>
      <c r="AK10" s="95" t="s">
        <v>121</v>
      </c>
      <c r="AL10" s="95" t="s">
        <v>17</v>
      </c>
      <c r="AM10" s="95" t="s">
        <v>18</v>
      </c>
      <c r="AN10" s="95" t="s">
        <v>6</v>
      </c>
      <c r="AO10" s="93" t="s">
        <v>12</v>
      </c>
      <c r="AP10" s="92" t="s">
        <v>13</v>
      </c>
      <c r="AQ10" s="92" t="s">
        <v>118</v>
      </c>
      <c r="AR10" s="94" t="s">
        <v>119</v>
      </c>
      <c r="AS10" s="92" t="s">
        <v>14</v>
      </c>
      <c r="AT10" s="92" t="s">
        <v>120</v>
      </c>
      <c r="AU10" s="92" t="s">
        <v>15</v>
      </c>
      <c r="AV10" s="95" t="s">
        <v>16</v>
      </c>
      <c r="AW10" s="95" t="s">
        <v>121</v>
      </c>
      <c r="AX10" s="95" t="s">
        <v>17</v>
      </c>
      <c r="AY10" s="95" t="s">
        <v>18</v>
      </c>
      <c r="AZ10" s="95" t="s">
        <v>6</v>
      </c>
      <c r="BA10" s="93" t="s">
        <v>12</v>
      </c>
      <c r="BB10" s="92" t="s">
        <v>13</v>
      </c>
      <c r="BC10" s="92" t="s">
        <v>118</v>
      </c>
      <c r="BD10" s="94" t="s">
        <v>119</v>
      </c>
      <c r="BE10" s="92" t="s">
        <v>14</v>
      </c>
      <c r="BF10" s="92" t="s">
        <v>120</v>
      </c>
      <c r="BG10" s="92" t="s">
        <v>15</v>
      </c>
      <c r="BH10" s="95" t="s">
        <v>16</v>
      </c>
      <c r="BI10" s="95" t="s">
        <v>121</v>
      </c>
      <c r="BJ10" s="95" t="s">
        <v>17</v>
      </c>
      <c r="BK10" s="95" t="s">
        <v>18</v>
      </c>
      <c r="BL10" s="95" t="s">
        <v>6</v>
      </c>
      <c r="BM10" s="93" t="s">
        <v>12</v>
      </c>
      <c r="BN10" s="92" t="s">
        <v>13</v>
      </c>
      <c r="BO10" s="92" t="s">
        <v>118</v>
      </c>
      <c r="BP10" s="94" t="s">
        <v>119</v>
      </c>
      <c r="BQ10" s="92" t="s">
        <v>14</v>
      </c>
      <c r="BR10" s="92" t="s">
        <v>120</v>
      </c>
      <c r="BS10" s="92" t="s">
        <v>15</v>
      </c>
      <c r="BT10" s="95" t="s">
        <v>16</v>
      </c>
      <c r="BU10" s="95" t="s">
        <v>121</v>
      </c>
      <c r="BV10" s="95" t="s">
        <v>17</v>
      </c>
      <c r="BW10" s="95" t="s">
        <v>18</v>
      </c>
      <c r="BX10" s="95" t="s">
        <v>6</v>
      </c>
      <c r="BY10" s="93" t="s">
        <v>12</v>
      </c>
      <c r="BZ10" s="92" t="s">
        <v>13</v>
      </c>
      <c r="CA10" s="92" t="s">
        <v>118</v>
      </c>
      <c r="CB10" s="94" t="s">
        <v>119</v>
      </c>
      <c r="CC10" s="92" t="s">
        <v>14</v>
      </c>
      <c r="CD10" s="92" t="s">
        <v>120</v>
      </c>
      <c r="CE10" s="92" t="s">
        <v>15</v>
      </c>
      <c r="CF10" s="95" t="s">
        <v>16</v>
      </c>
      <c r="CG10" s="95" t="s">
        <v>121</v>
      </c>
      <c r="CH10" s="95" t="s">
        <v>17</v>
      </c>
      <c r="CI10" s="95" t="s">
        <v>18</v>
      </c>
      <c r="CJ10" s="95" t="s">
        <v>6</v>
      </c>
      <c r="CK10" s="93" t="s">
        <v>12</v>
      </c>
      <c r="CL10" s="92" t="s">
        <v>13</v>
      </c>
      <c r="CM10" s="92" t="s">
        <v>118</v>
      </c>
      <c r="CN10" s="94" t="s">
        <v>119</v>
      </c>
      <c r="CO10" s="92" t="s">
        <v>14</v>
      </c>
      <c r="CP10" s="92" t="s">
        <v>120</v>
      </c>
      <c r="CQ10" s="92" t="s">
        <v>15</v>
      </c>
      <c r="CR10" s="95" t="s">
        <v>16</v>
      </c>
      <c r="CS10" s="95" t="s">
        <v>121</v>
      </c>
      <c r="CT10" s="95" t="s">
        <v>17</v>
      </c>
      <c r="CU10" s="95" t="s">
        <v>18</v>
      </c>
      <c r="CV10" s="95" t="s">
        <v>6</v>
      </c>
      <c r="CW10" s="93" t="s">
        <v>12</v>
      </c>
      <c r="CX10" s="92" t="s">
        <v>13</v>
      </c>
      <c r="CY10" s="92" t="s">
        <v>118</v>
      </c>
      <c r="CZ10" s="94" t="s">
        <v>119</v>
      </c>
      <c r="DA10" s="92" t="s">
        <v>14</v>
      </c>
      <c r="DB10" s="92" t="s">
        <v>120</v>
      </c>
      <c r="DC10" s="92" t="s">
        <v>15</v>
      </c>
      <c r="DD10" s="95" t="s">
        <v>16</v>
      </c>
      <c r="DE10" s="95" t="s">
        <v>121</v>
      </c>
      <c r="DF10" s="95" t="s">
        <v>17</v>
      </c>
      <c r="DG10" s="95" t="s">
        <v>18</v>
      </c>
      <c r="DH10" s="95" t="s">
        <v>6</v>
      </c>
      <c r="DI10" s="93" t="s">
        <v>12</v>
      </c>
      <c r="DJ10" s="92" t="s">
        <v>13</v>
      </c>
      <c r="DK10" s="92" t="s">
        <v>118</v>
      </c>
      <c r="DL10" s="94" t="s">
        <v>119</v>
      </c>
      <c r="DM10" s="92" t="s">
        <v>14</v>
      </c>
      <c r="DN10" s="92" t="s">
        <v>120</v>
      </c>
      <c r="DO10" s="92" t="s">
        <v>15</v>
      </c>
      <c r="DP10" s="95" t="s">
        <v>16</v>
      </c>
      <c r="DQ10" s="95" t="s">
        <v>121</v>
      </c>
      <c r="DR10" s="95" t="s">
        <v>17</v>
      </c>
      <c r="DS10" s="95" t="s">
        <v>18</v>
      </c>
      <c r="DT10" s="95" t="s">
        <v>6</v>
      </c>
      <c r="DU10" s="93" t="s">
        <v>12</v>
      </c>
      <c r="DV10" s="92" t="s">
        <v>13</v>
      </c>
      <c r="DW10" s="92" t="s">
        <v>118</v>
      </c>
      <c r="DX10" s="94" t="s">
        <v>119</v>
      </c>
      <c r="DY10" s="92" t="s">
        <v>14</v>
      </c>
      <c r="DZ10" s="92" t="s">
        <v>120</v>
      </c>
      <c r="EA10" s="92" t="s">
        <v>15</v>
      </c>
      <c r="EB10" s="95" t="s">
        <v>16</v>
      </c>
      <c r="EC10" s="95" t="s">
        <v>121</v>
      </c>
      <c r="ED10" s="95" t="s">
        <v>17</v>
      </c>
      <c r="EE10" s="95" t="s">
        <v>18</v>
      </c>
      <c r="EF10" s="95" t="s">
        <v>6</v>
      </c>
      <c r="EG10" s="93" t="s">
        <v>12</v>
      </c>
      <c r="EH10" s="92" t="s">
        <v>13</v>
      </c>
      <c r="EI10" s="92" t="s">
        <v>118</v>
      </c>
      <c r="EJ10" s="94" t="s">
        <v>119</v>
      </c>
      <c r="EK10" s="92" t="s">
        <v>14</v>
      </c>
      <c r="EL10" s="92" t="s">
        <v>120</v>
      </c>
      <c r="EM10" s="92" t="s">
        <v>15</v>
      </c>
      <c r="EN10" s="95" t="s">
        <v>16</v>
      </c>
      <c r="EO10" s="95" t="s">
        <v>121</v>
      </c>
      <c r="EP10" s="95" t="s">
        <v>17</v>
      </c>
      <c r="EQ10" s="95" t="s">
        <v>18</v>
      </c>
      <c r="ER10" s="95" t="s">
        <v>6</v>
      </c>
      <c r="ES10" s="93" t="s">
        <v>12</v>
      </c>
      <c r="ET10" s="92" t="s">
        <v>13</v>
      </c>
      <c r="EU10" s="92" t="s">
        <v>118</v>
      </c>
      <c r="EV10" s="94" t="s">
        <v>119</v>
      </c>
      <c r="EW10" s="92" t="s">
        <v>14</v>
      </c>
      <c r="EX10" s="92" t="s">
        <v>120</v>
      </c>
      <c r="EY10" s="92" t="s">
        <v>15</v>
      </c>
      <c r="EZ10" s="95" t="s">
        <v>16</v>
      </c>
      <c r="FA10" s="95" t="s">
        <v>121</v>
      </c>
      <c r="FB10" s="95" t="s">
        <v>17</v>
      </c>
      <c r="FC10" s="95" t="s">
        <v>18</v>
      </c>
      <c r="FD10" s="95" t="s">
        <v>6</v>
      </c>
      <c r="FE10" s="93" t="s">
        <v>12</v>
      </c>
      <c r="FF10" s="92" t="s">
        <v>13</v>
      </c>
      <c r="FG10" s="92" t="s">
        <v>118</v>
      </c>
      <c r="FH10" s="94" t="s">
        <v>119</v>
      </c>
      <c r="FI10" s="92" t="s">
        <v>14</v>
      </c>
      <c r="FJ10" s="92" t="s">
        <v>120</v>
      </c>
      <c r="FK10" s="92" t="s">
        <v>15</v>
      </c>
      <c r="FL10" s="95" t="s">
        <v>16</v>
      </c>
      <c r="FM10" s="95" t="s">
        <v>121</v>
      </c>
      <c r="FN10" s="95" t="s">
        <v>17</v>
      </c>
      <c r="FO10" s="95" t="s">
        <v>18</v>
      </c>
      <c r="FP10" s="95" t="s">
        <v>6</v>
      </c>
      <c r="FQ10" s="93" t="s">
        <v>12</v>
      </c>
      <c r="FR10" s="92" t="s">
        <v>13</v>
      </c>
      <c r="FS10" s="92" t="s">
        <v>118</v>
      </c>
      <c r="FT10" s="94" t="s">
        <v>119</v>
      </c>
      <c r="FU10" s="92" t="s">
        <v>14</v>
      </c>
      <c r="FV10" s="92" t="s">
        <v>120</v>
      </c>
      <c r="FW10" s="92" t="s">
        <v>15</v>
      </c>
      <c r="FX10" s="95" t="s">
        <v>16</v>
      </c>
      <c r="FY10" s="95" t="s">
        <v>121</v>
      </c>
      <c r="FZ10" s="95" t="s">
        <v>17</v>
      </c>
      <c r="GA10" s="95" t="s">
        <v>18</v>
      </c>
      <c r="GB10" s="95" t="s">
        <v>6</v>
      </c>
      <c r="GC10" s="93" t="s">
        <v>12</v>
      </c>
      <c r="GD10" s="92" t="s">
        <v>13</v>
      </c>
      <c r="GE10" s="92" t="s">
        <v>118</v>
      </c>
      <c r="GF10" s="94" t="s">
        <v>119</v>
      </c>
      <c r="GG10" s="92" t="s">
        <v>14</v>
      </c>
      <c r="GH10" s="92" t="s">
        <v>120</v>
      </c>
      <c r="GI10" s="92" t="s">
        <v>15</v>
      </c>
      <c r="GJ10" s="95" t="s">
        <v>16</v>
      </c>
      <c r="GK10" s="95" t="s">
        <v>121</v>
      </c>
      <c r="GL10" s="95" t="s">
        <v>17</v>
      </c>
      <c r="GM10" s="95" t="s">
        <v>18</v>
      </c>
      <c r="GN10" s="95" t="s">
        <v>6</v>
      </c>
      <c r="GO10" s="93" t="s">
        <v>12</v>
      </c>
      <c r="GP10" s="92" t="s">
        <v>13</v>
      </c>
      <c r="GQ10" s="92" t="s">
        <v>118</v>
      </c>
      <c r="GR10" s="94" t="s">
        <v>119</v>
      </c>
      <c r="GS10" s="92" t="s">
        <v>14</v>
      </c>
      <c r="GT10" s="92" t="s">
        <v>120</v>
      </c>
      <c r="GU10" s="92" t="s">
        <v>15</v>
      </c>
      <c r="GV10" s="95" t="s">
        <v>16</v>
      </c>
      <c r="GW10" s="95" t="s">
        <v>121</v>
      </c>
      <c r="GX10" s="95" t="s">
        <v>17</v>
      </c>
      <c r="GY10" s="95" t="s">
        <v>18</v>
      </c>
      <c r="GZ10" s="95" t="s">
        <v>6</v>
      </c>
      <c r="HA10" s="93" t="s">
        <v>12</v>
      </c>
      <c r="HB10" s="92" t="s">
        <v>13</v>
      </c>
      <c r="HC10" s="92" t="s">
        <v>118</v>
      </c>
      <c r="HD10" s="94" t="s">
        <v>119</v>
      </c>
      <c r="HE10" s="92" t="s">
        <v>14</v>
      </c>
      <c r="HF10" s="92" t="s">
        <v>120</v>
      </c>
      <c r="HG10" s="92" t="s">
        <v>15</v>
      </c>
      <c r="HH10" s="95" t="s">
        <v>16</v>
      </c>
      <c r="HI10" s="95" t="s">
        <v>121</v>
      </c>
      <c r="HJ10" s="95" t="s">
        <v>17</v>
      </c>
      <c r="HK10" s="95" t="s">
        <v>18</v>
      </c>
      <c r="HL10" s="95" t="s">
        <v>6</v>
      </c>
      <c r="HM10" s="93" t="s">
        <v>12</v>
      </c>
      <c r="HN10" s="92" t="s">
        <v>13</v>
      </c>
      <c r="HO10" s="92" t="s">
        <v>118</v>
      </c>
      <c r="HP10" s="94" t="s">
        <v>119</v>
      </c>
      <c r="HQ10" s="92" t="s">
        <v>14</v>
      </c>
      <c r="HR10" s="92" t="s">
        <v>120</v>
      </c>
      <c r="HS10" s="92" t="s">
        <v>15</v>
      </c>
      <c r="HT10" s="95" t="s">
        <v>16</v>
      </c>
      <c r="HU10" s="95" t="s">
        <v>121</v>
      </c>
      <c r="HV10" s="95" t="s">
        <v>17</v>
      </c>
      <c r="HW10" s="95" t="s">
        <v>18</v>
      </c>
      <c r="HX10" s="95" t="s">
        <v>6</v>
      </c>
      <c r="HY10" s="93" t="s">
        <v>12</v>
      </c>
      <c r="HZ10" s="92" t="s">
        <v>13</v>
      </c>
      <c r="IA10" s="92" t="s">
        <v>118</v>
      </c>
      <c r="IB10" s="94" t="s">
        <v>119</v>
      </c>
      <c r="IC10" s="92" t="s">
        <v>14</v>
      </c>
      <c r="ID10" s="92" t="s">
        <v>120</v>
      </c>
      <c r="IE10" s="92" t="s">
        <v>15</v>
      </c>
      <c r="IF10" s="95" t="s">
        <v>16</v>
      </c>
      <c r="IG10" s="95" t="s">
        <v>121</v>
      </c>
      <c r="IH10" s="95" t="s">
        <v>17</v>
      </c>
      <c r="II10" s="95" t="s">
        <v>18</v>
      </c>
      <c r="IJ10" s="95" t="s">
        <v>6</v>
      </c>
      <c r="IK10" s="93" t="s">
        <v>12</v>
      </c>
      <c r="IL10" s="92" t="s">
        <v>13</v>
      </c>
      <c r="IM10" s="92" t="s">
        <v>118</v>
      </c>
      <c r="IN10" s="94" t="s">
        <v>119</v>
      </c>
      <c r="IO10" s="92" t="s">
        <v>14</v>
      </c>
      <c r="IP10" s="92" t="s">
        <v>120</v>
      </c>
      <c r="IQ10" s="92" t="s">
        <v>15</v>
      </c>
      <c r="IR10" s="95" t="s">
        <v>16</v>
      </c>
      <c r="IS10" s="95" t="s">
        <v>121</v>
      </c>
      <c r="IT10" s="95" t="s">
        <v>17</v>
      </c>
      <c r="IU10" s="95" t="s">
        <v>18</v>
      </c>
      <c r="IV10" s="95" t="s">
        <v>6</v>
      </c>
      <c r="IW10" s="93" t="s">
        <v>12</v>
      </c>
      <c r="IX10" s="92" t="s">
        <v>13</v>
      </c>
      <c r="IY10" s="92" t="s">
        <v>118</v>
      </c>
      <c r="IZ10" s="94" t="s">
        <v>119</v>
      </c>
      <c r="JA10" s="92" t="s">
        <v>14</v>
      </c>
      <c r="JB10" s="92" t="s">
        <v>120</v>
      </c>
      <c r="JC10" s="92" t="s">
        <v>15</v>
      </c>
      <c r="JD10" s="95" t="s">
        <v>16</v>
      </c>
      <c r="JE10" s="95" t="s">
        <v>121</v>
      </c>
      <c r="JF10" s="95" t="s">
        <v>17</v>
      </c>
      <c r="JG10" s="95" t="s">
        <v>18</v>
      </c>
      <c r="JH10" s="95" t="s">
        <v>6</v>
      </c>
      <c r="JI10" s="93" t="s">
        <v>12</v>
      </c>
      <c r="JJ10" s="92" t="s">
        <v>13</v>
      </c>
      <c r="JK10" s="92" t="s">
        <v>118</v>
      </c>
      <c r="JL10" s="94" t="s">
        <v>119</v>
      </c>
      <c r="JM10" s="92" t="s">
        <v>14</v>
      </c>
      <c r="JN10" s="92" t="s">
        <v>120</v>
      </c>
      <c r="JO10" s="92" t="s">
        <v>15</v>
      </c>
      <c r="JP10" s="95" t="s">
        <v>16</v>
      </c>
      <c r="JQ10" s="95" t="s">
        <v>121</v>
      </c>
      <c r="JR10" s="95" t="s">
        <v>17</v>
      </c>
      <c r="JS10" s="95" t="s">
        <v>18</v>
      </c>
      <c r="JT10" s="95" t="s">
        <v>6</v>
      </c>
      <c r="JU10" s="93" t="s">
        <v>12</v>
      </c>
      <c r="JV10" s="92" t="s">
        <v>13</v>
      </c>
      <c r="JW10" s="92" t="s">
        <v>118</v>
      </c>
      <c r="JX10" s="94" t="s">
        <v>119</v>
      </c>
      <c r="JY10" s="92" t="s">
        <v>14</v>
      </c>
      <c r="JZ10" s="92" t="s">
        <v>120</v>
      </c>
      <c r="KA10" s="92" t="s">
        <v>15</v>
      </c>
      <c r="KB10" s="95" t="s">
        <v>16</v>
      </c>
      <c r="KC10" s="95" t="s">
        <v>121</v>
      </c>
      <c r="KD10" s="95" t="s">
        <v>17</v>
      </c>
      <c r="KE10" s="95" t="s">
        <v>18</v>
      </c>
      <c r="KF10" s="95" t="s">
        <v>6</v>
      </c>
    </row>
    <row r="11" spans="1:292" ht="13.5" customHeight="1" x14ac:dyDescent="0.2">
      <c r="A11" s="21"/>
      <c r="B11" s="96" t="s">
        <v>289</v>
      </c>
      <c r="C11" s="2" t="s">
        <v>290</v>
      </c>
      <c r="D11" s="285"/>
      <c r="E11" s="97">
        <v>33340</v>
      </c>
      <c r="F11" s="98" t="s">
        <v>288</v>
      </c>
      <c r="G11" s="99">
        <v>32711</v>
      </c>
      <c r="H11" s="100">
        <v>33340</v>
      </c>
      <c r="I11" s="101" t="s">
        <v>529</v>
      </c>
      <c r="J11" s="102" t="s">
        <v>530</v>
      </c>
      <c r="K11" s="103" t="s">
        <v>531</v>
      </c>
      <c r="L11" s="104" t="s">
        <v>1328</v>
      </c>
      <c r="M11" s="105" t="s">
        <v>533</v>
      </c>
      <c r="O11" s="96"/>
      <c r="P11" s="286"/>
      <c r="Q11" s="97">
        <v>33718</v>
      </c>
      <c r="R11" s="98" t="s">
        <v>507</v>
      </c>
      <c r="S11" s="99">
        <v>33340</v>
      </c>
      <c r="T11" s="100">
        <v>33718</v>
      </c>
      <c r="U11" s="101" t="s">
        <v>529</v>
      </c>
      <c r="V11" s="102" t="s">
        <v>530</v>
      </c>
      <c r="W11" s="103" t="s">
        <v>531</v>
      </c>
      <c r="X11" s="104" t="s">
        <v>1328</v>
      </c>
      <c r="Y11" s="105" t="s">
        <v>533</v>
      </c>
      <c r="Z11" s="2" t="s">
        <v>286</v>
      </c>
      <c r="AA11" s="96"/>
      <c r="AB11" s="286"/>
      <c r="AC11" s="97">
        <v>34056</v>
      </c>
      <c r="AD11" s="98" t="s">
        <v>508</v>
      </c>
      <c r="AE11" s="99">
        <v>33783</v>
      </c>
      <c r="AF11" s="100">
        <v>34056</v>
      </c>
      <c r="AG11" s="101" t="s">
        <v>534</v>
      </c>
      <c r="AH11" s="102" t="s">
        <v>535</v>
      </c>
      <c r="AI11" s="103" t="s">
        <v>531</v>
      </c>
      <c r="AJ11" s="104" t="s">
        <v>1423</v>
      </c>
      <c r="AK11" s="105" t="s">
        <v>537</v>
      </c>
      <c r="AM11" s="96"/>
      <c r="AN11" s="286"/>
      <c r="AO11" s="97">
        <v>34464</v>
      </c>
      <c r="AP11" s="98" t="s">
        <v>510</v>
      </c>
      <c r="AQ11" s="99">
        <v>34087</v>
      </c>
      <c r="AR11" s="100">
        <v>34464</v>
      </c>
      <c r="AS11" s="101" t="s">
        <v>538</v>
      </c>
      <c r="AT11" s="102" t="s">
        <v>539</v>
      </c>
      <c r="AU11" s="103" t="s">
        <v>531</v>
      </c>
      <c r="AV11" s="104" t="s">
        <v>1434</v>
      </c>
      <c r="AW11" s="105" t="s">
        <v>540</v>
      </c>
      <c r="AX11" s="2" t="s">
        <v>286</v>
      </c>
      <c r="AY11" s="96"/>
      <c r="AZ11" s="286"/>
      <c r="BA11" s="97">
        <v>34716</v>
      </c>
      <c r="BB11" s="98" t="s">
        <v>511</v>
      </c>
      <c r="BC11" s="99">
        <v>34464</v>
      </c>
      <c r="BD11" s="100">
        <v>34716</v>
      </c>
      <c r="BE11" s="101" t="s">
        <v>523</v>
      </c>
      <c r="BF11" s="102" t="s">
        <v>541</v>
      </c>
      <c r="BG11" s="103" t="s">
        <v>531</v>
      </c>
      <c r="BH11" s="104" t="s">
        <v>1357</v>
      </c>
      <c r="BI11" s="105" t="s">
        <v>543</v>
      </c>
      <c r="BJ11" s="2" t="s">
        <v>286</v>
      </c>
      <c r="BK11" s="96"/>
      <c r="BL11" s="286"/>
      <c r="BM11" s="97">
        <v>35202</v>
      </c>
      <c r="BN11" s="98" t="s">
        <v>512</v>
      </c>
      <c r="BO11" s="99">
        <v>34716</v>
      </c>
      <c r="BP11" s="100">
        <v>35202</v>
      </c>
      <c r="BQ11" s="101" t="s">
        <v>544</v>
      </c>
      <c r="BR11" s="102" t="s">
        <v>545</v>
      </c>
      <c r="BS11" s="103" t="s">
        <v>531</v>
      </c>
      <c r="BT11" s="104" t="s">
        <v>1434</v>
      </c>
      <c r="BU11" s="105" t="s">
        <v>546</v>
      </c>
      <c r="BV11" s="2" t="s">
        <v>286</v>
      </c>
      <c r="BW11" s="96"/>
      <c r="BX11" s="286"/>
      <c r="BY11" s="97">
        <v>36089</v>
      </c>
      <c r="BZ11" s="98" t="s">
        <v>513</v>
      </c>
      <c r="CA11" s="99">
        <v>35202</v>
      </c>
      <c r="CB11" s="100">
        <v>36089</v>
      </c>
      <c r="CC11" s="101" t="s">
        <v>547</v>
      </c>
      <c r="CD11" s="102" t="s">
        <v>548</v>
      </c>
      <c r="CE11" s="103" t="s">
        <v>531</v>
      </c>
      <c r="CF11" s="104" t="s">
        <v>1372</v>
      </c>
      <c r="CG11" s="105" t="s">
        <v>550</v>
      </c>
      <c r="CH11" s="2" t="s">
        <v>286</v>
      </c>
      <c r="CI11" s="96"/>
      <c r="CJ11" s="286"/>
      <c r="CK11" s="97">
        <v>36516</v>
      </c>
      <c r="CL11" s="98" t="s">
        <v>514</v>
      </c>
      <c r="CM11" s="99">
        <v>36089</v>
      </c>
      <c r="CN11" s="100">
        <v>36516</v>
      </c>
      <c r="CO11" s="101" t="s">
        <v>551</v>
      </c>
      <c r="CP11" s="102" t="s">
        <v>552</v>
      </c>
      <c r="CQ11" s="103" t="s">
        <v>531</v>
      </c>
      <c r="CR11" s="104" t="s">
        <v>1354</v>
      </c>
      <c r="CS11" s="105" t="s">
        <v>554</v>
      </c>
      <c r="CT11" s="2" t="s">
        <v>286</v>
      </c>
      <c r="CU11" s="96"/>
      <c r="CV11" s="286"/>
      <c r="CW11" s="97">
        <v>36641</v>
      </c>
      <c r="CX11" s="98" t="s">
        <v>515</v>
      </c>
      <c r="CY11" s="99">
        <v>36516</v>
      </c>
      <c r="CZ11" s="100">
        <v>36641</v>
      </c>
      <c r="DA11" s="101" t="s">
        <v>551</v>
      </c>
      <c r="DB11" s="102" t="s">
        <v>552</v>
      </c>
      <c r="DC11" s="103" t="s">
        <v>531</v>
      </c>
      <c r="DD11" s="104" t="s">
        <v>1354</v>
      </c>
      <c r="DE11" s="105" t="s">
        <v>554</v>
      </c>
      <c r="DF11" s="2" t="s">
        <v>286</v>
      </c>
      <c r="DG11" s="96"/>
      <c r="DH11" s="286"/>
      <c r="DI11" s="97">
        <v>37053</v>
      </c>
      <c r="DJ11" s="98" t="s">
        <v>516</v>
      </c>
      <c r="DK11" s="99">
        <v>36641</v>
      </c>
      <c r="DL11" s="100">
        <v>37053</v>
      </c>
      <c r="DM11" s="101" t="s">
        <v>534</v>
      </c>
      <c r="DN11" s="102" t="s">
        <v>555</v>
      </c>
      <c r="DO11" s="103" t="s">
        <v>531</v>
      </c>
      <c r="DP11" s="104" t="s">
        <v>1434</v>
      </c>
      <c r="DQ11" s="105" t="s">
        <v>556</v>
      </c>
      <c r="DR11" s="2" t="s">
        <v>286</v>
      </c>
      <c r="DS11" s="96"/>
      <c r="DT11" s="286"/>
      <c r="DU11" s="97">
        <v>38465</v>
      </c>
      <c r="DV11" s="98" t="s">
        <v>517</v>
      </c>
      <c r="DW11" s="88">
        <v>37053</v>
      </c>
      <c r="DX11" s="100">
        <v>38465</v>
      </c>
      <c r="DY11" s="101" t="s">
        <v>523</v>
      </c>
      <c r="DZ11" s="102" t="s">
        <v>541</v>
      </c>
      <c r="EA11" s="103" t="s">
        <v>531</v>
      </c>
      <c r="EB11" s="104" t="s">
        <v>1357</v>
      </c>
      <c r="EC11" s="105" t="s">
        <v>543</v>
      </c>
      <c r="EE11" s="96"/>
      <c r="EF11" s="286"/>
      <c r="EG11" s="97">
        <v>38854</v>
      </c>
      <c r="EH11" s="98" t="s">
        <v>518</v>
      </c>
      <c r="EI11" s="99">
        <v>38465</v>
      </c>
      <c r="EJ11" s="100">
        <v>38854</v>
      </c>
      <c r="EK11" s="101" t="s">
        <v>523</v>
      </c>
      <c r="EL11" s="102" t="s">
        <v>541</v>
      </c>
      <c r="EM11" s="103" t="s">
        <v>531</v>
      </c>
      <c r="EN11" s="104" t="s">
        <v>1357</v>
      </c>
      <c r="EO11" s="105" t="s">
        <v>543</v>
      </c>
      <c r="EQ11" s="96"/>
      <c r="ER11" s="286"/>
      <c r="ES11" s="97">
        <v>39576</v>
      </c>
      <c r="ET11" s="98" t="s">
        <v>519</v>
      </c>
      <c r="EU11" s="99">
        <v>38854</v>
      </c>
      <c r="EV11" s="100">
        <v>39576</v>
      </c>
      <c r="EW11" s="101" t="s">
        <v>547</v>
      </c>
      <c r="EX11" s="102" t="s">
        <v>548</v>
      </c>
      <c r="EY11" s="103" t="s">
        <v>531</v>
      </c>
      <c r="EZ11" s="104" t="s">
        <v>1427</v>
      </c>
      <c r="FA11" s="105" t="s">
        <v>550</v>
      </c>
      <c r="FB11" s="2" t="s">
        <v>286</v>
      </c>
      <c r="FC11" s="96"/>
      <c r="FD11" s="286"/>
      <c r="FE11" s="97">
        <v>40863</v>
      </c>
      <c r="FF11" s="98" t="s">
        <v>520</v>
      </c>
      <c r="FG11" s="99">
        <v>39576</v>
      </c>
      <c r="FH11" s="100">
        <v>40863</v>
      </c>
      <c r="FI11" s="101" t="s">
        <v>523</v>
      </c>
      <c r="FJ11" s="102" t="s">
        <v>541</v>
      </c>
      <c r="FK11" s="103" t="s">
        <v>531</v>
      </c>
      <c r="FL11" s="104" t="s">
        <v>1357</v>
      </c>
      <c r="FM11" s="105" t="s">
        <v>543</v>
      </c>
      <c r="FO11" s="96"/>
      <c r="FP11" s="286"/>
      <c r="FQ11" s="97">
        <v>41391</v>
      </c>
      <c r="FR11" s="98" t="s">
        <v>521</v>
      </c>
      <c r="FS11" s="99">
        <v>40863</v>
      </c>
      <c r="FT11" s="100">
        <v>41391</v>
      </c>
      <c r="FU11" s="101" t="s">
        <v>557</v>
      </c>
      <c r="FV11" s="102" t="s">
        <v>558</v>
      </c>
      <c r="FW11" s="103" t="s">
        <v>531</v>
      </c>
      <c r="FX11" s="104" t="s">
        <v>1434</v>
      </c>
      <c r="FY11" s="105" t="s">
        <v>559</v>
      </c>
      <c r="GA11" s="96"/>
      <c r="GB11" s="286"/>
      <c r="GC11" s="97">
        <f>GC$3</f>
        <v>41692</v>
      </c>
      <c r="GD11" s="98" t="s">
        <v>522</v>
      </c>
      <c r="GE11" s="99">
        <v>41391</v>
      </c>
      <c r="GF11" s="100">
        <f>GC$3</f>
        <v>41692</v>
      </c>
      <c r="GG11" s="101" t="s">
        <v>560</v>
      </c>
      <c r="GH11" s="102" t="s">
        <v>561</v>
      </c>
      <c r="GI11" s="103" t="s">
        <v>531</v>
      </c>
      <c r="GJ11" s="104" t="s">
        <v>1372</v>
      </c>
      <c r="GK11" s="105" t="s">
        <v>562</v>
      </c>
      <c r="GL11" s="2" t="s">
        <v>286</v>
      </c>
      <c r="GM11" s="96"/>
      <c r="GN11" s="286"/>
      <c r="GO11" s="97">
        <f t="shared" ref="GO11" si="0">IF(GS11="","",GO$3)</f>
        <v>42711</v>
      </c>
      <c r="GP11" s="98" t="str">
        <f t="shared" ref="GP11" si="1">IF(GS11="","",GO$1)</f>
        <v>Renzi I</v>
      </c>
      <c r="GQ11" s="99">
        <f>IF(GS11="","",GO$2)</f>
        <v>41692</v>
      </c>
      <c r="GR11" s="100">
        <f>IF(GS11="","",GO$3)</f>
        <v>42711</v>
      </c>
      <c r="GS11" s="101" t="str">
        <f t="shared" ref="GS11" si="2">IF(GZ11="","",IF(ISNUMBER(SEARCH(":",GZ11)),MID(GZ11,FIND(":",GZ11)+2,FIND("(",GZ11)-FIND(":",GZ11)-3),LEFT(GZ11,FIND("(",GZ11)-2)))</f>
        <v>Matteo Renzi</v>
      </c>
      <c r="GT11" s="102" t="str">
        <f t="shared" ref="GT11" si="3">IF(GZ11="","",MID(GZ11,FIND("(",GZ11)+1,4))</f>
        <v>1975</v>
      </c>
      <c r="GU11" s="103" t="str">
        <f t="shared" ref="GU11" si="4">IF(ISNUMBER(SEARCH("*female*",GZ11)),"female",IF(ISNUMBER(SEARCH("*male*",GZ11)),"male",""))</f>
        <v>male</v>
      </c>
      <c r="GV11" s="104" t="str">
        <f t="shared" ref="GV11" si="5">IF(GZ11="","",IF(ISERROR(MID(GZ11,FIND("male,",GZ11)+6,(FIND(")",GZ11)-(FIND("male,",GZ11)+6))))=TRUE,"missing/error",MID(GZ11,FIND("male,",GZ11)+6,(FIND(")",GZ11)-(FIND("male,",GZ11)+6)))))</f>
        <v>it_pd01</v>
      </c>
      <c r="GW11" s="105" t="str">
        <f t="shared" ref="GW11" si="6">IF(GS11="","",(MID(GS11,(SEARCH("^^",SUBSTITUTE(GS11," ","^^",LEN(GS11)-LEN(SUBSTITUTE(GS11," ","")))))+1,99)&amp;"_"&amp;LEFT(GS11,FIND(" ",GS11)-1)&amp;"_"&amp;GT11))</f>
        <v>Renzi_Matteo_1975</v>
      </c>
      <c r="GX11" s="2" t="str">
        <f t="shared" ref="GX11" si="7">IF(GZ11="","",IF((LEN(GZ11)-LEN(SUBSTITUTE(GZ11,"male","")))/LEN("male")&gt;1,"!",IF(RIGHT(GZ11,1)=")","",IF(RIGHT(GZ11,2)=") ","",IF(RIGHT(GZ11,2)=").","","!!")))))</f>
        <v/>
      </c>
      <c r="GY11" s="96"/>
      <c r="GZ11" s="165" t="s">
        <v>2498</v>
      </c>
      <c r="HA11" s="97">
        <f t="shared" ref="HA11" si="8">IF(HE11="","",HA$3)</f>
        <v>43465</v>
      </c>
      <c r="HB11" s="98" t="str">
        <f t="shared" ref="HB11" si="9">IF(HE11="","",HA$1)</f>
        <v>Gentiloni I</v>
      </c>
      <c r="HC11" s="293">
        <f t="shared" ref="HC11" si="10">IF(HE11="","",HA$2)</f>
        <v>42716</v>
      </c>
      <c r="HD11" s="293">
        <f t="shared" ref="HD11" si="11">IF(HE11="","",HA$3)</f>
        <v>43465</v>
      </c>
      <c r="HE11" s="101" t="str">
        <f t="shared" ref="HE11" si="12">IF(HL11="","",IF(ISNUMBER(SEARCH(":",HL11)),MID(HL11,FIND(":",HL11)+2,FIND("(",HL11)-FIND(":",HL11)-3),LEFT(HL11,FIND("(",HL11)-2)))</f>
        <v>Paolo Gentiloni</v>
      </c>
      <c r="HF11" s="102" t="str">
        <f t="shared" ref="HF11" si="13">IF(HL11="","",MID(HL11,FIND("(",HL11)+1,4))</f>
        <v>1954</v>
      </c>
      <c r="HG11" s="103" t="str">
        <f t="shared" ref="HG11" si="14">IF(ISNUMBER(SEARCH("*female*",HL11)),"female",IF(ISNUMBER(SEARCH("*male*",HL11)),"male",""))</f>
        <v>male</v>
      </c>
      <c r="HH11" s="104" t="str">
        <f t="shared" ref="HH11" si="15">IF(HL11="","",IF(ISERROR(MID(HL11,FIND("male,",HL11)+6,(FIND(")",HL11)-(FIND("male,",HL11)+6))))=TRUE,"missing/error",MID(HL11,FIND("male,",HL11)+6,(FIND(")",HL11)-(FIND("male,",HL11)+6)))))</f>
        <v>it_pd01</v>
      </c>
      <c r="HI11" s="105" t="str">
        <f t="shared" ref="HI11" si="16">IF(HE11="","",(MID(HE11,(SEARCH("^^",SUBSTITUTE(HE11," ","^^",LEN(HE11)-LEN(SUBSTITUTE(HE11," ","")))))+1,99)&amp;"_"&amp;LEFT(HE11,FIND(" ",HE11)-1)&amp;"_"&amp;HF11))</f>
        <v>Gentiloni_Paolo_1954</v>
      </c>
      <c r="HJ11" s="2" t="str">
        <f t="shared" ref="HJ11" si="17">IF(HL11="","",IF((LEN(HL11)-LEN(SUBSTITUTE(HL11,"male","")))/LEN("male")&gt;1,"!",IF(RIGHT(HL11,1)=")","",IF(RIGHT(HL11,2)=") ","",IF(RIGHT(HL11,2)=").","","!!")))))</f>
        <v/>
      </c>
      <c r="HK11" s="96"/>
      <c r="HL11" s="286" t="s">
        <v>2500</v>
      </c>
      <c r="HM11" s="97">
        <f t="shared" ref="HM11" si="18">IF(HQ11="","",HM$3)</f>
        <v>43713</v>
      </c>
      <c r="HN11" s="98" t="str">
        <f t="shared" ref="HN11" si="19">IF(HQ11="","",HM$1)</f>
        <v>Conte I</v>
      </c>
      <c r="HO11" s="293">
        <f t="shared" ref="HO11" si="20">IF(HQ11="","",HM$2)</f>
        <v>43252</v>
      </c>
      <c r="HP11" s="293">
        <f t="shared" ref="HP11" si="21">IF(HQ11="","",HM$3)</f>
        <v>43713</v>
      </c>
      <c r="HQ11" s="101" t="str">
        <f t="shared" ref="HQ11" si="22">IF(HX11="","",IF(ISNUMBER(SEARCH(":",HX11)),MID(HX11,FIND(":",HX11)+2,FIND("(",HX11)-FIND(":",HX11)-3),LEFT(HX11,FIND("(",HX11)-2)))</f>
        <v>Giuseppe Conte</v>
      </c>
      <c r="HR11" s="102" t="str">
        <f t="shared" ref="HR11" si="23">IF(HX11="","",MID(HX11,FIND("(",HX11)+1,4))</f>
        <v>1964</v>
      </c>
      <c r="HS11" s="103" t="str">
        <f t="shared" ref="HS11" si="24">IF(ISNUMBER(SEARCH("*female*",HX11)),"female",IF(ISNUMBER(SEARCH("*male*",HX11)),"male",""))</f>
        <v>male</v>
      </c>
      <c r="HT11" s="104" t="str">
        <f t="shared" ref="HT11:HT74" si="25">IF(HX11="","",IF(ISERROR(MID(HX11,FIND("male,",HX11)+6,(FIND(")",HX11)-(FIND("male,",HX11)+6))))=TRUE,"missing/error",MID(HX11,FIND("male,",HX11)+6,(FIND(")",HX11)-(FIND("male,",HX11)+6)))))</f>
        <v>it_independent01</v>
      </c>
      <c r="HU11" s="105" t="str">
        <f t="shared" ref="HU11" si="26">IF(HQ11="","",(MID(HQ11,(SEARCH("^^",SUBSTITUTE(HQ11," ","^^",LEN(HQ11)-LEN(SUBSTITUTE(HQ11," ","")))))+1,99)&amp;"_"&amp;LEFT(HQ11,FIND(" ",HQ11)-1)&amp;"_"&amp;HR11))</f>
        <v>Conte_Giuseppe_1964</v>
      </c>
      <c r="HV11" s="2" t="str">
        <f t="shared" ref="HV11" si="27">IF(HX11="","",IF((LEN(HX11)-LEN(SUBSTITUTE(HX11,"male","")))/LEN("male")&gt;1,"!",IF(RIGHT(HX11,1)=")","",IF(RIGHT(HX11,2)=") ","",IF(RIGHT(HX11,2)=").","","!!")))))</f>
        <v/>
      </c>
      <c r="HW11" s="96"/>
      <c r="HX11" s="286" t="s">
        <v>2556</v>
      </c>
      <c r="HY11" s="291">
        <f t="shared" ref="HY11" si="28">IF(IC11="","",HY$3)</f>
        <v>44240</v>
      </c>
      <c r="HZ11" s="292" t="str">
        <f t="shared" ref="HZ11" si="29">IF(IC11="","",HY$1)</f>
        <v>Conte II</v>
      </c>
      <c r="IA11" s="293">
        <f t="shared" ref="IA11" si="30">IF(IC11="","",HY$2)</f>
        <v>43713</v>
      </c>
      <c r="IB11" s="293">
        <f t="shared" ref="IB11" si="31">IF(IC11="","",HY$3)</f>
        <v>44240</v>
      </c>
      <c r="IC11" s="294" t="str">
        <f t="shared" ref="IC11" si="32">IF(IJ11="","",IF(ISNUMBER(SEARCH(":",IJ11)),MID(IJ11,FIND(":",IJ11)+2,FIND("(",IJ11)-FIND(":",IJ11)-3),LEFT(IJ11,FIND("(",IJ11)-2)))</f>
        <v>Giuseppe Conte</v>
      </c>
      <c r="ID11" s="295" t="str">
        <f t="shared" ref="ID11" si="33">IF(IJ11="","",MID(IJ11,FIND("(",IJ11)+1,4))</f>
        <v>1964</v>
      </c>
      <c r="IE11" s="296" t="str">
        <f t="shared" ref="IE11" si="34">IF(ISNUMBER(SEARCH("*female*",IJ11)),"female",IF(ISNUMBER(SEARCH("*male*",IJ11)),"male",""))</f>
        <v>male</v>
      </c>
      <c r="IF11" s="297" t="str">
        <f t="shared" ref="IF11" si="35">IF(IJ11="","",IF(ISERROR(MID(IJ11,FIND("male,",IJ11)+6,(FIND(")",IJ11)-(FIND("male,",IJ11)+6))))=TRUE,"missing/error",MID(IJ11,FIND("male,",IJ11)+6,(FIND(")",IJ11)-(FIND("male,",IJ11)+6)))))</f>
        <v>it_independent01</v>
      </c>
      <c r="IG11" s="298" t="str">
        <f t="shared" ref="IG11" si="36">IF(IC11="","",(MID(IC11,(SEARCH("^^",SUBSTITUTE(IC11," ","^^",LEN(IC11)-LEN(SUBSTITUTE(IC11," ","")))))+1,99)&amp;"_"&amp;LEFT(IC11,FIND(" ",IC11)-1)&amp;"_"&amp;ID11))</f>
        <v>Conte_Giuseppe_1964</v>
      </c>
      <c r="IH11" s="299" t="str">
        <f t="shared" ref="IH11" si="37">IF(IJ11="","",IF((LEN(IJ11)-LEN(SUBSTITUTE(IJ11,"male","")))/LEN("male")&gt;1,"!",IF(RIGHT(IJ11,1)=")","",IF(RIGHT(IJ11,2)=") ","",IF(RIGHT(IJ11,2)=").","","!!")))))</f>
        <v/>
      </c>
      <c r="II11" s="300"/>
      <c r="IJ11" s="286" t="s">
        <v>2556</v>
      </c>
      <c r="IK11" s="291">
        <f t="shared" ref="IK11" si="38">IF(IO11="","",IK$3)</f>
        <v>44856</v>
      </c>
      <c r="IL11" s="292" t="str">
        <f t="shared" ref="IL11" si="39">IF(IO11="","",IK$1)</f>
        <v>Draghi I</v>
      </c>
      <c r="IM11" s="293">
        <f t="shared" ref="IM11" si="40">IF(IO11="","",IK$2)</f>
        <v>44240</v>
      </c>
      <c r="IN11" s="293">
        <f t="shared" ref="IN11" si="41">IF(IO11="","",IK$3)</f>
        <v>44856</v>
      </c>
      <c r="IO11" s="294" t="str">
        <f t="shared" ref="IO11" si="42">IF(IV11="","",IF(ISNUMBER(SEARCH(":",IV11)),MID(IV11,FIND(":",IV11)+2,FIND("(",IV11)-FIND(":",IV11)-3),LEFT(IV11,FIND("(",IV11)-2)))</f>
        <v>Mario Draghi</v>
      </c>
      <c r="IP11" s="295" t="str">
        <f t="shared" ref="IP11" si="43">IF(IV11="","",MID(IV11,FIND("(",IV11)+1,4))</f>
        <v>1947</v>
      </c>
      <c r="IQ11" s="296" t="str">
        <f t="shared" ref="IQ11" si="44">IF(ISNUMBER(SEARCH("*female*",IV11)),"female",IF(ISNUMBER(SEARCH("*male*",IV11)),"male",""))</f>
        <v>male</v>
      </c>
      <c r="IR11" s="297" t="str">
        <f t="shared" ref="IR11" si="45">IF(IV11="","",IF(ISERROR(MID(IV11,FIND("male,",IV11)+6,(FIND(")",IV11)-(FIND("male,",IV11)+6))))=TRUE,"missing/error",MID(IV11,FIND("male,",IV11)+6,(FIND(")",IV11)-(FIND("male,",IV11)+6)))))</f>
        <v>it_independent01</v>
      </c>
      <c r="IS11" s="298" t="str">
        <f t="shared" ref="IS11" si="46">IF(IO11="","",(MID(IO11,(SEARCH("^^",SUBSTITUTE(IO11," ","^^",LEN(IO11)-LEN(SUBSTITUTE(IO11," ","")))))+1,99)&amp;"_"&amp;LEFT(IO11,FIND(" ",IO11)-1)&amp;"_"&amp;IP11))</f>
        <v>Draghi_Mario_1947</v>
      </c>
      <c r="IT11" s="299" t="str">
        <f t="shared" ref="IT11" si="47">IF(IV11="","",IF((LEN(IV11)-LEN(SUBSTITUTE(IV11,"male","")))/LEN("male")&gt;1,"!",IF(RIGHT(IV11,1)=")","",IF(RIGHT(IV11,2)=") ","",IF(RIGHT(IV11,2)=").","","!!")))))</f>
        <v/>
      </c>
      <c r="IU11" s="300"/>
      <c r="IV11" s="286" t="s">
        <v>2633</v>
      </c>
      <c r="IW11" s="97">
        <f t="shared" ref="IW11" si="48">IF(JA11="","",IW$3)</f>
        <v>44926</v>
      </c>
      <c r="IX11" s="98" t="str">
        <f t="shared" ref="IX11" si="49">IF(JA11="","",IW$1)</f>
        <v>Meloni I</v>
      </c>
      <c r="IY11" s="293">
        <f t="shared" ref="IY11" si="50">IF(JA11="","",IW$2)</f>
        <v>44856</v>
      </c>
      <c r="IZ11" s="293">
        <f t="shared" ref="IZ11" si="51">IF(JA11="","",IW$3)</f>
        <v>44926</v>
      </c>
      <c r="JA11" s="101" t="str">
        <f t="shared" ref="JA11" si="52">IF(JH11="","",IF(ISNUMBER(SEARCH(":",JH11)),MID(JH11,FIND(":",JH11)+2,FIND("(",JH11)-FIND(":",JH11)-3),LEFT(JH11,FIND("(",JH11)-2)))</f>
        <v>Giorgia Meloni</v>
      </c>
      <c r="JB11" s="102" t="str">
        <f t="shared" ref="JB11" si="53">IF(JH11="","",MID(JH11,FIND("(",JH11)+1,4))</f>
        <v>1977</v>
      </c>
      <c r="JC11" s="103" t="str">
        <f t="shared" ref="JC11" si="54">IF(ISNUMBER(SEARCH("*female*",JH11)),"female",IF(ISNUMBER(SEARCH("*male*",JH11)),"male",""))</f>
        <v>female</v>
      </c>
      <c r="JD11" s="104" t="str">
        <f t="shared" ref="JD11" si="55">IF(JH11="","",IF(ISERROR(MID(JH11,FIND("male,",JH11)+6,(FIND(")",JH11)-(FIND("male,",JH11)+6))))=TRUE,"missing/error",MID(JH11,FIND("male,",JH11)+6,(FIND(")",JH11)-(FIND("male,",JH11)+6)))))</f>
        <v>it_fdi01</v>
      </c>
      <c r="JE11" s="105" t="str">
        <f t="shared" ref="JE11" si="56">IF(JA11="","",(MID(JA11,(SEARCH("^^",SUBSTITUTE(JA11," ","^^",LEN(JA11)-LEN(SUBSTITUTE(JA11," ","")))))+1,99)&amp;"_"&amp;LEFT(JA11,FIND(" ",JA11)-1)&amp;"_"&amp;JB11))</f>
        <v>Meloni_Giorgia_1977</v>
      </c>
      <c r="JF11" s="2" t="str">
        <f t="shared" ref="JF11" si="57">IF(JH11="","",IF((LEN(JH11)-LEN(SUBSTITUTE(JH11,"male","")))/LEN("male")&gt;1,"!",IF(RIGHT(JH11,1)=")","",IF(RIGHT(JH11,2)=") ","",IF(RIGHT(JH11,2)=").","","!!")))))</f>
        <v/>
      </c>
      <c r="JG11" s="96"/>
      <c r="JH11" s="286" t="s">
        <v>2692</v>
      </c>
      <c r="JI11" s="97" t="str">
        <f t="shared" ref="JI11" si="58">IF(JM11="","",JI$3)</f>
        <v/>
      </c>
      <c r="JJ11" s="98" t="str">
        <f t="shared" ref="JJ11" si="59">IF(JM11="","",JI$1)</f>
        <v/>
      </c>
      <c r="JK11" s="99"/>
      <c r="JL11" s="100"/>
      <c r="JM11" s="101" t="str">
        <f t="shared" ref="JM11" si="60">IF(JT11="","",IF(ISNUMBER(SEARCH(":",JT11)),MID(JT11,FIND(":",JT11)+2,FIND("(",JT11)-FIND(":",JT11)-3),LEFT(JT11,FIND("(",JT11)-2)))</f>
        <v/>
      </c>
      <c r="JN11" s="102" t="str">
        <f t="shared" ref="JN11" si="61">IF(JT11="","",MID(JT11,FIND("(",JT11)+1,4))</f>
        <v/>
      </c>
      <c r="JO11" s="103" t="str">
        <f t="shared" ref="JO11" si="62">IF(ISNUMBER(SEARCH("*female*",JT11)),"female",IF(ISNUMBER(SEARCH("*male*",JT11)),"male",""))</f>
        <v/>
      </c>
      <c r="JP11" s="104" t="str">
        <f t="shared" ref="JP11" si="63">IF(JT11="","",IF(ISERROR(MID(JT11,FIND("male,",JT11)+6,(FIND(")",JT11)-(FIND("male,",JT11)+6))))=TRUE,"missing/error",MID(JT11,FIND("male,",JT11)+6,(FIND(")",JT11)-(FIND("male,",JT11)+6)))))</f>
        <v/>
      </c>
      <c r="JQ11" s="105" t="str">
        <f t="shared" ref="JQ11" si="64">IF(JM11="","",(MID(JM11,(SEARCH("^^",SUBSTITUTE(JM11," ","^^",LEN(JM11)-LEN(SUBSTITUTE(JM11," ","")))))+1,99)&amp;"_"&amp;LEFT(JM11,FIND(" ",JM11)-1)&amp;"_"&amp;JN11))</f>
        <v/>
      </c>
      <c r="JR11" s="2" t="str">
        <f t="shared" ref="JR11" si="65">IF(JT11="","",IF((LEN(JT11)-LEN(SUBSTITUTE(JT11,"male","")))/LEN("male")&gt;1,"!",IF(RIGHT(JT11,1)=")","",IF(RIGHT(JT11,2)=") ","",IF(RIGHT(JT11,2)=").","","!!")))))</f>
        <v/>
      </c>
      <c r="JS11" s="96"/>
      <c r="JT11" s="286"/>
      <c r="JU11" s="97" t="str">
        <f t="shared" ref="JU11" si="66">IF(JY11="","",JU$3)</f>
        <v/>
      </c>
      <c r="JV11" s="98" t="str">
        <f t="shared" ref="JV11" si="67">IF(JY11="","",JU$1)</f>
        <v/>
      </c>
      <c r="JW11" s="99"/>
      <c r="JX11" s="100"/>
      <c r="JY11" s="101" t="str">
        <f t="shared" ref="JY11" si="68">IF(KF11="","",IF(ISNUMBER(SEARCH(":",KF11)),MID(KF11,FIND(":",KF11)+2,FIND("(",KF11)-FIND(":",KF11)-3),LEFT(KF11,FIND("(",KF11)-2)))</f>
        <v/>
      </c>
      <c r="JZ11" s="102" t="str">
        <f t="shared" ref="JZ11" si="69">IF(KF11="","",MID(KF11,FIND("(",KF11)+1,4))</f>
        <v/>
      </c>
      <c r="KA11" s="103" t="str">
        <f t="shared" ref="KA11" si="70">IF(ISNUMBER(SEARCH("*female*",KF11)),"female",IF(ISNUMBER(SEARCH("*male*",KF11)),"male",""))</f>
        <v/>
      </c>
      <c r="KB11" s="104" t="str">
        <f t="shared" ref="KB11" si="71">IF(KF11="","",IF(ISERROR(MID(KF11,FIND("male,",KF11)+6,(FIND(")",KF11)-(FIND("male,",KF11)+6))))=TRUE,"missing/error",MID(KF11,FIND("male,",KF11)+6,(FIND(")",KF11)-(FIND("male,",KF11)+6)))))</f>
        <v/>
      </c>
      <c r="KC11" s="105" t="str">
        <f t="shared" ref="KC11" si="72">IF(JY11="","",(MID(JY11,(SEARCH("^^",SUBSTITUTE(JY11," ","^^",LEN(JY11)-LEN(SUBSTITUTE(JY11," ","")))))+1,99)&amp;"_"&amp;LEFT(JY11,FIND(" ",JY11)-1)&amp;"_"&amp;JZ11))</f>
        <v/>
      </c>
      <c r="KD11" s="2" t="str">
        <f t="shared" ref="KD11" si="73">IF(KF11="","",IF((LEN(KF11)-LEN(SUBSTITUTE(KF11,"male","")))/LEN("male")&gt;1,"!",IF(RIGHT(KF11,1)=")","",IF(RIGHT(KF11,2)=") ","",IF(RIGHT(KF11,2)=").","","!!")))))</f>
        <v/>
      </c>
      <c r="KE11" s="96"/>
      <c r="KF11" s="286"/>
    </row>
    <row r="12" spans="1:292" ht="13.5" customHeight="1" x14ac:dyDescent="0.2">
      <c r="A12" s="21"/>
      <c r="B12" s="96" t="s">
        <v>291</v>
      </c>
      <c r="C12" s="2" t="s">
        <v>292</v>
      </c>
      <c r="D12" s="286"/>
      <c r="E12" s="97">
        <v>33340</v>
      </c>
      <c r="F12" s="98" t="s">
        <v>288</v>
      </c>
      <c r="G12" s="99">
        <v>32711</v>
      </c>
      <c r="H12" s="100">
        <v>33340</v>
      </c>
      <c r="I12" s="101" t="s">
        <v>563</v>
      </c>
      <c r="J12" s="102" t="s">
        <v>558</v>
      </c>
      <c r="K12" s="103" t="s">
        <v>531</v>
      </c>
      <c r="L12" s="104" t="s">
        <v>1423</v>
      </c>
      <c r="M12" s="105" t="s">
        <v>564</v>
      </c>
      <c r="O12" s="96"/>
      <c r="P12" s="286"/>
      <c r="Q12" s="97">
        <v>33718</v>
      </c>
      <c r="R12" s="98" t="s">
        <v>507</v>
      </c>
      <c r="S12" s="99">
        <v>33340</v>
      </c>
      <c r="T12" s="100">
        <v>33718</v>
      </c>
      <c r="U12" s="101" t="s">
        <v>563</v>
      </c>
      <c r="V12" s="102" t="s">
        <v>558</v>
      </c>
      <c r="W12" s="103" t="s">
        <v>531</v>
      </c>
      <c r="X12" s="104" t="s">
        <v>1423</v>
      </c>
      <c r="Y12" s="105" t="s">
        <v>564</v>
      </c>
      <c r="Z12" s="2" t="s">
        <v>286</v>
      </c>
      <c r="AA12" s="96"/>
      <c r="AB12" s="286"/>
      <c r="AC12" s="97" t="s">
        <v>286</v>
      </c>
      <c r="AD12" s="98" t="s">
        <v>286</v>
      </c>
      <c r="AE12" s="99" t="s">
        <v>286</v>
      </c>
      <c r="AF12" s="100" t="s">
        <v>286</v>
      </c>
      <c r="AG12" s="101" t="s">
        <v>286</v>
      </c>
      <c r="AH12" s="102" t="s">
        <v>286</v>
      </c>
      <c r="AI12" s="103" t="s">
        <v>286</v>
      </c>
      <c r="AJ12" s="104" t="s">
        <v>286</v>
      </c>
      <c r="AK12" s="105" t="s">
        <v>286</v>
      </c>
      <c r="AM12" s="96"/>
      <c r="AN12" s="286"/>
      <c r="AO12" s="97" t="s">
        <v>286</v>
      </c>
      <c r="AP12" s="98" t="s">
        <v>286</v>
      </c>
      <c r="AQ12" s="99" t="s">
        <v>286</v>
      </c>
      <c r="AR12" s="100" t="s">
        <v>286</v>
      </c>
      <c r="AS12" s="101" t="s">
        <v>286</v>
      </c>
      <c r="AT12" s="102" t="s">
        <v>286</v>
      </c>
      <c r="AU12" s="103" t="s">
        <v>286</v>
      </c>
      <c r="AV12" s="104" t="s">
        <v>286</v>
      </c>
      <c r="AW12" s="105" t="s">
        <v>286</v>
      </c>
      <c r="AX12" s="2" t="s">
        <v>286</v>
      </c>
      <c r="AY12" s="96"/>
      <c r="AZ12" s="286"/>
      <c r="BA12" s="97" t="s">
        <v>286</v>
      </c>
      <c r="BB12" s="98" t="s">
        <v>286</v>
      </c>
      <c r="BC12" s="99" t="s">
        <v>286</v>
      </c>
      <c r="BD12" s="100" t="s">
        <v>286</v>
      </c>
      <c r="BE12" s="101" t="s">
        <v>286</v>
      </c>
      <c r="BF12" s="102" t="s">
        <v>286</v>
      </c>
      <c r="BG12" s="103" t="s">
        <v>286</v>
      </c>
      <c r="BH12" s="104" t="s">
        <v>286</v>
      </c>
      <c r="BI12" s="105" t="s">
        <v>286</v>
      </c>
      <c r="BJ12" s="2" t="s">
        <v>286</v>
      </c>
      <c r="BK12" s="96"/>
      <c r="BL12" s="286"/>
      <c r="BM12" s="97" t="s">
        <v>286</v>
      </c>
      <c r="BN12" s="98" t="s">
        <v>286</v>
      </c>
      <c r="BO12" s="99" t="s">
        <v>286</v>
      </c>
      <c r="BP12" s="100" t="s">
        <v>286</v>
      </c>
      <c r="BQ12" s="101" t="s">
        <v>286</v>
      </c>
      <c r="BR12" s="102" t="s">
        <v>286</v>
      </c>
      <c r="BS12" s="103" t="s">
        <v>286</v>
      </c>
      <c r="BT12" s="104" t="s">
        <v>286</v>
      </c>
      <c r="BU12" s="105" t="s">
        <v>286</v>
      </c>
      <c r="BV12" s="2" t="s">
        <v>286</v>
      </c>
      <c r="BW12" s="96"/>
      <c r="BX12" s="286"/>
      <c r="BY12" s="97" t="s">
        <v>286</v>
      </c>
      <c r="BZ12" s="98" t="s">
        <v>286</v>
      </c>
      <c r="CA12" s="99" t="s">
        <v>286</v>
      </c>
      <c r="CB12" s="100" t="s">
        <v>286</v>
      </c>
      <c r="CC12" s="101" t="s">
        <v>286</v>
      </c>
      <c r="CD12" s="102" t="s">
        <v>286</v>
      </c>
      <c r="CE12" s="103" t="s">
        <v>286</v>
      </c>
      <c r="CF12" s="104" t="s">
        <v>286</v>
      </c>
      <c r="CG12" s="105" t="s">
        <v>286</v>
      </c>
      <c r="CH12" s="2" t="s">
        <v>286</v>
      </c>
      <c r="CI12" s="96"/>
      <c r="CJ12" s="286"/>
      <c r="CK12" s="97" t="s">
        <v>286</v>
      </c>
      <c r="CL12" s="98" t="s">
        <v>286</v>
      </c>
      <c r="CM12" s="99" t="s">
        <v>286</v>
      </c>
      <c r="CN12" s="100" t="s">
        <v>286</v>
      </c>
      <c r="CO12" s="101" t="s">
        <v>286</v>
      </c>
      <c r="CP12" s="102" t="s">
        <v>286</v>
      </c>
      <c r="CQ12" s="103" t="s">
        <v>286</v>
      </c>
      <c r="CR12" s="104" t="s">
        <v>286</v>
      </c>
      <c r="CS12" s="105" t="s">
        <v>286</v>
      </c>
      <c r="CT12" s="2" t="s">
        <v>286</v>
      </c>
      <c r="CU12" s="96"/>
      <c r="CV12" s="286"/>
      <c r="CW12" s="97" t="s">
        <v>286</v>
      </c>
      <c r="CX12" s="98" t="s">
        <v>286</v>
      </c>
      <c r="CY12" s="99" t="s">
        <v>286</v>
      </c>
      <c r="CZ12" s="100" t="s">
        <v>286</v>
      </c>
      <c r="DA12" s="101" t="s">
        <v>286</v>
      </c>
      <c r="DB12" s="102" t="s">
        <v>286</v>
      </c>
      <c r="DC12" s="103" t="s">
        <v>286</v>
      </c>
      <c r="DD12" s="104" t="s">
        <v>286</v>
      </c>
      <c r="DE12" s="105" t="s">
        <v>286</v>
      </c>
      <c r="DF12" s="2" t="s">
        <v>286</v>
      </c>
      <c r="DG12" s="96"/>
      <c r="DH12" s="286"/>
      <c r="DI12" s="97" t="s">
        <v>286</v>
      </c>
      <c r="DJ12" s="98" t="s">
        <v>286</v>
      </c>
      <c r="DK12" s="99" t="s">
        <v>286</v>
      </c>
      <c r="DL12" s="100" t="s">
        <v>286</v>
      </c>
      <c r="DM12" s="101" t="s">
        <v>286</v>
      </c>
      <c r="DN12" s="102" t="s">
        <v>286</v>
      </c>
      <c r="DO12" s="103" t="s">
        <v>286</v>
      </c>
      <c r="DP12" s="104" t="s">
        <v>286</v>
      </c>
      <c r="DQ12" s="105" t="s">
        <v>286</v>
      </c>
      <c r="DR12" s="2" t="s">
        <v>286</v>
      </c>
      <c r="DS12" s="96"/>
      <c r="DT12" s="286"/>
      <c r="DU12" s="97" t="s">
        <v>286</v>
      </c>
      <c r="DV12" s="98" t="s">
        <v>286</v>
      </c>
      <c r="DW12" s="99"/>
      <c r="DX12" s="100"/>
      <c r="DY12" s="101" t="s">
        <v>286</v>
      </c>
      <c r="DZ12" s="102" t="s">
        <v>286</v>
      </c>
      <c r="EA12" s="103" t="s">
        <v>286</v>
      </c>
      <c r="EB12" s="104" t="s">
        <v>286</v>
      </c>
      <c r="EC12" s="105" t="s">
        <v>286</v>
      </c>
      <c r="EE12" s="96"/>
      <c r="EF12" s="286"/>
      <c r="EG12" s="97" t="s">
        <v>286</v>
      </c>
      <c r="EH12" s="98" t="s">
        <v>286</v>
      </c>
      <c r="EI12" s="99" t="s">
        <v>286</v>
      </c>
      <c r="EJ12" s="100" t="s">
        <v>286</v>
      </c>
      <c r="EK12" s="101" t="s">
        <v>286</v>
      </c>
      <c r="EL12" s="102" t="s">
        <v>286</v>
      </c>
      <c r="EM12" s="103" t="s">
        <v>286</v>
      </c>
      <c r="EN12" s="104" t="s">
        <v>286</v>
      </c>
      <c r="EO12" s="105" t="s">
        <v>286</v>
      </c>
      <c r="EQ12" s="96"/>
      <c r="ER12" s="286"/>
      <c r="ES12" s="97" t="s">
        <v>286</v>
      </c>
      <c r="ET12" s="98" t="s">
        <v>286</v>
      </c>
      <c r="EU12" s="99"/>
      <c r="EV12" s="100"/>
      <c r="EW12" s="101" t="s">
        <v>286</v>
      </c>
      <c r="EX12" s="102" t="s">
        <v>286</v>
      </c>
      <c r="EY12" s="103" t="s">
        <v>286</v>
      </c>
      <c r="EZ12" s="104" t="s">
        <v>286</v>
      </c>
      <c r="FA12" s="105" t="s">
        <v>286</v>
      </c>
      <c r="FB12" s="2" t="s">
        <v>286</v>
      </c>
      <c r="FC12" s="96"/>
      <c r="FD12" s="286"/>
      <c r="FE12" s="97" t="s">
        <v>286</v>
      </c>
      <c r="FF12" s="98" t="s">
        <v>286</v>
      </c>
      <c r="FG12" s="99" t="s">
        <v>286</v>
      </c>
      <c r="FH12" s="100" t="s">
        <v>286</v>
      </c>
      <c r="FI12" s="101" t="s">
        <v>286</v>
      </c>
      <c r="FJ12" s="102" t="s">
        <v>286</v>
      </c>
      <c r="FK12" s="103" t="s">
        <v>286</v>
      </c>
      <c r="FL12" s="104" t="s">
        <v>286</v>
      </c>
      <c r="FM12" s="105" t="s">
        <v>286</v>
      </c>
      <c r="FO12" s="96"/>
      <c r="FP12" s="286"/>
      <c r="FQ12" s="97" t="s">
        <v>286</v>
      </c>
      <c r="FR12" s="98" t="s">
        <v>286</v>
      </c>
      <c r="FS12" s="99" t="s">
        <v>286</v>
      </c>
      <c r="FT12" s="100" t="s">
        <v>286</v>
      </c>
      <c r="FU12" s="101" t="s">
        <v>286</v>
      </c>
      <c r="FV12" s="102" t="s">
        <v>286</v>
      </c>
      <c r="FW12" s="103" t="s">
        <v>286</v>
      </c>
      <c r="FX12" s="104" t="s">
        <v>286</v>
      </c>
      <c r="FY12" s="105" t="s">
        <v>286</v>
      </c>
      <c r="GA12" s="96"/>
      <c r="GB12" s="286"/>
      <c r="GC12" s="97" t="s">
        <v>286</v>
      </c>
      <c r="GD12" s="98" t="s">
        <v>286</v>
      </c>
      <c r="GE12" s="99" t="s">
        <v>286</v>
      </c>
      <c r="GF12" s="100" t="s">
        <v>286</v>
      </c>
      <c r="GG12" s="101" t="s">
        <v>286</v>
      </c>
      <c r="GH12" s="102" t="s">
        <v>286</v>
      </c>
      <c r="GI12" s="103" t="s">
        <v>286</v>
      </c>
      <c r="GJ12" s="104" t="s">
        <v>286</v>
      </c>
      <c r="GK12" s="105" t="s">
        <v>286</v>
      </c>
      <c r="GL12" s="2" t="s">
        <v>286</v>
      </c>
      <c r="GM12" s="96"/>
      <c r="GN12" s="286"/>
      <c r="GO12" s="97" t="str">
        <f t="shared" ref="GO12:GO14" si="74">IF(GS12="","",GO$3)</f>
        <v/>
      </c>
      <c r="GP12" s="98" t="str">
        <f t="shared" ref="GP12:GP14" si="75">IF(GS12="","",GO$1)</f>
        <v/>
      </c>
      <c r="GQ12" s="99" t="str">
        <f t="shared" ref="GQ12:GQ14" si="76">IF(GS12="","",GO$2)</f>
        <v/>
      </c>
      <c r="GR12" s="100" t="str">
        <f t="shared" ref="GR12:GR14" si="77">IF(GS12="","",GO$3)</f>
        <v/>
      </c>
      <c r="GS12" s="101" t="str">
        <f t="shared" ref="GS12:GS14" si="78">IF(GZ12="","",IF(ISNUMBER(SEARCH(":",GZ12)),MID(GZ12,FIND(":",GZ12)+2,FIND("(",GZ12)-FIND(":",GZ12)-3),LEFT(GZ12,FIND("(",GZ12)-2)))</f>
        <v/>
      </c>
      <c r="GT12" s="102" t="str">
        <f t="shared" ref="GT12:GT14" si="79">IF(GZ12="","",MID(GZ12,FIND("(",GZ12)+1,4))</f>
        <v/>
      </c>
      <c r="GU12" s="103" t="str">
        <f t="shared" ref="GU12:GU14" si="80">IF(ISNUMBER(SEARCH("*female*",GZ12)),"female",IF(ISNUMBER(SEARCH("*male*",GZ12)),"male",""))</f>
        <v/>
      </c>
      <c r="GV12" s="104" t="str">
        <f t="shared" ref="GV12:GV14" si="81">IF(GZ12="","",IF(ISERROR(MID(GZ12,FIND("male,",GZ12)+6,(FIND(")",GZ12)-(FIND("male,",GZ12)+6))))=TRUE,"missing/error",MID(GZ12,FIND("male,",GZ12)+6,(FIND(")",GZ12)-(FIND("male,",GZ12)+6)))))</f>
        <v/>
      </c>
      <c r="GW12" s="105" t="str">
        <f t="shared" ref="GW12:GW14" si="82">IF(GS12="","",(MID(GS12,(SEARCH("^^",SUBSTITUTE(GS12," ","^^",LEN(GS12)-LEN(SUBSTITUTE(GS12," ","")))))+1,99)&amp;"_"&amp;LEFT(GS12,FIND(" ",GS12)-1)&amp;"_"&amp;GT12))</f>
        <v/>
      </c>
      <c r="GX12" s="2" t="str">
        <f t="shared" ref="GX12:GX14" si="83">IF(GZ12="","",IF((LEN(GZ12)-LEN(SUBSTITUTE(GZ12,"male","")))/LEN("male")&gt;1,"!",IF(RIGHT(GZ12,1)=")","",IF(RIGHT(GZ12,2)=") ","",IF(RIGHT(GZ12,2)=").","","!!")))))</f>
        <v/>
      </c>
      <c r="GY12" s="96"/>
      <c r="GZ12" s="286"/>
      <c r="HA12" s="97" t="str">
        <f t="shared" ref="HA12:HA14" si="84">IF(HE12="","",HA$3)</f>
        <v/>
      </c>
      <c r="HB12" s="98" t="str">
        <f t="shared" ref="HB12:HB14" si="85">IF(HE12="","",HA$1)</f>
        <v/>
      </c>
      <c r="HC12" s="293" t="str">
        <f t="shared" ref="HC12:HC17" si="86">IF(HE12="","",HA$2)</f>
        <v/>
      </c>
      <c r="HD12" s="293" t="str">
        <f t="shared" ref="HD12:HD17" si="87">IF(HE12="","",HA$3)</f>
        <v/>
      </c>
      <c r="HE12" s="101" t="str">
        <f t="shared" ref="HE12:HE14" si="88">IF(HL12="","",IF(ISNUMBER(SEARCH(":",HL12)),MID(HL12,FIND(":",HL12)+2,FIND("(",HL12)-FIND(":",HL12)-3),LEFT(HL12,FIND("(",HL12)-2)))</f>
        <v/>
      </c>
      <c r="HF12" s="102" t="str">
        <f t="shared" ref="HF12:HF14" si="89">IF(HL12="","",MID(HL12,FIND("(",HL12)+1,4))</f>
        <v/>
      </c>
      <c r="HG12" s="103" t="str">
        <f t="shared" ref="HG12:HG14" si="90">IF(ISNUMBER(SEARCH("*female*",HL12)),"female",IF(ISNUMBER(SEARCH("*male*",HL12)),"male",""))</f>
        <v/>
      </c>
      <c r="HH12" s="104" t="str">
        <f t="shared" ref="HH12:HH14" si="91">IF(HL12="","",IF(ISERROR(MID(HL12,FIND("male,",HL12)+6,(FIND(")",HL12)-(FIND("male,",HL12)+6))))=TRUE,"missing/error",MID(HL12,FIND("male,",HL12)+6,(FIND(")",HL12)-(FIND("male,",HL12)+6)))))</f>
        <v/>
      </c>
      <c r="HI12" s="105" t="str">
        <f t="shared" ref="HI12:HI14" si="92">IF(HE12="","",(MID(HE12,(SEARCH("^^",SUBSTITUTE(HE12," ","^^",LEN(HE12)-LEN(SUBSTITUTE(HE12," ","")))))+1,99)&amp;"_"&amp;LEFT(HE12,FIND(" ",HE12)-1)&amp;"_"&amp;HF12))</f>
        <v/>
      </c>
      <c r="HJ12" s="2" t="str">
        <f t="shared" ref="HJ12:HJ14" si="93">IF(HL12="","",IF((LEN(HL12)-LEN(SUBSTITUTE(HL12,"male","")))/LEN("male")&gt;1,"!",IF(RIGHT(HL12,1)=")","",IF(RIGHT(HL12,2)=") ","",IF(RIGHT(HL12,2)=").","","!!")))))</f>
        <v/>
      </c>
      <c r="HK12" s="96"/>
      <c r="HL12" s="286"/>
      <c r="HM12" s="97" t="str">
        <f t="shared" ref="HM12:HM14" si="94">IF(HQ12="","",HM$3)</f>
        <v/>
      </c>
      <c r="HN12" s="98" t="str">
        <f t="shared" ref="HN12:HN14" si="95">IF(HQ12="","",HM$1)</f>
        <v/>
      </c>
      <c r="HO12" s="293" t="str">
        <f t="shared" ref="HO12:HO74" si="96">IF(HQ12="","",HM$2)</f>
        <v/>
      </c>
      <c r="HP12" s="293" t="str">
        <f t="shared" ref="HP12:HP75" si="97">IF(HQ12="","",HM$3)</f>
        <v/>
      </c>
      <c r="HQ12" s="101" t="str">
        <f t="shared" ref="HQ12:HQ14" si="98">IF(HX12="","",IF(ISNUMBER(SEARCH(":",HX12)),MID(HX12,FIND(":",HX12)+2,FIND("(",HX12)-FIND(":",HX12)-3),LEFT(HX12,FIND("(",HX12)-2)))</f>
        <v/>
      </c>
      <c r="HR12" s="102" t="str">
        <f t="shared" ref="HR12:HR14" si="99">IF(HX12="","",MID(HX12,FIND("(",HX12)+1,4))</f>
        <v/>
      </c>
      <c r="HS12" s="103" t="str">
        <f t="shared" ref="HS12:HS14" si="100">IF(ISNUMBER(SEARCH("*female*",HX12)),"female",IF(ISNUMBER(SEARCH("*male*",HX12)),"male",""))</f>
        <v/>
      </c>
      <c r="HT12" s="104" t="str">
        <f t="shared" si="25"/>
        <v/>
      </c>
      <c r="HU12" s="105" t="str">
        <f t="shared" ref="HU12:HU14" si="101">IF(HQ12="","",(MID(HQ12,(SEARCH("^^",SUBSTITUTE(HQ12," ","^^",LEN(HQ12)-LEN(SUBSTITUTE(HQ12," ","")))))+1,99)&amp;"_"&amp;LEFT(HQ12,FIND(" ",HQ12)-1)&amp;"_"&amp;HR12))</f>
        <v/>
      </c>
      <c r="HV12" s="2" t="str">
        <f t="shared" ref="HV12:HV14" si="102">IF(HX12="","",IF((LEN(HX12)-LEN(SUBSTITUTE(HX12,"male","")))/LEN("male")&gt;1,"!",IF(RIGHT(HX12,1)=")","",IF(RIGHT(HX12,2)=") ","",IF(RIGHT(HX12,2)=").","","!!")))))</f>
        <v/>
      </c>
      <c r="HW12" s="96"/>
      <c r="HX12" s="286"/>
      <c r="HY12" s="97" t="str">
        <f t="shared" ref="HY12:HY14" si="103">IF(IC12="","",HY$3)</f>
        <v/>
      </c>
      <c r="HZ12" s="98" t="str">
        <f t="shared" ref="HZ12:HZ14" si="104">IF(IC12="","",HY$1)</f>
        <v/>
      </c>
      <c r="IA12" s="293" t="str">
        <f t="shared" ref="IA12:IA18" si="105">IF(IC12="","",HY$2)</f>
        <v/>
      </c>
      <c r="IB12" s="293" t="str">
        <f t="shared" ref="IB12:IB18" si="106">IF(IC12="","",HY$3)</f>
        <v/>
      </c>
      <c r="IC12" s="101" t="str">
        <f t="shared" ref="IC12:IC14" si="107">IF(IJ12="","",IF(ISNUMBER(SEARCH(":",IJ12)),MID(IJ12,FIND(":",IJ12)+2,FIND("(",IJ12)-FIND(":",IJ12)-3),LEFT(IJ12,FIND("(",IJ12)-2)))</f>
        <v/>
      </c>
      <c r="ID12" s="102" t="str">
        <f t="shared" ref="ID12:ID14" si="108">IF(IJ12="","",MID(IJ12,FIND("(",IJ12)+1,4))</f>
        <v/>
      </c>
      <c r="IE12" s="103" t="str">
        <f t="shared" ref="IE12:IE14" si="109">IF(ISNUMBER(SEARCH("*female*",IJ12)),"female",IF(ISNUMBER(SEARCH("*male*",IJ12)),"male",""))</f>
        <v/>
      </c>
      <c r="IF12" s="104" t="str">
        <f t="shared" ref="IF12:IF14" si="110">IF(IJ12="","",IF(ISERROR(MID(IJ12,FIND("male,",IJ12)+6,(FIND(")",IJ12)-(FIND("male,",IJ12)+6))))=TRUE,"missing/error",MID(IJ12,FIND("male,",IJ12)+6,(FIND(")",IJ12)-(FIND("male,",IJ12)+6)))))</f>
        <v/>
      </c>
      <c r="IG12" s="105" t="str">
        <f t="shared" ref="IG12:IG14" si="111">IF(IC12="","",(MID(IC12,(SEARCH("^^",SUBSTITUTE(IC12," ","^^",LEN(IC12)-LEN(SUBSTITUTE(IC12," ","")))))+1,99)&amp;"_"&amp;LEFT(IC12,FIND(" ",IC12)-1)&amp;"_"&amp;ID12))</f>
        <v/>
      </c>
      <c r="IH12" s="2" t="str">
        <f t="shared" ref="IH12:IH14" si="112">IF(IJ12="","",IF((LEN(IJ12)-LEN(SUBSTITUTE(IJ12,"male","")))/LEN("male")&gt;1,"!",IF(RIGHT(IJ12,1)=")","",IF(RIGHT(IJ12,2)=") ","",IF(RIGHT(IJ12,2)=").","","!!")))))</f>
        <v/>
      </c>
      <c r="II12" s="96"/>
      <c r="IJ12" s="286"/>
      <c r="IK12" s="291" t="str">
        <f t="shared" ref="IK12:IK14" si="113">IF(IO12="","",IK$3)</f>
        <v/>
      </c>
      <c r="IL12" s="292" t="str">
        <f t="shared" ref="IL12:IL14" si="114">IF(IO12="","",IK$1)</f>
        <v/>
      </c>
      <c r="IM12" s="293" t="str">
        <f t="shared" ref="IM12:IM14" si="115">IF(IO12="","",IK$2)</f>
        <v/>
      </c>
      <c r="IN12" s="293" t="str">
        <f t="shared" ref="IN12:IN14" si="116">IF(IO12="","",IK$3)</f>
        <v/>
      </c>
      <c r="IO12" s="294" t="str">
        <f t="shared" ref="IO12:IO14" si="117">IF(IV12="","",IF(ISNUMBER(SEARCH(":",IV12)),MID(IV12,FIND(":",IV12)+2,FIND("(",IV12)-FIND(":",IV12)-3),LEFT(IV12,FIND("(",IV12)-2)))</f>
        <v/>
      </c>
      <c r="IP12" s="295" t="str">
        <f t="shared" ref="IP12:IP14" si="118">IF(IV12="","",MID(IV12,FIND("(",IV12)+1,4))</f>
        <v/>
      </c>
      <c r="IQ12" s="296" t="str">
        <f t="shared" ref="IQ12:IQ14" si="119">IF(ISNUMBER(SEARCH("*female*",IV12)),"female",IF(ISNUMBER(SEARCH("*male*",IV12)),"male",""))</f>
        <v/>
      </c>
      <c r="IR12" s="297" t="str">
        <f t="shared" ref="IR12:IR14" si="120">IF(IV12="","",IF(ISERROR(MID(IV12,FIND("male,",IV12)+6,(FIND(")",IV12)-(FIND("male,",IV12)+6))))=TRUE,"missing/error",MID(IV12,FIND("male,",IV12)+6,(FIND(")",IV12)-(FIND("male,",IV12)+6)))))</f>
        <v/>
      </c>
      <c r="IS12" s="298" t="str">
        <f t="shared" ref="IS12:IS14" si="121">IF(IO12="","",(MID(IO12,(SEARCH("^^",SUBSTITUTE(IO12," ","^^",LEN(IO12)-LEN(SUBSTITUTE(IO12," ","")))))+1,99)&amp;"_"&amp;LEFT(IO12,FIND(" ",IO12)-1)&amp;"_"&amp;IP12))</f>
        <v/>
      </c>
      <c r="IT12" s="299" t="str">
        <f t="shared" ref="IT12:IT14" si="122">IF(IV12="","",IF((LEN(IV12)-LEN(SUBSTITUTE(IV12,"male","")))/LEN("male")&gt;1,"!",IF(RIGHT(IV12,1)=")","",IF(RIGHT(IV12,2)=") ","",IF(RIGHT(IV12,2)=").","","!!")))))</f>
        <v/>
      </c>
      <c r="IU12" s="300"/>
      <c r="IV12" s="286"/>
      <c r="IW12" s="97" t="str">
        <f t="shared" ref="IW12:IW14" si="123">IF(JA12="","",IW$3)</f>
        <v/>
      </c>
      <c r="IX12" s="98" t="str">
        <f t="shared" ref="IX12:IX14" si="124">IF(JA12="","",IW$1)</f>
        <v/>
      </c>
      <c r="IY12" s="293" t="str">
        <f t="shared" ref="IY12:IY75" si="125">IF(JA12="","",IW$2)</f>
        <v/>
      </c>
      <c r="IZ12" s="293" t="str">
        <f t="shared" ref="IZ12:IZ75" si="126">IF(JA12="","",IW$3)</f>
        <v/>
      </c>
      <c r="JA12" s="101" t="str">
        <f t="shared" ref="JA12:JA14" si="127">IF(JH12="","",IF(ISNUMBER(SEARCH(":",JH12)),MID(JH12,FIND(":",JH12)+2,FIND("(",JH12)-FIND(":",JH12)-3),LEFT(JH12,FIND("(",JH12)-2)))</f>
        <v/>
      </c>
      <c r="JB12" s="102" t="str">
        <f t="shared" ref="JB12:JB14" si="128">IF(JH12="","",MID(JH12,FIND("(",JH12)+1,4))</f>
        <v/>
      </c>
      <c r="JC12" s="103" t="str">
        <f t="shared" ref="JC12:JC14" si="129">IF(ISNUMBER(SEARCH("*female*",JH12)),"female",IF(ISNUMBER(SEARCH("*male*",JH12)),"male",""))</f>
        <v/>
      </c>
      <c r="JD12" s="104" t="str">
        <f t="shared" ref="JD12:JD14" si="130">IF(JH12="","",IF(ISERROR(MID(JH12,FIND("male,",JH12)+6,(FIND(")",JH12)-(FIND("male,",JH12)+6))))=TRUE,"missing/error",MID(JH12,FIND("male,",JH12)+6,(FIND(")",JH12)-(FIND("male,",JH12)+6)))))</f>
        <v/>
      </c>
      <c r="JE12" s="105" t="str">
        <f t="shared" ref="JE12:JE14" si="131">IF(JA12="","",(MID(JA12,(SEARCH("^^",SUBSTITUTE(JA12," ","^^",LEN(JA12)-LEN(SUBSTITUTE(JA12," ","")))))+1,99)&amp;"_"&amp;LEFT(JA12,FIND(" ",JA12)-1)&amp;"_"&amp;JB12))</f>
        <v/>
      </c>
      <c r="JF12" s="2" t="str">
        <f t="shared" ref="JF12:JF14" si="132">IF(JH12="","",IF((LEN(JH12)-LEN(SUBSTITUTE(JH12,"male","")))/LEN("male")&gt;1,"!",IF(RIGHT(JH12,1)=")","",IF(RIGHT(JH12,2)=") ","",IF(RIGHT(JH12,2)=").","","!!")))))</f>
        <v/>
      </c>
      <c r="JG12" s="96"/>
      <c r="JH12" s="286"/>
      <c r="JI12" s="97" t="str">
        <f t="shared" ref="JI12:JI14" si="133">IF(JM12="","",JI$3)</f>
        <v/>
      </c>
      <c r="JJ12" s="98" t="str">
        <f t="shared" ref="JJ12:JJ14" si="134">IF(JM12="","",JI$1)</f>
        <v/>
      </c>
      <c r="JK12" s="99"/>
      <c r="JL12" s="100"/>
      <c r="JM12" s="101" t="str">
        <f t="shared" ref="JM12:JM14" si="135">IF(JT12="","",IF(ISNUMBER(SEARCH(":",JT12)),MID(JT12,FIND(":",JT12)+2,FIND("(",JT12)-FIND(":",JT12)-3),LEFT(JT12,FIND("(",JT12)-2)))</f>
        <v/>
      </c>
      <c r="JN12" s="102" t="str">
        <f t="shared" ref="JN12:JN14" si="136">IF(JT12="","",MID(JT12,FIND("(",JT12)+1,4))</f>
        <v/>
      </c>
      <c r="JO12" s="103" t="str">
        <f t="shared" ref="JO12:JO14" si="137">IF(ISNUMBER(SEARCH("*female*",JT12)),"female",IF(ISNUMBER(SEARCH("*male*",JT12)),"male",""))</f>
        <v/>
      </c>
      <c r="JP12" s="104" t="str">
        <f t="shared" ref="JP12:JP14" si="138">IF(JT12="","",IF(ISERROR(MID(JT12,FIND("male,",JT12)+6,(FIND(")",JT12)-(FIND("male,",JT12)+6))))=TRUE,"missing/error",MID(JT12,FIND("male,",JT12)+6,(FIND(")",JT12)-(FIND("male,",JT12)+6)))))</f>
        <v/>
      </c>
      <c r="JQ12" s="105" t="str">
        <f t="shared" ref="JQ12:JQ14" si="139">IF(JM12="","",(MID(JM12,(SEARCH("^^",SUBSTITUTE(JM12," ","^^",LEN(JM12)-LEN(SUBSTITUTE(JM12," ","")))))+1,99)&amp;"_"&amp;LEFT(JM12,FIND(" ",JM12)-1)&amp;"_"&amp;JN12))</f>
        <v/>
      </c>
      <c r="JR12" s="2" t="str">
        <f t="shared" ref="JR12:JR14" si="140">IF(JT12="","",IF((LEN(JT12)-LEN(SUBSTITUTE(JT12,"male","")))/LEN("male")&gt;1,"!",IF(RIGHT(JT12,1)=")","",IF(RIGHT(JT12,2)=") ","",IF(RIGHT(JT12,2)=").","","!!")))))</f>
        <v/>
      </c>
      <c r="JS12" s="96"/>
      <c r="JT12" s="286"/>
      <c r="JU12" s="97" t="str">
        <f t="shared" ref="JU12:JU14" si="141">IF(JY12="","",JU$3)</f>
        <v/>
      </c>
      <c r="JV12" s="98" t="str">
        <f t="shared" ref="JV12:JV14" si="142">IF(JY12="","",JU$1)</f>
        <v/>
      </c>
      <c r="JW12" s="99"/>
      <c r="JX12" s="100"/>
      <c r="JY12" s="101" t="str">
        <f t="shared" ref="JY12:JY14" si="143">IF(KF12="","",IF(ISNUMBER(SEARCH(":",KF12)),MID(KF12,FIND(":",KF12)+2,FIND("(",KF12)-FIND(":",KF12)-3),LEFT(KF12,FIND("(",KF12)-2)))</f>
        <v/>
      </c>
      <c r="JZ12" s="102" t="str">
        <f t="shared" ref="JZ12:JZ14" si="144">IF(KF12="","",MID(KF12,FIND("(",KF12)+1,4))</f>
        <v/>
      </c>
      <c r="KA12" s="103" t="str">
        <f t="shared" ref="KA12:KA14" si="145">IF(ISNUMBER(SEARCH("*female*",KF12)),"female",IF(ISNUMBER(SEARCH("*male*",KF12)),"male",""))</f>
        <v/>
      </c>
      <c r="KB12" s="104" t="str">
        <f t="shared" ref="KB12:KB14" si="146">IF(KF12="","",IF(ISERROR(MID(KF12,FIND("male,",KF12)+6,(FIND(")",KF12)-(FIND("male,",KF12)+6))))=TRUE,"missing/error",MID(KF12,FIND("male,",KF12)+6,(FIND(")",KF12)-(FIND("male,",KF12)+6)))))</f>
        <v/>
      </c>
      <c r="KC12" s="105" t="str">
        <f t="shared" ref="KC12:KC14" si="147">IF(JY12="","",(MID(JY12,(SEARCH("^^",SUBSTITUTE(JY12," ","^^",LEN(JY12)-LEN(SUBSTITUTE(JY12," ","")))))+1,99)&amp;"_"&amp;LEFT(JY12,FIND(" ",JY12)-1)&amp;"_"&amp;JZ12))</f>
        <v/>
      </c>
      <c r="KD12" s="2" t="str">
        <f t="shared" ref="KD12:KD14" si="148">IF(KF12="","",IF((LEN(KF12)-LEN(SUBSTITUTE(KF12,"male","")))/LEN("male")&gt;1,"!",IF(RIGHT(KF12,1)=")","",IF(RIGHT(KF12,2)=") ","",IF(RIGHT(KF12,2)=").","","!!")))))</f>
        <v/>
      </c>
      <c r="KE12" s="96"/>
      <c r="KF12" s="286"/>
    </row>
    <row r="13" spans="1:292" ht="13.5" customHeight="1" x14ac:dyDescent="0.2">
      <c r="A13" s="112"/>
      <c r="B13" s="96" t="s">
        <v>293</v>
      </c>
      <c r="C13" s="2" t="s">
        <v>294</v>
      </c>
      <c r="D13" s="286"/>
      <c r="E13" s="97" t="s">
        <v>286</v>
      </c>
      <c r="F13" s="98" t="s">
        <v>286</v>
      </c>
      <c r="G13" s="99" t="s">
        <v>286</v>
      </c>
      <c r="H13" s="100" t="s">
        <v>286</v>
      </c>
      <c r="I13" s="101" t="s">
        <v>286</v>
      </c>
      <c r="J13" s="102" t="s">
        <v>286</v>
      </c>
      <c r="K13" s="103" t="s">
        <v>286</v>
      </c>
      <c r="L13" s="104" t="s">
        <v>286</v>
      </c>
      <c r="M13" s="105" t="s">
        <v>286</v>
      </c>
      <c r="O13" s="96"/>
      <c r="P13" s="286"/>
      <c r="Q13" s="97" t="s">
        <v>286</v>
      </c>
      <c r="R13" s="98" t="s">
        <v>286</v>
      </c>
      <c r="S13" s="99" t="s">
        <v>286</v>
      </c>
      <c r="T13" s="100" t="s">
        <v>286</v>
      </c>
      <c r="U13" s="101" t="s">
        <v>286</v>
      </c>
      <c r="V13" s="102" t="s">
        <v>286</v>
      </c>
      <c r="W13" s="103" t="s">
        <v>286</v>
      </c>
      <c r="X13" s="104" t="s">
        <v>286</v>
      </c>
      <c r="Y13" s="105" t="s">
        <v>286</v>
      </c>
      <c r="Z13" s="2" t="s">
        <v>286</v>
      </c>
      <c r="AA13" s="96"/>
      <c r="AB13" s="286"/>
      <c r="AC13" s="97" t="s">
        <v>286</v>
      </c>
      <c r="AD13" s="98" t="s">
        <v>286</v>
      </c>
      <c r="AE13" s="99" t="s">
        <v>286</v>
      </c>
      <c r="AF13" s="100" t="s">
        <v>286</v>
      </c>
      <c r="AG13" s="101" t="s">
        <v>286</v>
      </c>
      <c r="AH13" s="102" t="s">
        <v>286</v>
      </c>
      <c r="AI13" s="103" t="s">
        <v>286</v>
      </c>
      <c r="AJ13" s="104" t="s">
        <v>286</v>
      </c>
      <c r="AK13" s="105" t="s">
        <v>286</v>
      </c>
      <c r="AM13" s="96"/>
      <c r="AN13" s="286"/>
      <c r="AO13" s="97" t="s">
        <v>286</v>
      </c>
      <c r="AP13" s="98" t="s">
        <v>286</v>
      </c>
      <c r="AQ13" s="99" t="s">
        <v>286</v>
      </c>
      <c r="AR13" s="100" t="s">
        <v>286</v>
      </c>
      <c r="AS13" s="101" t="s">
        <v>286</v>
      </c>
      <c r="AT13" s="102" t="s">
        <v>286</v>
      </c>
      <c r="AU13" s="103" t="s">
        <v>286</v>
      </c>
      <c r="AV13" s="104" t="s">
        <v>286</v>
      </c>
      <c r="AW13" s="105" t="s">
        <v>286</v>
      </c>
      <c r="AX13" s="2" t="s">
        <v>286</v>
      </c>
      <c r="AY13" s="96"/>
      <c r="AZ13" s="286"/>
      <c r="BA13" s="97">
        <v>34716</v>
      </c>
      <c r="BB13" s="98" t="s">
        <v>511</v>
      </c>
      <c r="BC13" s="99">
        <v>34464</v>
      </c>
      <c r="BD13" s="100">
        <v>34716</v>
      </c>
      <c r="BE13" s="101" t="s">
        <v>565</v>
      </c>
      <c r="BF13" s="102" t="s">
        <v>566</v>
      </c>
      <c r="BG13" s="103" t="s">
        <v>531</v>
      </c>
      <c r="BH13" s="104" t="s">
        <v>1387</v>
      </c>
      <c r="BI13" s="105" t="s">
        <v>568</v>
      </c>
      <c r="BJ13" s="2" t="s">
        <v>286</v>
      </c>
      <c r="BK13" s="96"/>
      <c r="BL13" s="286"/>
      <c r="BM13" s="97" t="s">
        <v>286</v>
      </c>
      <c r="BN13" s="98" t="s">
        <v>286</v>
      </c>
      <c r="BO13" s="99" t="s">
        <v>286</v>
      </c>
      <c r="BP13" s="100" t="s">
        <v>286</v>
      </c>
      <c r="BQ13" s="101" t="s">
        <v>286</v>
      </c>
      <c r="BR13" s="102" t="s">
        <v>286</v>
      </c>
      <c r="BS13" s="103" t="s">
        <v>286</v>
      </c>
      <c r="BT13" s="104" t="s">
        <v>286</v>
      </c>
      <c r="BU13" s="105" t="s">
        <v>286</v>
      </c>
      <c r="BV13" s="2" t="s">
        <v>286</v>
      </c>
      <c r="BW13" s="96"/>
      <c r="BX13" s="286"/>
      <c r="BY13" s="97">
        <v>36089</v>
      </c>
      <c r="BZ13" s="98" t="s">
        <v>513</v>
      </c>
      <c r="CA13" s="99">
        <v>35202</v>
      </c>
      <c r="CB13" s="100">
        <v>36089</v>
      </c>
      <c r="CC13" s="101" t="s">
        <v>569</v>
      </c>
      <c r="CD13" s="102" t="s">
        <v>566</v>
      </c>
      <c r="CE13" s="103" t="s">
        <v>531</v>
      </c>
      <c r="CF13" s="104" t="s">
        <v>1403</v>
      </c>
      <c r="CG13" s="105" t="s">
        <v>571</v>
      </c>
      <c r="CH13" s="2" t="s">
        <v>286</v>
      </c>
      <c r="CI13" s="96"/>
      <c r="CJ13" s="286"/>
      <c r="CK13" s="97">
        <v>36516</v>
      </c>
      <c r="CL13" s="98" t="s">
        <v>514</v>
      </c>
      <c r="CM13" s="99">
        <v>36089</v>
      </c>
      <c r="CN13" s="100">
        <v>36516</v>
      </c>
      <c r="CO13" s="101" t="s">
        <v>572</v>
      </c>
      <c r="CP13" s="102" t="s">
        <v>535</v>
      </c>
      <c r="CQ13" s="103" t="s">
        <v>531</v>
      </c>
      <c r="CR13" s="104" t="s">
        <v>1372</v>
      </c>
      <c r="CS13" s="105" t="s">
        <v>573</v>
      </c>
      <c r="CT13" s="2" t="s">
        <v>286</v>
      </c>
      <c r="CU13" s="96"/>
      <c r="CV13" s="286"/>
      <c r="CW13" s="97" t="s">
        <v>286</v>
      </c>
      <c r="CX13" s="98" t="s">
        <v>286</v>
      </c>
      <c r="CY13" s="99" t="s">
        <v>286</v>
      </c>
      <c r="CZ13" s="100" t="s">
        <v>286</v>
      </c>
      <c r="DA13" s="101" t="s">
        <v>286</v>
      </c>
      <c r="DB13" s="102" t="s">
        <v>286</v>
      </c>
      <c r="DC13" s="103" t="s">
        <v>286</v>
      </c>
      <c r="DD13" s="104" t="s">
        <v>286</v>
      </c>
      <c r="DE13" s="105" t="s">
        <v>286</v>
      </c>
      <c r="DF13" s="2" t="s">
        <v>286</v>
      </c>
      <c r="DG13" s="96"/>
      <c r="DH13" s="286"/>
      <c r="DI13" s="97" t="s">
        <v>286</v>
      </c>
      <c r="DJ13" s="98" t="s">
        <v>286</v>
      </c>
      <c r="DK13" s="99" t="s">
        <v>286</v>
      </c>
      <c r="DL13" s="100" t="s">
        <v>286</v>
      </c>
      <c r="DM13" s="101" t="s">
        <v>286</v>
      </c>
      <c r="DN13" s="102" t="s">
        <v>286</v>
      </c>
      <c r="DO13" s="103" t="s">
        <v>286</v>
      </c>
      <c r="DP13" s="104" t="s">
        <v>286</v>
      </c>
      <c r="DQ13" s="105" t="s">
        <v>286</v>
      </c>
      <c r="DR13" s="2" t="s">
        <v>286</v>
      </c>
      <c r="DS13" s="96"/>
      <c r="DT13" s="286"/>
      <c r="DU13" s="97">
        <v>38465</v>
      </c>
      <c r="DV13" s="98" t="s">
        <v>517</v>
      </c>
      <c r="DW13" s="88">
        <v>37053</v>
      </c>
      <c r="DX13" s="100">
        <v>38465</v>
      </c>
      <c r="DY13" s="101" t="s">
        <v>574</v>
      </c>
      <c r="DZ13" s="102" t="s">
        <v>575</v>
      </c>
      <c r="EA13" s="103" t="s">
        <v>531</v>
      </c>
      <c r="EB13" s="104" t="s">
        <v>1321</v>
      </c>
      <c r="EC13" s="105" t="s">
        <v>577</v>
      </c>
      <c r="EE13" s="96"/>
      <c r="EF13" s="286"/>
      <c r="EG13" s="97">
        <v>38854</v>
      </c>
      <c r="EH13" s="98" t="s">
        <v>518</v>
      </c>
      <c r="EI13" s="99">
        <v>38465</v>
      </c>
      <c r="EJ13" s="100">
        <v>38854</v>
      </c>
      <c r="EK13" s="101" t="s">
        <v>574</v>
      </c>
      <c r="EL13" s="102" t="s">
        <v>575</v>
      </c>
      <c r="EM13" s="103" t="s">
        <v>531</v>
      </c>
      <c r="EN13" s="104" t="s">
        <v>1321</v>
      </c>
      <c r="EO13" s="105" t="s">
        <v>577</v>
      </c>
      <c r="EQ13" s="96"/>
      <c r="ER13" s="286"/>
      <c r="ES13" s="97">
        <v>39576</v>
      </c>
      <c r="ET13" s="98" t="s">
        <v>519</v>
      </c>
      <c r="EU13" s="99">
        <v>38854</v>
      </c>
      <c r="EV13" s="100">
        <v>39576</v>
      </c>
      <c r="EW13" s="101" t="s">
        <v>578</v>
      </c>
      <c r="EX13" s="102" t="s">
        <v>579</v>
      </c>
      <c r="EY13" s="103" t="s">
        <v>531</v>
      </c>
      <c r="EZ13" s="104" t="s">
        <v>1399</v>
      </c>
      <c r="FA13" s="105" t="s">
        <v>581</v>
      </c>
      <c r="FB13" s="2" t="s">
        <v>286</v>
      </c>
      <c r="FC13" s="96"/>
      <c r="FD13" s="286"/>
      <c r="FE13" s="97" t="s">
        <v>286</v>
      </c>
      <c r="FF13" s="98" t="s">
        <v>286</v>
      </c>
      <c r="FG13" s="99" t="s">
        <v>286</v>
      </c>
      <c r="FH13" s="100" t="s">
        <v>286</v>
      </c>
      <c r="FI13" s="101" t="s">
        <v>286</v>
      </c>
      <c r="FJ13" s="102" t="s">
        <v>286</v>
      </c>
      <c r="FK13" s="103" t="s">
        <v>286</v>
      </c>
      <c r="FL13" s="104" t="s">
        <v>286</v>
      </c>
      <c r="FM13" s="105" t="s">
        <v>286</v>
      </c>
      <c r="FO13" s="96"/>
      <c r="FP13" s="286"/>
      <c r="FQ13" s="97" t="s">
        <v>286</v>
      </c>
      <c r="FR13" s="98" t="s">
        <v>286</v>
      </c>
      <c r="FS13" s="99" t="s">
        <v>286</v>
      </c>
      <c r="FT13" s="100" t="s">
        <v>286</v>
      </c>
      <c r="FU13" s="101" t="s">
        <v>286</v>
      </c>
      <c r="FV13" s="102" t="s">
        <v>286</v>
      </c>
      <c r="FW13" s="103" t="s">
        <v>286</v>
      </c>
      <c r="FX13" s="104" t="s">
        <v>286</v>
      </c>
      <c r="FY13" s="105" t="s">
        <v>286</v>
      </c>
      <c r="GA13" s="96"/>
      <c r="GB13" s="286"/>
      <c r="GC13" s="97">
        <f>GC$3</f>
        <v>41692</v>
      </c>
      <c r="GD13" s="98" t="s">
        <v>522</v>
      </c>
      <c r="GE13" s="99">
        <v>41391</v>
      </c>
      <c r="GF13" s="100">
        <f>GC$3</f>
        <v>41692</v>
      </c>
      <c r="GG13" s="101" t="s">
        <v>582</v>
      </c>
      <c r="GH13" s="102" t="s">
        <v>583</v>
      </c>
      <c r="GI13" s="103" t="s">
        <v>531</v>
      </c>
      <c r="GJ13" s="104" t="s">
        <v>1475</v>
      </c>
      <c r="GK13" s="105" t="s">
        <v>585</v>
      </c>
      <c r="GL13" s="2" t="s">
        <v>286</v>
      </c>
      <c r="GM13" s="96"/>
      <c r="GN13" s="286"/>
      <c r="GO13" s="97" t="str">
        <f t="shared" si="74"/>
        <v/>
      </c>
      <c r="GP13" s="98" t="str">
        <f t="shared" si="75"/>
        <v/>
      </c>
      <c r="GQ13" s="99" t="str">
        <f t="shared" si="76"/>
        <v/>
      </c>
      <c r="GR13" s="100" t="str">
        <f t="shared" si="77"/>
        <v/>
      </c>
      <c r="GS13" s="101" t="str">
        <f t="shared" si="78"/>
        <v/>
      </c>
      <c r="GT13" s="102" t="str">
        <f t="shared" si="79"/>
        <v/>
      </c>
      <c r="GU13" s="103" t="str">
        <f t="shared" si="80"/>
        <v/>
      </c>
      <c r="GV13" s="104" t="str">
        <f t="shared" si="81"/>
        <v/>
      </c>
      <c r="GW13" s="105" t="str">
        <f t="shared" si="82"/>
        <v/>
      </c>
      <c r="GX13" s="2" t="str">
        <f t="shared" si="83"/>
        <v/>
      </c>
      <c r="GY13" s="96"/>
      <c r="GZ13" s="286"/>
      <c r="HA13" s="97" t="str">
        <f t="shared" si="84"/>
        <v/>
      </c>
      <c r="HB13" s="98" t="str">
        <f t="shared" si="85"/>
        <v/>
      </c>
      <c r="HC13" s="293" t="str">
        <f t="shared" si="86"/>
        <v/>
      </c>
      <c r="HD13" s="293" t="str">
        <f t="shared" si="87"/>
        <v/>
      </c>
      <c r="HE13" s="101" t="str">
        <f t="shared" si="88"/>
        <v/>
      </c>
      <c r="HF13" s="102" t="str">
        <f t="shared" si="89"/>
        <v/>
      </c>
      <c r="HG13" s="103" t="str">
        <f t="shared" si="90"/>
        <v/>
      </c>
      <c r="HH13" s="104" t="str">
        <f t="shared" si="91"/>
        <v/>
      </c>
      <c r="HI13" s="105" t="str">
        <f t="shared" si="92"/>
        <v/>
      </c>
      <c r="HJ13" s="2" t="str">
        <f t="shared" si="93"/>
        <v/>
      </c>
      <c r="HK13" s="96"/>
      <c r="HL13" s="286"/>
      <c r="HM13" s="97" t="str">
        <f t="shared" si="94"/>
        <v/>
      </c>
      <c r="HN13" s="98" t="str">
        <f t="shared" si="95"/>
        <v/>
      </c>
      <c r="HO13" s="293" t="str">
        <f t="shared" si="96"/>
        <v/>
      </c>
      <c r="HP13" s="293" t="str">
        <f t="shared" si="97"/>
        <v/>
      </c>
      <c r="HQ13" s="101" t="str">
        <f t="shared" si="98"/>
        <v/>
      </c>
      <c r="HR13" s="102" t="str">
        <f t="shared" si="99"/>
        <v/>
      </c>
      <c r="HS13" s="103" t="str">
        <f t="shared" si="100"/>
        <v/>
      </c>
      <c r="HT13" s="104" t="str">
        <f t="shared" si="25"/>
        <v/>
      </c>
      <c r="HU13" s="105" t="str">
        <f t="shared" si="101"/>
        <v/>
      </c>
      <c r="HV13" s="2" t="str">
        <f t="shared" si="102"/>
        <v/>
      </c>
      <c r="HW13" s="96"/>
      <c r="HX13" s="286"/>
      <c r="HY13" s="97" t="str">
        <f t="shared" si="103"/>
        <v/>
      </c>
      <c r="HZ13" s="98" t="str">
        <f t="shared" si="104"/>
        <v/>
      </c>
      <c r="IA13" s="293" t="str">
        <f t="shared" si="105"/>
        <v/>
      </c>
      <c r="IB13" s="293" t="str">
        <f t="shared" si="106"/>
        <v/>
      </c>
      <c r="IC13" s="101" t="str">
        <f t="shared" si="107"/>
        <v/>
      </c>
      <c r="ID13" s="102" t="str">
        <f t="shared" si="108"/>
        <v/>
      </c>
      <c r="IE13" s="103" t="str">
        <f t="shared" si="109"/>
        <v/>
      </c>
      <c r="IF13" s="104" t="str">
        <f t="shared" si="110"/>
        <v/>
      </c>
      <c r="IG13" s="105" t="str">
        <f t="shared" si="111"/>
        <v/>
      </c>
      <c r="IH13" s="2" t="str">
        <f t="shared" si="112"/>
        <v/>
      </c>
      <c r="II13" s="96"/>
      <c r="IJ13" s="286"/>
      <c r="IK13" s="291" t="str">
        <f t="shared" si="113"/>
        <v/>
      </c>
      <c r="IL13" s="292" t="str">
        <f t="shared" si="114"/>
        <v/>
      </c>
      <c r="IM13" s="293" t="str">
        <f t="shared" si="115"/>
        <v/>
      </c>
      <c r="IN13" s="293" t="str">
        <f t="shared" si="116"/>
        <v/>
      </c>
      <c r="IO13" s="294" t="str">
        <f t="shared" si="117"/>
        <v/>
      </c>
      <c r="IP13" s="295" t="str">
        <f t="shared" si="118"/>
        <v/>
      </c>
      <c r="IQ13" s="296" t="str">
        <f t="shared" si="119"/>
        <v/>
      </c>
      <c r="IR13" s="297" t="str">
        <f t="shared" si="120"/>
        <v/>
      </c>
      <c r="IS13" s="298" t="str">
        <f t="shared" si="121"/>
        <v/>
      </c>
      <c r="IT13" s="299" t="str">
        <f t="shared" si="122"/>
        <v/>
      </c>
      <c r="IU13" s="300"/>
      <c r="IV13" s="286"/>
      <c r="IW13" s="97" t="str">
        <f t="shared" si="123"/>
        <v/>
      </c>
      <c r="IX13" s="98" t="str">
        <f t="shared" si="124"/>
        <v/>
      </c>
      <c r="IY13" s="293" t="str">
        <f t="shared" si="125"/>
        <v/>
      </c>
      <c r="IZ13" s="293" t="str">
        <f t="shared" si="126"/>
        <v/>
      </c>
      <c r="JA13" s="101" t="str">
        <f t="shared" si="127"/>
        <v/>
      </c>
      <c r="JB13" s="102" t="str">
        <f t="shared" si="128"/>
        <v/>
      </c>
      <c r="JC13" s="103" t="str">
        <f t="shared" si="129"/>
        <v/>
      </c>
      <c r="JD13" s="104" t="str">
        <f t="shared" si="130"/>
        <v/>
      </c>
      <c r="JE13" s="105" t="str">
        <f t="shared" si="131"/>
        <v/>
      </c>
      <c r="JF13" s="2" t="str">
        <f t="shared" si="132"/>
        <v/>
      </c>
      <c r="JG13" s="96"/>
      <c r="JH13" s="286"/>
      <c r="JI13" s="97" t="str">
        <f t="shared" si="133"/>
        <v/>
      </c>
      <c r="JJ13" s="98" t="str">
        <f t="shared" si="134"/>
        <v/>
      </c>
      <c r="JK13" s="99"/>
      <c r="JL13" s="100"/>
      <c r="JM13" s="101" t="str">
        <f t="shared" si="135"/>
        <v/>
      </c>
      <c r="JN13" s="102" t="str">
        <f t="shared" si="136"/>
        <v/>
      </c>
      <c r="JO13" s="103" t="str">
        <f t="shared" si="137"/>
        <v/>
      </c>
      <c r="JP13" s="104" t="str">
        <f t="shared" si="138"/>
        <v/>
      </c>
      <c r="JQ13" s="105" t="str">
        <f t="shared" si="139"/>
        <v/>
      </c>
      <c r="JR13" s="2" t="str">
        <f t="shared" si="140"/>
        <v/>
      </c>
      <c r="JS13" s="96"/>
      <c r="JT13" s="286"/>
      <c r="JU13" s="97" t="str">
        <f t="shared" si="141"/>
        <v/>
      </c>
      <c r="JV13" s="98" t="str">
        <f t="shared" si="142"/>
        <v/>
      </c>
      <c r="JW13" s="99"/>
      <c r="JX13" s="100"/>
      <c r="JY13" s="101" t="str">
        <f t="shared" si="143"/>
        <v/>
      </c>
      <c r="JZ13" s="102" t="str">
        <f t="shared" si="144"/>
        <v/>
      </c>
      <c r="KA13" s="103" t="str">
        <f t="shared" si="145"/>
        <v/>
      </c>
      <c r="KB13" s="104" t="str">
        <f t="shared" si="146"/>
        <v/>
      </c>
      <c r="KC13" s="105" t="str">
        <f t="shared" si="147"/>
        <v/>
      </c>
      <c r="KD13" s="2" t="str">
        <f t="shared" si="148"/>
        <v/>
      </c>
      <c r="KE13" s="96"/>
      <c r="KF13" s="286"/>
    </row>
    <row r="14" spans="1:292" ht="13.5" customHeight="1" x14ac:dyDescent="0.2">
      <c r="A14" s="21"/>
      <c r="B14" s="96" t="s">
        <v>293</v>
      </c>
      <c r="C14" s="2" t="s">
        <v>294</v>
      </c>
      <c r="D14" s="286"/>
      <c r="E14" s="97" t="s">
        <v>286</v>
      </c>
      <c r="F14" s="98" t="s">
        <v>286</v>
      </c>
      <c r="G14" s="99"/>
      <c r="H14" s="100"/>
      <c r="I14" s="101" t="s">
        <v>286</v>
      </c>
      <c r="J14" s="102" t="s">
        <v>286</v>
      </c>
      <c r="K14" s="103" t="s">
        <v>286</v>
      </c>
      <c r="L14" s="104" t="s">
        <v>286</v>
      </c>
      <c r="M14" s="105" t="s">
        <v>286</v>
      </c>
      <c r="O14" s="96"/>
      <c r="P14" s="286"/>
      <c r="Q14" s="97" t="s">
        <v>286</v>
      </c>
      <c r="R14" s="98" t="s">
        <v>286</v>
      </c>
      <c r="S14" s="99"/>
      <c r="T14" s="100"/>
      <c r="U14" s="101" t="s">
        <v>286</v>
      </c>
      <c r="V14" s="102" t="s">
        <v>286</v>
      </c>
      <c r="W14" s="103" t="s">
        <v>286</v>
      </c>
      <c r="X14" s="104" t="s">
        <v>286</v>
      </c>
      <c r="Y14" s="105" t="s">
        <v>286</v>
      </c>
      <c r="Z14" s="2" t="s">
        <v>286</v>
      </c>
      <c r="AA14" s="96"/>
      <c r="AB14" s="286"/>
      <c r="AC14" s="97" t="s">
        <v>286</v>
      </c>
      <c r="AD14" s="98" t="s">
        <v>286</v>
      </c>
      <c r="AE14" s="99"/>
      <c r="AF14" s="100"/>
      <c r="AG14" s="101" t="s">
        <v>286</v>
      </c>
      <c r="AH14" s="102" t="s">
        <v>286</v>
      </c>
      <c r="AI14" s="103" t="s">
        <v>286</v>
      </c>
      <c r="AJ14" s="104" t="s">
        <v>286</v>
      </c>
      <c r="AK14" s="105" t="s">
        <v>286</v>
      </c>
      <c r="AM14" s="96"/>
      <c r="AN14" s="286"/>
      <c r="AO14" s="97" t="s">
        <v>286</v>
      </c>
      <c r="AP14" s="98" t="s">
        <v>286</v>
      </c>
      <c r="AQ14" s="99"/>
      <c r="AR14" s="100"/>
      <c r="AS14" s="101" t="s">
        <v>286</v>
      </c>
      <c r="AT14" s="102" t="s">
        <v>286</v>
      </c>
      <c r="AU14" s="103" t="s">
        <v>286</v>
      </c>
      <c r="AV14" s="104" t="s">
        <v>286</v>
      </c>
      <c r="AW14" s="105" t="s">
        <v>286</v>
      </c>
      <c r="AX14" s="2" t="s">
        <v>286</v>
      </c>
      <c r="AY14" s="96"/>
      <c r="AZ14" s="286"/>
      <c r="BA14" s="97">
        <v>34716</v>
      </c>
      <c r="BB14" s="98" t="s">
        <v>511</v>
      </c>
      <c r="BC14" s="99">
        <v>34464</v>
      </c>
      <c r="BD14" s="100">
        <v>34716</v>
      </c>
      <c r="BE14" s="101" t="s">
        <v>586</v>
      </c>
      <c r="BF14" s="102" t="s">
        <v>587</v>
      </c>
      <c r="BG14" s="103" t="s">
        <v>531</v>
      </c>
      <c r="BH14" s="104" t="s">
        <v>1321</v>
      </c>
      <c r="BI14" s="105" t="s">
        <v>588</v>
      </c>
      <c r="BJ14" s="2" t="s">
        <v>286</v>
      </c>
      <c r="BK14" s="96"/>
      <c r="BL14" s="286"/>
      <c r="BM14" s="97" t="s">
        <v>286</v>
      </c>
      <c r="BN14" s="98" t="s">
        <v>286</v>
      </c>
      <c r="BO14" s="99" t="s">
        <v>286</v>
      </c>
      <c r="BP14" s="100" t="s">
        <v>286</v>
      </c>
      <c r="BQ14" s="101" t="s">
        <v>286</v>
      </c>
      <c r="BR14" s="102" t="s">
        <v>286</v>
      </c>
      <c r="BS14" s="103" t="s">
        <v>286</v>
      </c>
      <c r="BT14" s="104" t="s">
        <v>286</v>
      </c>
      <c r="BU14" s="105" t="s">
        <v>286</v>
      </c>
      <c r="BV14" s="2" t="s">
        <v>286</v>
      </c>
      <c r="BW14" s="96"/>
      <c r="BX14" s="286"/>
      <c r="BY14" s="97" t="s">
        <v>286</v>
      </c>
      <c r="BZ14" s="98" t="s">
        <v>286</v>
      </c>
      <c r="CA14" s="99" t="s">
        <v>286</v>
      </c>
      <c r="CB14" s="100" t="s">
        <v>286</v>
      </c>
      <c r="CC14" s="101" t="s">
        <v>286</v>
      </c>
      <c r="CD14" s="102" t="s">
        <v>286</v>
      </c>
      <c r="CE14" s="103" t="s">
        <v>286</v>
      </c>
      <c r="CF14" s="104" t="s">
        <v>286</v>
      </c>
      <c r="CG14" s="105" t="s">
        <v>286</v>
      </c>
      <c r="CH14" s="2" t="s">
        <v>286</v>
      </c>
      <c r="CI14" s="96"/>
      <c r="CJ14" s="286"/>
      <c r="CK14" s="97" t="s">
        <v>286</v>
      </c>
      <c r="CL14" s="98" t="s">
        <v>286</v>
      </c>
      <c r="CM14" s="99" t="s">
        <v>286</v>
      </c>
      <c r="CN14" s="100" t="s">
        <v>286</v>
      </c>
      <c r="CO14" s="101" t="s">
        <v>286</v>
      </c>
      <c r="CP14" s="102" t="s">
        <v>286</v>
      </c>
      <c r="CQ14" s="103" t="s">
        <v>286</v>
      </c>
      <c r="CR14" s="104" t="s">
        <v>286</v>
      </c>
      <c r="CS14" s="105" t="s">
        <v>286</v>
      </c>
      <c r="CT14" s="2" t="s">
        <v>286</v>
      </c>
      <c r="CU14" s="96"/>
      <c r="CV14" s="286"/>
      <c r="CW14" s="97" t="s">
        <v>286</v>
      </c>
      <c r="CX14" s="98" t="s">
        <v>286</v>
      </c>
      <c r="CY14" s="99" t="s">
        <v>286</v>
      </c>
      <c r="CZ14" s="100" t="s">
        <v>286</v>
      </c>
      <c r="DA14" s="101" t="s">
        <v>286</v>
      </c>
      <c r="DB14" s="102" t="s">
        <v>286</v>
      </c>
      <c r="DC14" s="103" t="s">
        <v>286</v>
      </c>
      <c r="DD14" s="104" t="s">
        <v>286</v>
      </c>
      <c r="DE14" s="105" t="s">
        <v>286</v>
      </c>
      <c r="DF14" s="2" t="s">
        <v>286</v>
      </c>
      <c r="DG14" s="96"/>
      <c r="DH14" s="286"/>
      <c r="DI14" s="97" t="s">
        <v>286</v>
      </c>
      <c r="DJ14" s="98" t="s">
        <v>286</v>
      </c>
      <c r="DK14" s="99" t="s">
        <v>286</v>
      </c>
      <c r="DL14" s="100" t="s">
        <v>286</v>
      </c>
      <c r="DM14" s="101" t="s">
        <v>286</v>
      </c>
      <c r="DN14" s="102" t="s">
        <v>286</v>
      </c>
      <c r="DO14" s="103" t="s">
        <v>286</v>
      </c>
      <c r="DP14" s="104" t="s">
        <v>286</v>
      </c>
      <c r="DQ14" s="105" t="s">
        <v>286</v>
      </c>
      <c r="DR14" s="2" t="s">
        <v>286</v>
      </c>
      <c r="DS14" s="96"/>
      <c r="DT14" s="286"/>
      <c r="DU14" s="97">
        <v>38465</v>
      </c>
      <c r="DV14" s="98" t="s">
        <v>517</v>
      </c>
      <c r="DW14" s="99">
        <v>38324</v>
      </c>
      <c r="DX14" s="100">
        <v>38460</v>
      </c>
      <c r="DY14" s="101" t="s">
        <v>589</v>
      </c>
      <c r="DZ14" s="102" t="s">
        <v>579</v>
      </c>
      <c r="EA14" s="103" t="s">
        <v>531</v>
      </c>
      <c r="EB14" s="104" t="s">
        <v>1340</v>
      </c>
      <c r="EC14" s="105" t="s">
        <v>591</v>
      </c>
      <c r="EE14" s="96"/>
      <c r="EF14" s="286"/>
      <c r="EG14" s="97">
        <v>38854</v>
      </c>
      <c r="EH14" s="98" t="s">
        <v>518</v>
      </c>
      <c r="EI14" s="99">
        <v>38617</v>
      </c>
      <c r="EJ14" s="100">
        <v>38854</v>
      </c>
      <c r="EK14" s="101" t="s">
        <v>592</v>
      </c>
      <c r="EL14" s="102" t="s">
        <v>593</v>
      </c>
      <c r="EM14" s="103" t="s">
        <v>531</v>
      </c>
      <c r="EN14" s="104" t="s">
        <v>1357</v>
      </c>
      <c r="EO14" s="105" t="s">
        <v>594</v>
      </c>
      <c r="EQ14" s="96"/>
      <c r="ER14" s="286"/>
      <c r="ES14" s="97">
        <v>39576</v>
      </c>
      <c r="ET14" s="98" t="s">
        <v>519</v>
      </c>
      <c r="EU14" s="99">
        <v>38854</v>
      </c>
      <c r="EV14" s="100">
        <v>39576</v>
      </c>
      <c r="EW14" s="101" t="s">
        <v>551</v>
      </c>
      <c r="EX14" s="102" t="s">
        <v>552</v>
      </c>
      <c r="EY14" s="103" t="s">
        <v>531</v>
      </c>
      <c r="EZ14" s="104" t="s">
        <v>1354</v>
      </c>
      <c r="FA14" s="105" t="s">
        <v>554</v>
      </c>
      <c r="FB14" s="2" t="s">
        <v>286</v>
      </c>
      <c r="FC14" s="96"/>
      <c r="FD14" s="286"/>
      <c r="FE14" s="97" t="s">
        <v>286</v>
      </c>
      <c r="FF14" s="98" t="s">
        <v>286</v>
      </c>
      <c r="FG14" s="99" t="s">
        <v>286</v>
      </c>
      <c r="FH14" s="100" t="s">
        <v>286</v>
      </c>
      <c r="FI14" s="101" t="s">
        <v>286</v>
      </c>
      <c r="FJ14" s="102" t="s">
        <v>286</v>
      </c>
      <c r="FK14" s="103" t="s">
        <v>286</v>
      </c>
      <c r="FL14" s="104" t="s">
        <v>286</v>
      </c>
      <c r="FM14" s="105" t="s">
        <v>286</v>
      </c>
      <c r="FO14" s="96"/>
      <c r="FP14" s="286"/>
      <c r="FQ14" s="97" t="s">
        <v>286</v>
      </c>
      <c r="FR14" s="98" t="s">
        <v>286</v>
      </c>
      <c r="FS14" s="99" t="s">
        <v>286</v>
      </c>
      <c r="FT14" s="100" t="s">
        <v>286</v>
      </c>
      <c r="FU14" s="101" t="s">
        <v>286</v>
      </c>
      <c r="FV14" s="102" t="s">
        <v>286</v>
      </c>
      <c r="FW14" s="103" t="s">
        <v>286</v>
      </c>
      <c r="FX14" s="104" t="s">
        <v>286</v>
      </c>
      <c r="FY14" s="105" t="s">
        <v>286</v>
      </c>
      <c r="GA14" s="96"/>
      <c r="GB14" s="286"/>
      <c r="GC14" s="97" t="s">
        <v>286</v>
      </c>
      <c r="GD14" s="98" t="s">
        <v>286</v>
      </c>
      <c r="GE14" s="99" t="s">
        <v>286</v>
      </c>
      <c r="GF14" s="100" t="s">
        <v>286</v>
      </c>
      <c r="GG14" s="101" t="s">
        <v>286</v>
      </c>
      <c r="GH14" s="102" t="s">
        <v>286</v>
      </c>
      <c r="GI14" s="103" t="s">
        <v>286</v>
      </c>
      <c r="GJ14" s="104" t="s">
        <v>286</v>
      </c>
      <c r="GK14" s="105" t="s">
        <v>286</v>
      </c>
      <c r="GL14" s="2" t="s">
        <v>286</v>
      </c>
      <c r="GM14" s="96"/>
      <c r="GN14" s="286"/>
      <c r="GO14" s="97" t="str">
        <f t="shared" si="74"/>
        <v/>
      </c>
      <c r="GP14" s="98" t="str">
        <f t="shared" si="75"/>
        <v/>
      </c>
      <c r="GQ14" s="99" t="str">
        <f t="shared" si="76"/>
        <v/>
      </c>
      <c r="GR14" s="100" t="str">
        <f t="shared" si="77"/>
        <v/>
      </c>
      <c r="GS14" s="101" t="str">
        <f t="shared" si="78"/>
        <v/>
      </c>
      <c r="GT14" s="102" t="str">
        <f t="shared" si="79"/>
        <v/>
      </c>
      <c r="GU14" s="103" t="str">
        <f t="shared" si="80"/>
        <v/>
      </c>
      <c r="GV14" s="104" t="str">
        <f t="shared" si="81"/>
        <v/>
      </c>
      <c r="GW14" s="105" t="str">
        <f t="shared" si="82"/>
        <v/>
      </c>
      <c r="GX14" s="2" t="str">
        <f t="shared" si="83"/>
        <v/>
      </c>
      <c r="GY14" s="96"/>
      <c r="GZ14" s="286"/>
      <c r="HA14" s="97" t="str">
        <f t="shared" si="84"/>
        <v/>
      </c>
      <c r="HB14" s="98" t="str">
        <f t="shared" si="85"/>
        <v/>
      </c>
      <c r="HC14" s="293" t="str">
        <f t="shared" si="86"/>
        <v/>
      </c>
      <c r="HD14" s="293" t="str">
        <f t="shared" si="87"/>
        <v/>
      </c>
      <c r="HE14" s="101" t="str">
        <f t="shared" si="88"/>
        <v/>
      </c>
      <c r="HF14" s="102" t="str">
        <f t="shared" si="89"/>
        <v/>
      </c>
      <c r="HG14" s="103" t="str">
        <f t="shared" si="90"/>
        <v/>
      </c>
      <c r="HH14" s="104" t="str">
        <f t="shared" si="91"/>
        <v/>
      </c>
      <c r="HI14" s="105" t="str">
        <f t="shared" si="92"/>
        <v/>
      </c>
      <c r="HJ14" s="2" t="str">
        <f t="shared" si="93"/>
        <v/>
      </c>
      <c r="HK14" s="96"/>
      <c r="HL14" s="286"/>
      <c r="HM14" s="97" t="str">
        <f t="shared" si="94"/>
        <v/>
      </c>
      <c r="HN14" s="98" t="str">
        <f t="shared" si="95"/>
        <v/>
      </c>
      <c r="HO14" s="293" t="str">
        <f t="shared" si="96"/>
        <v/>
      </c>
      <c r="HP14" s="293" t="str">
        <f t="shared" si="97"/>
        <v/>
      </c>
      <c r="HQ14" s="101" t="str">
        <f t="shared" si="98"/>
        <v/>
      </c>
      <c r="HR14" s="102" t="str">
        <f t="shared" si="99"/>
        <v/>
      </c>
      <c r="HS14" s="103" t="str">
        <f t="shared" si="100"/>
        <v/>
      </c>
      <c r="HT14" s="104" t="str">
        <f t="shared" si="25"/>
        <v/>
      </c>
      <c r="HU14" s="105" t="str">
        <f t="shared" si="101"/>
        <v/>
      </c>
      <c r="HV14" s="2" t="str">
        <f t="shared" si="102"/>
        <v/>
      </c>
      <c r="HW14" s="96"/>
      <c r="HX14" s="286"/>
      <c r="HY14" s="97" t="str">
        <f t="shared" si="103"/>
        <v/>
      </c>
      <c r="HZ14" s="98" t="str">
        <f t="shared" si="104"/>
        <v/>
      </c>
      <c r="IA14" s="293" t="str">
        <f t="shared" si="105"/>
        <v/>
      </c>
      <c r="IB14" s="293" t="str">
        <f t="shared" si="106"/>
        <v/>
      </c>
      <c r="IC14" s="101" t="str">
        <f t="shared" si="107"/>
        <v/>
      </c>
      <c r="ID14" s="102" t="str">
        <f t="shared" si="108"/>
        <v/>
      </c>
      <c r="IE14" s="103" t="str">
        <f t="shared" si="109"/>
        <v/>
      </c>
      <c r="IF14" s="104" t="str">
        <f t="shared" si="110"/>
        <v/>
      </c>
      <c r="IG14" s="105" t="str">
        <f t="shared" si="111"/>
        <v/>
      </c>
      <c r="IH14" s="2" t="str">
        <f t="shared" si="112"/>
        <v/>
      </c>
      <c r="II14" s="96"/>
      <c r="IJ14" s="286"/>
      <c r="IK14" s="291" t="str">
        <f t="shared" si="113"/>
        <v/>
      </c>
      <c r="IL14" s="292" t="str">
        <f t="shared" si="114"/>
        <v/>
      </c>
      <c r="IM14" s="293" t="str">
        <f t="shared" si="115"/>
        <v/>
      </c>
      <c r="IN14" s="293" t="str">
        <f t="shared" si="116"/>
        <v/>
      </c>
      <c r="IO14" s="294" t="str">
        <f t="shared" si="117"/>
        <v/>
      </c>
      <c r="IP14" s="295" t="str">
        <f t="shared" si="118"/>
        <v/>
      </c>
      <c r="IQ14" s="296" t="str">
        <f t="shared" si="119"/>
        <v/>
      </c>
      <c r="IR14" s="297" t="str">
        <f t="shared" si="120"/>
        <v/>
      </c>
      <c r="IS14" s="298" t="str">
        <f t="shared" si="121"/>
        <v/>
      </c>
      <c r="IT14" s="299" t="str">
        <f t="shared" si="122"/>
        <v/>
      </c>
      <c r="IU14" s="300"/>
      <c r="IV14" s="286"/>
      <c r="IW14" s="97" t="str">
        <f t="shared" si="123"/>
        <v/>
      </c>
      <c r="IX14" s="98" t="str">
        <f t="shared" si="124"/>
        <v/>
      </c>
      <c r="IY14" s="293" t="str">
        <f t="shared" si="125"/>
        <v/>
      </c>
      <c r="IZ14" s="293" t="str">
        <f t="shared" si="126"/>
        <v/>
      </c>
      <c r="JA14" s="101" t="str">
        <f t="shared" si="127"/>
        <v/>
      </c>
      <c r="JB14" s="102" t="str">
        <f t="shared" si="128"/>
        <v/>
      </c>
      <c r="JC14" s="103" t="str">
        <f t="shared" si="129"/>
        <v/>
      </c>
      <c r="JD14" s="104" t="str">
        <f t="shared" si="130"/>
        <v/>
      </c>
      <c r="JE14" s="105" t="str">
        <f t="shared" si="131"/>
        <v/>
      </c>
      <c r="JF14" s="2" t="str">
        <f t="shared" si="132"/>
        <v/>
      </c>
      <c r="JG14" s="96"/>
      <c r="JH14" s="286"/>
      <c r="JI14" s="97" t="str">
        <f t="shared" si="133"/>
        <v/>
      </c>
      <c r="JJ14" s="98" t="str">
        <f t="shared" si="134"/>
        <v/>
      </c>
      <c r="JK14" s="99"/>
      <c r="JL14" s="100"/>
      <c r="JM14" s="101" t="str">
        <f t="shared" si="135"/>
        <v/>
      </c>
      <c r="JN14" s="102" t="str">
        <f t="shared" si="136"/>
        <v/>
      </c>
      <c r="JO14" s="103" t="str">
        <f t="shared" si="137"/>
        <v/>
      </c>
      <c r="JP14" s="104" t="str">
        <f t="shared" si="138"/>
        <v/>
      </c>
      <c r="JQ14" s="105" t="str">
        <f t="shared" si="139"/>
        <v/>
      </c>
      <c r="JR14" s="2" t="str">
        <f t="shared" si="140"/>
        <v/>
      </c>
      <c r="JS14" s="96"/>
      <c r="JT14" s="286"/>
      <c r="JU14" s="97" t="str">
        <f t="shared" si="141"/>
        <v/>
      </c>
      <c r="JV14" s="98" t="str">
        <f t="shared" si="142"/>
        <v/>
      </c>
      <c r="JW14" s="99"/>
      <c r="JX14" s="100"/>
      <c r="JY14" s="101" t="str">
        <f t="shared" si="143"/>
        <v/>
      </c>
      <c r="JZ14" s="102" t="str">
        <f t="shared" si="144"/>
        <v/>
      </c>
      <c r="KA14" s="103" t="str">
        <f t="shared" si="145"/>
        <v/>
      </c>
      <c r="KB14" s="104" t="str">
        <f t="shared" si="146"/>
        <v/>
      </c>
      <c r="KC14" s="105" t="str">
        <f t="shared" si="147"/>
        <v/>
      </c>
      <c r="KD14" s="2" t="str">
        <f t="shared" si="148"/>
        <v/>
      </c>
      <c r="KE14" s="96"/>
      <c r="KF14" s="286"/>
    </row>
    <row r="15" spans="1:292" ht="13.5" customHeight="1" x14ac:dyDescent="0.2">
      <c r="A15" s="21"/>
      <c r="B15" s="96" t="s">
        <v>310</v>
      </c>
      <c r="C15" s="2" t="s">
        <v>311</v>
      </c>
      <c r="D15" s="286"/>
      <c r="E15" s="97" t="s">
        <v>286</v>
      </c>
      <c r="F15" s="98" t="s">
        <v>286</v>
      </c>
      <c r="G15" s="99"/>
      <c r="H15" s="100"/>
      <c r="I15" s="101" t="s">
        <v>286</v>
      </c>
      <c r="J15" s="102" t="s">
        <v>286</v>
      </c>
      <c r="K15" s="103" t="s">
        <v>286</v>
      </c>
      <c r="L15" s="104" t="s">
        <v>286</v>
      </c>
      <c r="M15" s="105" t="s">
        <v>286</v>
      </c>
      <c r="O15" s="96"/>
      <c r="P15" s="286"/>
      <c r="Q15" s="97" t="s">
        <v>286</v>
      </c>
      <c r="R15" s="98" t="s">
        <v>286</v>
      </c>
      <c r="S15" s="99"/>
      <c r="T15" s="100"/>
      <c r="U15" s="101" t="s">
        <v>286</v>
      </c>
      <c r="V15" s="102" t="s">
        <v>286</v>
      </c>
      <c r="W15" s="103" t="s">
        <v>286</v>
      </c>
      <c r="X15" s="104" t="s">
        <v>286</v>
      </c>
      <c r="Y15" s="105" t="s">
        <v>286</v>
      </c>
      <c r="Z15" s="2" t="s">
        <v>286</v>
      </c>
      <c r="AA15" s="96"/>
      <c r="AB15" s="286"/>
      <c r="AC15" s="97" t="s">
        <v>286</v>
      </c>
      <c r="AD15" s="98" t="s">
        <v>286</v>
      </c>
      <c r="AE15" s="99"/>
      <c r="AF15" s="100"/>
      <c r="AG15" s="101" t="s">
        <v>286</v>
      </c>
      <c r="AH15" s="102" t="s">
        <v>286</v>
      </c>
      <c r="AI15" s="103" t="s">
        <v>286</v>
      </c>
      <c r="AJ15" s="104" t="s">
        <v>286</v>
      </c>
      <c r="AK15" s="105" t="s">
        <v>286</v>
      </c>
      <c r="AM15" s="96"/>
      <c r="AN15" s="286"/>
      <c r="AO15" s="97" t="s">
        <v>286</v>
      </c>
      <c r="AP15" s="98" t="s">
        <v>286</v>
      </c>
      <c r="AQ15" s="99"/>
      <c r="AR15" s="100"/>
      <c r="AS15" s="101" t="s">
        <v>286</v>
      </c>
      <c r="AT15" s="102" t="s">
        <v>286</v>
      </c>
      <c r="AU15" s="103" t="s">
        <v>286</v>
      </c>
      <c r="AV15" s="104" t="s">
        <v>286</v>
      </c>
      <c r="AW15" s="105" t="s">
        <v>286</v>
      </c>
      <c r="AX15" s="2" t="s">
        <v>286</v>
      </c>
      <c r="AY15" s="96"/>
      <c r="AZ15" s="286"/>
      <c r="BA15" s="97" t="s">
        <v>286</v>
      </c>
      <c r="BB15" s="98" t="s">
        <v>286</v>
      </c>
      <c r="BC15" s="99"/>
      <c r="BD15" s="100"/>
      <c r="BE15" s="101" t="s">
        <v>286</v>
      </c>
      <c r="BF15" s="102" t="s">
        <v>286</v>
      </c>
      <c r="BG15" s="103" t="s">
        <v>286</v>
      </c>
      <c r="BH15" s="104" t="s">
        <v>286</v>
      </c>
      <c r="BI15" s="105" t="s">
        <v>286</v>
      </c>
      <c r="BJ15" s="2" t="s">
        <v>286</v>
      </c>
      <c r="BK15" s="96"/>
      <c r="BL15" s="286"/>
      <c r="BM15" s="97" t="s">
        <v>286</v>
      </c>
      <c r="BN15" s="98" t="s">
        <v>286</v>
      </c>
      <c r="BO15" s="99"/>
      <c r="BP15" s="100"/>
      <c r="BQ15" s="101" t="s">
        <v>286</v>
      </c>
      <c r="BR15" s="102" t="s">
        <v>286</v>
      </c>
      <c r="BS15" s="103" t="s">
        <v>286</v>
      </c>
      <c r="BT15" s="104" t="s">
        <v>286</v>
      </c>
      <c r="BU15" s="105" t="s">
        <v>286</v>
      </c>
      <c r="BV15" s="2" t="s">
        <v>286</v>
      </c>
      <c r="BW15" s="96"/>
      <c r="BX15" s="286"/>
      <c r="BY15" s="97" t="s">
        <v>286</v>
      </c>
      <c r="BZ15" s="98" t="s">
        <v>286</v>
      </c>
      <c r="CA15" s="99"/>
      <c r="CB15" s="100"/>
      <c r="CC15" s="101" t="s">
        <v>286</v>
      </c>
      <c r="CD15" s="102" t="s">
        <v>286</v>
      </c>
      <c r="CE15" s="103" t="s">
        <v>286</v>
      </c>
      <c r="CF15" s="104" t="s">
        <v>286</v>
      </c>
      <c r="CG15" s="105" t="s">
        <v>286</v>
      </c>
      <c r="CH15" s="2" t="s">
        <v>286</v>
      </c>
      <c r="CI15" s="96"/>
      <c r="CJ15" s="286"/>
      <c r="CK15" s="97" t="s">
        <v>286</v>
      </c>
      <c r="CL15" s="98" t="s">
        <v>286</v>
      </c>
      <c r="CM15" s="99"/>
      <c r="CN15" s="100"/>
      <c r="CO15" s="101" t="s">
        <v>286</v>
      </c>
      <c r="CP15" s="102" t="s">
        <v>286</v>
      </c>
      <c r="CQ15" s="103" t="s">
        <v>286</v>
      </c>
      <c r="CR15" s="104" t="s">
        <v>286</v>
      </c>
      <c r="CS15" s="105" t="s">
        <v>286</v>
      </c>
      <c r="CT15" s="2" t="s">
        <v>286</v>
      </c>
      <c r="CU15" s="96"/>
      <c r="CV15" s="286"/>
      <c r="CW15" s="97">
        <v>36641</v>
      </c>
      <c r="CX15" s="98" t="s">
        <v>515</v>
      </c>
      <c r="CY15" s="99">
        <v>36516</v>
      </c>
      <c r="CZ15" s="100">
        <v>36641</v>
      </c>
      <c r="DA15" s="101" t="s">
        <v>657</v>
      </c>
      <c r="DB15" s="102" t="s">
        <v>658</v>
      </c>
      <c r="DC15" s="103" t="s">
        <v>531</v>
      </c>
      <c r="DD15" s="104" t="s">
        <v>1434</v>
      </c>
      <c r="DE15" s="105" t="s">
        <v>659</v>
      </c>
      <c r="DF15" s="2" t="s">
        <v>286</v>
      </c>
      <c r="DG15" s="96"/>
      <c r="DH15" s="286"/>
      <c r="DI15" s="97">
        <v>37053</v>
      </c>
      <c r="DJ15" s="98" t="s">
        <v>516</v>
      </c>
      <c r="DK15" s="99">
        <v>36641</v>
      </c>
      <c r="DL15" s="100">
        <v>37053</v>
      </c>
      <c r="DM15" s="101" t="s">
        <v>660</v>
      </c>
      <c r="DN15" s="102" t="s">
        <v>661</v>
      </c>
      <c r="DO15" s="103" t="s">
        <v>531</v>
      </c>
      <c r="DP15" s="104" t="s">
        <v>1364</v>
      </c>
      <c r="DQ15" s="105" t="s">
        <v>662</v>
      </c>
      <c r="DR15" s="2" t="s">
        <v>286</v>
      </c>
      <c r="DS15" s="96"/>
      <c r="DT15" s="286"/>
      <c r="DU15" s="97">
        <v>38465</v>
      </c>
      <c r="DV15" s="98" t="s">
        <v>517</v>
      </c>
      <c r="DW15" s="88">
        <v>37053</v>
      </c>
      <c r="DX15" s="100">
        <v>38465</v>
      </c>
      <c r="DY15" s="101" t="s">
        <v>663</v>
      </c>
      <c r="DZ15" s="102" t="s">
        <v>658</v>
      </c>
      <c r="EA15" s="103" t="s">
        <v>531</v>
      </c>
      <c r="EB15" s="104" t="s">
        <v>1321</v>
      </c>
      <c r="EC15" s="105" t="s">
        <v>664</v>
      </c>
      <c r="EE15" s="96"/>
      <c r="EF15" s="286"/>
      <c r="EG15" s="97" t="s">
        <v>286</v>
      </c>
      <c r="EH15" s="98" t="s">
        <v>286</v>
      </c>
      <c r="EI15" s="99" t="s">
        <v>286</v>
      </c>
      <c r="EJ15" s="100" t="s">
        <v>286</v>
      </c>
      <c r="EK15" s="101" t="s">
        <v>286</v>
      </c>
      <c r="EL15" s="102" t="s">
        <v>286</v>
      </c>
      <c r="EM15" s="103" t="s">
        <v>286</v>
      </c>
      <c r="EN15" s="104" t="s">
        <v>286</v>
      </c>
      <c r="EO15" s="105" t="s">
        <v>286</v>
      </c>
      <c r="EQ15" s="96"/>
      <c r="ER15" s="286"/>
      <c r="ES15" s="97">
        <v>39576</v>
      </c>
      <c r="ET15" s="98" t="s">
        <v>519</v>
      </c>
      <c r="EU15" s="99">
        <v>38854</v>
      </c>
      <c r="EV15" s="100">
        <v>39576</v>
      </c>
      <c r="EW15" s="101" t="s">
        <v>665</v>
      </c>
      <c r="EX15" s="102" t="s">
        <v>661</v>
      </c>
      <c r="EY15" s="103" t="s">
        <v>531</v>
      </c>
      <c r="EZ15" s="104" t="s">
        <v>1434</v>
      </c>
      <c r="FA15" s="105" t="s">
        <v>666</v>
      </c>
      <c r="FB15" s="2" t="s">
        <v>286</v>
      </c>
      <c r="FC15" s="96"/>
      <c r="FD15" s="286"/>
      <c r="FE15" s="97" t="s">
        <v>286</v>
      </c>
      <c r="FF15" s="98" t="s">
        <v>286</v>
      </c>
      <c r="FG15" s="99" t="s">
        <v>286</v>
      </c>
      <c r="FH15" s="100" t="s">
        <v>286</v>
      </c>
      <c r="FI15" s="101" t="s">
        <v>286</v>
      </c>
      <c r="FJ15" s="102" t="s">
        <v>286</v>
      </c>
      <c r="FK15" s="103" t="s">
        <v>286</v>
      </c>
      <c r="FL15" s="104" t="s">
        <v>286</v>
      </c>
      <c r="FM15" s="105" t="s">
        <v>286</v>
      </c>
      <c r="FO15" s="96"/>
      <c r="FP15" s="286"/>
      <c r="FQ15" s="97" t="s">
        <v>286</v>
      </c>
      <c r="FR15" s="98" t="s">
        <v>286</v>
      </c>
      <c r="FS15" s="99" t="s">
        <v>286</v>
      </c>
      <c r="FT15" s="100" t="s">
        <v>286</v>
      </c>
      <c r="FU15" s="101" t="s">
        <v>286</v>
      </c>
      <c r="FV15" s="102" t="s">
        <v>286</v>
      </c>
      <c r="FW15" s="103" t="s">
        <v>286</v>
      </c>
      <c r="FX15" s="104" t="s">
        <v>286</v>
      </c>
      <c r="FY15" s="105" t="s">
        <v>286</v>
      </c>
      <c r="GA15" s="96"/>
      <c r="GB15" s="286"/>
      <c r="GC15" s="97" t="s">
        <v>286</v>
      </c>
      <c r="GD15" s="98" t="s">
        <v>286</v>
      </c>
      <c r="GE15" s="99" t="s">
        <v>286</v>
      </c>
      <c r="GF15" s="100" t="s">
        <v>286</v>
      </c>
      <c r="GG15" s="101" t="s">
        <v>286</v>
      </c>
      <c r="GH15" s="102" t="s">
        <v>286</v>
      </c>
      <c r="GI15" s="103" t="s">
        <v>286</v>
      </c>
      <c r="GJ15" s="104" t="s">
        <v>286</v>
      </c>
      <c r="GK15" s="105" t="s">
        <v>286</v>
      </c>
      <c r="GL15" s="2" t="s">
        <v>286</v>
      </c>
      <c r="GM15" s="96"/>
      <c r="GN15" s="286"/>
      <c r="GO15" s="97" t="str">
        <f t="shared" ref="GO15:GO23" si="149">IF(GS15="","",GO$3)</f>
        <v/>
      </c>
      <c r="GP15" s="98" t="str">
        <f t="shared" ref="GP15:GP23" si="150">IF(GS15="","",GO$1)</f>
        <v/>
      </c>
      <c r="GQ15" s="99" t="str">
        <f t="shared" ref="GQ15:GQ23" si="151">IF(GS15="","",GO$2)</f>
        <v/>
      </c>
      <c r="GR15" s="100" t="str">
        <f t="shared" ref="GR15:GR23" si="152">IF(GS15="","",GO$3)</f>
        <v/>
      </c>
      <c r="GS15" s="101" t="str">
        <f t="shared" ref="GS15:GS23" si="153">IF(GZ15="","",IF(ISNUMBER(SEARCH(":",GZ15)),MID(GZ15,FIND(":",GZ15)+2,FIND("(",GZ15)-FIND(":",GZ15)-3),LEFT(GZ15,FIND("(",GZ15)-2)))</f>
        <v/>
      </c>
      <c r="GT15" s="102" t="str">
        <f t="shared" ref="GT15:GT23" si="154">IF(GZ15="","",MID(GZ15,FIND("(",GZ15)+1,4))</f>
        <v/>
      </c>
      <c r="GU15" s="103" t="str">
        <f t="shared" ref="GU15:GU23" si="155">IF(ISNUMBER(SEARCH("*female*",GZ15)),"female",IF(ISNUMBER(SEARCH("*male*",GZ15)),"male",""))</f>
        <v/>
      </c>
      <c r="GV15" s="104" t="str">
        <f t="shared" ref="GV15:GV23" si="156">IF(GZ15="","",IF(ISERROR(MID(GZ15,FIND("male,",GZ15)+6,(FIND(")",GZ15)-(FIND("male,",GZ15)+6))))=TRUE,"missing/error",MID(GZ15,FIND("male,",GZ15)+6,(FIND(")",GZ15)-(FIND("male,",GZ15)+6)))))</f>
        <v/>
      </c>
      <c r="GW15" s="105" t="str">
        <f t="shared" ref="GW15:GW23" si="157">IF(GS15="","",(MID(GS15,(SEARCH("^^",SUBSTITUTE(GS15," ","^^",LEN(GS15)-LEN(SUBSTITUTE(GS15," ","")))))+1,99)&amp;"_"&amp;LEFT(GS15,FIND(" ",GS15)-1)&amp;"_"&amp;GT15))</f>
        <v/>
      </c>
      <c r="GX15" s="2" t="str">
        <f t="shared" ref="GX15:GX23" si="158">IF(GZ15="","",IF((LEN(GZ15)-LEN(SUBSTITUTE(GZ15,"male","")))/LEN("male")&gt;1,"!",IF(RIGHT(GZ15,1)=")","",IF(RIGHT(GZ15,2)=") ","",IF(RIGHT(GZ15,2)=").","","!!")))))</f>
        <v/>
      </c>
      <c r="GY15" s="96"/>
      <c r="GZ15" s="286"/>
      <c r="HA15" s="97" t="str">
        <f t="shared" ref="HA15:HA23" si="159">IF(HE15="","",HA$3)</f>
        <v/>
      </c>
      <c r="HB15" s="98" t="str">
        <f t="shared" ref="HB15:HB23" si="160">IF(HE15="","",HA$1)</f>
        <v/>
      </c>
      <c r="HC15" s="293" t="str">
        <f t="shared" si="86"/>
        <v/>
      </c>
      <c r="HD15" s="293" t="str">
        <f t="shared" si="87"/>
        <v/>
      </c>
      <c r="HE15" s="101" t="str">
        <f t="shared" ref="HE15:HE23" si="161">IF(HL15="","",IF(ISNUMBER(SEARCH(":",HL15)),MID(HL15,FIND(":",HL15)+2,FIND("(",HL15)-FIND(":",HL15)-3),LEFT(HL15,FIND("(",HL15)-2)))</f>
        <v/>
      </c>
      <c r="HF15" s="102" t="str">
        <f t="shared" ref="HF15:HF23" si="162">IF(HL15="","",MID(HL15,FIND("(",HL15)+1,4))</f>
        <v/>
      </c>
      <c r="HG15" s="103" t="str">
        <f t="shared" ref="HG15:HG23" si="163">IF(ISNUMBER(SEARCH("*female*",HL15)),"female",IF(ISNUMBER(SEARCH("*male*",HL15)),"male",""))</f>
        <v/>
      </c>
      <c r="HH15" s="104" t="str">
        <f t="shared" ref="HH15:HH23" si="164">IF(HL15="","",IF(ISERROR(MID(HL15,FIND("male,",HL15)+6,(FIND(")",HL15)-(FIND("male,",HL15)+6))))=TRUE,"missing/error",MID(HL15,FIND("male,",HL15)+6,(FIND(")",HL15)-(FIND("male,",HL15)+6)))))</f>
        <v/>
      </c>
      <c r="HI15" s="105" t="str">
        <f t="shared" ref="HI15:HI23" si="165">IF(HE15="","",(MID(HE15,(SEARCH("^^",SUBSTITUTE(HE15," ","^^",LEN(HE15)-LEN(SUBSTITUTE(HE15," ","")))))+1,99)&amp;"_"&amp;LEFT(HE15,FIND(" ",HE15)-1)&amp;"_"&amp;HF15))</f>
        <v/>
      </c>
      <c r="HJ15" s="2" t="str">
        <f t="shared" ref="HJ15:HJ23" si="166">IF(HL15="","",IF((LEN(HL15)-LEN(SUBSTITUTE(HL15,"male","")))/LEN("male")&gt;1,"!",IF(RIGHT(HL15,1)=")","",IF(RIGHT(HL15,2)=") ","",IF(RIGHT(HL15,2)=").","","!!")))))</f>
        <v/>
      </c>
      <c r="HK15" s="96"/>
      <c r="HL15" s="286"/>
      <c r="HM15" s="97" t="str">
        <f t="shared" ref="HM15:HM24" si="167">IF(HQ15="","",HM$3)</f>
        <v/>
      </c>
      <c r="HN15" s="98" t="str">
        <f t="shared" ref="HN15:HN24" si="168">IF(HQ15="","",HM$1)</f>
        <v/>
      </c>
      <c r="HO15" s="293" t="str">
        <f t="shared" si="96"/>
        <v/>
      </c>
      <c r="HP15" s="293" t="str">
        <f t="shared" si="97"/>
        <v/>
      </c>
      <c r="HQ15" s="101" t="str">
        <f t="shared" ref="HQ15:HQ24" si="169">IF(HX15="","",IF(ISNUMBER(SEARCH(":",HX15)),MID(HX15,FIND(":",HX15)+2,FIND("(",HX15)-FIND(":",HX15)-3),LEFT(HX15,FIND("(",HX15)-2)))</f>
        <v/>
      </c>
      <c r="HR15" s="102" t="str">
        <f t="shared" ref="HR15:HR24" si="170">IF(HX15="","",MID(HX15,FIND("(",HX15)+1,4))</f>
        <v/>
      </c>
      <c r="HS15" s="103" t="str">
        <f t="shared" ref="HS15:HS24" si="171">IF(ISNUMBER(SEARCH("*female*",HX15)),"female",IF(ISNUMBER(SEARCH("*male*",HX15)),"male",""))</f>
        <v/>
      </c>
      <c r="HT15" s="104" t="str">
        <f t="shared" si="25"/>
        <v/>
      </c>
      <c r="HU15" s="105" t="str">
        <f t="shared" ref="HU15:HU24" si="172">IF(HQ15="","",(MID(HQ15,(SEARCH("^^",SUBSTITUTE(HQ15," ","^^",LEN(HQ15)-LEN(SUBSTITUTE(HQ15," ","")))))+1,99)&amp;"_"&amp;LEFT(HQ15,FIND(" ",HQ15)-1)&amp;"_"&amp;HR15))</f>
        <v/>
      </c>
      <c r="HV15" s="2" t="str">
        <f t="shared" ref="HV15:HV24" si="173">IF(HX15="","",IF((LEN(HX15)-LEN(SUBSTITUTE(HX15,"male","")))/LEN("male")&gt;1,"!",IF(RIGHT(HX15,1)=")","",IF(RIGHT(HX15,2)=") ","",IF(RIGHT(HX15,2)=").","","!!")))))</f>
        <v/>
      </c>
      <c r="HW15" s="96"/>
      <c r="HX15" s="286"/>
      <c r="HY15" s="97">
        <f t="shared" ref="HY15:HY23" si="174">IF(IC15="","",HY$3)</f>
        <v>44240</v>
      </c>
      <c r="HZ15" s="98" t="str">
        <f t="shared" ref="HZ15:HZ23" si="175">IF(IC15="","",HY$1)</f>
        <v>Conte II</v>
      </c>
      <c r="IA15" s="293">
        <v>44210</v>
      </c>
      <c r="IB15" s="100">
        <f>HY$3</f>
        <v>44240</v>
      </c>
      <c r="IC15" s="101" t="str">
        <f t="shared" ref="IC15:IC23" si="176">IF(IJ15="","",IF(ISNUMBER(SEARCH(":",IJ15)),MID(IJ15,FIND(":",IJ15)+2,FIND("(",IJ15)-FIND(":",IJ15)-3),LEFT(IJ15,FIND("(",IJ15)-2)))</f>
        <v>Giuseppe Conte</v>
      </c>
      <c r="ID15" s="102" t="str">
        <f t="shared" ref="ID15:ID23" si="177">IF(IJ15="","",MID(IJ15,FIND("(",IJ15)+1,4))</f>
        <v>1964</v>
      </c>
      <c r="IE15" s="103" t="str">
        <f t="shared" ref="IE15:IE23" si="178">IF(ISNUMBER(SEARCH("*female*",IJ15)),"female",IF(ISNUMBER(SEARCH("*male*",IJ15)),"male",""))</f>
        <v>male</v>
      </c>
      <c r="IF15" s="104" t="str">
        <f t="shared" ref="IF15:IF23" si="179">IF(IJ15="","",IF(ISERROR(MID(IJ15,FIND("male,",IJ15)+6,(FIND(")",IJ15)-(FIND("male,",IJ15)+6))))=TRUE,"missing/error",MID(IJ15,FIND("male,",IJ15)+6,(FIND(")",IJ15)-(FIND("male,",IJ15)+6)))))</f>
        <v>it_independent01</v>
      </c>
      <c r="IG15" s="105" t="str">
        <f t="shared" ref="IG15:IG23" si="180">IF(IC15="","",(MID(IC15,(SEARCH("^^",SUBSTITUTE(IC15," ","^^",LEN(IC15)-LEN(SUBSTITUTE(IC15," ","")))))+1,99)&amp;"_"&amp;LEFT(IC15,FIND(" ",IC15)-1)&amp;"_"&amp;ID15))</f>
        <v>Conte_Giuseppe_1964</v>
      </c>
      <c r="IH15" s="2" t="str">
        <f t="shared" ref="IH15:IH23" si="181">IF(IJ15="","",IF((LEN(IJ15)-LEN(SUBSTITUTE(IJ15,"male","")))/LEN("male")&gt;1,"!",IF(RIGHT(IJ15,1)=")","",IF(RIGHT(IJ15,2)=") ","",IF(RIGHT(IJ15,2)=").","","!!")))))</f>
        <v/>
      </c>
      <c r="II15" s="96"/>
      <c r="IJ15" s="286" t="s">
        <v>2556</v>
      </c>
      <c r="IK15" s="291" t="str">
        <f t="shared" ref="IK15:IK24" si="182">IF(IO15="","",IK$3)</f>
        <v/>
      </c>
      <c r="IL15" s="292" t="str">
        <f t="shared" ref="IL15:IL24" si="183">IF(IO15="","",IK$1)</f>
        <v/>
      </c>
      <c r="IM15" s="293" t="str">
        <f t="shared" ref="IM15:IM24" si="184">IF(IO15="","",IK$2)</f>
        <v/>
      </c>
      <c r="IN15" s="293" t="str">
        <f t="shared" ref="IN15:IN24" si="185">IF(IO15="","",IK$3)</f>
        <v/>
      </c>
      <c r="IO15" s="294" t="str">
        <f t="shared" ref="IO15:IO24" si="186">IF(IV15="","",IF(ISNUMBER(SEARCH(":",IV15)),MID(IV15,FIND(":",IV15)+2,FIND("(",IV15)-FIND(":",IV15)-3),LEFT(IV15,FIND("(",IV15)-2)))</f>
        <v/>
      </c>
      <c r="IP15" s="295" t="str">
        <f t="shared" ref="IP15:IP24" si="187">IF(IV15="","",MID(IV15,FIND("(",IV15)+1,4))</f>
        <v/>
      </c>
      <c r="IQ15" s="296" t="str">
        <f t="shared" ref="IQ15:IQ24" si="188">IF(ISNUMBER(SEARCH("*female*",IV15)),"female",IF(ISNUMBER(SEARCH("*male*",IV15)),"male",""))</f>
        <v/>
      </c>
      <c r="IR15" s="297" t="str">
        <f t="shared" ref="IR15:IR24" si="189">IF(IV15="","",IF(ISERROR(MID(IV15,FIND("male,",IV15)+6,(FIND(")",IV15)-(FIND("male,",IV15)+6))))=TRUE,"missing/error",MID(IV15,FIND("male,",IV15)+6,(FIND(")",IV15)-(FIND("male,",IV15)+6)))))</f>
        <v/>
      </c>
      <c r="IS15" s="298" t="str">
        <f t="shared" ref="IS15:IS24" si="190">IF(IO15="","",(MID(IO15,(SEARCH("^^",SUBSTITUTE(IO15," ","^^",LEN(IO15)-LEN(SUBSTITUTE(IO15," ","")))))+1,99)&amp;"_"&amp;LEFT(IO15,FIND(" ",IO15)-1)&amp;"_"&amp;IP15))</f>
        <v/>
      </c>
      <c r="IT15" s="299" t="str">
        <f t="shared" ref="IT15:IT24" si="191">IF(IV15="","",IF((LEN(IV15)-LEN(SUBSTITUTE(IV15,"male","")))/LEN("male")&gt;1,"!",IF(RIGHT(IV15,1)=")","",IF(RIGHT(IV15,2)=") ","",IF(RIGHT(IV15,2)=").","","!!")))))</f>
        <v/>
      </c>
      <c r="IU15" s="300"/>
      <c r="IV15" s="286"/>
      <c r="IW15" s="97" t="str">
        <f t="shared" ref="IW15:IW46" si="192">IF(JA15="","",IW$3)</f>
        <v/>
      </c>
      <c r="IX15" s="98" t="str">
        <f t="shared" ref="IX15:IX46" si="193">IF(JA15="","",IW$1)</f>
        <v/>
      </c>
      <c r="IY15" s="293" t="str">
        <f t="shared" si="125"/>
        <v/>
      </c>
      <c r="IZ15" s="293" t="str">
        <f t="shared" si="126"/>
        <v/>
      </c>
      <c r="JA15" s="101" t="str">
        <f t="shared" ref="JA15:JA46" si="194">IF(JH15="","",IF(ISNUMBER(SEARCH(":",JH15)),MID(JH15,FIND(":",JH15)+2,FIND("(",JH15)-FIND(":",JH15)-3),LEFT(JH15,FIND("(",JH15)-2)))</f>
        <v/>
      </c>
      <c r="JB15" s="102" t="str">
        <f t="shared" ref="JB15:JB46" si="195">IF(JH15="","",MID(JH15,FIND("(",JH15)+1,4))</f>
        <v/>
      </c>
      <c r="JC15" s="103" t="str">
        <f t="shared" ref="JC15:JC46" si="196">IF(ISNUMBER(SEARCH("*female*",JH15)),"female",IF(ISNUMBER(SEARCH("*male*",JH15)),"male",""))</f>
        <v/>
      </c>
      <c r="JD15" s="104" t="str">
        <f t="shared" ref="JD15:JD46" si="197">IF(JH15="","",IF(ISERROR(MID(JH15,FIND("male,",JH15)+6,(FIND(")",JH15)-(FIND("male,",JH15)+6))))=TRUE,"missing/error",MID(JH15,FIND("male,",JH15)+6,(FIND(")",JH15)-(FIND("male,",JH15)+6)))))</f>
        <v/>
      </c>
      <c r="JE15" s="105" t="str">
        <f t="shared" ref="JE15:JE46" si="198">IF(JA15="","",(MID(JA15,(SEARCH("^^",SUBSTITUTE(JA15," ","^^",LEN(JA15)-LEN(SUBSTITUTE(JA15," ","")))))+1,99)&amp;"_"&amp;LEFT(JA15,FIND(" ",JA15)-1)&amp;"_"&amp;JB15))</f>
        <v/>
      </c>
      <c r="JF15" s="2" t="str">
        <f t="shared" ref="JF15:JF23" si="199">IF(JH15="","",IF((LEN(JH15)-LEN(SUBSTITUTE(JH15,"male","")))/LEN("male")&gt;1,"!",IF(RIGHT(JH15,1)=")","",IF(RIGHT(JH15,2)=") ","",IF(RIGHT(JH15,2)=").","","!!")))))</f>
        <v/>
      </c>
      <c r="JG15" s="96"/>
      <c r="JH15" s="286"/>
      <c r="JI15" s="97" t="str">
        <f t="shared" ref="JI15:JI23" si="200">IF(JM15="","",JI$3)</f>
        <v/>
      </c>
      <c r="JJ15" s="98" t="str">
        <f t="shared" ref="JJ15:JJ23" si="201">IF(JM15="","",JI$1)</f>
        <v/>
      </c>
      <c r="JK15" s="99"/>
      <c r="JL15" s="100"/>
      <c r="JM15" s="101" t="str">
        <f t="shared" ref="JM15:JM23" si="202">IF(JT15="","",IF(ISNUMBER(SEARCH(":",JT15)),MID(JT15,FIND(":",JT15)+2,FIND("(",JT15)-FIND(":",JT15)-3),LEFT(JT15,FIND("(",JT15)-2)))</f>
        <v/>
      </c>
      <c r="JN15" s="102" t="str">
        <f t="shared" ref="JN15:JN23" si="203">IF(JT15="","",MID(JT15,FIND("(",JT15)+1,4))</f>
        <v/>
      </c>
      <c r="JO15" s="103" t="str">
        <f t="shared" ref="JO15:JO23" si="204">IF(ISNUMBER(SEARCH("*female*",JT15)),"female",IF(ISNUMBER(SEARCH("*male*",JT15)),"male",""))</f>
        <v/>
      </c>
      <c r="JP15" s="104" t="str">
        <f t="shared" ref="JP15:JP23" si="205">IF(JT15="","",IF(ISERROR(MID(JT15,FIND("male,",JT15)+6,(FIND(")",JT15)-(FIND("male,",JT15)+6))))=TRUE,"missing/error",MID(JT15,FIND("male,",JT15)+6,(FIND(")",JT15)-(FIND("male,",JT15)+6)))))</f>
        <v/>
      </c>
      <c r="JQ15" s="105" t="str">
        <f t="shared" ref="JQ15:JQ23" si="206">IF(JM15="","",(MID(JM15,(SEARCH("^^",SUBSTITUTE(JM15," ","^^",LEN(JM15)-LEN(SUBSTITUTE(JM15," ","")))))+1,99)&amp;"_"&amp;LEFT(JM15,FIND(" ",JM15)-1)&amp;"_"&amp;JN15))</f>
        <v/>
      </c>
      <c r="JR15" s="2" t="str">
        <f t="shared" ref="JR15:JR23" si="207">IF(JT15="","",IF((LEN(JT15)-LEN(SUBSTITUTE(JT15,"male","")))/LEN("male")&gt;1,"!",IF(RIGHT(JT15,1)=")","",IF(RIGHT(JT15,2)=") ","",IF(RIGHT(JT15,2)=").","","!!")))))</f>
        <v/>
      </c>
      <c r="JS15" s="96"/>
      <c r="JT15" s="286"/>
      <c r="JU15" s="97" t="str">
        <f t="shared" ref="JU15:JU23" si="208">IF(JY15="","",JU$3)</f>
        <v/>
      </c>
      <c r="JV15" s="98" t="str">
        <f t="shared" ref="JV15:JV23" si="209">IF(JY15="","",JU$1)</f>
        <v/>
      </c>
      <c r="JW15" s="99"/>
      <c r="JX15" s="100"/>
      <c r="JY15" s="101" t="str">
        <f t="shared" ref="JY15:JY23" si="210">IF(KF15="","",IF(ISNUMBER(SEARCH(":",KF15)),MID(KF15,FIND(":",KF15)+2,FIND("(",KF15)-FIND(":",KF15)-3),LEFT(KF15,FIND("(",KF15)-2)))</f>
        <v/>
      </c>
      <c r="JZ15" s="102" t="str">
        <f t="shared" ref="JZ15:JZ23" si="211">IF(KF15="","",MID(KF15,FIND("(",KF15)+1,4))</f>
        <v/>
      </c>
      <c r="KA15" s="103" t="str">
        <f t="shared" ref="KA15:KA23" si="212">IF(ISNUMBER(SEARCH("*female*",KF15)),"female",IF(ISNUMBER(SEARCH("*male*",KF15)),"male",""))</f>
        <v/>
      </c>
      <c r="KB15" s="104" t="str">
        <f t="shared" ref="KB15:KB23" si="213">IF(KF15="","",IF(ISERROR(MID(KF15,FIND("male,",KF15)+6,(FIND(")",KF15)-(FIND("male,",KF15)+6))))=TRUE,"missing/error",MID(KF15,FIND("male,",KF15)+6,(FIND(")",KF15)-(FIND("male,",KF15)+6)))))</f>
        <v/>
      </c>
      <c r="KC15" s="105" t="str">
        <f t="shared" ref="KC15:KC23" si="214">IF(JY15="","",(MID(JY15,(SEARCH("^^",SUBSTITUTE(JY15," ","^^",LEN(JY15)-LEN(SUBSTITUTE(JY15," ","")))))+1,99)&amp;"_"&amp;LEFT(JY15,FIND(" ",JY15)-1)&amp;"_"&amp;JZ15))</f>
        <v/>
      </c>
      <c r="KD15" s="2" t="str">
        <f t="shared" ref="KD15:KD23" si="215">IF(KF15="","",IF((LEN(KF15)-LEN(SUBSTITUTE(KF15,"male","")))/LEN("male")&gt;1,"!",IF(RIGHT(KF15,1)=")","",IF(RIGHT(KF15,2)=") ","",IF(RIGHT(KF15,2)=").","","!!")))))</f>
        <v/>
      </c>
      <c r="KE15" s="96"/>
      <c r="KF15" s="286"/>
    </row>
    <row r="16" spans="1:292" ht="13.5" customHeight="1" x14ac:dyDescent="0.2">
      <c r="A16" s="21"/>
      <c r="B16" s="96" t="s">
        <v>310</v>
      </c>
      <c r="C16" s="2" t="s">
        <v>311</v>
      </c>
      <c r="D16" s="286"/>
      <c r="E16" s="97" t="s">
        <v>286</v>
      </c>
      <c r="F16" s="98" t="s">
        <v>286</v>
      </c>
      <c r="G16" s="99" t="s">
        <v>286</v>
      </c>
      <c r="H16" s="100" t="s">
        <v>286</v>
      </c>
      <c r="I16" s="101" t="s">
        <v>286</v>
      </c>
      <c r="J16" s="102" t="s">
        <v>286</v>
      </c>
      <c r="K16" s="103" t="s">
        <v>286</v>
      </c>
      <c r="L16" s="104" t="s">
        <v>286</v>
      </c>
      <c r="M16" s="105" t="s">
        <v>286</v>
      </c>
      <c r="O16" s="96"/>
      <c r="P16" s="286"/>
      <c r="Q16" s="97" t="s">
        <v>286</v>
      </c>
      <c r="R16" s="98" t="s">
        <v>286</v>
      </c>
      <c r="S16" s="99" t="s">
        <v>286</v>
      </c>
      <c r="T16" s="100" t="s">
        <v>286</v>
      </c>
      <c r="U16" s="101" t="s">
        <v>286</v>
      </c>
      <c r="V16" s="102" t="s">
        <v>286</v>
      </c>
      <c r="W16" s="103" t="s">
        <v>286</v>
      </c>
      <c r="X16" s="104" t="s">
        <v>286</v>
      </c>
      <c r="Y16" s="105" t="s">
        <v>286</v>
      </c>
      <c r="Z16" s="2" t="s">
        <v>286</v>
      </c>
      <c r="AA16" s="96"/>
      <c r="AB16" s="286"/>
      <c r="AC16" s="97" t="s">
        <v>286</v>
      </c>
      <c r="AD16" s="98" t="s">
        <v>286</v>
      </c>
      <c r="AE16" s="99" t="s">
        <v>286</v>
      </c>
      <c r="AF16" s="100" t="s">
        <v>286</v>
      </c>
      <c r="AG16" s="101" t="s">
        <v>286</v>
      </c>
      <c r="AH16" s="102" t="s">
        <v>286</v>
      </c>
      <c r="AI16" s="103" t="s">
        <v>286</v>
      </c>
      <c r="AJ16" s="104" t="s">
        <v>286</v>
      </c>
      <c r="AK16" s="105" t="s">
        <v>286</v>
      </c>
      <c r="AM16" s="96"/>
      <c r="AN16" s="286"/>
      <c r="AO16" s="97" t="s">
        <v>286</v>
      </c>
      <c r="AP16" s="98" t="s">
        <v>286</v>
      </c>
      <c r="AQ16" s="99" t="s">
        <v>286</v>
      </c>
      <c r="AR16" s="100" t="s">
        <v>286</v>
      </c>
      <c r="AS16" s="101" t="s">
        <v>286</v>
      </c>
      <c r="AT16" s="102" t="s">
        <v>286</v>
      </c>
      <c r="AU16" s="103" t="s">
        <v>286</v>
      </c>
      <c r="AV16" s="104" t="s">
        <v>286</v>
      </c>
      <c r="AW16" s="105" t="s">
        <v>286</v>
      </c>
      <c r="AX16" s="2" t="s">
        <v>286</v>
      </c>
      <c r="AY16" s="96"/>
      <c r="AZ16" s="286"/>
      <c r="BA16" s="97" t="s">
        <v>286</v>
      </c>
      <c r="BB16" s="98" t="s">
        <v>286</v>
      </c>
      <c r="BC16" s="99" t="s">
        <v>286</v>
      </c>
      <c r="BD16" s="100" t="s">
        <v>286</v>
      </c>
      <c r="BE16" s="101" t="s">
        <v>286</v>
      </c>
      <c r="BF16" s="102" t="s">
        <v>286</v>
      </c>
      <c r="BG16" s="103" t="s">
        <v>286</v>
      </c>
      <c r="BH16" s="104" t="s">
        <v>286</v>
      </c>
      <c r="BI16" s="105" t="s">
        <v>286</v>
      </c>
      <c r="BJ16" s="2" t="s">
        <v>286</v>
      </c>
      <c r="BK16" s="96"/>
      <c r="BL16" s="286"/>
      <c r="BM16" s="97" t="s">
        <v>286</v>
      </c>
      <c r="BN16" s="98" t="s">
        <v>286</v>
      </c>
      <c r="BO16" s="99" t="s">
        <v>286</v>
      </c>
      <c r="BP16" s="100" t="s">
        <v>286</v>
      </c>
      <c r="BQ16" s="101" t="s">
        <v>286</v>
      </c>
      <c r="BR16" s="102" t="s">
        <v>286</v>
      </c>
      <c r="BS16" s="103" t="s">
        <v>286</v>
      </c>
      <c r="BT16" s="104" t="s">
        <v>286</v>
      </c>
      <c r="BU16" s="105" t="s">
        <v>286</v>
      </c>
      <c r="BV16" s="2" t="s">
        <v>286</v>
      </c>
      <c r="BW16" s="96"/>
      <c r="BX16" s="286"/>
      <c r="BY16" s="97" t="s">
        <v>286</v>
      </c>
      <c r="BZ16" s="98" t="s">
        <v>286</v>
      </c>
      <c r="CA16" s="99" t="s">
        <v>286</v>
      </c>
      <c r="CB16" s="100" t="s">
        <v>286</v>
      </c>
      <c r="CC16" s="101" t="s">
        <v>286</v>
      </c>
      <c r="CD16" s="102" t="s">
        <v>286</v>
      </c>
      <c r="CE16" s="103" t="s">
        <v>286</v>
      </c>
      <c r="CF16" s="104" t="s">
        <v>286</v>
      </c>
      <c r="CG16" s="105" t="s">
        <v>286</v>
      </c>
      <c r="CH16" s="2" t="s">
        <v>286</v>
      </c>
      <c r="CI16" s="96"/>
      <c r="CJ16" s="286"/>
      <c r="CK16" s="97" t="s">
        <v>286</v>
      </c>
      <c r="CL16" s="98" t="s">
        <v>286</v>
      </c>
      <c r="CM16" s="99" t="s">
        <v>286</v>
      </c>
      <c r="CN16" s="100" t="s">
        <v>286</v>
      </c>
      <c r="CO16" s="101" t="s">
        <v>286</v>
      </c>
      <c r="CP16" s="102" t="s">
        <v>286</v>
      </c>
      <c r="CQ16" s="103" t="s">
        <v>286</v>
      </c>
      <c r="CR16" s="104" t="s">
        <v>286</v>
      </c>
      <c r="CS16" s="105" t="s">
        <v>286</v>
      </c>
      <c r="CT16" s="2" t="s">
        <v>286</v>
      </c>
      <c r="CU16" s="96"/>
      <c r="CV16" s="286"/>
      <c r="CW16" s="97" t="s">
        <v>286</v>
      </c>
      <c r="CX16" s="98" t="s">
        <v>286</v>
      </c>
      <c r="CY16" s="99" t="s">
        <v>286</v>
      </c>
      <c r="CZ16" s="100" t="s">
        <v>286</v>
      </c>
      <c r="DA16" s="101" t="s">
        <v>286</v>
      </c>
      <c r="DB16" s="102" t="s">
        <v>286</v>
      </c>
      <c r="DC16" s="103" t="s">
        <v>286</v>
      </c>
      <c r="DD16" s="104" t="s">
        <v>286</v>
      </c>
      <c r="DE16" s="105" t="s">
        <v>286</v>
      </c>
      <c r="DF16" s="2" t="s">
        <v>286</v>
      </c>
      <c r="DG16" s="96"/>
      <c r="DH16" s="286"/>
      <c r="DI16" s="97" t="s">
        <v>286</v>
      </c>
      <c r="DJ16" s="98" t="s">
        <v>286</v>
      </c>
      <c r="DK16" s="99"/>
      <c r="DL16" s="100"/>
      <c r="DM16" s="101" t="s">
        <v>286</v>
      </c>
      <c r="DN16" s="102" t="s">
        <v>286</v>
      </c>
      <c r="DO16" s="103" t="s">
        <v>286</v>
      </c>
      <c r="DP16" s="104" t="s">
        <v>286</v>
      </c>
      <c r="DQ16" s="105" t="s">
        <v>286</v>
      </c>
      <c r="DR16" s="2" t="s">
        <v>286</v>
      </c>
      <c r="DS16" s="96"/>
      <c r="DT16" s="286"/>
      <c r="DU16" s="97" t="s">
        <v>286</v>
      </c>
      <c r="DV16" s="98" t="s">
        <v>286</v>
      </c>
      <c r="DW16" s="99" t="s">
        <v>286</v>
      </c>
      <c r="DX16" s="100" t="s">
        <v>286</v>
      </c>
      <c r="DY16" s="101" t="s">
        <v>286</v>
      </c>
      <c r="DZ16" s="102" t="s">
        <v>286</v>
      </c>
      <c r="EA16" s="103" t="s">
        <v>286</v>
      </c>
      <c r="EB16" s="104" t="s">
        <v>286</v>
      </c>
      <c r="EC16" s="105" t="s">
        <v>286</v>
      </c>
      <c r="EE16" s="96"/>
      <c r="EF16" s="286"/>
      <c r="EG16" s="97">
        <v>38854</v>
      </c>
      <c r="EH16" s="98" t="s">
        <v>518</v>
      </c>
      <c r="EI16" s="99">
        <v>38465</v>
      </c>
      <c r="EJ16" s="100">
        <v>38854</v>
      </c>
      <c r="EK16" s="101" t="s">
        <v>663</v>
      </c>
      <c r="EL16" s="102" t="s">
        <v>658</v>
      </c>
      <c r="EM16" s="103" t="s">
        <v>531</v>
      </c>
      <c r="EN16" s="104" t="s">
        <v>1321</v>
      </c>
      <c r="EO16" s="105" t="s">
        <v>664</v>
      </c>
      <c r="EQ16" s="96"/>
      <c r="ER16" s="286"/>
      <c r="ES16" s="97" t="s">
        <v>286</v>
      </c>
      <c r="ET16" s="98" t="s">
        <v>286</v>
      </c>
      <c r="EU16" s="99" t="s">
        <v>286</v>
      </c>
      <c r="EV16" s="100" t="s">
        <v>286</v>
      </c>
      <c r="EW16" s="101" t="s">
        <v>286</v>
      </c>
      <c r="EX16" s="102" t="s">
        <v>286</v>
      </c>
      <c r="EY16" s="103" t="s">
        <v>286</v>
      </c>
      <c r="EZ16" s="104" t="s">
        <v>286</v>
      </c>
      <c r="FA16" s="105" t="s">
        <v>286</v>
      </c>
      <c r="FB16" s="2" t="s">
        <v>286</v>
      </c>
      <c r="FC16" s="96"/>
      <c r="FD16" s="286"/>
      <c r="FE16" s="97" t="s">
        <v>286</v>
      </c>
      <c r="FF16" s="98" t="s">
        <v>286</v>
      </c>
      <c r="FG16" s="99" t="s">
        <v>286</v>
      </c>
      <c r="FH16" s="100" t="s">
        <v>286</v>
      </c>
      <c r="FI16" s="101" t="s">
        <v>286</v>
      </c>
      <c r="FJ16" s="102" t="s">
        <v>286</v>
      </c>
      <c r="FK16" s="103" t="s">
        <v>286</v>
      </c>
      <c r="FL16" s="104" t="s">
        <v>286</v>
      </c>
      <c r="FM16" s="105" t="s">
        <v>286</v>
      </c>
      <c r="FO16" s="96"/>
      <c r="FP16" s="286"/>
      <c r="FQ16" s="97" t="s">
        <v>286</v>
      </c>
      <c r="FR16" s="98" t="s">
        <v>286</v>
      </c>
      <c r="FS16" s="99" t="s">
        <v>286</v>
      </c>
      <c r="FT16" s="100" t="s">
        <v>286</v>
      </c>
      <c r="FU16" s="101" t="s">
        <v>286</v>
      </c>
      <c r="FV16" s="102" t="s">
        <v>286</v>
      </c>
      <c r="FW16" s="103" t="s">
        <v>286</v>
      </c>
      <c r="FX16" s="104" t="s">
        <v>286</v>
      </c>
      <c r="FY16" s="105" t="s">
        <v>286</v>
      </c>
      <c r="GA16" s="96"/>
      <c r="GB16" s="286"/>
      <c r="GC16" s="97" t="s">
        <v>286</v>
      </c>
      <c r="GD16" s="98" t="s">
        <v>286</v>
      </c>
      <c r="GE16" s="99" t="s">
        <v>286</v>
      </c>
      <c r="GF16" s="100" t="s">
        <v>286</v>
      </c>
      <c r="GG16" s="101" t="s">
        <v>286</v>
      </c>
      <c r="GH16" s="102" t="s">
        <v>286</v>
      </c>
      <c r="GI16" s="103" t="s">
        <v>286</v>
      </c>
      <c r="GJ16" s="104" t="s">
        <v>286</v>
      </c>
      <c r="GK16" s="105" t="s">
        <v>286</v>
      </c>
      <c r="GL16" s="2" t="s">
        <v>286</v>
      </c>
      <c r="GM16" s="96"/>
      <c r="GN16" s="286"/>
      <c r="GO16" s="97" t="str">
        <f t="shared" si="149"/>
        <v/>
      </c>
      <c r="GP16" s="98" t="str">
        <f t="shared" si="150"/>
        <v/>
      </c>
      <c r="GQ16" s="99" t="str">
        <f t="shared" si="151"/>
        <v/>
      </c>
      <c r="GR16" s="100" t="str">
        <f t="shared" si="152"/>
        <v/>
      </c>
      <c r="GS16" s="101" t="str">
        <f t="shared" si="153"/>
        <v/>
      </c>
      <c r="GT16" s="102" t="str">
        <f t="shared" si="154"/>
        <v/>
      </c>
      <c r="GU16" s="103" t="str">
        <f t="shared" si="155"/>
        <v/>
      </c>
      <c r="GV16" s="104" t="str">
        <f t="shared" si="156"/>
        <v/>
      </c>
      <c r="GW16" s="105" t="str">
        <f t="shared" si="157"/>
        <v/>
      </c>
      <c r="GX16" s="2" t="str">
        <f t="shared" si="158"/>
        <v/>
      </c>
      <c r="GY16" s="96"/>
      <c r="GZ16" s="286"/>
      <c r="HA16" s="97" t="str">
        <f t="shared" si="159"/>
        <v/>
      </c>
      <c r="HB16" s="98" t="str">
        <f t="shared" si="160"/>
        <v/>
      </c>
      <c r="HC16" s="293" t="str">
        <f t="shared" si="86"/>
        <v/>
      </c>
      <c r="HD16" s="293" t="str">
        <f t="shared" si="87"/>
        <v/>
      </c>
      <c r="HE16" s="101" t="str">
        <f t="shared" si="161"/>
        <v/>
      </c>
      <c r="HF16" s="102" t="str">
        <f t="shared" si="162"/>
        <v/>
      </c>
      <c r="HG16" s="103" t="str">
        <f t="shared" si="163"/>
        <v/>
      </c>
      <c r="HH16" s="104" t="str">
        <f t="shared" si="164"/>
        <v/>
      </c>
      <c r="HI16" s="105" t="str">
        <f t="shared" si="165"/>
        <v/>
      </c>
      <c r="HJ16" s="2" t="str">
        <f t="shared" si="166"/>
        <v/>
      </c>
      <c r="HK16" s="96"/>
      <c r="HL16" s="286"/>
      <c r="HM16" s="97" t="str">
        <f t="shared" si="167"/>
        <v/>
      </c>
      <c r="HN16" s="98" t="str">
        <f t="shared" si="168"/>
        <v/>
      </c>
      <c r="HO16" s="293" t="str">
        <f t="shared" si="96"/>
        <v/>
      </c>
      <c r="HP16" s="293" t="str">
        <f t="shared" si="97"/>
        <v/>
      </c>
      <c r="HQ16" s="101" t="str">
        <f t="shared" si="169"/>
        <v/>
      </c>
      <c r="HR16" s="102" t="str">
        <f t="shared" si="170"/>
        <v/>
      </c>
      <c r="HS16" s="103" t="str">
        <f t="shared" si="171"/>
        <v/>
      </c>
      <c r="HT16" s="104" t="str">
        <f t="shared" si="25"/>
        <v/>
      </c>
      <c r="HU16" s="105" t="str">
        <f t="shared" si="172"/>
        <v/>
      </c>
      <c r="HV16" s="2" t="str">
        <f t="shared" si="173"/>
        <v/>
      </c>
      <c r="HW16" s="96"/>
      <c r="HX16" s="286"/>
      <c r="HY16" s="97" t="str">
        <f t="shared" si="174"/>
        <v/>
      </c>
      <c r="HZ16" s="98" t="str">
        <f t="shared" si="175"/>
        <v/>
      </c>
      <c r="IA16" s="293" t="str">
        <f t="shared" si="105"/>
        <v/>
      </c>
      <c r="IB16" s="293" t="str">
        <f t="shared" si="106"/>
        <v/>
      </c>
      <c r="IC16" s="101" t="str">
        <f t="shared" si="176"/>
        <v/>
      </c>
      <c r="ID16" s="102" t="str">
        <f t="shared" si="177"/>
        <v/>
      </c>
      <c r="IE16" s="103" t="str">
        <f t="shared" si="178"/>
        <v/>
      </c>
      <c r="IF16" s="104" t="str">
        <f t="shared" si="179"/>
        <v/>
      </c>
      <c r="IG16" s="105" t="str">
        <f t="shared" si="180"/>
        <v/>
      </c>
      <c r="IH16" s="2" t="str">
        <f t="shared" si="181"/>
        <v/>
      </c>
      <c r="II16" s="96"/>
      <c r="IJ16" s="286"/>
      <c r="IK16" s="291" t="str">
        <f t="shared" si="182"/>
        <v/>
      </c>
      <c r="IL16" s="292" t="str">
        <f t="shared" si="183"/>
        <v/>
      </c>
      <c r="IM16" s="293" t="str">
        <f t="shared" si="184"/>
        <v/>
      </c>
      <c r="IN16" s="293" t="str">
        <f t="shared" si="185"/>
        <v/>
      </c>
      <c r="IO16" s="294" t="str">
        <f t="shared" si="186"/>
        <v/>
      </c>
      <c r="IP16" s="295" t="str">
        <f t="shared" si="187"/>
        <v/>
      </c>
      <c r="IQ16" s="296" t="str">
        <f t="shared" si="188"/>
        <v/>
      </c>
      <c r="IR16" s="297" t="str">
        <f t="shared" si="189"/>
        <v/>
      </c>
      <c r="IS16" s="298" t="str">
        <f t="shared" si="190"/>
        <v/>
      </c>
      <c r="IT16" s="299" t="str">
        <f t="shared" si="191"/>
        <v/>
      </c>
      <c r="IU16" s="300"/>
      <c r="IV16" s="286"/>
      <c r="IW16" s="97" t="str">
        <f t="shared" si="192"/>
        <v/>
      </c>
      <c r="IX16" s="98" t="str">
        <f t="shared" si="193"/>
        <v/>
      </c>
      <c r="IY16" s="293" t="str">
        <f t="shared" si="125"/>
        <v/>
      </c>
      <c r="IZ16" s="293" t="str">
        <f t="shared" si="126"/>
        <v/>
      </c>
      <c r="JA16" s="101" t="str">
        <f t="shared" si="194"/>
        <v/>
      </c>
      <c r="JB16" s="102" t="str">
        <f t="shared" si="195"/>
        <v/>
      </c>
      <c r="JC16" s="103" t="str">
        <f t="shared" si="196"/>
        <v/>
      </c>
      <c r="JD16" s="104" t="str">
        <f t="shared" si="197"/>
        <v/>
      </c>
      <c r="JE16" s="105" t="str">
        <f t="shared" si="198"/>
        <v/>
      </c>
      <c r="JF16" s="2" t="str">
        <f t="shared" si="199"/>
        <v/>
      </c>
      <c r="JG16" s="96"/>
      <c r="JH16" s="286"/>
      <c r="JI16" s="97" t="str">
        <f t="shared" si="200"/>
        <v/>
      </c>
      <c r="JJ16" s="98" t="str">
        <f t="shared" si="201"/>
        <v/>
      </c>
      <c r="JK16" s="99"/>
      <c r="JL16" s="100"/>
      <c r="JM16" s="101" t="str">
        <f t="shared" si="202"/>
        <v/>
      </c>
      <c r="JN16" s="102" t="str">
        <f t="shared" si="203"/>
        <v/>
      </c>
      <c r="JO16" s="103" t="str">
        <f t="shared" si="204"/>
        <v/>
      </c>
      <c r="JP16" s="104" t="str">
        <f t="shared" si="205"/>
        <v/>
      </c>
      <c r="JQ16" s="105" t="str">
        <f t="shared" si="206"/>
        <v/>
      </c>
      <c r="JR16" s="2" t="str">
        <f t="shared" si="207"/>
        <v/>
      </c>
      <c r="JS16" s="96"/>
      <c r="JT16" s="286"/>
      <c r="JU16" s="97" t="str">
        <f t="shared" si="208"/>
        <v/>
      </c>
      <c r="JV16" s="98" t="str">
        <f t="shared" si="209"/>
        <v/>
      </c>
      <c r="JW16" s="99"/>
      <c r="JX16" s="100"/>
      <c r="JY16" s="101" t="str">
        <f t="shared" si="210"/>
        <v/>
      </c>
      <c r="JZ16" s="102" t="str">
        <f t="shared" si="211"/>
        <v/>
      </c>
      <c r="KA16" s="103" t="str">
        <f t="shared" si="212"/>
        <v/>
      </c>
      <c r="KB16" s="104" t="str">
        <f t="shared" si="213"/>
        <v/>
      </c>
      <c r="KC16" s="105" t="str">
        <f t="shared" si="214"/>
        <v/>
      </c>
      <c r="KD16" s="2" t="str">
        <f t="shared" si="215"/>
        <v/>
      </c>
      <c r="KE16" s="96"/>
      <c r="KF16" s="286"/>
    </row>
    <row r="17" spans="1:292" ht="13.5" customHeight="1" x14ac:dyDescent="0.2">
      <c r="A17" s="21"/>
      <c r="B17" s="96" t="s">
        <v>308</v>
      </c>
      <c r="C17" s="2" t="s">
        <v>309</v>
      </c>
      <c r="D17" s="286"/>
      <c r="E17" s="97" t="s">
        <v>286</v>
      </c>
      <c r="F17" s="98" t="s">
        <v>286</v>
      </c>
      <c r="G17" s="99" t="s">
        <v>286</v>
      </c>
      <c r="H17" s="100" t="s">
        <v>286</v>
      </c>
      <c r="I17" s="101" t="s">
        <v>286</v>
      </c>
      <c r="J17" s="102" t="s">
        <v>286</v>
      </c>
      <c r="K17" s="103" t="s">
        <v>286</v>
      </c>
      <c r="L17" s="104" t="s">
        <v>286</v>
      </c>
      <c r="M17" s="105" t="s">
        <v>286</v>
      </c>
      <c r="O17" s="96"/>
      <c r="P17" s="286"/>
      <c r="Q17" s="97" t="s">
        <v>286</v>
      </c>
      <c r="R17" s="98" t="s">
        <v>286</v>
      </c>
      <c r="S17" s="99" t="s">
        <v>286</v>
      </c>
      <c r="T17" s="100" t="s">
        <v>286</v>
      </c>
      <c r="U17" s="101" t="s">
        <v>286</v>
      </c>
      <c r="V17" s="102" t="s">
        <v>286</v>
      </c>
      <c r="W17" s="103" t="s">
        <v>286</v>
      </c>
      <c r="X17" s="104" t="s">
        <v>286</v>
      </c>
      <c r="Y17" s="105" t="s">
        <v>286</v>
      </c>
      <c r="Z17" s="2" t="s">
        <v>286</v>
      </c>
      <c r="AA17" s="96"/>
      <c r="AB17" s="286"/>
      <c r="AC17" s="97" t="s">
        <v>286</v>
      </c>
      <c r="AD17" s="98" t="s">
        <v>286</v>
      </c>
      <c r="AE17" s="99" t="s">
        <v>286</v>
      </c>
      <c r="AF17" s="100" t="s">
        <v>286</v>
      </c>
      <c r="AG17" s="101" t="s">
        <v>286</v>
      </c>
      <c r="AH17" s="102" t="s">
        <v>286</v>
      </c>
      <c r="AI17" s="103" t="s">
        <v>286</v>
      </c>
      <c r="AJ17" s="104" t="s">
        <v>286</v>
      </c>
      <c r="AK17" s="105" t="s">
        <v>286</v>
      </c>
      <c r="AM17" s="96"/>
      <c r="AN17" s="286"/>
      <c r="AO17" s="97" t="s">
        <v>286</v>
      </c>
      <c r="AP17" s="98" t="s">
        <v>286</v>
      </c>
      <c r="AQ17" s="99" t="s">
        <v>286</v>
      </c>
      <c r="AR17" s="100" t="s">
        <v>286</v>
      </c>
      <c r="AS17" s="101" t="s">
        <v>286</v>
      </c>
      <c r="AT17" s="102" t="s">
        <v>286</v>
      </c>
      <c r="AU17" s="103" t="s">
        <v>286</v>
      </c>
      <c r="AV17" s="104" t="s">
        <v>286</v>
      </c>
      <c r="AW17" s="105" t="s">
        <v>286</v>
      </c>
      <c r="AX17" s="2" t="s">
        <v>286</v>
      </c>
      <c r="AY17" s="96"/>
      <c r="AZ17" s="286"/>
      <c r="BA17" s="97" t="s">
        <v>286</v>
      </c>
      <c r="BB17" s="98" t="s">
        <v>286</v>
      </c>
      <c r="BC17" s="99" t="s">
        <v>286</v>
      </c>
      <c r="BD17" s="100" t="s">
        <v>286</v>
      </c>
      <c r="BE17" s="101" t="s">
        <v>286</v>
      </c>
      <c r="BF17" s="102" t="s">
        <v>286</v>
      </c>
      <c r="BG17" s="103" t="s">
        <v>286</v>
      </c>
      <c r="BH17" s="104" t="s">
        <v>286</v>
      </c>
      <c r="BI17" s="105" t="s">
        <v>286</v>
      </c>
      <c r="BJ17" s="2" t="s">
        <v>286</v>
      </c>
      <c r="BK17" s="96"/>
      <c r="BL17" s="286"/>
      <c r="BM17" s="97" t="s">
        <v>286</v>
      </c>
      <c r="BN17" s="98" t="s">
        <v>286</v>
      </c>
      <c r="BO17" s="99" t="s">
        <v>286</v>
      </c>
      <c r="BP17" s="100" t="s">
        <v>286</v>
      </c>
      <c r="BQ17" s="101" t="s">
        <v>286</v>
      </c>
      <c r="BR17" s="102" t="s">
        <v>286</v>
      </c>
      <c r="BS17" s="103" t="s">
        <v>286</v>
      </c>
      <c r="BT17" s="104" t="s">
        <v>286</v>
      </c>
      <c r="BU17" s="105" t="s">
        <v>286</v>
      </c>
      <c r="BV17" s="2" t="s">
        <v>286</v>
      </c>
      <c r="BW17" s="96"/>
      <c r="BX17" s="286"/>
      <c r="BY17" s="97">
        <v>36089</v>
      </c>
      <c r="BZ17" s="98" t="s">
        <v>513</v>
      </c>
      <c r="CA17" s="99">
        <v>35202</v>
      </c>
      <c r="CB17" s="100">
        <v>36089</v>
      </c>
      <c r="CC17" s="101" t="s">
        <v>655</v>
      </c>
      <c r="CD17" s="102" t="s">
        <v>545</v>
      </c>
      <c r="CE17" s="103" t="s">
        <v>531</v>
      </c>
      <c r="CF17" s="104" t="s">
        <v>1372</v>
      </c>
      <c r="CG17" s="105" t="s">
        <v>656</v>
      </c>
      <c r="CH17" s="2" t="s">
        <v>286</v>
      </c>
      <c r="CI17" s="96"/>
      <c r="CJ17" s="286"/>
      <c r="CK17" s="97">
        <v>36516</v>
      </c>
      <c r="CL17" s="98" t="s">
        <v>514</v>
      </c>
      <c r="CM17" s="99">
        <v>36089</v>
      </c>
      <c r="CN17" s="100">
        <v>36516</v>
      </c>
      <c r="CO17" s="101" t="s">
        <v>657</v>
      </c>
      <c r="CP17" s="102" t="s">
        <v>658</v>
      </c>
      <c r="CQ17" s="103" t="s">
        <v>531</v>
      </c>
      <c r="CR17" s="104" t="s">
        <v>1434</v>
      </c>
      <c r="CS17" s="105" t="s">
        <v>659</v>
      </c>
      <c r="CT17" s="2" t="s">
        <v>286</v>
      </c>
      <c r="CU17" s="96"/>
      <c r="CV17" s="286"/>
      <c r="CW17" s="97" t="s">
        <v>286</v>
      </c>
      <c r="CX17" s="98" t="s">
        <v>286</v>
      </c>
      <c r="CY17" s="99"/>
      <c r="CZ17" s="100"/>
      <c r="DA17" s="101" t="s">
        <v>286</v>
      </c>
      <c r="DB17" s="102" t="s">
        <v>286</v>
      </c>
      <c r="DC17" s="103" t="s">
        <v>286</v>
      </c>
      <c r="DD17" s="104" t="s">
        <v>286</v>
      </c>
      <c r="DE17" s="105" t="s">
        <v>286</v>
      </c>
      <c r="DF17" s="2" t="s">
        <v>286</v>
      </c>
      <c r="DG17" s="96"/>
      <c r="DH17" s="286"/>
      <c r="DI17" s="97" t="s">
        <v>286</v>
      </c>
      <c r="DJ17" s="98" t="s">
        <v>286</v>
      </c>
      <c r="DK17" s="99" t="s">
        <v>286</v>
      </c>
      <c r="DL17" s="100" t="s">
        <v>286</v>
      </c>
      <c r="DM17" s="101" t="s">
        <v>286</v>
      </c>
      <c r="DN17" s="102" t="s">
        <v>286</v>
      </c>
      <c r="DO17" s="103" t="s">
        <v>286</v>
      </c>
      <c r="DP17" s="104" t="s">
        <v>286</v>
      </c>
      <c r="DQ17" s="105" t="s">
        <v>286</v>
      </c>
      <c r="DR17" s="2" t="s">
        <v>286</v>
      </c>
      <c r="DS17" s="96"/>
      <c r="DT17" s="286"/>
      <c r="DU17" s="97" t="s">
        <v>286</v>
      </c>
      <c r="DV17" s="98" t="s">
        <v>286</v>
      </c>
      <c r="DW17" s="99"/>
      <c r="DX17" s="100"/>
      <c r="DY17" s="101" t="s">
        <v>286</v>
      </c>
      <c r="DZ17" s="102" t="s">
        <v>286</v>
      </c>
      <c r="EA17" s="103" t="s">
        <v>286</v>
      </c>
      <c r="EB17" s="104" t="s">
        <v>286</v>
      </c>
      <c r="EC17" s="105" t="s">
        <v>286</v>
      </c>
      <c r="EE17" s="96"/>
      <c r="EF17" s="286"/>
      <c r="EG17" s="97" t="s">
        <v>286</v>
      </c>
      <c r="EH17" s="98" t="s">
        <v>286</v>
      </c>
      <c r="EI17" s="99" t="s">
        <v>286</v>
      </c>
      <c r="EJ17" s="100" t="s">
        <v>286</v>
      </c>
      <c r="EK17" s="101" t="s">
        <v>286</v>
      </c>
      <c r="EL17" s="102" t="s">
        <v>286</v>
      </c>
      <c r="EM17" s="103" t="s">
        <v>286</v>
      </c>
      <c r="EN17" s="104" t="s">
        <v>286</v>
      </c>
      <c r="EO17" s="105" t="s">
        <v>286</v>
      </c>
      <c r="EQ17" s="96"/>
      <c r="ER17" s="286"/>
      <c r="ES17" s="97" t="s">
        <v>286</v>
      </c>
      <c r="ET17" s="98" t="s">
        <v>286</v>
      </c>
      <c r="EU17" s="99" t="s">
        <v>286</v>
      </c>
      <c r="EV17" s="100" t="s">
        <v>286</v>
      </c>
      <c r="EW17" s="101" t="s">
        <v>286</v>
      </c>
      <c r="EX17" s="102" t="s">
        <v>286</v>
      </c>
      <c r="EY17" s="103" t="s">
        <v>286</v>
      </c>
      <c r="EZ17" s="104" t="s">
        <v>286</v>
      </c>
      <c r="FA17" s="105" t="s">
        <v>286</v>
      </c>
      <c r="FB17" s="2" t="s">
        <v>286</v>
      </c>
      <c r="FC17" s="96"/>
      <c r="FD17" s="286"/>
      <c r="FE17" s="97" t="s">
        <v>286</v>
      </c>
      <c r="FF17" s="98" t="s">
        <v>286</v>
      </c>
      <c r="FG17" s="99" t="s">
        <v>286</v>
      </c>
      <c r="FH17" s="100" t="s">
        <v>286</v>
      </c>
      <c r="FI17" s="101" t="s">
        <v>286</v>
      </c>
      <c r="FJ17" s="102" t="s">
        <v>286</v>
      </c>
      <c r="FK17" s="103" t="s">
        <v>286</v>
      </c>
      <c r="FL17" s="104" t="s">
        <v>286</v>
      </c>
      <c r="FM17" s="105" t="s">
        <v>286</v>
      </c>
      <c r="FO17" s="96"/>
      <c r="FP17" s="286"/>
      <c r="FQ17" s="97" t="s">
        <v>286</v>
      </c>
      <c r="FR17" s="98" t="s">
        <v>286</v>
      </c>
      <c r="FS17" s="99" t="s">
        <v>286</v>
      </c>
      <c r="FT17" s="100" t="s">
        <v>286</v>
      </c>
      <c r="FU17" s="101" t="s">
        <v>286</v>
      </c>
      <c r="FV17" s="102" t="s">
        <v>286</v>
      </c>
      <c r="FW17" s="103" t="s">
        <v>286</v>
      </c>
      <c r="FX17" s="104" t="s">
        <v>286</v>
      </c>
      <c r="FY17" s="105" t="s">
        <v>286</v>
      </c>
      <c r="GA17" s="96"/>
      <c r="GB17" s="286"/>
      <c r="GC17" s="97" t="s">
        <v>286</v>
      </c>
      <c r="GD17" s="98" t="s">
        <v>286</v>
      </c>
      <c r="GE17" s="99" t="s">
        <v>286</v>
      </c>
      <c r="GF17" s="100" t="s">
        <v>286</v>
      </c>
      <c r="GG17" s="101" t="s">
        <v>286</v>
      </c>
      <c r="GH17" s="102" t="s">
        <v>286</v>
      </c>
      <c r="GI17" s="103" t="s">
        <v>286</v>
      </c>
      <c r="GJ17" s="104" t="s">
        <v>286</v>
      </c>
      <c r="GK17" s="105" t="s">
        <v>286</v>
      </c>
      <c r="GL17" s="2" t="s">
        <v>286</v>
      </c>
      <c r="GM17" s="96"/>
      <c r="GN17" s="286"/>
      <c r="GO17" s="97" t="str">
        <f t="shared" si="149"/>
        <v/>
      </c>
      <c r="GP17" s="98" t="str">
        <f t="shared" si="150"/>
        <v/>
      </c>
      <c r="GQ17" s="99" t="str">
        <f t="shared" si="151"/>
        <v/>
      </c>
      <c r="GR17" s="100" t="str">
        <f t="shared" si="152"/>
        <v/>
      </c>
      <c r="GS17" s="101" t="str">
        <f t="shared" si="153"/>
        <v/>
      </c>
      <c r="GT17" s="102" t="str">
        <f t="shared" si="154"/>
        <v/>
      </c>
      <c r="GU17" s="103" t="str">
        <f t="shared" si="155"/>
        <v/>
      </c>
      <c r="GV17" s="104" t="str">
        <f t="shared" si="156"/>
        <v/>
      </c>
      <c r="GW17" s="105" t="str">
        <f t="shared" si="157"/>
        <v/>
      </c>
      <c r="GX17" s="2" t="str">
        <f t="shared" si="158"/>
        <v/>
      </c>
      <c r="GY17" s="96"/>
      <c r="GZ17" s="286"/>
      <c r="HA17" s="97" t="str">
        <f t="shared" si="159"/>
        <v/>
      </c>
      <c r="HB17" s="98" t="str">
        <f t="shared" si="160"/>
        <v/>
      </c>
      <c r="HC17" s="293" t="str">
        <f t="shared" si="86"/>
        <v/>
      </c>
      <c r="HD17" s="293" t="str">
        <f t="shared" si="87"/>
        <v/>
      </c>
      <c r="HE17" s="101" t="str">
        <f t="shared" si="161"/>
        <v/>
      </c>
      <c r="HF17" s="102" t="str">
        <f t="shared" si="162"/>
        <v/>
      </c>
      <c r="HG17" s="103" t="str">
        <f t="shared" si="163"/>
        <v/>
      </c>
      <c r="HH17" s="104" t="str">
        <f t="shared" si="164"/>
        <v/>
      </c>
      <c r="HI17" s="105" t="str">
        <f t="shared" si="165"/>
        <v/>
      </c>
      <c r="HJ17" s="2" t="str">
        <f t="shared" si="166"/>
        <v/>
      </c>
      <c r="HK17" s="96"/>
      <c r="HL17" s="286"/>
      <c r="HM17" s="97" t="str">
        <f t="shared" si="167"/>
        <v/>
      </c>
      <c r="HN17" s="98" t="str">
        <f t="shared" si="168"/>
        <v/>
      </c>
      <c r="HO17" s="293" t="str">
        <f t="shared" si="96"/>
        <v/>
      </c>
      <c r="HP17" s="293" t="str">
        <f t="shared" si="97"/>
        <v/>
      </c>
      <c r="HQ17" s="101" t="str">
        <f t="shared" si="169"/>
        <v/>
      </c>
      <c r="HR17" s="102" t="str">
        <f t="shared" si="170"/>
        <v/>
      </c>
      <c r="HS17" s="103" t="str">
        <f t="shared" si="171"/>
        <v/>
      </c>
      <c r="HT17" s="104" t="str">
        <f t="shared" si="25"/>
        <v/>
      </c>
      <c r="HU17" s="105" t="str">
        <f t="shared" si="172"/>
        <v/>
      </c>
      <c r="HV17" s="2" t="str">
        <f t="shared" si="173"/>
        <v/>
      </c>
      <c r="HW17" s="96"/>
      <c r="HX17" s="286"/>
      <c r="HY17" s="97">
        <f t="shared" si="174"/>
        <v>44240</v>
      </c>
      <c r="HZ17" s="98" t="str">
        <f t="shared" si="175"/>
        <v>Conte II</v>
      </c>
      <c r="IA17" s="293">
        <f>IF(IC17="","",HY$2)</f>
        <v>43713</v>
      </c>
      <c r="IB17" s="100">
        <v>44210</v>
      </c>
      <c r="IC17" s="101" t="str">
        <f t="shared" si="176"/>
        <v>Teresa Bellanova</v>
      </c>
      <c r="ID17" s="102" t="str">
        <f t="shared" si="177"/>
        <v>1958</v>
      </c>
      <c r="IE17" s="103" t="str">
        <f t="shared" si="178"/>
        <v>female</v>
      </c>
      <c r="IF17" s="104" t="str">
        <f t="shared" si="179"/>
        <v>it_iv01</v>
      </c>
      <c r="IG17" s="105" t="str">
        <f t="shared" si="180"/>
        <v>Bellanova_Teresa_1958</v>
      </c>
      <c r="IH17" s="2" t="str">
        <f t="shared" si="181"/>
        <v/>
      </c>
      <c r="II17" s="96"/>
      <c r="IJ17" s="286" t="s">
        <v>2601</v>
      </c>
      <c r="IK17" s="291" t="str">
        <f t="shared" si="182"/>
        <v/>
      </c>
      <c r="IL17" s="292" t="str">
        <f t="shared" si="183"/>
        <v/>
      </c>
      <c r="IM17" s="293" t="str">
        <f t="shared" si="184"/>
        <v/>
      </c>
      <c r="IN17" s="293" t="str">
        <f t="shared" si="185"/>
        <v/>
      </c>
      <c r="IO17" s="294" t="str">
        <f t="shared" si="186"/>
        <v/>
      </c>
      <c r="IP17" s="295" t="str">
        <f t="shared" si="187"/>
        <v/>
      </c>
      <c r="IQ17" s="296" t="str">
        <f t="shared" si="188"/>
        <v/>
      </c>
      <c r="IR17" s="297" t="str">
        <f t="shared" si="189"/>
        <v/>
      </c>
      <c r="IS17" s="298" t="str">
        <f t="shared" si="190"/>
        <v/>
      </c>
      <c r="IT17" s="299" t="str">
        <f t="shared" si="191"/>
        <v/>
      </c>
      <c r="IU17" s="300"/>
      <c r="IV17" s="286"/>
      <c r="IW17" s="97" t="str">
        <f t="shared" si="192"/>
        <v/>
      </c>
      <c r="IX17" s="98" t="str">
        <f t="shared" si="193"/>
        <v/>
      </c>
      <c r="IY17" s="293" t="str">
        <f t="shared" si="125"/>
        <v/>
      </c>
      <c r="IZ17" s="293" t="str">
        <f t="shared" si="126"/>
        <v/>
      </c>
      <c r="JA17" s="101" t="str">
        <f t="shared" si="194"/>
        <v/>
      </c>
      <c r="JB17" s="102" t="str">
        <f t="shared" si="195"/>
        <v/>
      </c>
      <c r="JC17" s="103" t="str">
        <f t="shared" si="196"/>
        <v/>
      </c>
      <c r="JD17" s="104" t="str">
        <f t="shared" si="197"/>
        <v/>
      </c>
      <c r="JE17" s="105" t="str">
        <f t="shared" si="198"/>
        <v/>
      </c>
      <c r="JF17" s="2" t="str">
        <f t="shared" si="199"/>
        <v/>
      </c>
      <c r="JG17" s="96"/>
      <c r="JH17" s="286"/>
      <c r="JI17" s="97" t="str">
        <f t="shared" si="200"/>
        <v/>
      </c>
      <c r="JJ17" s="98" t="str">
        <f t="shared" si="201"/>
        <v/>
      </c>
      <c r="JK17" s="99"/>
      <c r="JL17" s="100"/>
      <c r="JM17" s="101" t="str">
        <f t="shared" si="202"/>
        <v/>
      </c>
      <c r="JN17" s="102" t="str">
        <f t="shared" si="203"/>
        <v/>
      </c>
      <c r="JO17" s="103" t="str">
        <f t="shared" si="204"/>
        <v/>
      </c>
      <c r="JP17" s="104" t="str">
        <f t="shared" si="205"/>
        <v/>
      </c>
      <c r="JQ17" s="105" t="str">
        <f t="shared" si="206"/>
        <v/>
      </c>
      <c r="JR17" s="2" t="str">
        <f t="shared" si="207"/>
        <v/>
      </c>
      <c r="JS17" s="96"/>
      <c r="JT17" s="286"/>
      <c r="JU17" s="97" t="str">
        <f t="shared" si="208"/>
        <v/>
      </c>
      <c r="JV17" s="98" t="str">
        <f t="shared" si="209"/>
        <v/>
      </c>
      <c r="JW17" s="99"/>
      <c r="JX17" s="100"/>
      <c r="JY17" s="101" t="str">
        <f t="shared" si="210"/>
        <v/>
      </c>
      <c r="JZ17" s="102" t="str">
        <f t="shared" si="211"/>
        <v/>
      </c>
      <c r="KA17" s="103" t="str">
        <f t="shared" si="212"/>
        <v/>
      </c>
      <c r="KB17" s="104" t="str">
        <f t="shared" si="213"/>
        <v/>
      </c>
      <c r="KC17" s="105" t="str">
        <f t="shared" si="214"/>
        <v/>
      </c>
      <c r="KD17" s="2" t="str">
        <f t="shared" si="215"/>
        <v/>
      </c>
      <c r="KE17" s="96"/>
      <c r="KF17" s="286"/>
    </row>
    <row r="18" spans="1:292" ht="13.5" customHeight="1" x14ac:dyDescent="0.2">
      <c r="A18" s="21"/>
      <c r="B18" s="96" t="s">
        <v>312</v>
      </c>
      <c r="C18" s="2" t="s">
        <v>313</v>
      </c>
      <c r="D18" s="286"/>
      <c r="E18" s="97" t="s">
        <v>286</v>
      </c>
      <c r="F18" s="98" t="s">
        <v>286</v>
      </c>
      <c r="G18" s="99"/>
      <c r="H18" s="100"/>
      <c r="I18" s="101" t="s">
        <v>286</v>
      </c>
      <c r="J18" s="102" t="s">
        <v>286</v>
      </c>
      <c r="K18" s="103" t="s">
        <v>286</v>
      </c>
      <c r="L18" s="104" t="s">
        <v>286</v>
      </c>
      <c r="M18" s="105" t="s">
        <v>286</v>
      </c>
      <c r="O18" s="96"/>
      <c r="P18" s="286"/>
      <c r="Q18" s="97" t="s">
        <v>286</v>
      </c>
      <c r="R18" s="98" t="s">
        <v>286</v>
      </c>
      <c r="S18" s="99"/>
      <c r="T18" s="100"/>
      <c r="U18" s="101" t="s">
        <v>286</v>
      </c>
      <c r="V18" s="102" t="s">
        <v>286</v>
      </c>
      <c r="W18" s="103" t="s">
        <v>286</v>
      </c>
      <c r="X18" s="104" t="s">
        <v>286</v>
      </c>
      <c r="Y18" s="105" t="s">
        <v>286</v>
      </c>
      <c r="Z18" s="2" t="s">
        <v>286</v>
      </c>
      <c r="AA18" s="96"/>
      <c r="AB18" s="286"/>
      <c r="AC18" s="97" t="s">
        <v>286</v>
      </c>
      <c r="AD18" s="98" t="s">
        <v>286</v>
      </c>
      <c r="AE18" s="99"/>
      <c r="AF18" s="100"/>
      <c r="AG18" s="101" t="s">
        <v>286</v>
      </c>
      <c r="AH18" s="102" t="s">
        <v>286</v>
      </c>
      <c r="AI18" s="103" t="s">
        <v>286</v>
      </c>
      <c r="AJ18" s="104" t="s">
        <v>286</v>
      </c>
      <c r="AK18" s="105" t="s">
        <v>286</v>
      </c>
      <c r="AM18" s="96"/>
      <c r="AN18" s="286"/>
      <c r="AO18" s="97" t="s">
        <v>286</v>
      </c>
      <c r="AP18" s="98" t="s">
        <v>286</v>
      </c>
      <c r="AQ18" s="99"/>
      <c r="AR18" s="100"/>
      <c r="AS18" s="101" t="s">
        <v>286</v>
      </c>
      <c r="AT18" s="102" t="s">
        <v>286</v>
      </c>
      <c r="AU18" s="103" t="s">
        <v>286</v>
      </c>
      <c r="AV18" s="104" t="s">
        <v>286</v>
      </c>
      <c r="AW18" s="105" t="s">
        <v>286</v>
      </c>
      <c r="AX18" s="2" t="s">
        <v>286</v>
      </c>
      <c r="AY18" s="96"/>
      <c r="AZ18" s="286"/>
      <c r="BA18" s="97" t="s">
        <v>286</v>
      </c>
      <c r="BB18" s="98" t="s">
        <v>286</v>
      </c>
      <c r="BC18" s="99"/>
      <c r="BD18" s="100"/>
      <c r="BE18" s="101" t="s">
        <v>286</v>
      </c>
      <c r="BF18" s="102" t="s">
        <v>286</v>
      </c>
      <c r="BG18" s="103" t="s">
        <v>286</v>
      </c>
      <c r="BH18" s="104" t="s">
        <v>286</v>
      </c>
      <c r="BI18" s="105" t="s">
        <v>286</v>
      </c>
      <c r="BJ18" s="2" t="s">
        <v>286</v>
      </c>
      <c r="BK18" s="96"/>
      <c r="BL18" s="286"/>
      <c r="BM18" s="97" t="s">
        <v>286</v>
      </c>
      <c r="BN18" s="98" t="s">
        <v>286</v>
      </c>
      <c r="BO18" s="99"/>
      <c r="BP18" s="100"/>
      <c r="BQ18" s="101" t="s">
        <v>286</v>
      </c>
      <c r="BR18" s="102" t="s">
        <v>286</v>
      </c>
      <c r="BS18" s="103" t="s">
        <v>286</v>
      </c>
      <c r="BT18" s="104" t="s">
        <v>286</v>
      </c>
      <c r="BU18" s="105" t="s">
        <v>286</v>
      </c>
      <c r="BV18" s="2" t="s">
        <v>286</v>
      </c>
      <c r="BW18" s="96"/>
      <c r="BX18" s="286"/>
      <c r="BY18" s="97" t="s">
        <v>286</v>
      </c>
      <c r="BZ18" s="98" t="s">
        <v>286</v>
      </c>
      <c r="CA18" s="99"/>
      <c r="CB18" s="100"/>
      <c r="CC18" s="101" t="s">
        <v>286</v>
      </c>
      <c r="CD18" s="102" t="s">
        <v>286</v>
      </c>
      <c r="CE18" s="103" t="s">
        <v>286</v>
      </c>
      <c r="CF18" s="104" t="s">
        <v>286</v>
      </c>
      <c r="CG18" s="105" t="s">
        <v>286</v>
      </c>
      <c r="CH18" s="2" t="s">
        <v>286</v>
      </c>
      <c r="CI18" s="96"/>
      <c r="CJ18" s="286"/>
      <c r="CK18" s="97" t="s">
        <v>286</v>
      </c>
      <c r="CL18" s="98" t="s">
        <v>286</v>
      </c>
      <c r="CM18" s="99"/>
      <c r="CN18" s="100"/>
      <c r="CO18" s="101" t="s">
        <v>286</v>
      </c>
      <c r="CP18" s="102" t="s">
        <v>286</v>
      </c>
      <c r="CQ18" s="103" t="s">
        <v>286</v>
      </c>
      <c r="CR18" s="104" t="s">
        <v>286</v>
      </c>
      <c r="CS18" s="105" t="s">
        <v>286</v>
      </c>
      <c r="CT18" s="2" t="s">
        <v>286</v>
      </c>
      <c r="CU18" s="96"/>
      <c r="CV18" s="286"/>
      <c r="CW18" s="97" t="s">
        <v>286</v>
      </c>
      <c r="CX18" s="98" t="s">
        <v>286</v>
      </c>
      <c r="CY18" s="99"/>
      <c r="CZ18" s="100"/>
      <c r="DA18" s="101" t="s">
        <v>286</v>
      </c>
      <c r="DB18" s="102" t="s">
        <v>286</v>
      </c>
      <c r="DC18" s="103" t="s">
        <v>286</v>
      </c>
      <c r="DD18" s="104" t="s">
        <v>286</v>
      </c>
      <c r="DE18" s="105" t="s">
        <v>286</v>
      </c>
      <c r="DF18" s="2" t="s">
        <v>286</v>
      </c>
      <c r="DG18" s="96"/>
      <c r="DH18" s="286"/>
      <c r="DI18" s="97" t="s">
        <v>286</v>
      </c>
      <c r="DJ18" s="98" t="s">
        <v>286</v>
      </c>
      <c r="DK18" s="99"/>
      <c r="DL18" s="100"/>
      <c r="DM18" s="101" t="s">
        <v>286</v>
      </c>
      <c r="DN18" s="102" t="s">
        <v>286</v>
      </c>
      <c r="DO18" s="103" t="s">
        <v>286</v>
      </c>
      <c r="DP18" s="104" t="s">
        <v>286</v>
      </c>
      <c r="DQ18" s="105" t="s">
        <v>286</v>
      </c>
      <c r="DR18" s="2" t="s">
        <v>286</v>
      </c>
      <c r="DS18" s="96"/>
      <c r="DT18" s="286"/>
      <c r="DU18" s="97" t="s">
        <v>286</v>
      </c>
      <c r="DV18" s="98" t="s">
        <v>286</v>
      </c>
      <c r="DW18" s="99"/>
      <c r="DX18" s="100"/>
      <c r="DY18" s="101" t="s">
        <v>286</v>
      </c>
      <c r="DZ18" s="102" t="s">
        <v>286</v>
      </c>
      <c r="EA18" s="103" t="s">
        <v>286</v>
      </c>
      <c r="EB18" s="104" t="s">
        <v>286</v>
      </c>
      <c r="EC18" s="105" t="s">
        <v>286</v>
      </c>
      <c r="EE18" s="96"/>
      <c r="EF18" s="286"/>
      <c r="EG18" s="97" t="s">
        <v>286</v>
      </c>
      <c r="EH18" s="98" t="s">
        <v>286</v>
      </c>
      <c r="EI18" s="99"/>
      <c r="EJ18" s="100"/>
      <c r="EK18" s="101" t="s">
        <v>286</v>
      </c>
      <c r="EL18" s="102" t="s">
        <v>286</v>
      </c>
      <c r="EM18" s="103" t="s">
        <v>286</v>
      </c>
      <c r="EN18" s="104" t="s">
        <v>286</v>
      </c>
      <c r="EO18" s="105" t="s">
        <v>286</v>
      </c>
      <c r="EQ18" s="96"/>
      <c r="ER18" s="286"/>
      <c r="ES18" s="97" t="s">
        <v>286</v>
      </c>
      <c r="ET18" s="98" t="s">
        <v>286</v>
      </c>
      <c r="EU18" s="99"/>
      <c r="EV18" s="100"/>
      <c r="EW18" s="101" t="s">
        <v>286</v>
      </c>
      <c r="EX18" s="102" t="s">
        <v>286</v>
      </c>
      <c r="EY18" s="103" t="s">
        <v>286</v>
      </c>
      <c r="EZ18" s="104" t="s">
        <v>286</v>
      </c>
      <c r="FA18" s="105" t="s">
        <v>286</v>
      </c>
      <c r="FB18" s="2" t="s">
        <v>286</v>
      </c>
      <c r="FC18" s="96"/>
      <c r="FD18" s="286"/>
      <c r="FE18" s="97">
        <v>40863</v>
      </c>
      <c r="FF18" s="98" t="s">
        <v>520</v>
      </c>
      <c r="FG18" s="99">
        <v>39576</v>
      </c>
      <c r="FH18" s="100">
        <v>40283</v>
      </c>
      <c r="FI18" s="101" t="s">
        <v>667</v>
      </c>
      <c r="FJ18" s="102" t="s">
        <v>668</v>
      </c>
      <c r="FK18" s="103" t="s">
        <v>531</v>
      </c>
      <c r="FL18" s="104" t="s">
        <v>1387</v>
      </c>
      <c r="FM18" s="105" t="s">
        <v>670</v>
      </c>
      <c r="FO18" s="96" t="s">
        <v>525</v>
      </c>
      <c r="FP18" s="286"/>
      <c r="FQ18" s="97">
        <v>41391</v>
      </c>
      <c r="FR18" s="98" t="s">
        <v>521</v>
      </c>
      <c r="FS18" s="99">
        <v>40863</v>
      </c>
      <c r="FT18" s="100">
        <v>41391</v>
      </c>
      <c r="FU18" s="101" t="s">
        <v>671</v>
      </c>
      <c r="FV18" s="102" t="s">
        <v>575</v>
      </c>
      <c r="FW18" s="103" t="s">
        <v>531</v>
      </c>
      <c r="FX18" s="104" t="s">
        <v>1434</v>
      </c>
      <c r="FY18" s="105" t="s">
        <v>672</v>
      </c>
      <c r="GA18" s="96"/>
      <c r="GB18" s="286"/>
      <c r="GC18" s="97">
        <f>GC$3</f>
        <v>41692</v>
      </c>
      <c r="GD18" s="98" t="s">
        <v>522</v>
      </c>
      <c r="GE18" s="99">
        <v>41391</v>
      </c>
      <c r="GF18" s="100">
        <v>41666</v>
      </c>
      <c r="GG18" s="101" t="s">
        <v>673</v>
      </c>
      <c r="GH18" s="102" t="s">
        <v>674</v>
      </c>
      <c r="GI18" s="103" t="s">
        <v>620</v>
      </c>
      <c r="GJ18" s="104" t="s">
        <v>1475</v>
      </c>
      <c r="GK18" s="105" t="s">
        <v>675</v>
      </c>
      <c r="GL18" s="2" t="s">
        <v>286</v>
      </c>
      <c r="GM18" s="96" t="s">
        <v>2491</v>
      </c>
      <c r="GN18" s="286"/>
      <c r="GO18" s="97">
        <f t="shared" si="149"/>
        <v>42711</v>
      </c>
      <c r="GP18" s="98" t="str">
        <f t="shared" si="150"/>
        <v>Renzi I</v>
      </c>
      <c r="GQ18" s="99">
        <f t="shared" si="151"/>
        <v>41692</v>
      </c>
      <c r="GR18" s="100">
        <f t="shared" si="152"/>
        <v>42711</v>
      </c>
      <c r="GS18" s="101" t="str">
        <f t="shared" si="153"/>
        <v>Maurizio Martina</v>
      </c>
      <c r="GT18" s="102" t="str">
        <f t="shared" si="154"/>
        <v>1978</v>
      </c>
      <c r="GU18" s="103" t="str">
        <f t="shared" si="155"/>
        <v>male</v>
      </c>
      <c r="GV18" s="104" t="str">
        <f t="shared" si="156"/>
        <v>it_pd01</v>
      </c>
      <c r="GW18" s="105" t="str">
        <f t="shared" si="157"/>
        <v>Martina_Maurizio_1978</v>
      </c>
      <c r="GX18" s="2" t="str">
        <f t="shared" si="158"/>
        <v/>
      </c>
      <c r="GY18" s="96"/>
      <c r="GZ18" s="165" t="s">
        <v>2501</v>
      </c>
      <c r="HA18" s="97">
        <f t="shared" si="159"/>
        <v>43465</v>
      </c>
      <c r="HB18" s="98" t="str">
        <f t="shared" si="160"/>
        <v>Gentiloni I</v>
      </c>
      <c r="HC18" s="99">
        <v>42716</v>
      </c>
      <c r="HD18" s="100">
        <v>43172</v>
      </c>
      <c r="HE18" s="101" t="str">
        <f t="shared" si="161"/>
        <v>Maurizio Martina</v>
      </c>
      <c r="HF18" s="102" t="str">
        <f t="shared" si="162"/>
        <v>1978</v>
      </c>
      <c r="HG18" s="103" t="str">
        <f t="shared" si="163"/>
        <v>male</v>
      </c>
      <c r="HH18" s="104" t="str">
        <f t="shared" si="164"/>
        <v>it_pd01</v>
      </c>
      <c r="HI18" s="105" t="str">
        <f t="shared" si="165"/>
        <v>Martina_Maurizio_1978</v>
      </c>
      <c r="HJ18" s="2" t="str">
        <f t="shared" si="166"/>
        <v/>
      </c>
      <c r="HK18" s="96"/>
      <c r="HL18" s="286" t="s">
        <v>2501</v>
      </c>
      <c r="HM18" s="97" t="str">
        <f t="shared" si="167"/>
        <v/>
      </c>
      <c r="HN18" s="98" t="str">
        <f t="shared" si="168"/>
        <v/>
      </c>
      <c r="HO18" s="293" t="str">
        <f t="shared" si="96"/>
        <v/>
      </c>
      <c r="HP18" s="293" t="str">
        <f t="shared" si="97"/>
        <v/>
      </c>
      <c r="HQ18" s="101" t="str">
        <f t="shared" si="169"/>
        <v/>
      </c>
      <c r="HR18" s="102" t="str">
        <f t="shared" si="170"/>
        <v/>
      </c>
      <c r="HS18" s="103" t="str">
        <f t="shared" si="171"/>
        <v/>
      </c>
      <c r="HT18" s="104" t="str">
        <f t="shared" si="25"/>
        <v/>
      </c>
      <c r="HU18" s="105" t="str">
        <f t="shared" si="172"/>
        <v/>
      </c>
      <c r="HV18" s="2" t="str">
        <f t="shared" si="173"/>
        <v/>
      </c>
      <c r="HW18" s="96"/>
      <c r="HX18" s="286"/>
      <c r="HY18" s="97" t="str">
        <f t="shared" si="174"/>
        <v/>
      </c>
      <c r="HZ18" s="98" t="str">
        <f t="shared" si="175"/>
        <v/>
      </c>
      <c r="IA18" s="293" t="str">
        <f t="shared" si="105"/>
        <v/>
      </c>
      <c r="IB18" s="293" t="str">
        <f t="shared" si="106"/>
        <v/>
      </c>
      <c r="IC18" s="101" t="str">
        <f t="shared" si="176"/>
        <v/>
      </c>
      <c r="ID18" s="102" t="str">
        <f t="shared" si="177"/>
        <v/>
      </c>
      <c r="IE18" s="103" t="str">
        <f t="shared" si="178"/>
        <v/>
      </c>
      <c r="IF18" s="104" t="str">
        <f t="shared" si="179"/>
        <v/>
      </c>
      <c r="IG18" s="105" t="str">
        <f t="shared" si="180"/>
        <v/>
      </c>
      <c r="IH18" s="2" t="str">
        <f t="shared" si="181"/>
        <v/>
      </c>
      <c r="II18" s="96"/>
      <c r="IJ18" s="286"/>
      <c r="IK18" s="291">
        <f t="shared" si="182"/>
        <v>44856</v>
      </c>
      <c r="IL18" s="292" t="str">
        <f t="shared" si="183"/>
        <v>Draghi I</v>
      </c>
      <c r="IM18" s="293">
        <f t="shared" si="184"/>
        <v>44240</v>
      </c>
      <c r="IN18" s="293">
        <f t="shared" si="185"/>
        <v>44856</v>
      </c>
      <c r="IO18" s="294" t="str">
        <f t="shared" si="186"/>
        <v>Stefano Patuanelli</v>
      </c>
      <c r="IP18" s="295" t="str">
        <f t="shared" si="187"/>
        <v>1974</v>
      </c>
      <c r="IQ18" s="296" t="str">
        <f t="shared" si="188"/>
        <v>male</v>
      </c>
      <c r="IR18" s="297" t="str">
        <f t="shared" si="189"/>
        <v>it_m5s01</v>
      </c>
      <c r="IS18" s="298" t="str">
        <f t="shared" si="190"/>
        <v>Patuanelli_Stefano_1974</v>
      </c>
      <c r="IT18" s="299" t="str">
        <f t="shared" si="191"/>
        <v/>
      </c>
      <c r="IU18" s="300"/>
      <c r="IV18" s="286" t="s">
        <v>2645</v>
      </c>
      <c r="IW18" s="97" t="str">
        <f t="shared" si="192"/>
        <v/>
      </c>
      <c r="IX18" s="98" t="str">
        <f t="shared" si="193"/>
        <v/>
      </c>
      <c r="IY18" s="293" t="str">
        <f t="shared" si="125"/>
        <v/>
      </c>
      <c r="IZ18" s="293" t="str">
        <f t="shared" si="126"/>
        <v/>
      </c>
      <c r="JA18" s="101" t="str">
        <f t="shared" si="194"/>
        <v/>
      </c>
      <c r="JB18" s="102" t="str">
        <f t="shared" si="195"/>
        <v/>
      </c>
      <c r="JC18" s="103" t="str">
        <f t="shared" si="196"/>
        <v/>
      </c>
      <c r="JD18" s="104" t="str">
        <f t="shared" si="197"/>
        <v/>
      </c>
      <c r="JE18" s="105" t="str">
        <f t="shared" si="198"/>
        <v/>
      </c>
      <c r="JF18" s="2" t="str">
        <f t="shared" si="199"/>
        <v/>
      </c>
      <c r="JG18" s="96"/>
      <c r="JH18" s="286"/>
      <c r="JI18" s="97" t="str">
        <f t="shared" si="200"/>
        <v/>
      </c>
      <c r="JJ18" s="98" t="str">
        <f t="shared" si="201"/>
        <v/>
      </c>
      <c r="JK18" s="99"/>
      <c r="JL18" s="100"/>
      <c r="JM18" s="101" t="str">
        <f t="shared" si="202"/>
        <v/>
      </c>
      <c r="JN18" s="102" t="str">
        <f t="shared" si="203"/>
        <v/>
      </c>
      <c r="JO18" s="103" t="str">
        <f t="shared" si="204"/>
        <v/>
      </c>
      <c r="JP18" s="104" t="str">
        <f t="shared" si="205"/>
        <v/>
      </c>
      <c r="JQ18" s="105" t="str">
        <f t="shared" si="206"/>
        <v/>
      </c>
      <c r="JR18" s="2" t="str">
        <f t="shared" si="207"/>
        <v/>
      </c>
      <c r="JS18" s="96"/>
      <c r="JT18" s="286"/>
      <c r="JU18" s="97" t="str">
        <f t="shared" si="208"/>
        <v/>
      </c>
      <c r="JV18" s="98" t="str">
        <f t="shared" si="209"/>
        <v/>
      </c>
      <c r="JW18" s="99"/>
      <c r="JX18" s="100"/>
      <c r="JY18" s="101" t="str">
        <f t="shared" si="210"/>
        <v/>
      </c>
      <c r="JZ18" s="102" t="str">
        <f t="shared" si="211"/>
        <v/>
      </c>
      <c r="KA18" s="103" t="str">
        <f t="shared" si="212"/>
        <v/>
      </c>
      <c r="KB18" s="104" t="str">
        <f t="shared" si="213"/>
        <v/>
      </c>
      <c r="KC18" s="105" t="str">
        <f t="shared" si="214"/>
        <v/>
      </c>
      <c r="KD18" s="2" t="str">
        <f t="shared" si="215"/>
        <v/>
      </c>
      <c r="KE18" s="96"/>
      <c r="KF18" s="286"/>
    </row>
    <row r="19" spans="1:292" ht="13.5" customHeight="1" x14ac:dyDescent="0.2">
      <c r="A19" s="21"/>
      <c r="B19" s="96" t="s">
        <v>312</v>
      </c>
      <c r="C19" s="2" t="s">
        <v>313</v>
      </c>
      <c r="D19" s="286"/>
      <c r="E19" s="97" t="s">
        <v>286</v>
      </c>
      <c r="F19" s="98" t="s">
        <v>286</v>
      </c>
      <c r="G19" s="99"/>
      <c r="H19" s="100"/>
      <c r="I19" s="101" t="s">
        <v>286</v>
      </c>
      <c r="J19" s="102" t="s">
        <v>286</v>
      </c>
      <c r="K19" s="103" t="s">
        <v>286</v>
      </c>
      <c r="L19" s="104" t="s">
        <v>286</v>
      </c>
      <c r="M19" s="105" t="s">
        <v>286</v>
      </c>
      <c r="O19" s="96"/>
      <c r="P19" s="286"/>
      <c r="Q19" s="97" t="s">
        <v>286</v>
      </c>
      <c r="R19" s="98" t="s">
        <v>286</v>
      </c>
      <c r="S19" s="99"/>
      <c r="T19" s="100"/>
      <c r="U19" s="101" t="s">
        <v>286</v>
      </c>
      <c r="V19" s="102" t="s">
        <v>286</v>
      </c>
      <c r="W19" s="103" t="s">
        <v>286</v>
      </c>
      <c r="X19" s="104" t="s">
        <v>286</v>
      </c>
      <c r="Y19" s="105" t="s">
        <v>286</v>
      </c>
      <c r="Z19" s="2" t="s">
        <v>286</v>
      </c>
      <c r="AA19" s="96"/>
      <c r="AB19" s="286"/>
      <c r="AC19" s="97" t="s">
        <v>286</v>
      </c>
      <c r="AD19" s="98" t="s">
        <v>286</v>
      </c>
      <c r="AE19" s="99"/>
      <c r="AF19" s="100"/>
      <c r="AG19" s="101" t="s">
        <v>286</v>
      </c>
      <c r="AH19" s="102" t="s">
        <v>286</v>
      </c>
      <c r="AI19" s="103" t="s">
        <v>286</v>
      </c>
      <c r="AJ19" s="104" t="s">
        <v>286</v>
      </c>
      <c r="AK19" s="105" t="s">
        <v>286</v>
      </c>
      <c r="AM19" s="96"/>
      <c r="AN19" s="286"/>
      <c r="AO19" s="97" t="s">
        <v>286</v>
      </c>
      <c r="AP19" s="98" t="s">
        <v>286</v>
      </c>
      <c r="AQ19" s="99"/>
      <c r="AR19" s="100"/>
      <c r="AS19" s="101" t="s">
        <v>286</v>
      </c>
      <c r="AT19" s="102" t="s">
        <v>286</v>
      </c>
      <c r="AU19" s="103" t="s">
        <v>286</v>
      </c>
      <c r="AV19" s="104" t="s">
        <v>286</v>
      </c>
      <c r="AW19" s="105" t="s">
        <v>286</v>
      </c>
      <c r="AX19" s="2" t="s">
        <v>286</v>
      </c>
      <c r="AY19" s="96"/>
      <c r="AZ19" s="286"/>
      <c r="BA19" s="97" t="s">
        <v>286</v>
      </c>
      <c r="BB19" s="98" t="s">
        <v>286</v>
      </c>
      <c r="BC19" s="99"/>
      <c r="BD19" s="100"/>
      <c r="BE19" s="101" t="s">
        <v>286</v>
      </c>
      <c r="BF19" s="102" t="s">
        <v>286</v>
      </c>
      <c r="BG19" s="103" t="s">
        <v>286</v>
      </c>
      <c r="BH19" s="104" t="s">
        <v>286</v>
      </c>
      <c r="BI19" s="105" t="s">
        <v>286</v>
      </c>
      <c r="BJ19" s="2" t="s">
        <v>286</v>
      </c>
      <c r="BK19" s="96"/>
      <c r="BL19" s="286"/>
      <c r="BM19" s="97" t="s">
        <v>286</v>
      </c>
      <c r="BN19" s="98" t="s">
        <v>286</v>
      </c>
      <c r="BO19" s="99"/>
      <c r="BP19" s="100"/>
      <c r="BQ19" s="101" t="s">
        <v>286</v>
      </c>
      <c r="BR19" s="102" t="s">
        <v>286</v>
      </c>
      <c r="BS19" s="103" t="s">
        <v>286</v>
      </c>
      <c r="BT19" s="104" t="s">
        <v>286</v>
      </c>
      <c r="BU19" s="105" t="s">
        <v>286</v>
      </c>
      <c r="BV19" s="2" t="s">
        <v>286</v>
      </c>
      <c r="BW19" s="96"/>
      <c r="BX19" s="286"/>
      <c r="BY19" s="97" t="s">
        <v>286</v>
      </c>
      <c r="BZ19" s="98" t="s">
        <v>286</v>
      </c>
      <c r="CA19" s="99"/>
      <c r="CB19" s="100"/>
      <c r="CC19" s="101" t="s">
        <v>286</v>
      </c>
      <c r="CD19" s="102" t="s">
        <v>286</v>
      </c>
      <c r="CE19" s="103" t="s">
        <v>286</v>
      </c>
      <c r="CF19" s="104" t="s">
        <v>286</v>
      </c>
      <c r="CG19" s="105" t="s">
        <v>286</v>
      </c>
      <c r="CH19" s="2" t="s">
        <v>286</v>
      </c>
      <c r="CI19" s="96"/>
      <c r="CJ19" s="286"/>
      <c r="CK19" s="97" t="s">
        <v>286</v>
      </c>
      <c r="CL19" s="98" t="s">
        <v>286</v>
      </c>
      <c r="CM19" s="99"/>
      <c r="CN19" s="100"/>
      <c r="CO19" s="101" t="s">
        <v>286</v>
      </c>
      <c r="CP19" s="102" t="s">
        <v>286</v>
      </c>
      <c r="CQ19" s="103" t="s">
        <v>286</v>
      </c>
      <c r="CR19" s="104" t="s">
        <v>286</v>
      </c>
      <c r="CS19" s="105" t="s">
        <v>286</v>
      </c>
      <c r="CT19" s="2" t="s">
        <v>286</v>
      </c>
      <c r="CU19" s="96"/>
      <c r="CV19" s="286"/>
      <c r="CW19" s="97" t="s">
        <v>286</v>
      </c>
      <c r="CX19" s="98" t="s">
        <v>286</v>
      </c>
      <c r="CY19" s="99"/>
      <c r="CZ19" s="100"/>
      <c r="DA19" s="101" t="s">
        <v>286</v>
      </c>
      <c r="DB19" s="102" t="s">
        <v>286</v>
      </c>
      <c r="DC19" s="103" t="s">
        <v>286</v>
      </c>
      <c r="DD19" s="104" t="s">
        <v>286</v>
      </c>
      <c r="DE19" s="105" t="s">
        <v>286</v>
      </c>
      <c r="DF19" s="2" t="s">
        <v>286</v>
      </c>
      <c r="DG19" s="96"/>
      <c r="DH19" s="286"/>
      <c r="DI19" s="97" t="s">
        <v>286</v>
      </c>
      <c r="DJ19" s="98" t="s">
        <v>286</v>
      </c>
      <c r="DK19" s="99"/>
      <c r="DL19" s="100"/>
      <c r="DM19" s="101" t="s">
        <v>286</v>
      </c>
      <c r="DN19" s="102" t="s">
        <v>286</v>
      </c>
      <c r="DO19" s="103" t="s">
        <v>286</v>
      </c>
      <c r="DP19" s="104" t="s">
        <v>286</v>
      </c>
      <c r="DQ19" s="105" t="s">
        <v>286</v>
      </c>
      <c r="DR19" s="2" t="s">
        <v>286</v>
      </c>
      <c r="DS19" s="96"/>
      <c r="DT19" s="286"/>
      <c r="DU19" s="97" t="s">
        <v>286</v>
      </c>
      <c r="DV19" s="98" t="s">
        <v>286</v>
      </c>
      <c r="DW19" s="99"/>
      <c r="DX19" s="100"/>
      <c r="DY19" s="101" t="s">
        <v>286</v>
      </c>
      <c r="DZ19" s="102" t="s">
        <v>286</v>
      </c>
      <c r="EA19" s="103" t="s">
        <v>286</v>
      </c>
      <c r="EB19" s="104" t="s">
        <v>286</v>
      </c>
      <c r="EC19" s="105" t="s">
        <v>286</v>
      </c>
      <c r="EE19" s="96"/>
      <c r="EF19" s="286"/>
      <c r="EG19" s="97" t="s">
        <v>286</v>
      </c>
      <c r="EH19" s="98" t="s">
        <v>286</v>
      </c>
      <c r="EI19" s="99"/>
      <c r="EJ19" s="100"/>
      <c r="EK19" s="101" t="s">
        <v>286</v>
      </c>
      <c r="EL19" s="102" t="s">
        <v>286</v>
      </c>
      <c r="EM19" s="103" t="s">
        <v>286</v>
      </c>
      <c r="EN19" s="104" t="s">
        <v>286</v>
      </c>
      <c r="EO19" s="105" t="s">
        <v>286</v>
      </c>
      <c r="EQ19" s="96"/>
      <c r="ER19" s="286"/>
      <c r="ES19" s="97" t="s">
        <v>286</v>
      </c>
      <c r="ET19" s="98" t="s">
        <v>286</v>
      </c>
      <c r="EU19" s="99"/>
      <c r="EV19" s="100"/>
      <c r="EW19" s="101" t="s">
        <v>286</v>
      </c>
      <c r="EX19" s="102" t="s">
        <v>286</v>
      </c>
      <c r="EY19" s="103" t="s">
        <v>286</v>
      </c>
      <c r="EZ19" s="104" t="s">
        <v>286</v>
      </c>
      <c r="FA19" s="105" t="s">
        <v>286</v>
      </c>
      <c r="FB19" s="2" t="s">
        <v>286</v>
      </c>
      <c r="FC19" s="96"/>
      <c r="FD19" s="286"/>
      <c r="FE19" s="97">
        <v>40863</v>
      </c>
      <c r="FF19" s="98" t="s">
        <v>520</v>
      </c>
      <c r="FG19" s="99">
        <v>40283</v>
      </c>
      <c r="FH19" s="100">
        <v>40625</v>
      </c>
      <c r="FI19" s="101" t="s">
        <v>676</v>
      </c>
      <c r="FJ19" s="102" t="s">
        <v>677</v>
      </c>
      <c r="FK19" s="103" t="s">
        <v>531</v>
      </c>
      <c r="FL19" s="104" t="s">
        <v>1357</v>
      </c>
      <c r="FM19" s="105" t="s">
        <v>678</v>
      </c>
      <c r="FO19" s="96"/>
      <c r="FP19" s="286"/>
      <c r="FQ19" s="97" t="s">
        <v>286</v>
      </c>
      <c r="FR19" s="98" t="s">
        <v>286</v>
      </c>
      <c r="FS19" s="99" t="s">
        <v>286</v>
      </c>
      <c r="FT19" s="100" t="s">
        <v>286</v>
      </c>
      <c r="FU19" s="101" t="s">
        <v>286</v>
      </c>
      <c r="FV19" s="102" t="s">
        <v>286</v>
      </c>
      <c r="FW19" s="103" t="s">
        <v>286</v>
      </c>
      <c r="FX19" s="104" t="s">
        <v>286</v>
      </c>
      <c r="FY19" s="105" t="s">
        <v>286</v>
      </c>
      <c r="GA19" s="96"/>
      <c r="GB19" s="286"/>
      <c r="GC19" s="97" t="s">
        <v>286</v>
      </c>
      <c r="GD19" s="98" t="s">
        <v>286</v>
      </c>
      <c r="GE19" s="99" t="s">
        <v>286</v>
      </c>
      <c r="GF19" s="100" t="s">
        <v>286</v>
      </c>
      <c r="GG19" s="101" t="s">
        <v>286</v>
      </c>
      <c r="GH19" s="102" t="s">
        <v>286</v>
      </c>
      <c r="GI19" s="103" t="s">
        <v>286</v>
      </c>
      <c r="GJ19" s="104" t="s">
        <v>286</v>
      </c>
      <c r="GK19" s="105" t="s">
        <v>286</v>
      </c>
      <c r="GL19" s="2" t="s">
        <v>286</v>
      </c>
      <c r="GM19" s="96"/>
      <c r="GN19" s="286"/>
      <c r="GO19" s="97" t="str">
        <f t="shared" si="149"/>
        <v/>
      </c>
      <c r="GP19" s="98" t="str">
        <f t="shared" si="150"/>
        <v/>
      </c>
      <c r="GQ19" s="99" t="str">
        <f t="shared" si="151"/>
        <v/>
      </c>
      <c r="GR19" s="100" t="str">
        <f t="shared" si="152"/>
        <v/>
      </c>
      <c r="GS19" s="101" t="str">
        <f t="shared" si="153"/>
        <v/>
      </c>
      <c r="GT19" s="102" t="str">
        <f t="shared" si="154"/>
        <v/>
      </c>
      <c r="GU19" s="103" t="str">
        <f t="shared" si="155"/>
        <v/>
      </c>
      <c r="GV19" s="104" t="str">
        <f t="shared" si="156"/>
        <v/>
      </c>
      <c r="GW19" s="105" t="str">
        <f t="shared" si="157"/>
        <v/>
      </c>
      <c r="GX19" s="2" t="str">
        <f t="shared" si="158"/>
        <v/>
      </c>
      <c r="GY19" s="96"/>
      <c r="GZ19" s="286"/>
      <c r="HA19" s="97">
        <f t="shared" si="159"/>
        <v>43465</v>
      </c>
      <c r="HB19" s="98" t="str">
        <f t="shared" si="160"/>
        <v>Gentiloni I</v>
      </c>
      <c r="HC19" s="99">
        <v>43172</v>
      </c>
      <c r="HD19" s="100">
        <f>HA$3</f>
        <v>43465</v>
      </c>
      <c r="HE19" s="101" t="str">
        <f t="shared" si="161"/>
        <v>Paolo Gentiloni</v>
      </c>
      <c r="HF19" s="102" t="str">
        <f t="shared" si="162"/>
        <v>1954</v>
      </c>
      <c r="HG19" s="103" t="str">
        <f t="shared" si="163"/>
        <v>male</v>
      </c>
      <c r="HH19" s="104" t="str">
        <f t="shared" si="164"/>
        <v>it_pd01</v>
      </c>
      <c r="HI19" s="105" t="str">
        <f t="shared" si="165"/>
        <v>Gentiloni_Paolo_1954</v>
      </c>
      <c r="HJ19" s="2" t="str">
        <f t="shared" si="166"/>
        <v/>
      </c>
      <c r="HK19" s="96"/>
      <c r="HL19" s="286" t="s">
        <v>2500</v>
      </c>
      <c r="HM19" s="97" t="str">
        <f t="shared" si="167"/>
        <v/>
      </c>
      <c r="HN19" s="98" t="str">
        <f t="shared" si="168"/>
        <v/>
      </c>
      <c r="HO19" s="293" t="str">
        <f t="shared" si="96"/>
        <v/>
      </c>
      <c r="HP19" s="293" t="str">
        <f t="shared" si="97"/>
        <v/>
      </c>
      <c r="HQ19" s="101" t="str">
        <f t="shared" si="169"/>
        <v/>
      </c>
      <c r="HR19" s="102" t="str">
        <f t="shared" si="170"/>
        <v/>
      </c>
      <c r="HS19" s="103" t="str">
        <f t="shared" si="171"/>
        <v/>
      </c>
      <c r="HT19" s="104" t="str">
        <f t="shared" si="25"/>
        <v/>
      </c>
      <c r="HU19" s="105" t="str">
        <f t="shared" si="172"/>
        <v/>
      </c>
      <c r="HV19" s="2" t="str">
        <f t="shared" si="173"/>
        <v/>
      </c>
      <c r="HW19" s="96"/>
      <c r="HX19" s="286"/>
      <c r="HY19" s="97" t="str">
        <f t="shared" si="174"/>
        <v/>
      </c>
      <c r="HZ19" s="98" t="str">
        <f t="shared" si="175"/>
        <v/>
      </c>
      <c r="IA19" s="293" t="str">
        <f t="shared" ref="IA19:IA27" si="216">IF(IC19="","",HY$2)</f>
        <v/>
      </c>
      <c r="IB19" s="293" t="str">
        <f t="shared" ref="IB19:IB27" si="217">IF(IC19="","",HY$3)</f>
        <v/>
      </c>
      <c r="IC19" s="101" t="str">
        <f t="shared" si="176"/>
        <v/>
      </c>
      <c r="ID19" s="102" t="str">
        <f t="shared" si="177"/>
        <v/>
      </c>
      <c r="IE19" s="103" t="str">
        <f t="shared" si="178"/>
        <v/>
      </c>
      <c r="IF19" s="104" t="str">
        <f t="shared" si="179"/>
        <v/>
      </c>
      <c r="IG19" s="105" t="str">
        <f t="shared" si="180"/>
        <v/>
      </c>
      <c r="IH19" s="2" t="str">
        <f t="shared" si="181"/>
        <v/>
      </c>
      <c r="II19" s="96"/>
      <c r="IJ19" s="286"/>
      <c r="IK19" s="291" t="str">
        <f t="shared" si="182"/>
        <v/>
      </c>
      <c r="IL19" s="292" t="str">
        <f t="shared" si="183"/>
        <v/>
      </c>
      <c r="IM19" s="293" t="str">
        <f t="shared" si="184"/>
        <v/>
      </c>
      <c r="IN19" s="293" t="str">
        <f t="shared" si="185"/>
        <v/>
      </c>
      <c r="IO19" s="294" t="str">
        <f t="shared" si="186"/>
        <v/>
      </c>
      <c r="IP19" s="295" t="str">
        <f t="shared" si="187"/>
        <v/>
      </c>
      <c r="IQ19" s="296" t="str">
        <f t="shared" si="188"/>
        <v/>
      </c>
      <c r="IR19" s="297" t="str">
        <f t="shared" si="189"/>
        <v/>
      </c>
      <c r="IS19" s="298" t="str">
        <f t="shared" si="190"/>
        <v/>
      </c>
      <c r="IT19" s="299" t="str">
        <f t="shared" si="191"/>
        <v/>
      </c>
      <c r="IU19" s="300"/>
      <c r="IV19" s="286"/>
      <c r="IW19" s="97" t="str">
        <f t="shared" si="192"/>
        <v/>
      </c>
      <c r="IX19" s="98" t="str">
        <f t="shared" si="193"/>
        <v/>
      </c>
      <c r="IY19" s="293" t="str">
        <f t="shared" si="125"/>
        <v/>
      </c>
      <c r="IZ19" s="293" t="str">
        <f t="shared" si="126"/>
        <v/>
      </c>
      <c r="JA19" s="101" t="str">
        <f t="shared" si="194"/>
        <v/>
      </c>
      <c r="JB19" s="102" t="str">
        <f t="shared" si="195"/>
        <v/>
      </c>
      <c r="JC19" s="103" t="str">
        <f t="shared" si="196"/>
        <v/>
      </c>
      <c r="JD19" s="104" t="str">
        <f t="shared" si="197"/>
        <v/>
      </c>
      <c r="JE19" s="105" t="str">
        <f t="shared" si="198"/>
        <v/>
      </c>
      <c r="JF19" s="2" t="str">
        <f t="shared" si="199"/>
        <v/>
      </c>
      <c r="JG19" s="96"/>
      <c r="JH19" s="286"/>
      <c r="JI19" s="97" t="str">
        <f t="shared" si="200"/>
        <v/>
      </c>
      <c r="JJ19" s="98" t="str">
        <f t="shared" si="201"/>
        <v/>
      </c>
      <c r="JK19" s="99"/>
      <c r="JL19" s="100"/>
      <c r="JM19" s="101" t="str">
        <f t="shared" si="202"/>
        <v/>
      </c>
      <c r="JN19" s="102" t="str">
        <f t="shared" si="203"/>
        <v/>
      </c>
      <c r="JO19" s="103" t="str">
        <f t="shared" si="204"/>
        <v/>
      </c>
      <c r="JP19" s="104" t="str">
        <f t="shared" si="205"/>
        <v/>
      </c>
      <c r="JQ19" s="105" t="str">
        <f t="shared" si="206"/>
        <v/>
      </c>
      <c r="JR19" s="2" t="str">
        <f t="shared" si="207"/>
        <v/>
      </c>
      <c r="JS19" s="96"/>
      <c r="JT19" s="286"/>
      <c r="JU19" s="97" t="str">
        <f t="shared" si="208"/>
        <v/>
      </c>
      <c r="JV19" s="98" t="str">
        <f t="shared" si="209"/>
        <v/>
      </c>
      <c r="JW19" s="99"/>
      <c r="JX19" s="100"/>
      <c r="JY19" s="101" t="str">
        <f t="shared" si="210"/>
        <v/>
      </c>
      <c r="JZ19" s="102" t="str">
        <f t="shared" si="211"/>
        <v/>
      </c>
      <c r="KA19" s="103" t="str">
        <f t="shared" si="212"/>
        <v/>
      </c>
      <c r="KB19" s="104" t="str">
        <f t="shared" si="213"/>
        <v/>
      </c>
      <c r="KC19" s="105" t="str">
        <f t="shared" si="214"/>
        <v/>
      </c>
      <c r="KD19" s="2" t="str">
        <f t="shared" si="215"/>
        <v/>
      </c>
      <c r="KE19" s="96"/>
      <c r="KF19" s="286"/>
    </row>
    <row r="20" spans="1:292" ht="13.5" customHeight="1" x14ac:dyDescent="0.2">
      <c r="A20" s="21"/>
      <c r="B20" s="96" t="s">
        <v>312</v>
      </c>
      <c r="C20" s="2" t="s">
        <v>313</v>
      </c>
      <c r="D20" s="286"/>
      <c r="E20" s="97" t="s">
        <v>286</v>
      </c>
      <c r="F20" s="98" t="s">
        <v>286</v>
      </c>
      <c r="G20" s="99"/>
      <c r="H20" s="100"/>
      <c r="I20" s="101" t="s">
        <v>286</v>
      </c>
      <c r="J20" s="102" t="s">
        <v>286</v>
      </c>
      <c r="K20" s="103" t="s">
        <v>286</v>
      </c>
      <c r="L20" s="104" t="s">
        <v>286</v>
      </c>
      <c r="M20" s="105" t="s">
        <v>286</v>
      </c>
      <c r="O20" s="96"/>
      <c r="P20" s="286"/>
      <c r="Q20" s="97" t="s">
        <v>286</v>
      </c>
      <c r="R20" s="98" t="s">
        <v>286</v>
      </c>
      <c r="S20" s="99"/>
      <c r="T20" s="100"/>
      <c r="U20" s="101" t="s">
        <v>286</v>
      </c>
      <c r="V20" s="102" t="s">
        <v>286</v>
      </c>
      <c r="W20" s="103" t="s">
        <v>286</v>
      </c>
      <c r="X20" s="104" t="s">
        <v>286</v>
      </c>
      <c r="Y20" s="105" t="s">
        <v>286</v>
      </c>
      <c r="Z20" s="2" t="s">
        <v>286</v>
      </c>
      <c r="AA20" s="96"/>
      <c r="AB20" s="286"/>
      <c r="AC20" s="97" t="s">
        <v>286</v>
      </c>
      <c r="AD20" s="98" t="s">
        <v>286</v>
      </c>
      <c r="AE20" s="99"/>
      <c r="AF20" s="100"/>
      <c r="AG20" s="101" t="s">
        <v>286</v>
      </c>
      <c r="AH20" s="102" t="s">
        <v>286</v>
      </c>
      <c r="AI20" s="103" t="s">
        <v>286</v>
      </c>
      <c r="AJ20" s="104" t="s">
        <v>286</v>
      </c>
      <c r="AK20" s="105" t="s">
        <v>286</v>
      </c>
      <c r="AM20" s="96"/>
      <c r="AN20" s="286"/>
      <c r="AO20" s="97" t="s">
        <v>286</v>
      </c>
      <c r="AP20" s="98" t="s">
        <v>286</v>
      </c>
      <c r="AQ20" s="99"/>
      <c r="AR20" s="100"/>
      <c r="AS20" s="101" t="s">
        <v>286</v>
      </c>
      <c r="AT20" s="102" t="s">
        <v>286</v>
      </c>
      <c r="AU20" s="103" t="s">
        <v>286</v>
      </c>
      <c r="AV20" s="104" t="s">
        <v>286</v>
      </c>
      <c r="AW20" s="105" t="s">
        <v>286</v>
      </c>
      <c r="AX20" s="2" t="s">
        <v>286</v>
      </c>
      <c r="AY20" s="96"/>
      <c r="AZ20" s="286"/>
      <c r="BA20" s="97" t="s">
        <v>286</v>
      </c>
      <c r="BB20" s="98" t="s">
        <v>286</v>
      </c>
      <c r="BC20" s="99"/>
      <c r="BD20" s="100"/>
      <c r="BE20" s="101" t="s">
        <v>286</v>
      </c>
      <c r="BF20" s="102" t="s">
        <v>286</v>
      </c>
      <c r="BG20" s="103" t="s">
        <v>286</v>
      </c>
      <c r="BH20" s="104" t="s">
        <v>286</v>
      </c>
      <c r="BI20" s="105" t="s">
        <v>286</v>
      </c>
      <c r="BJ20" s="2" t="s">
        <v>286</v>
      </c>
      <c r="BK20" s="96"/>
      <c r="BL20" s="286"/>
      <c r="BM20" s="97" t="s">
        <v>286</v>
      </c>
      <c r="BN20" s="98" t="s">
        <v>286</v>
      </c>
      <c r="BO20" s="99"/>
      <c r="BP20" s="100"/>
      <c r="BQ20" s="101" t="s">
        <v>286</v>
      </c>
      <c r="BR20" s="102" t="s">
        <v>286</v>
      </c>
      <c r="BS20" s="103" t="s">
        <v>286</v>
      </c>
      <c r="BT20" s="104" t="s">
        <v>286</v>
      </c>
      <c r="BU20" s="105" t="s">
        <v>286</v>
      </c>
      <c r="BV20" s="2" t="s">
        <v>286</v>
      </c>
      <c r="BW20" s="96"/>
      <c r="BX20" s="286"/>
      <c r="BY20" s="97" t="s">
        <v>286</v>
      </c>
      <c r="BZ20" s="98" t="s">
        <v>286</v>
      </c>
      <c r="CA20" s="99"/>
      <c r="CB20" s="100"/>
      <c r="CC20" s="101" t="s">
        <v>286</v>
      </c>
      <c r="CD20" s="102" t="s">
        <v>286</v>
      </c>
      <c r="CE20" s="103" t="s">
        <v>286</v>
      </c>
      <c r="CF20" s="104" t="s">
        <v>286</v>
      </c>
      <c r="CG20" s="105" t="s">
        <v>286</v>
      </c>
      <c r="CH20" s="2" t="s">
        <v>286</v>
      </c>
      <c r="CI20" s="96"/>
      <c r="CJ20" s="286"/>
      <c r="CK20" s="97" t="s">
        <v>286</v>
      </c>
      <c r="CL20" s="98" t="s">
        <v>286</v>
      </c>
      <c r="CM20" s="99"/>
      <c r="CN20" s="100"/>
      <c r="CO20" s="101" t="s">
        <v>286</v>
      </c>
      <c r="CP20" s="102" t="s">
        <v>286</v>
      </c>
      <c r="CQ20" s="103" t="s">
        <v>286</v>
      </c>
      <c r="CR20" s="104" t="s">
        <v>286</v>
      </c>
      <c r="CS20" s="105" t="s">
        <v>286</v>
      </c>
      <c r="CT20" s="2" t="s">
        <v>286</v>
      </c>
      <c r="CU20" s="96"/>
      <c r="CV20" s="286"/>
      <c r="CW20" s="97" t="s">
        <v>286</v>
      </c>
      <c r="CX20" s="98" t="s">
        <v>286</v>
      </c>
      <c r="CY20" s="99"/>
      <c r="CZ20" s="100"/>
      <c r="DA20" s="101" t="s">
        <v>286</v>
      </c>
      <c r="DB20" s="102" t="s">
        <v>286</v>
      </c>
      <c r="DC20" s="103" t="s">
        <v>286</v>
      </c>
      <c r="DD20" s="104" t="s">
        <v>286</v>
      </c>
      <c r="DE20" s="105" t="s">
        <v>286</v>
      </c>
      <c r="DF20" s="2" t="s">
        <v>286</v>
      </c>
      <c r="DG20" s="96"/>
      <c r="DH20" s="286"/>
      <c r="DI20" s="97" t="s">
        <v>286</v>
      </c>
      <c r="DJ20" s="98" t="s">
        <v>286</v>
      </c>
      <c r="DK20" s="99"/>
      <c r="DL20" s="100"/>
      <c r="DM20" s="101" t="s">
        <v>286</v>
      </c>
      <c r="DN20" s="102" t="s">
        <v>286</v>
      </c>
      <c r="DO20" s="103" t="s">
        <v>286</v>
      </c>
      <c r="DP20" s="104" t="s">
        <v>286</v>
      </c>
      <c r="DQ20" s="105" t="s">
        <v>286</v>
      </c>
      <c r="DR20" s="2" t="s">
        <v>286</v>
      </c>
      <c r="DS20" s="96"/>
      <c r="DT20" s="286"/>
      <c r="DU20" s="97" t="s">
        <v>286</v>
      </c>
      <c r="DV20" s="98" t="s">
        <v>286</v>
      </c>
      <c r="DW20" s="99"/>
      <c r="DX20" s="100"/>
      <c r="DY20" s="101" t="s">
        <v>286</v>
      </c>
      <c r="DZ20" s="102" t="s">
        <v>286</v>
      </c>
      <c r="EA20" s="103" t="s">
        <v>286</v>
      </c>
      <c r="EB20" s="104" t="s">
        <v>286</v>
      </c>
      <c r="EC20" s="105" t="s">
        <v>286</v>
      </c>
      <c r="EE20" s="96"/>
      <c r="EF20" s="286"/>
      <c r="EG20" s="97" t="s">
        <v>286</v>
      </c>
      <c r="EH20" s="98" t="s">
        <v>286</v>
      </c>
      <c r="EI20" s="99"/>
      <c r="EJ20" s="100"/>
      <c r="EK20" s="101" t="s">
        <v>286</v>
      </c>
      <c r="EL20" s="102" t="s">
        <v>286</v>
      </c>
      <c r="EM20" s="103" t="s">
        <v>286</v>
      </c>
      <c r="EN20" s="104" t="s">
        <v>286</v>
      </c>
      <c r="EO20" s="105" t="s">
        <v>286</v>
      </c>
      <c r="EQ20" s="96"/>
      <c r="ER20" s="286"/>
      <c r="ES20" s="97" t="s">
        <v>286</v>
      </c>
      <c r="ET20" s="98" t="s">
        <v>286</v>
      </c>
      <c r="EU20" s="99"/>
      <c r="EV20" s="100"/>
      <c r="EW20" s="101" t="s">
        <v>286</v>
      </c>
      <c r="EX20" s="102" t="s">
        <v>286</v>
      </c>
      <c r="EY20" s="103" t="s">
        <v>286</v>
      </c>
      <c r="EZ20" s="104" t="s">
        <v>286</v>
      </c>
      <c r="FA20" s="105" t="s">
        <v>286</v>
      </c>
      <c r="FB20" s="2" t="s">
        <v>286</v>
      </c>
      <c r="FC20" s="96"/>
      <c r="FD20" s="286"/>
      <c r="FE20" s="97">
        <v>40863</v>
      </c>
      <c r="FF20" s="98" t="s">
        <v>520</v>
      </c>
      <c r="FG20" s="99">
        <v>40625</v>
      </c>
      <c r="FH20" s="100">
        <v>40863</v>
      </c>
      <c r="FI20" s="101" t="s">
        <v>679</v>
      </c>
      <c r="FJ20" s="102" t="s">
        <v>680</v>
      </c>
      <c r="FK20" s="103" t="s">
        <v>531</v>
      </c>
      <c r="FL20" s="104" t="s">
        <v>1880</v>
      </c>
      <c r="FM20" s="105" t="s">
        <v>681</v>
      </c>
      <c r="FO20" s="96"/>
      <c r="FP20" s="286"/>
      <c r="FQ20" s="97" t="s">
        <v>286</v>
      </c>
      <c r="FR20" s="98" t="s">
        <v>286</v>
      </c>
      <c r="FS20" s="99" t="s">
        <v>286</v>
      </c>
      <c r="FT20" s="100" t="s">
        <v>286</v>
      </c>
      <c r="FU20" s="101" t="s">
        <v>286</v>
      </c>
      <c r="FV20" s="102" t="s">
        <v>286</v>
      </c>
      <c r="FW20" s="103" t="s">
        <v>286</v>
      </c>
      <c r="FX20" s="104" t="s">
        <v>286</v>
      </c>
      <c r="FY20" s="105" t="s">
        <v>286</v>
      </c>
      <c r="GA20" s="96"/>
      <c r="GB20" s="286"/>
      <c r="GC20" s="97" t="s">
        <v>286</v>
      </c>
      <c r="GD20" s="98" t="s">
        <v>286</v>
      </c>
      <c r="GE20" s="99" t="s">
        <v>286</v>
      </c>
      <c r="GF20" s="100" t="s">
        <v>286</v>
      </c>
      <c r="GG20" s="101" t="s">
        <v>286</v>
      </c>
      <c r="GH20" s="102" t="s">
        <v>286</v>
      </c>
      <c r="GI20" s="103" t="s">
        <v>286</v>
      </c>
      <c r="GJ20" s="104" t="s">
        <v>286</v>
      </c>
      <c r="GK20" s="105" t="s">
        <v>286</v>
      </c>
      <c r="GL20" s="2" t="s">
        <v>286</v>
      </c>
      <c r="GM20" s="96"/>
      <c r="GN20" s="286"/>
      <c r="GO20" s="97" t="str">
        <f t="shared" si="149"/>
        <v/>
      </c>
      <c r="GP20" s="98" t="str">
        <f t="shared" si="150"/>
        <v/>
      </c>
      <c r="GQ20" s="99" t="str">
        <f t="shared" si="151"/>
        <v/>
      </c>
      <c r="GR20" s="100" t="str">
        <f t="shared" si="152"/>
        <v/>
      </c>
      <c r="GS20" s="101" t="str">
        <f t="shared" si="153"/>
        <v/>
      </c>
      <c r="GT20" s="102" t="str">
        <f t="shared" si="154"/>
        <v/>
      </c>
      <c r="GU20" s="103" t="str">
        <f t="shared" si="155"/>
        <v/>
      </c>
      <c r="GV20" s="104" t="str">
        <f t="shared" si="156"/>
        <v/>
      </c>
      <c r="GW20" s="105" t="str">
        <f t="shared" si="157"/>
        <v/>
      </c>
      <c r="GX20" s="2" t="str">
        <f t="shared" si="158"/>
        <v/>
      </c>
      <c r="GY20" s="96"/>
      <c r="GZ20" s="286"/>
      <c r="HA20" s="97" t="str">
        <f t="shared" si="159"/>
        <v/>
      </c>
      <c r="HB20" s="98" t="str">
        <f t="shared" si="160"/>
        <v/>
      </c>
      <c r="HC20" s="293" t="str">
        <f t="shared" ref="HC20" si="218">IF(HE20="","",HA$2)</f>
        <v/>
      </c>
      <c r="HD20" s="293" t="str">
        <f t="shared" ref="HD20" si="219">IF(HE20="","",HA$3)</f>
        <v/>
      </c>
      <c r="HE20" s="101" t="str">
        <f t="shared" si="161"/>
        <v/>
      </c>
      <c r="HF20" s="102" t="str">
        <f t="shared" si="162"/>
        <v/>
      </c>
      <c r="HG20" s="103" t="str">
        <f t="shared" si="163"/>
        <v/>
      </c>
      <c r="HH20" s="104" t="str">
        <f t="shared" si="164"/>
        <v/>
      </c>
      <c r="HI20" s="105" t="str">
        <f t="shared" si="165"/>
        <v/>
      </c>
      <c r="HJ20" s="2" t="str">
        <f t="shared" si="166"/>
        <v/>
      </c>
      <c r="HK20" s="96"/>
      <c r="HL20" s="286"/>
      <c r="HM20" s="97" t="str">
        <f t="shared" si="167"/>
        <v/>
      </c>
      <c r="HN20" s="98" t="str">
        <f t="shared" si="168"/>
        <v/>
      </c>
      <c r="HO20" s="293" t="str">
        <f t="shared" si="96"/>
        <v/>
      </c>
      <c r="HP20" s="293" t="str">
        <f t="shared" si="97"/>
        <v/>
      </c>
      <c r="HQ20" s="101" t="str">
        <f t="shared" si="169"/>
        <v/>
      </c>
      <c r="HR20" s="102" t="str">
        <f t="shared" si="170"/>
        <v/>
      </c>
      <c r="HS20" s="103" t="str">
        <f t="shared" si="171"/>
        <v/>
      </c>
      <c r="HT20" s="104" t="str">
        <f t="shared" si="25"/>
        <v/>
      </c>
      <c r="HU20" s="105" t="str">
        <f t="shared" si="172"/>
        <v/>
      </c>
      <c r="HV20" s="2" t="str">
        <f t="shared" si="173"/>
        <v/>
      </c>
      <c r="HW20" s="96"/>
      <c r="HX20" s="286"/>
      <c r="HY20" s="97" t="str">
        <f t="shared" si="174"/>
        <v/>
      </c>
      <c r="HZ20" s="98" t="str">
        <f t="shared" si="175"/>
        <v/>
      </c>
      <c r="IA20" s="293" t="str">
        <f t="shared" si="216"/>
        <v/>
      </c>
      <c r="IB20" s="293" t="str">
        <f t="shared" si="217"/>
        <v/>
      </c>
      <c r="IC20" s="101" t="str">
        <f t="shared" si="176"/>
        <v/>
      </c>
      <c r="ID20" s="102" t="str">
        <f t="shared" si="177"/>
        <v/>
      </c>
      <c r="IE20" s="103" t="str">
        <f t="shared" si="178"/>
        <v/>
      </c>
      <c r="IF20" s="104" t="str">
        <f t="shared" si="179"/>
        <v/>
      </c>
      <c r="IG20" s="105" t="str">
        <f t="shared" si="180"/>
        <v/>
      </c>
      <c r="IH20" s="2" t="str">
        <f t="shared" si="181"/>
        <v/>
      </c>
      <c r="II20" s="96"/>
      <c r="IJ20" s="286"/>
      <c r="IK20" s="291" t="str">
        <f t="shared" si="182"/>
        <v/>
      </c>
      <c r="IL20" s="292" t="str">
        <f t="shared" si="183"/>
        <v/>
      </c>
      <c r="IM20" s="293" t="str">
        <f t="shared" si="184"/>
        <v/>
      </c>
      <c r="IN20" s="293" t="str">
        <f t="shared" si="185"/>
        <v/>
      </c>
      <c r="IO20" s="294" t="str">
        <f t="shared" si="186"/>
        <v/>
      </c>
      <c r="IP20" s="295" t="str">
        <f t="shared" si="187"/>
        <v/>
      </c>
      <c r="IQ20" s="296" t="str">
        <f t="shared" si="188"/>
        <v/>
      </c>
      <c r="IR20" s="297" t="str">
        <f t="shared" si="189"/>
        <v/>
      </c>
      <c r="IS20" s="298" t="str">
        <f t="shared" si="190"/>
        <v/>
      </c>
      <c r="IT20" s="299" t="str">
        <f t="shared" si="191"/>
        <v/>
      </c>
      <c r="IU20" s="300"/>
      <c r="IV20" s="286"/>
      <c r="IW20" s="97" t="str">
        <f t="shared" si="192"/>
        <v/>
      </c>
      <c r="IX20" s="98" t="str">
        <f t="shared" si="193"/>
        <v/>
      </c>
      <c r="IY20" s="293" t="str">
        <f t="shared" si="125"/>
        <v/>
      </c>
      <c r="IZ20" s="293" t="str">
        <f t="shared" si="126"/>
        <v/>
      </c>
      <c r="JA20" s="101" t="str">
        <f t="shared" si="194"/>
        <v/>
      </c>
      <c r="JB20" s="102" t="str">
        <f t="shared" si="195"/>
        <v/>
      </c>
      <c r="JC20" s="103" t="str">
        <f t="shared" si="196"/>
        <v/>
      </c>
      <c r="JD20" s="104" t="str">
        <f t="shared" si="197"/>
        <v/>
      </c>
      <c r="JE20" s="105" t="str">
        <f t="shared" si="198"/>
        <v/>
      </c>
      <c r="JF20" s="2" t="str">
        <f t="shared" si="199"/>
        <v/>
      </c>
      <c r="JG20" s="96"/>
      <c r="JH20" s="286"/>
      <c r="JI20" s="97" t="str">
        <f t="shared" si="200"/>
        <v/>
      </c>
      <c r="JJ20" s="98" t="str">
        <f t="shared" si="201"/>
        <v/>
      </c>
      <c r="JK20" s="99"/>
      <c r="JL20" s="100"/>
      <c r="JM20" s="101" t="str">
        <f t="shared" si="202"/>
        <v/>
      </c>
      <c r="JN20" s="102" t="str">
        <f t="shared" si="203"/>
        <v/>
      </c>
      <c r="JO20" s="103" t="str">
        <f t="shared" si="204"/>
        <v/>
      </c>
      <c r="JP20" s="104" t="str">
        <f t="shared" si="205"/>
        <v/>
      </c>
      <c r="JQ20" s="105" t="str">
        <f t="shared" si="206"/>
        <v/>
      </c>
      <c r="JR20" s="2" t="str">
        <f t="shared" si="207"/>
        <v/>
      </c>
      <c r="JS20" s="96"/>
      <c r="JT20" s="286"/>
      <c r="JU20" s="97" t="str">
        <f t="shared" si="208"/>
        <v/>
      </c>
      <c r="JV20" s="98" t="str">
        <f t="shared" si="209"/>
        <v/>
      </c>
      <c r="JW20" s="99"/>
      <c r="JX20" s="100"/>
      <c r="JY20" s="101" t="str">
        <f t="shared" si="210"/>
        <v/>
      </c>
      <c r="JZ20" s="102" t="str">
        <f t="shared" si="211"/>
        <v/>
      </c>
      <c r="KA20" s="103" t="str">
        <f t="shared" si="212"/>
        <v/>
      </c>
      <c r="KB20" s="104" t="str">
        <f t="shared" si="213"/>
        <v/>
      </c>
      <c r="KC20" s="105" t="str">
        <f t="shared" si="214"/>
        <v/>
      </c>
      <c r="KD20" s="2" t="str">
        <f t="shared" si="215"/>
        <v/>
      </c>
      <c r="KE20" s="96"/>
      <c r="KF20" s="286"/>
    </row>
    <row r="21" spans="1:292" ht="13.5" customHeight="1" x14ac:dyDescent="0.2">
      <c r="A21" s="21"/>
      <c r="B21" s="96" t="s">
        <v>306</v>
      </c>
      <c r="C21" s="2" t="s">
        <v>307</v>
      </c>
      <c r="D21" s="286"/>
      <c r="E21" s="97" t="s">
        <v>286</v>
      </c>
      <c r="F21" s="98" t="s">
        <v>286</v>
      </c>
      <c r="G21" s="99" t="s">
        <v>286</v>
      </c>
      <c r="H21" s="100" t="s">
        <v>286</v>
      </c>
      <c r="I21" s="101" t="s">
        <v>286</v>
      </c>
      <c r="J21" s="102" t="s">
        <v>286</v>
      </c>
      <c r="K21" s="103" t="s">
        <v>286</v>
      </c>
      <c r="L21" s="104" t="s">
        <v>286</v>
      </c>
      <c r="M21" s="105" t="s">
        <v>286</v>
      </c>
      <c r="O21" s="96"/>
      <c r="P21" s="286"/>
      <c r="Q21" s="97" t="s">
        <v>286</v>
      </c>
      <c r="R21" s="98" t="s">
        <v>286</v>
      </c>
      <c r="S21" s="99" t="s">
        <v>286</v>
      </c>
      <c r="T21" s="100" t="s">
        <v>286</v>
      </c>
      <c r="U21" s="101" t="s">
        <v>286</v>
      </c>
      <c r="V21" s="102" t="s">
        <v>286</v>
      </c>
      <c r="W21" s="103" t="s">
        <v>286</v>
      </c>
      <c r="X21" s="104" t="s">
        <v>286</v>
      </c>
      <c r="Y21" s="105" t="s">
        <v>286</v>
      </c>
      <c r="Z21" s="2" t="s">
        <v>286</v>
      </c>
      <c r="AA21" s="96"/>
      <c r="AB21" s="286"/>
      <c r="AC21" s="97" t="s">
        <v>286</v>
      </c>
      <c r="AD21" s="98" t="s">
        <v>286</v>
      </c>
      <c r="AE21" s="99" t="s">
        <v>286</v>
      </c>
      <c r="AF21" s="100" t="s">
        <v>286</v>
      </c>
      <c r="AG21" s="101" t="s">
        <v>286</v>
      </c>
      <c r="AH21" s="102" t="s">
        <v>286</v>
      </c>
      <c r="AI21" s="103" t="s">
        <v>286</v>
      </c>
      <c r="AJ21" s="104" t="s">
        <v>286</v>
      </c>
      <c r="AK21" s="105" t="s">
        <v>286</v>
      </c>
      <c r="AM21" s="96"/>
      <c r="AN21" s="286"/>
      <c r="AO21" s="97" t="s">
        <v>286</v>
      </c>
      <c r="AP21" s="98" t="s">
        <v>286</v>
      </c>
      <c r="AQ21" s="99" t="s">
        <v>286</v>
      </c>
      <c r="AR21" s="100" t="s">
        <v>286</v>
      </c>
      <c r="AS21" s="101" t="s">
        <v>286</v>
      </c>
      <c r="AT21" s="102" t="s">
        <v>286</v>
      </c>
      <c r="AU21" s="103" t="s">
        <v>286</v>
      </c>
      <c r="AV21" s="104" t="s">
        <v>286</v>
      </c>
      <c r="AW21" s="105" t="s">
        <v>286</v>
      </c>
      <c r="AX21" s="2" t="s">
        <v>286</v>
      </c>
      <c r="AY21" s="96"/>
      <c r="AZ21" s="286"/>
      <c r="BA21" s="97">
        <v>34716</v>
      </c>
      <c r="BB21" s="98" t="s">
        <v>511</v>
      </c>
      <c r="BC21" s="99">
        <v>34464</v>
      </c>
      <c r="BD21" s="100">
        <v>34716</v>
      </c>
      <c r="BE21" s="101" t="s">
        <v>650</v>
      </c>
      <c r="BF21" s="102" t="s">
        <v>558</v>
      </c>
      <c r="BG21" s="103" t="s">
        <v>620</v>
      </c>
      <c r="BH21" s="104" t="s">
        <v>1321</v>
      </c>
      <c r="BI21" s="105" t="s">
        <v>651</v>
      </c>
      <c r="BJ21" s="2" t="s">
        <v>286</v>
      </c>
      <c r="BK21" s="96"/>
      <c r="BL21" s="286"/>
      <c r="BM21" s="97">
        <v>35202</v>
      </c>
      <c r="BN21" s="98" t="s">
        <v>512</v>
      </c>
      <c r="BO21" s="99">
        <v>34716</v>
      </c>
      <c r="BP21" s="100">
        <v>35202</v>
      </c>
      <c r="BQ21" s="101" t="s">
        <v>652</v>
      </c>
      <c r="BR21" s="102" t="s">
        <v>653</v>
      </c>
      <c r="BS21" s="103" t="s">
        <v>531</v>
      </c>
      <c r="BT21" s="104" t="s">
        <v>1434</v>
      </c>
      <c r="BU21" s="105" t="s">
        <v>654</v>
      </c>
      <c r="BV21" s="2" t="s">
        <v>286</v>
      </c>
      <c r="BW21" s="96"/>
      <c r="BX21" s="286"/>
      <c r="BY21" s="97" t="s">
        <v>286</v>
      </c>
      <c r="BZ21" s="98" t="s">
        <v>286</v>
      </c>
      <c r="CA21" s="99"/>
      <c r="CB21" s="100"/>
      <c r="CC21" s="101" t="s">
        <v>286</v>
      </c>
      <c r="CD21" s="102" t="s">
        <v>286</v>
      </c>
      <c r="CE21" s="103" t="s">
        <v>286</v>
      </c>
      <c r="CF21" s="104" t="s">
        <v>286</v>
      </c>
      <c r="CG21" s="105" t="s">
        <v>286</v>
      </c>
      <c r="CH21" s="2" t="s">
        <v>286</v>
      </c>
      <c r="CI21" s="96"/>
      <c r="CJ21" s="286"/>
      <c r="CK21" s="97" t="s">
        <v>286</v>
      </c>
      <c r="CL21" s="98" t="s">
        <v>286</v>
      </c>
      <c r="CM21" s="99" t="s">
        <v>286</v>
      </c>
      <c r="CN21" s="100" t="s">
        <v>286</v>
      </c>
      <c r="CO21" s="101" t="s">
        <v>286</v>
      </c>
      <c r="CP21" s="102" t="s">
        <v>286</v>
      </c>
      <c r="CQ21" s="103" t="s">
        <v>286</v>
      </c>
      <c r="CR21" s="104" t="s">
        <v>286</v>
      </c>
      <c r="CS21" s="105" t="s">
        <v>286</v>
      </c>
      <c r="CT21" s="2" t="s">
        <v>286</v>
      </c>
      <c r="CU21" s="96"/>
      <c r="CV21" s="286"/>
      <c r="CW21" s="97" t="s">
        <v>286</v>
      </c>
      <c r="CX21" s="98" t="s">
        <v>286</v>
      </c>
      <c r="CY21" s="99" t="s">
        <v>286</v>
      </c>
      <c r="CZ21" s="100" t="s">
        <v>286</v>
      </c>
      <c r="DA21" s="101" t="s">
        <v>286</v>
      </c>
      <c r="DB21" s="102" t="s">
        <v>286</v>
      </c>
      <c r="DC21" s="103" t="s">
        <v>286</v>
      </c>
      <c r="DD21" s="104" t="s">
        <v>286</v>
      </c>
      <c r="DE21" s="105" t="s">
        <v>286</v>
      </c>
      <c r="DF21" s="2" t="s">
        <v>286</v>
      </c>
      <c r="DG21" s="96"/>
      <c r="DH21" s="286"/>
      <c r="DI21" s="97" t="s">
        <v>286</v>
      </c>
      <c r="DJ21" s="98" t="s">
        <v>286</v>
      </c>
      <c r="DK21" s="99" t="s">
        <v>286</v>
      </c>
      <c r="DL21" s="100" t="s">
        <v>286</v>
      </c>
      <c r="DM21" s="101" t="s">
        <v>286</v>
      </c>
      <c r="DN21" s="102" t="s">
        <v>286</v>
      </c>
      <c r="DO21" s="103" t="s">
        <v>286</v>
      </c>
      <c r="DP21" s="104" t="s">
        <v>286</v>
      </c>
      <c r="DQ21" s="105" t="s">
        <v>286</v>
      </c>
      <c r="DR21" s="2" t="s">
        <v>286</v>
      </c>
      <c r="DS21" s="96"/>
      <c r="DT21" s="286"/>
      <c r="DU21" s="97" t="s">
        <v>286</v>
      </c>
      <c r="DV21" s="98" t="s">
        <v>286</v>
      </c>
      <c r="DW21" s="99" t="s">
        <v>286</v>
      </c>
      <c r="DX21" s="100" t="s">
        <v>286</v>
      </c>
      <c r="DY21" s="101" t="s">
        <v>286</v>
      </c>
      <c r="DZ21" s="102" t="s">
        <v>286</v>
      </c>
      <c r="EA21" s="103" t="s">
        <v>286</v>
      </c>
      <c r="EB21" s="104" t="s">
        <v>286</v>
      </c>
      <c r="EC21" s="105" t="s">
        <v>286</v>
      </c>
      <c r="EE21" s="96"/>
      <c r="EF21" s="286"/>
      <c r="EG21" s="97" t="s">
        <v>286</v>
      </c>
      <c r="EH21" s="98" t="s">
        <v>286</v>
      </c>
      <c r="EI21" s="99" t="s">
        <v>286</v>
      </c>
      <c r="EJ21" s="100" t="s">
        <v>286</v>
      </c>
      <c r="EK21" s="101" t="s">
        <v>286</v>
      </c>
      <c r="EL21" s="102" t="s">
        <v>286</v>
      </c>
      <c r="EM21" s="103" t="s">
        <v>286</v>
      </c>
      <c r="EN21" s="104" t="s">
        <v>286</v>
      </c>
      <c r="EO21" s="105" t="s">
        <v>286</v>
      </c>
      <c r="EQ21" s="96"/>
      <c r="ER21" s="286"/>
      <c r="ES21" s="97" t="s">
        <v>286</v>
      </c>
      <c r="ET21" s="98" t="s">
        <v>286</v>
      </c>
      <c r="EU21" s="99"/>
      <c r="EV21" s="100"/>
      <c r="EW21" s="101" t="s">
        <v>286</v>
      </c>
      <c r="EX21" s="102" t="s">
        <v>286</v>
      </c>
      <c r="EY21" s="103" t="s">
        <v>286</v>
      </c>
      <c r="EZ21" s="104" t="s">
        <v>286</v>
      </c>
      <c r="FA21" s="105" t="s">
        <v>286</v>
      </c>
      <c r="FB21" s="2" t="s">
        <v>286</v>
      </c>
      <c r="FC21" s="96"/>
      <c r="FD21" s="286"/>
      <c r="FE21" s="97" t="s">
        <v>286</v>
      </c>
      <c r="FF21" s="98" t="s">
        <v>286</v>
      </c>
      <c r="FG21" s="99"/>
      <c r="FH21" s="100"/>
      <c r="FI21" s="101" t="s">
        <v>286</v>
      </c>
      <c r="FJ21" s="102" t="s">
        <v>286</v>
      </c>
      <c r="FK21" s="103" t="s">
        <v>286</v>
      </c>
      <c r="FL21" s="104" t="s">
        <v>286</v>
      </c>
      <c r="FM21" s="105" t="s">
        <v>286</v>
      </c>
      <c r="FO21" s="96"/>
      <c r="FP21" s="286"/>
      <c r="FQ21" s="97" t="s">
        <v>286</v>
      </c>
      <c r="FR21" s="98" t="s">
        <v>286</v>
      </c>
      <c r="FS21" s="99" t="s">
        <v>286</v>
      </c>
      <c r="FT21" s="100" t="s">
        <v>286</v>
      </c>
      <c r="FU21" s="101" t="s">
        <v>286</v>
      </c>
      <c r="FV21" s="102" t="s">
        <v>286</v>
      </c>
      <c r="FW21" s="103" t="s">
        <v>286</v>
      </c>
      <c r="FX21" s="104" t="s">
        <v>286</v>
      </c>
      <c r="FY21" s="105" t="s">
        <v>286</v>
      </c>
      <c r="GA21" s="96"/>
      <c r="GB21" s="286"/>
      <c r="GC21" s="97" t="s">
        <v>286</v>
      </c>
      <c r="GD21" s="98" t="s">
        <v>286</v>
      </c>
      <c r="GE21" s="99" t="s">
        <v>286</v>
      </c>
      <c r="GF21" s="100" t="s">
        <v>286</v>
      </c>
      <c r="GG21" s="101" t="s">
        <v>286</v>
      </c>
      <c r="GH21" s="102" t="s">
        <v>286</v>
      </c>
      <c r="GI21" s="103" t="s">
        <v>286</v>
      </c>
      <c r="GJ21" s="104" t="s">
        <v>286</v>
      </c>
      <c r="GK21" s="105" t="s">
        <v>286</v>
      </c>
      <c r="GL21" s="2" t="s">
        <v>286</v>
      </c>
      <c r="GM21" s="96"/>
      <c r="GN21" s="286"/>
      <c r="GO21" s="97" t="str">
        <f t="shared" si="149"/>
        <v/>
      </c>
      <c r="GP21" s="98" t="str">
        <f t="shared" si="150"/>
        <v/>
      </c>
      <c r="GQ21" s="99" t="str">
        <f t="shared" si="151"/>
        <v/>
      </c>
      <c r="GR21" s="100" t="str">
        <f t="shared" si="152"/>
        <v/>
      </c>
      <c r="GS21" s="101" t="str">
        <f t="shared" si="153"/>
        <v/>
      </c>
      <c r="GT21" s="102" t="str">
        <f t="shared" si="154"/>
        <v/>
      </c>
      <c r="GU21" s="103" t="str">
        <f t="shared" si="155"/>
        <v/>
      </c>
      <c r="GV21" s="104" t="str">
        <f t="shared" si="156"/>
        <v/>
      </c>
      <c r="GW21" s="105" t="str">
        <f t="shared" si="157"/>
        <v/>
      </c>
      <c r="GX21" s="2" t="str">
        <f t="shared" si="158"/>
        <v/>
      </c>
      <c r="GY21" s="96"/>
      <c r="GZ21" s="286"/>
      <c r="HA21" s="97" t="str">
        <f t="shared" si="159"/>
        <v/>
      </c>
      <c r="HB21" s="98" t="str">
        <f t="shared" si="160"/>
        <v/>
      </c>
      <c r="HC21" s="293" t="str">
        <f t="shared" ref="HC21:HC84" si="220">IF(HE21="","",HA$2)</f>
        <v/>
      </c>
      <c r="HD21" s="293" t="str">
        <f t="shared" ref="HD21:HD84" si="221">IF(HE21="","",HA$3)</f>
        <v/>
      </c>
      <c r="HE21" s="101" t="str">
        <f t="shared" si="161"/>
        <v/>
      </c>
      <c r="HF21" s="102" t="str">
        <f t="shared" si="162"/>
        <v/>
      </c>
      <c r="HG21" s="103" t="str">
        <f t="shared" si="163"/>
        <v/>
      </c>
      <c r="HH21" s="104" t="str">
        <f t="shared" si="164"/>
        <v/>
      </c>
      <c r="HI21" s="105" t="str">
        <f t="shared" si="165"/>
        <v/>
      </c>
      <c r="HJ21" s="2" t="str">
        <f t="shared" si="166"/>
        <v/>
      </c>
      <c r="HK21" s="96"/>
      <c r="HL21" s="286"/>
      <c r="HM21" s="97" t="str">
        <f t="shared" si="167"/>
        <v/>
      </c>
      <c r="HN21" s="98" t="str">
        <f t="shared" si="168"/>
        <v/>
      </c>
      <c r="HO21" s="293" t="str">
        <f t="shared" si="96"/>
        <v/>
      </c>
      <c r="HP21" s="293" t="str">
        <f t="shared" si="97"/>
        <v/>
      </c>
      <c r="HQ21" s="101" t="str">
        <f t="shared" si="169"/>
        <v/>
      </c>
      <c r="HR21" s="102" t="str">
        <f t="shared" si="170"/>
        <v/>
      </c>
      <c r="HS21" s="103" t="str">
        <f t="shared" si="171"/>
        <v/>
      </c>
      <c r="HT21" s="104" t="str">
        <f t="shared" si="25"/>
        <v/>
      </c>
      <c r="HU21" s="105" t="str">
        <f t="shared" si="172"/>
        <v/>
      </c>
      <c r="HV21" s="2" t="str">
        <f t="shared" si="173"/>
        <v/>
      </c>
      <c r="HW21" s="96"/>
      <c r="HX21" s="286"/>
      <c r="HY21" s="97" t="str">
        <f t="shared" si="174"/>
        <v/>
      </c>
      <c r="HZ21" s="98" t="str">
        <f t="shared" si="175"/>
        <v/>
      </c>
      <c r="IA21" s="293" t="str">
        <f t="shared" si="216"/>
        <v/>
      </c>
      <c r="IB21" s="293" t="str">
        <f t="shared" si="217"/>
        <v/>
      </c>
      <c r="IC21" s="101" t="str">
        <f t="shared" si="176"/>
        <v/>
      </c>
      <c r="ID21" s="102" t="str">
        <f t="shared" si="177"/>
        <v/>
      </c>
      <c r="IE21" s="103" t="str">
        <f t="shared" si="178"/>
        <v/>
      </c>
      <c r="IF21" s="104" t="str">
        <f t="shared" si="179"/>
        <v/>
      </c>
      <c r="IG21" s="105" t="str">
        <f t="shared" si="180"/>
        <v/>
      </c>
      <c r="IH21" s="2" t="str">
        <f t="shared" si="181"/>
        <v/>
      </c>
      <c r="II21" s="96"/>
      <c r="IJ21" s="286"/>
      <c r="IK21" s="291" t="str">
        <f t="shared" si="182"/>
        <v/>
      </c>
      <c r="IL21" s="292" t="str">
        <f t="shared" si="183"/>
        <v/>
      </c>
      <c r="IM21" s="293" t="str">
        <f t="shared" si="184"/>
        <v/>
      </c>
      <c r="IN21" s="293" t="str">
        <f t="shared" si="185"/>
        <v/>
      </c>
      <c r="IO21" s="294" t="str">
        <f t="shared" si="186"/>
        <v/>
      </c>
      <c r="IP21" s="295" t="str">
        <f t="shared" si="187"/>
        <v/>
      </c>
      <c r="IQ21" s="296" t="str">
        <f t="shared" si="188"/>
        <v/>
      </c>
      <c r="IR21" s="297" t="str">
        <f t="shared" si="189"/>
        <v/>
      </c>
      <c r="IS21" s="298" t="str">
        <f t="shared" si="190"/>
        <v/>
      </c>
      <c r="IT21" s="299" t="str">
        <f t="shared" si="191"/>
        <v/>
      </c>
      <c r="IU21" s="300"/>
      <c r="IV21" s="286"/>
      <c r="IW21" s="97" t="str">
        <f t="shared" si="192"/>
        <v/>
      </c>
      <c r="IX21" s="98" t="str">
        <f t="shared" si="193"/>
        <v/>
      </c>
      <c r="IY21" s="293" t="str">
        <f t="shared" si="125"/>
        <v/>
      </c>
      <c r="IZ21" s="293" t="str">
        <f t="shared" si="126"/>
        <v/>
      </c>
      <c r="JA21" s="101" t="str">
        <f t="shared" si="194"/>
        <v/>
      </c>
      <c r="JB21" s="102" t="str">
        <f t="shared" si="195"/>
        <v/>
      </c>
      <c r="JC21" s="103" t="str">
        <f t="shared" si="196"/>
        <v/>
      </c>
      <c r="JD21" s="104" t="str">
        <f t="shared" si="197"/>
        <v/>
      </c>
      <c r="JE21" s="105" t="str">
        <f t="shared" si="198"/>
        <v/>
      </c>
      <c r="JF21" s="2" t="str">
        <f t="shared" si="199"/>
        <v/>
      </c>
      <c r="JG21" s="96"/>
      <c r="JH21" s="286"/>
      <c r="JI21" s="97" t="str">
        <f t="shared" si="200"/>
        <v/>
      </c>
      <c r="JJ21" s="98" t="str">
        <f t="shared" si="201"/>
        <v/>
      </c>
      <c r="JK21" s="99"/>
      <c r="JL21" s="100"/>
      <c r="JM21" s="101" t="str">
        <f t="shared" si="202"/>
        <v/>
      </c>
      <c r="JN21" s="102" t="str">
        <f t="shared" si="203"/>
        <v/>
      </c>
      <c r="JO21" s="103" t="str">
        <f t="shared" si="204"/>
        <v/>
      </c>
      <c r="JP21" s="104" t="str">
        <f t="shared" si="205"/>
        <v/>
      </c>
      <c r="JQ21" s="105" t="str">
        <f t="shared" si="206"/>
        <v/>
      </c>
      <c r="JR21" s="2" t="str">
        <f t="shared" si="207"/>
        <v/>
      </c>
      <c r="JS21" s="96"/>
      <c r="JT21" s="286"/>
      <c r="JU21" s="97" t="str">
        <f t="shared" si="208"/>
        <v/>
      </c>
      <c r="JV21" s="98" t="str">
        <f t="shared" si="209"/>
        <v/>
      </c>
      <c r="JW21" s="99"/>
      <c r="JX21" s="100"/>
      <c r="JY21" s="101" t="str">
        <f t="shared" si="210"/>
        <v/>
      </c>
      <c r="JZ21" s="102" t="str">
        <f t="shared" si="211"/>
        <v/>
      </c>
      <c r="KA21" s="103" t="str">
        <f t="shared" si="212"/>
        <v/>
      </c>
      <c r="KB21" s="104" t="str">
        <f t="shared" si="213"/>
        <v/>
      </c>
      <c r="KC21" s="105" t="str">
        <f t="shared" si="214"/>
        <v/>
      </c>
      <c r="KD21" s="2" t="str">
        <f t="shared" si="215"/>
        <v/>
      </c>
      <c r="KE21" s="96"/>
      <c r="KF21" s="286"/>
    </row>
    <row r="22" spans="1:292" ht="13.5" customHeight="1" x14ac:dyDescent="0.2">
      <c r="A22" s="21"/>
      <c r="B22" s="96" t="s">
        <v>304</v>
      </c>
      <c r="C22" s="2" t="s">
        <v>305</v>
      </c>
      <c r="D22" s="286"/>
      <c r="E22" s="97">
        <v>33340</v>
      </c>
      <c r="F22" s="98" t="s">
        <v>288</v>
      </c>
      <c r="G22" s="99">
        <v>32711</v>
      </c>
      <c r="H22" s="100">
        <v>33081</v>
      </c>
      <c r="I22" s="101" t="s">
        <v>639</v>
      </c>
      <c r="J22" s="102" t="s">
        <v>548</v>
      </c>
      <c r="K22" s="103" t="s">
        <v>531</v>
      </c>
      <c r="L22" s="104" t="s">
        <v>1328</v>
      </c>
      <c r="M22" s="105" t="s">
        <v>640</v>
      </c>
      <c r="O22" s="96"/>
      <c r="P22" s="286"/>
      <c r="Q22" s="97">
        <v>33718</v>
      </c>
      <c r="R22" s="98" t="s">
        <v>507</v>
      </c>
      <c r="S22" s="99">
        <v>33340</v>
      </c>
      <c r="T22" s="100">
        <v>33718</v>
      </c>
      <c r="U22" s="101" t="s">
        <v>641</v>
      </c>
      <c r="V22" s="102" t="s">
        <v>558</v>
      </c>
      <c r="W22" s="103" t="s">
        <v>531</v>
      </c>
      <c r="X22" s="104" t="s">
        <v>1328</v>
      </c>
      <c r="Y22" s="105" t="s">
        <v>642</v>
      </c>
      <c r="Z22" s="2" t="s">
        <v>286</v>
      </c>
      <c r="AA22" s="96"/>
      <c r="AB22" s="286"/>
      <c r="AC22" s="97">
        <v>34056</v>
      </c>
      <c r="AD22" s="98" t="s">
        <v>508</v>
      </c>
      <c r="AE22" s="99">
        <v>33783</v>
      </c>
      <c r="AF22" s="100">
        <v>34056</v>
      </c>
      <c r="AG22" s="101" t="s">
        <v>643</v>
      </c>
      <c r="AH22" s="102" t="s">
        <v>644</v>
      </c>
      <c r="AI22" s="103" t="s">
        <v>531</v>
      </c>
      <c r="AJ22" s="104" t="s">
        <v>1328</v>
      </c>
      <c r="AK22" s="105" t="s">
        <v>645</v>
      </c>
      <c r="AM22" s="96"/>
      <c r="AN22" s="286"/>
      <c r="AO22" s="97">
        <v>34464</v>
      </c>
      <c r="AP22" s="98" t="s">
        <v>510</v>
      </c>
      <c r="AQ22" s="99">
        <v>34087</v>
      </c>
      <c r="AR22" s="100">
        <v>34464</v>
      </c>
      <c r="AS22" s="101" t="s">
        <v>646</v>
      </c>
      <c r="AT22" s="102" t="s">
        <v>609</v>
      </c>
      <c r="AU22" s="103" t="s">
        <v>531</v>
      </c>
      <c r="AV22" s="104" t="s">
        <v>1328</v>
      </c>
      <c r="AW22" s="105" t="s">
        <v>647</v>
      </c>
      <c r="AX22" s="2" t="s">
        <v>286</v>
      </c>
      <c r="AY22" s="96"/>
      <c r="AZ22" s="286"/>
      <c r="BA22" s="97" t="s">
        <v>286</v>
      </c>
      <c r="BB22" s="98" t="s">
        <v>286</v>
      </c>
      <c r="BC22" s="99"/>
      <c r="BD22" s="100"/>
      <c r="BE22" s="101" t="s">
        <v>286</v>
      </c>
      <c r="BF22" s="102" t="s">
        <v>286</v>
      </c>
      <c r="BG22" s="103" t="s">
        <v>286</v>
      </c>
      <c r="BH22" s="104" t="s">
        <v>286</v>
      </c>
      <c r="BI22" s="105" t="s">
        <v>286</v>
      </c>
      <c r="BJ22" s="2" t="s">
        <v>286</v>
      </c>
      <c r="BK22" s="96"/>
      <c r="BL22" s="286"/>
      <c r="BM22" s="97" t="s">
        <v>286</v>
      </c>
      <c r="BN22" s="98" t="s">
        <v>286</v>
      </c>
      <c r="BO22" s="99" t="s">
        <v>286</v>
      </c>
      <c r="BP22" s="100" t="s">
        <v>286</v>
      </c>
      <c r="BQ22" s="101" t="s">
        <v>286</v>
      </c>
      <c r="BR22" s="102" t="s">
        <v>286</v>
      </c>
      <c r="BS22" s="103" t="s">
        <v>286</v>
      </c>
      <c r="BT22" s="104" t="s">
        <v>286</v>
      </c>
      <c r="BU22" s="105" t="s">
        <v>286</v>
      </c>
      <c r="BV22" s="2" t="s">
        <v>286</v>
      </c>
      <c r="BW22" s="96"/>
      <c r="BX22" s="286"/>
      <c r="BY22" s="97" t="s">
        <v>286</v>
      </c>
      <c r="BZ22" s="98" t="s">
        <v>286</v>
      </c>
      <c r="CA22" s="99" t="s">
        <v>286</v>
      </c>
      <c r="CB22" s="100" t="s">
        <v>286</v>
      </c>
      <c r="CC22" s="101" t="s">
        <v>286</v>
      </c>
      <c r="CD22" s="102" t="s">
        <v>286</v>
      </c>
      <c r="CE22" s="103" t="s">
        <v>286</v>
      </c>
      <c r="CF22" s="104" t="s">
        <v>286</v>
      </c>
      <c r="CG22" s="105" t="s">
        <v>286</v>
      </c>
      <c r="CH22" s="2" t="s">
        <v>286</v>
      </c>
      <c r="CI22" s="96"/>
      <c r="CJ22" s="286"/>
      <c r="CK22" s="97" t="s">
        <v>286</v>
      </c>
      <c r="CL22" s="98" t="s">
        <v>286</v>
      </c>
      <c r="CM22" s="99" t="s">
        <v>286</v>
      </c>
      <c r="CN22" s="100" t="s">
        <v>286</v>
      </c>
      <c r="CO22" s="101" t="s">
        <v>286</v>
      </c>
      <c r="CP22" s="102" t="s">
        <v>286</v>
      </c>
      <c r="CQ22" s="103" t="s">
        <v>286</v>
      </c>
      <c r="CR22" s="104" t="s">
        <v>286</v>
      </c>
      <c r="CS22" s="105" t="s">
        <v>286</v>
      </c>
      <c r="CT22" s="2" t="s">
        <v>286</v>
      </c>
      <c r="CU22" s="96"/>
      <c r="CV22" s="286"/>
      <c r="CW22" s="97" t="s">
        <v>286</v>
      </c>
      <c r="CX22" s="98" t="s">
        <v>286</v>
      </c>
      <c r="CY22" s="99" t="s">
        <v>286</v>
      </c>
      <c r="CZ22" s="100" t="s">
        <v>286</v>
      </c>
      <c r="DA22" s="101" t="s">
        <v>286</v>
      </c>
      <c r="DB22" s="102" t="s">
        <v>286</v>
      </c>
      <c r="DC22" s="103" t="s">
        <v>286</v>
      </c>
      <c r="DD22" s="104" t="s">
        <v>286</v>
      </c>
      <c r="DE22" s="105" t="s">
        <v>286</v>
      </c>
      <c r="DF22" s="2" t="s">
        <v>286</v>
      </c>
      <c r="DG22" s="96"/>
      <c r="DH22" s="286"/>
      <c r="DI22" s="97" t="s">
        <v>286</v>
      </c>
      <c r="DJ22" s="98" t="s">
        <v>286</v>
      </c>
      <c r="DK22" s="99" t="s">
        <v>286</v>
      </c>
      <c r="DL22" s="100" t="s">
        <v>286</v>
      </c>
      <c r="DM22" s="101" t="s">
        <v>286</v>
      </c>
      <c r="DN22" s="102" t="s">
        <v>286</v>
      </c>
      <c r="DO22" s="103" t="s">
        <v>286</v>
      </c>
      <c r="DP22" s="104" t="s">
        <v>286</v>
      </c>
      <c r="DQ22" s="105" t="s">
        <v>286</v>
      </c>
      <c r="DR22" s="2" t="s">
        <v>286</v>
      </c>
      <c r="DS22" s="96"/>
      <c r="DT22" s="286"/>
      <c r="DU22" s="97" t="s">
        <v>286</v>
      </c>
      <c r="DV22" s="98" t="s">
        <v>286</v>
      </c>
      <c r="DW22" s="8" t="s">
        <v>286</v>
      </c>
      <c r="DX22" s="100" t="s">
        <v>286</v>
      </c>
      <c r="DY22" s="101" t="s">
        <v>286</v>
      </c>
      <c r="DZ22" s="102" t="s">
        <v>286</v>
      </c>
      <c r="EA22" s="103" t="s">
        <v>286</v>
      </c>
      <c r="EB22" s="104" t="s">
        <v>286</v>
      </c>
      <c r="EC22" s="105" t="s">
        <v>286</v>
      </c>
      <c r="EE22" s="96"/>
      <c r="EF22" s="286"/>
      <c r="EG22" s="97" t="s">
        <v>286</v>
      </c>
      <c r="EH22" s="98" t="s">
        <v>286</v>
      </c>
      <c r="EI22" s="99" t="s">
        <v>286</v>
      </c>
      <c r="EJ22" s="100" t="s">
        <v>286</v>
      </c>
      <c r="EK22" s="101" t="s">
        <v>286</v>
      </c>
      <c r="EL22" s="102" t="s">
        <v>286</v>
      </c>
      <c r="EM22" s="103" t="s">
        <v>286</v>
      </c>
      <c r="EN22" s="104" t="s">
        <v>286</v>
      </c>
      <c r="EO22" s="105" t="s">
        <v>286</v>
      </c>
      <c r="EQ22" s="96"/>
      <c r="ER22" s="286"/>
      <c r="ES22" s="97" t="s">
        <v>286</v>
      </c>
      <c r="ET22" s="98" t="s">
        <v>286</v>
      </c>
      <c r="EU22" s="99" t="s">
        <v>286</v>
      </c>
      <c r="EV22" s="100" t="s">
        <v>286</v>
      </c>
      <c r="EW22" s="101" t="s">
        <v>286</v>
      </c>
      <c r="EX22" s="102" t="s">
        <v>286</v>
      </c>
      <c r="EY22" s="103" t="s">
        <v>286</v>
      </c>
      <c r="EZ22" s="104" t="s">
        <v>286</v>
      </c>
      <c r="FA22" s="105" t="s">
        <v>286</v>
      </c>
      <c r="FB22" s="2" t="s">
        <v>286</v>
      </c>
      <c r="FC22" s="96"/>
      <c r="FD22" s="286"/>
      <c r="FE22" s="97" t="s">
        <v>286</v>
      </c>
      <c r="FF22" s="98" t="s">
        <v>286</v>
      </c>
      <c r="FG22" s="99" t="s">
        <v>286</v>
      </c>
      <c r="FH22" s="100" t="s">
        <v>286</v>
      </c>
      <c r="FI22" s="101" t="s">
        <v>286</v>
      </c>
      <c r="FJ22" s="102" t="s">
        <v>286</v>
      </c>
      <c r="FK22" s="103" t="s">
        <v>286</v>
      </c>
      <c r="FL22" s="104" t="s">
        <v>286</v>
      </c>
      <c r="FM22" s="105" t="s">
        <v>286</v>
      </c>
      <c r="FO22" s="96"/>
      <c r="FP22" s="286"/>
      <c r="FQ22" s="97" t="s">
        <v>286</v>
      </c>
      <c r="FR22" s="98" t="s">
        <v>286</v>
      </c>
      <c r="FS22" s="99" t="s">
        <v>286</v>
      </c>
      <c r="FT22" s="100" t="s">
        <v>286</v>
      </c>
      <c r="FU22" s="101" t="s">
        <v>286</v>
      </c>
      <c r="FV22" s="102" t="s">
        <v>286</v>
      </c>
      <c r="FW22" s="103" t="s">
        <v>286</v>
      </c>
      <c r="FX22" s="104" t="s">
        <v>286</v>
      </c>
      <c r="FY22" s="105" t="s">
        <v>286</v>
      </c>
      <c r="GA22" s="96"/>
      <c r="GB22" s="286"/>
      <c r="GC22" s="97" t="s">
        <v>286</v>
      </c>
      <c r="GD22" s="98" t="s">
        <v>286</v>
      </c>
      <c r="GE22" s="99" t="s">
        <v>286</v>
      </c>
      <c r="GF22" s="100" t="s">
        <v>286</v>
      </c>
      <c r="GG22" s="101" t="s">
        <v>286</v>
      </c>
      <c r="GH22" s="102" t="s">
        <v>286</v>
      </c>
      <c r="GI22" s="103" t="s">
        <v>286</v>
      </c>
      <c r="GJ22" s="104" t="s">
        <v>286</v>
      </c>
      <c r="GK22" s="105" t="s">
        <v>286</v>
      </c>
      <c r="GL22" s="2" t="s">
        <v>286</v>
      </c>
      <c r="GM22" s="96"/>
      <c r="GN22" s="286"/>
      <c r="GO22" s="97" t="str">
        <f t="shared" si="149"/>
        <v/>
      </c>
      <c r="GP22" s="98" t="str">
        <f t="shared" si="150"/>
        <v/>
      </c>
      <c r="GQ22" s="99" t="str">
        <f t="shared" si="151"/>
        <v/>
      </c>
      <c r="GR22" s="100" t="str">
        <f t="shared" si="152"/>
        <v/>
      </c>
      <c r="GS22" s="101" t="str">
        <f t="shared" si="153"/>
        <v/>
      </c>
      <c r="GT22" s="102" t="str">
        <f t="shared" si="154"/>
        <v/>
      </c>
      <c r="GU22" s="103" t="str">
        <f t="shared" si="155"/>
        <v/>
      </c>
      <c r="GV22" s="104" t="str">
        <f t="shared" si="156"/>
        <v/>
      </c>
      <c r="GW22" s="105" t="str">
        <f t="shared" si="157"/>
        <v/>
      </c>
      <c r="GX22" s="2" t="str">
        <f t="shared" si="158"/>
        <v/>
      </c>
      <c r="GY22" s="96"/>
      <c r="GZ22" s="286"/>
      <c r="HA22" s="97" t="str">
        <f t="shared" si="159"/>
        <v/>
      </c>
      <c r="HB22" s="98" t="str">
        <f t="shared" si="160"/>
        <v/>
      </c>
      <c r="HC22" s="293" t="str">
        <f t="shared" si="220"/>
        <v/>
      </c>
      <c r="HD22" s="293" t="str">
        <f t="shared" si="221"/>
        <v/>
      </c>
      <c r="HE22" s="101" t="str">
        <f t="shared" si="161"/>
        <v/>
      </c>
      <c r="HF22" s="102" t="str">
        <f t="shared" si="162"/>
        <v/>
      </c>
      <c r="HG22" s="103" t="str">
        <f t="shared" si="163"/>
        <v/>
      </c>
      <c r="HH22" s="104" t="str">
        <f t="shared" si="164"/>
        <v/>
      </c>
      <c r="HI22" s="105" t="str">
        <f t="shared" si="165"/>
        <v/>
      </c>
      <c r="HJ22" s="2" t="str">
        <f t="shared" si="166"/>
        <v/>
      </c>
      <c r="HK22" s="96"/>
      <c r="HL22" s="286"/>
      <c r="HM22" s="97" t="str">
        <f t="shared" si="167"/>
        <v/>
      </c>
      <c r="HN22" s="98" t="str">
        <f t="shared" si="168"/>
        <v/>
      </c>
      <c r="HO22" s="293" t="str">
        <f t="shared" si="96"/>
        <v/>
      </c>
      <c r="HP22" s="293" t="str">
        <f t="shared" si="97"/>
        <v/>
      </c>
      <c r="HQ22" s="101" t="str">
        <f t="shared" si="169"/>
        <v/>
      </c>
      <c r="HR22" s="102" t="str">
        <f t="shared" si="170"/>
        <v/>
      </c>
      <c r="HS22" s="103" t="str">
        <f t="shared" si="171"/>
        <v/>
      </c>
      <c r="HT22" s="104" t="str">
        <f t="shared" si="25"/>
        <v/>
      </c>
      <c r="HU22" s="105" t="str">
        <f t="shared" si="172"/>
        <v/>
      </c>
      <c r="HV22" s="2" t="str">
        <f t="shared" si="173"/>
        <v/>
      </c>
      <c r="HW22" s="96"/>
      <c r="HX22" s="286"/>
      <c r="HY22" s="97" t="str">
        <f t="shared" si="174"/>
        <v/>
      </c>
      <c r="HZ22" s="98" t="str">
        <f t="shared" si="175"/>
        <v/>
      </c>
      <c r="IA22" s="293" t="str">
        <f t="shared" si="216"/>
        <v/>
      </c>
      <c r="IB22" s="293" t="str">
        <f t="shared" si="217"/>
        <v/>
      </c>
      <c r="IC22" s="101" t="str">
        <f t="shared" si="176"/>
        <v/>
      </c>
      <c r="ID22" s="102" t="str">
        <f t="shared" si="177"/>
        <v/>
      </c>
      <c r="IE22" s="103" t="str">
        <f t="shared" si="178"/>
        <v/>
      </c>
      <c r="IF22" s="104" t="str">
        <f t="shared" si="179"/>
        <v/>
      </c>
      <c r="IG22" s="105" t="str">
        <f t="shared" si="180"/>
        <v/>
      </c>
      <c r="IH22" s="2" t="str">
        <f t="shared" si="181"/>
        <v/>
      </c>
      <c r="II22" s="96"/>
      <c r="IJ22" s="286"/>
      <c r="IK22" s="291" t="str">
        <f t="shared" si="182"/>
        <v/>
      </c>
      <c r="IL22" s="292" t="str">
        <f t="shared" si="183"/>
        <v/>
      </c>
      <c r="IM22" s="293" t="str">
        <f t="shared" si="184"/>
        <v/>
      </c>
      <c r="IN22" s="293" t="str">
        <f t="shared" si="185"/>
        <v/>
      </c>
      <c r="IO22" s="294" t="str">
        <f t="shared" si="186"/>
        <v/>
      </c>
      <c r="IP22" s="295" t="str">
        <f t="shared" si="187"/>
        <v/>
      </c>
      <c r="IQ22" s="296" t="str">
        <f t="shared" si="188"/>
        <v/>
      </c>
      <c r="IR22" s="297" t="str">
        <f t="shared" si="189"/>
        <v/>
      </c>
      <c r="IS22" s="298" t="str">
        <f t="shared" si="190"/>
        <v/>
      </c>
      <c r="IT22" s="299" t="str">
        <f t="shared" si="191"/>
        <v/>
      </c>
      <c r="IU22" s="300"/>
      <c r="IV22" s="286"/>
      <c r="IW22" s="97" t="str">
        <f t="shared" si="192"/>
        <v/>
      </c>
      <c r="IX22" s="98" t="str">
        <f t="shared" si="193"/>
        <v/>
      </c>
      <c r="IY22" s="293" t="str">
        <f t="shared" si="125"/>
        <v/>
      </c>
      <c r="IZ22" s="293" t="str">
        <f t="shared" si="126"/>
        <v/>
      </c>
      <c r="JA22" s="101" t="str">
        <f t="shared" si="194"/>
        <v/>
      </c>
      <c r="JB22" s="102" t="str">
        <f t="shared" si="195"/>
        <v/>
      </c>
      <c r="JC22" s="103" t="str">
        <f t="shared" si="196"/>
        <v/>
      </c>
      <c r="JD22" s="104" t="str">
        <f t="shared" si="197"/>
        <v/>
      </c>
      <c r="JE22" s="105" t="str">
        <f t="shared" si="198"/>
        <v/>
      </c>
      <c r="JF22" s="2" t="str">
        <f t="shared" si="199"/>
        <v/>
      </c>
      <c r="JG22" s="96"/>
      <c r="JH22" s="286"/>
      <c r="JI22" s="97" t="str">
        <f t="shared" si="200"/>
        <v/>
      </c>
      <c r="JJ22" s="98" t="str">
        <f t="shared" si="201"/>
        <v/>
      </c>
      <c r="JK22" s="99"/>
      <c r="JL22" s="100"/>
      <c r="JM22" s="101" t="str">
        <f t="shared" si="202"/>
        <v/>
      </c>
      <c r="JN22" s="102" t="str">
        <f t="shared" si="203"/>
        <v/>
      </c>
      <c r="JO22" s="103" t="str">
        <f t="shared" si="204"/>
        <v/>
      </c>
      <c r="JP22" s="104" t="str">
        <f t="shared" si="205"/>
        <v/>
      </c>
      <c r="JQ22" s="105" t="str">
        <f t="shared" si="206"/>
        <v/>
      </c>
      <c r="JR22" s="2" t="str">
        <f t="shared" si="207"/>
        <v/>
      </c>
      <c r="JS22" s="96"/>
      <c r="JT22" s="286"/>
      <c r="JU22" s="97" t="str">
        <f t="shared" si="208"/>
        <v/>
      </c>
      <c r="JV22" s="98" t="str">
        <f t="shared" si="209"/>
        <v/>
      </c>
      <c r="JW22" s="99"/>
      <c r="JX22" s="100"/>
      <c r="JY22" s="101" t="str">
        <f t="shared" si="210"/>
        <v/>
      </c>
      <c r="JZ22" s="102" t="str">
        <f t="shared" si="211"/>
        <v/>
      </c>
      <c r="KA22" s="103" t="str">
        <f t="shared" si="212"/>
        <v/>
      </c>
      <c r="KB22" s="104" t="str">
        <f t="shared" si="213"/>
        <v/>
      </c>
      <c r="KC22" s="105" t="str">
        <f t="shared" si="214"/>
        <v/>
      </c>
      <c r="KD22" s="2" t="str">
        <f t="shared" si="215"/>
        <v/>
      </c>
      <c r="KE22" s="96"/>
      <c r="KF22" s="286"/>
    </row>
    <row r="23" spans="1:292" ht="13.5" customHeight="1" x14ac:dyDescent="0.2">
      <c r="A23" s="21"/>
      <c r="B23" s="96" t="s">
        <v>304</v>
      </c>
      <c r="C23" s="2" t="s">
        <v>305</v>
      </c>
      <c r="D23" s="286"/>
      <c r="E23" s="97">
        <v>33340</v>
      </c>
      <c r="F23" s="98" t="s">
        <v>288</v>
      </c>
      <c r="G23" s="99">
        <v>33081</v>
      </c>
      <c r="H23" s="100">
        <v>33340</v>
      </c>
      <c r="I23" s="101" t="s">
        <v>648</v>
      </c>
      <c r="J23" s="102" t="s">
        <v>548</v>
      </c>
      <c r="K23" s="103" t="s">
        <v>531</v>
      </c>
      <c r="L23" s="104" t="s">
        <v>1328</v>
      </c>
      <c r="M23" s="105" t="s">
        <v>649</v>
      </c>
      <c r="O23" s="96"/>
      <c r="P23" s="286"/>
      <c r="Q23" s="97" t="s">
        <v>286</v>
      </c>
      <c r="R23" s="98" t="s">
        <v>286</v>
      </c>
      <c r="S23" s="99" t="s">
        <v>286</v>
      </c>
      <c r="T23" s="100" t="s">
        <v>286</v>
      </c>
      <c r="U23" s="101" t="s">
        <v>286</v>
      </c>
      <c r="V23" s="102" t="s">
        <v>286</v>
      </c>
      <c r="W23" s="103" t="s">
        <v>286</v>
      </c>
      <c r="X23" s="104" t="s">
        <v>286</v>
      </c>
      <c r="Y23" s="105" t="s">
        <v>286</v>
      </c>
      <c r="Z23" s="2" t="s">
        <v>286</v>
      </c>
      <c r="AA23" s="96"/>
      <c r="AB23" s="286"/>
      <c r="AC23" s="97" t="s">
        <v>286</v>
      </c>
      <c r="AD23" s="98" t="s">
        <v>286</v>
      </c>
      <c r="AE23" s="99" t="s">
        <v>286</v>
      </c>
      <c r="AF23" s="100" t="s">
        <v>286</v>
      </c>
      <c r="AG23" s="101" t="s">
        <v>286</v>
      </c>
      <c r="AH23" s="102" t="s">
        <v>286</v>
      </c>
      <c r="AI23" s="103" t="s">
        <v>286</v>
      </c>
      <c r="AJ23" s="104" t="s">
        <v>286</v>
      </c>
      <c r="AK23" s="105" t="s">
        <v>286</v>
      </c>
      <c r="AM23" s="96"/>
      <c r="AN23" s="286"/>
      <c r="AO23" s="97" t="s">
        <v>286</v>
      </c>
      <c r="AP23" s="98" t="s">
        <v>286</v>
      </c>
      <c r="AQ23" s="99" t="s">
        <v>286</v>
      </c>
      <c r="AR23" s="100" t="s">
        <v>286</v>
      </c>
      <c r="AS23" s="101" t="s">
        <v>286</v>
      </c>
      <c r="AT23" s="102" t="s">
        <v>286</v>
      </c>
      <c r="AU23" s="103" t="s">
        <v>286</v>
      </c>
      <c r="AV23" s="104" t="s">
        <v>286</v>
      </c>
      <c r="AW23" s="105" t="s">
        <v>286</v>
      </c>
      <c r="AX23" s="2" t="s">
        <v>286</v>
      </c>
      <c r="AY23" s="96"/>
      <c r="AZ23" s="286"/>
      <c r="BA23" s="97" t="s">
        <v>286</v>
      </c>
      <c r="BB23" s="98" t="s">
        <v>286</v>
      </c>
      <c r="BC23" s="99" t="s">
        <v>286</v>
      </c>
      <c r="BD23" s="100" t="s">
        <v>286</v>
      </c>
      <c r="BE23" s="101" t="s">
        <v>286</v>
      </c>
      <c r="BF23" s="102" t="s">
        <v>286</v>
      </c>
      <c r="BG23" s="103" t="s">
        <v>286</v>
      </c>
      <c r="BH23" s="104" t="s">
        <v>286</v>
      </c>
      <c r="BI23" s="105" t="s">
        <v>286</v>
      </c>
      <c r="BJ23" s="2" t="s">
        <v>286</v>
      </c>
      <c r="BK23" s="96"/>
      <c r="BL23" s="286"/>
      <c r="BM23" s="97" t="s">
        <v>286</v>
      </c>
      <c r="BN23" s="98" t="s">
        <v>286</v>
      </c>
      <c r="BO23" s="99" t="s">
        <v>286</v>
      </c>
      <c r="BP23" s="100" t="s">
        <v>286</v>
      </c>
      <c r="BQ23" s="101" t="s">
        <v>286</v>
      </c>
      <c r="BR23" s="102" t="s">
        <v>286</v>
      </c>
      <c r="BS23" s="103" t="s">
        <v>286</v>
      </c>
      <c r="BT23" s="104" t="s">
        <v>286</v>
      </c>
      <c r="BU23" s="105" t="s">
        <v>286</v>
      </c>
      <c r="BV23" s="2" t="s">
        <v>286</v>
      </c>
      <c r="BW23" s="96"/>
      <c r="BX23" s="286"/>
      <c r="BY23" s="97" t="s">
        <v>286</v>
      </c>
      <c r="BZ23" s="98" t="s">
        <v>286</v>
      </c>
      <c r="CA23" s="99" t="s">
        <v>286</v>
      </c>
      <c r="CB23" s="100" t="s">
        <v>286</v>
      </c>
      <c r="CC23" s="101" t="s">
        <v>286</v>
      </c>
      <c r="CD23" s="102" t="s">
        <v>286</v>
      </c>
      <c r="CE23" s="103" t="s">
        <v>286</v>
      </c>
      <c r="CF23" s="104" t="s">
        <v>286</v>
      </c>
      <c r="CG23" s="105" t="s">
        <v>286</v>
      </c>
      <c r="CH23" s="2" t="s">
        <v>286</v>
      </c>
      <c r="CI23" s="96"/>
      <c r="CJ23" s="286"/>
      <c r="CK23" s="97" t="s">
        <v>286</v>
      </c>
      <c r="CL23" s="98" t="s">
        <v>286</v>
      </c>
      <c r="CM23" s="99" t="s">
        <v>286</v>
      </c>
      <c r="CN23" s="100" t="s">
        <v>286</v>
      </c>
      <c r="CO23" s="101" t="s">
        <v>286</v>
      </c>
      <c r="CP23" s="102" t="s">
        <v>286</v>
      </c>
      <c r="CQ23" s="103" t="s">
        <v>286</v>
      </c>
      <c r="CR23" s="104" t="s">
        <v>286</v>
      </c>
      <c r="CS23" s="105" t="s">
        <v>286</v>
      </c>
      <c r="CT23" s="2" t="s">
        <v>286</v>
      </c>
      <c r="CU23" s="96"/>
      <c r="CV23" s="286"/>
      <c r="CW23" s="97" t="s">
        <v>286</v>
      </c>
      <c r="CX23" s="98" t="s">
        <v>286</v>
      </c>
      <c r="CY23" s="99" t="s">
        <v>286</v>
      </c>
      <c r="CZ23" s="100" t="s">
        <v>286</v>
      </c>
      <c r="DA23" s="101" t="s">
        <v>286</v>
      </c>
      <c r="DB23" s="102" t="s">
        <v>286</v>
      </c>
      <c r="DC23" s="103" t="s">
        <v>286</v>
      </c>
      <c r="DD23" s="104" t="s">
        <v>286</v>
      </c>
      <c r="DE23" s="105" t="s">
        <v>286</v>
      </c>
      <c r="DF23" s="2" t="s">
        <v>286</v>
      </c>
      <c r="DG23" s="96"/>
      <c r="DH23" s="286"/>
      <c r="DI23" s="97" t="s">
        <v>286</v>
      </c>
      <c r="DJ23" s="98" t="s">
        <v>286</v>
      </c>
      <c r="DK23" s="99" t="s">
        <v>286</v>
      </c>
      <c r="DL23" s="100" t="s">
        <v>286</v>
      </c>
      <c r="DM23" s="101" t="s">
        <v>286</v>
      </c>
      <c r="DN23" s="102" t="s">
        <v>286</v>
      </c>
      <c r="DO23" s="103" t="s">
        <v>286</v>
      </c>
      <c r="DP23" s="104" t="s">
        <v>286</v>
      </c>
      <c r="DQ23" s="105" t="s">
        <v>286</v>
      </c>
      <c r="DR23" s="2" t="s">
        <v>286</v>
      </c>
      <c r="DS23" s="96"/>
      <c r="DT23" s="286"/>
      <c r="DU23" s="97" t="s">
        <v>286</v>
      </c>
      <c r="DV23" s="98" t="s">
        <v>286</v>
      </c>
      <c r="DW23" s="99" t="s">
        <v>286</v>
      </c>
      <c r="DX23" s="100" t="s">
        <v>286</v>
      </c>
      <c r="DY23" s="101" t="s">
        <v>286</v>
      </c>
      <c r="DZ23" s="102" t="s">
        <v>286</v>
      </c>
      <c r="EA23" s="103" t="s">
        <v>286</v>
      </c>
      <c r="EB23" s="104" t="s">
        <v>286</v>
      </c>
      <c r="EC23" s="105" t="s">
        <v>286</v>
      </c>
      <c r="EE23" s="96"/>
      <c r="EF23" s="286"/>
      <c r="EG23" s="97" t="s">
        <v>286</v>
      </c>
      <c r="EH23" s="98" t="s">
        <v>286</v>
      </c>
      <c r="EI23" s="99" t="s">
        <v>286</v>
      </c>
      <c r="EJ23" s="100" t="s">
        <v>286</v>
      </c>
      <c r="EK23" s="101" t="s">
        <v>286</v>
      </c>
      <c r="EL23" s="102" t="s">
        <v>286</v>
      </c>
      <c r="EM23" s="103" t="s">
        <v>286</v>
      </c>
      <c r="EN23" s="104" t="s">
        <v>286</v>
      </c>
      <c r="EO23" s="105" t="s">
        <v>286</v>
      </c>
      <c r="EQ23" s="96"/>
      <c r="ER23" s="286"/>
      <c r="ES23" s="97" t="s">
        <v>286</v>
      </c>
      <c r="ET23" s="98" t="s">
        <v>286</v>
      </c>
      <c r="EU23" s="99" t="s">
        <v>286</v>
      </c>
      <c r="EV23" s="100" t="s">
        <v>286</v>
      </c>
      <c r="EW23" s="101" t="s">
        <v>286</v>
      </c>
      <c r="EX23" s="102" t="s">
        <v>286</v>
      </c>
      <c r="EY23" s="103" t="s">
        <v>286</v>
      </c>
      <c r="EZ23" s="104" t="s">
        <v>286</v>
      </c>
      <c r="FA23" s="105" t="s">
        <v>286</v>
      </c>
      <c r="FB23" s="2" t="s">
        <v>286</v>
      </c>
      <c r="FC23" s="96"/>
      <c r="FD23" s="286"/>
      <c r="FE23" s="97" t="s">
        <v>286</v>
      </c>
      <c r="FF23" s="98" t="s">
        <v>286</v>
      </c>
      <c r="FG23" s="99" t="s">
        <v>286</v>
      </c>
      <c r="FH23" s="100" t="s">
        <v>286</v>
      </c>
      <c r="FI23" s="101" t="s">
        <v>286</v>
      </c>
      <c r="FJ23" s="102" t="s">
        <v>286</v>
      </c>
      <c r="FK23" s="103" t="s">
        <v>286</v>
      </c>
      <c r="FL23" s="104" t="s">
        <v>286</v>
      </c>
      <c r="FM23" s="105" t="s">
        <v>286</v>
      </c>
      <c r="FO23" s="96"/>
      <c r="FP23" s="286"/>
      <c r="FQ23" s="97" t="s">
        <v>286</v>
      </c>
      <c r="FR23" s="98" t="s">
        <v>286</v>
      </c>
      <c r="FS23" s="99" t="s">
        <v>286</v>
      </c>
      <c r="FT23" s="100" t="s">
        <v>286</v>
      </c>
      <c r="FU23" s="101" t="s">
        <v>286</v>
      </c>
      <c r="FV23" s="102" t="s">
        <v>286</v>
      </c>
      <c r="FW23" s="103" t="s">
        <v>286</v>
      </c>
      <c r="FX23" s="104" t="s">
        <v>286</v>
      </c>
      <c r="FY23" s="105" t="s">
        <v>286</v>
      </c>
      <c r="GA23" s="96"/>
      <c r="GB23" s="286"/>
      <c r="GC23" s="97" t="s">
        <v>286</v>
      </c>
      <c r="GD23" s="98" t="s">
        <v>286</v>
      </c>
      <c r="GE23" s="99" t="s">
        <v>286</v>
      </c>
      <c r="GF23" s="100" t="s">
        <v>286</v>
      </c>
      <c r="GG23" s="101" t="s">
        <v>286</v>
      </c>
      <c r="GH23" s="102" t="s">
        <v>286</v>
      </c>
      <c r="GI23" s="103" t="s">
        <v>286</v>
      </c>
      <c r="GJ23" s="104" t="s">
        <v>286</v>
      </c>
      <c r="GK23" s="105" t="s">
        <v>286</v>
      </c>
      <c r="GL23" s="2" t="s">
        <v>286</v>
      </c>
      <c r="GM23" s="96"/>
      <c r="GN23" s="286"/>
      <c r="GO23" s="97" t="str">
        <f t="shared" si="149"/>
        <v/>
      </c>
      <c r="GP23" s="98" t="str">
        <f t="shared" si="150"/>
        <v/>
      </c>
      <c r="GQ23" s="99" t="str">
        <f t="shared" si="151"/>
        <v/>
      </c>
      <c r="GR23" s="100" t="str">
        <f t="shared" si="152"/>
        <v/>
      </c>
      <c r="GS23" s="101" t="str">
        <f t="shared" si="153"/>
        <v/>
      </c>
      <c r="GT23" s="102" t="str">
        <f t="shared" si="154"/>
        <v/>
      </c>
      <c r="GU23" s="103" t="str">
        <f t="shared" si="155"/>
        <v/>
      </c>
      <c r="GV23" s="104" t="str">
        <f t="shared" si="156"/>
        <v/>
      </c>
      <c r="GW23" s="105" t="str">
        <f t="shared" si="157"/>
        <v/>
      </c>
      <c r="GX23" s="2" t="str">
        <f t="shared" si="158"/>
        <v/>
      </c>
      <c r="GY23" s="96"/>
      <c r="GZ23" s="286"/>
      <c r="HA23" s="97" t="str">
        <f t="shared" si="159"/>
        <v/>
      </c>
      <c r="HB23" s="98" t="str">
        <f t="shared" si="160"/>
        <v/>
      </c>
      <c r="HC23" s="293" t="str">
        <f t="shared" si="220"/>
        <v/>
      </c>
      <c r="HD23" s="293" t="str">
        <f t="shared" si="221"/>
        <v/>
      </c>
      <c r="HE23" s="101" t="str">
        <f t="shared" si="161"/>
        <v/>
      </c>
      <c r="HF23" s="102" t="str">
        <f t="shared" si="162"/>
        <v/>
      </c>
      <c r="HG23" s="103" t="str">
        <f t="shared" si="163"/>
        <v/>
      </c>
      <c r="HH23" s="104" t="str">
        <f t="shared" si="164"/>
        <v/>
      </c>
      <c r="HI23" s="105" t="str">
        <f t="shared" si="165"/>
        <v/>
      </c>
      <c r="HJ23" s="2" t="str">
        <f t="shared" si="166"/>
        <v/>
      </c>
      <c r="HK23" s="96"/>
      <c r="HL23" s="286"/>
      <c r="HM23" s="97" t="str">
        <f t="shared" si="167"/>
        <v/>
      </c>
      <c r="HN23" s="98" t="str">
        <f t="shared" si="168"/>
        <v/>
      </c>
      <c r="HO23" s="293" t="str">
        <f t="shared" si="96"/>
        <v/>
      </c>
      <c r="HP23" s="293" t="str">
        <f t="shared" si="97"/>
        <v/>
      </c>
      <c r="HQ23" s="101" t="str">
        <f t="shared" si="169"/>
        <v/>
      </c>
      <c r="HR23" s="102" t="str">
        <f t="shared" si="170"/>
        <v/>
      </c>
      <c r="HS23" s="103" t="str">
        <f t="shared" si="171"/>
        <v/>
      </c>
      <c r="HT23" s="104" t="str">
        <f t="shared" si="25"/>
        <v/>
      </c>
      <c r="HU23" s="105" t="str">
        <f t="shared" si="172"/>
        <v/>
      </c>
      <c r="HV23" s="2" t="str">
        <f t="shared" si="173"/>
        <v/>
      </c>
      <c r="HW23" s="96"/>
      <c r="HX23" s="286"/>
      <c r="HY23" s="97" t="str">
        <f t="shared" si="174"/>
        <v/>
      </c>
      <c r="HZ23" s="98" t="str">
        <f t="shared" si="175"/>
        <v/>
      </c>
      <c r="IA23" s="293" t="str">
        <f t="shared" si="216"/>
        <v/>
      </c>
      <c r="IB23" s="293" t="str">
        <f t="shared" si="217"/>
        <v/>
      </c>
      <c r="IC23" s="101" t="str">
        <f t="shared" si="176"/>
        <v/>
      </c>
      <c r="ID23" s="102" t="str">
        <f t="shared" si="177"/>
        <v/>
      </c>
      <c r="IE23" s="103" t="str">
        <f t="shared" si="178"/>
        <v/>
      </c>
      <c r="IF23" s="104" t="str">
        <f t="shared" si="179"/>
        <v/>
      </c>
      <c r="IG23" s="105" t="str">
        <f t="shared" si="180"/>
        <v/>
      </c>
      <c r="IH23" s="2" t="str">
        <f t="shared" si="181"/>
        <v/>
      </c>
      <c r="II23" s="96"/>
      <c r="IJ23" s="286"/>
      <c r="IK23" s="291" t="str">
        <f t="shared" si="182"/>
        <v/>
      </c>
      <c r="IL23" s="292" t="str">
        <f t="shared" si="183"/>
        <v/>
      </c>
      <c r="IM23" s="293" t="str">
        <f t="shared" si="184"/>
        <v/>
      </c>
      <c r="IN23" s="293" t="str">
        <f t="shared" si="185"/>
        <v/>
      </c>
      <c r="IO23" s="294" t="str">
        <f t="shared" si="186"/>
        <v/>
      </c>
      <c r="IP23" s="295" t="str">
        <f t="shared" si="187"/>
        <v/>
      </c>
      <c r="IQ23" s="296" t="str">
        <f t="shared" si="188"/>
        <v/>
      </c>
      <c r="IR23" s="297" t="str">
        <f t="shared" si="189"/>
        <v/>
      </c>
      <c r="IS23" s="298" t="str">
        <f t="shared" si="190"/>
        <v/>
      </c>
      <c r="IT23" s="299" t="str">
        <f t="shared" si="191"/>
        <v/>
      </c>
      <c r="IU23" s="300"/>
      <c r="IV23" s="286"/>
      <c r="IW23" s="97" t="str">
        <f t="shared" si="192"/>
        <v/>
      </c>
      <c r="IX23" s="98" t="str">
        <f t="shared" si="193"/>
        <v/>
      </c>
      <c r="IY23" s="293" t="str">
        <f t="shared" si="125"/>
        <v/>
      </c>
      <c r="IZ23" s="293" t="str">
        <f t="shared" si="126"/>
        <v/>
      </c>
      <c r="JA23" s="101" t="str">
        <f t="shared" si="194"/>
        <v/>
      </c>
      <c r="JB23" s="102" t="str">
        <f t="shared" si="195"/>
        <v/>
      </c>
      <c r="JC23" s="103" t="str">
        <f t="shared" si="196"/>
        <v/>
      </c>
      <c r="JD23" s="104" t="str">
        <f t="shared" si="197"/>
        <v/>
      </c>
      <c r="JE23" s="105" t="str">
        <f t="shared" si="198"/>
        <v/>
      </c>
      <c r="JF23" s="2" t="str">
        <f t="shared" si="199"/>
        <v/>
      </c>
      <c r="JG23" s="96"/>
      <c r="JH23" s="286"/>
      <c r="JI23" s="97" t="str">
        <f t="shared" si="200"/>
        <v/>
      </c>
      <c r="JJ23" s="98" t="str">
        <f t="shared" si="201"/>
        <v/>
      </c>
      <c r="JK23" s="99"/>
      <c r="JL23" s="100"/>
      <c r="JM23" s="101" t="str">
        <f t="shared" si="202"/>
        <v/>
      </c>
      <c r="JN23" s="102" t="str">
        <f t="shared" si="203"/>
        <v/>
      </c>
      <c r="JO23" s="103" t="str">
        <f t="shared" si="204"/>
        <v/>
      </c>
      <c r="JP23" s="104" t="str">
        <f t="shared" si="205"/>
        <v/>
      </c>
      <c r="JQ23" s="105" t="str">
        <f t="shared" si="206"/>
        <v/>
      </c>
      <c r="JR23" s="2" t="str">
        <f t="shared" si="207"/>
        <v/>
      </c>
      <c r="JS23" s="96"/>
      <c r="JT23" s="286"/>
      <c r="JU23" s="97" t="str">
        <f t="shared" si="208"/>
        <v/>
      </c>
      <c r="JV23" s="98" t="str">
        <f t="shared" si="209"/>
        <v/>
      </c>
      <c r="JW23" s="99"/>
      <c r="JX23" s="100"/>
      <c r="JY23" s="101" t="str">
        <f t="shared" si="210"/>
        <v/>
      </c>
      <c r="JZ23" s="102" t="str">
        <f t="shared" si="211"/>
        <v/>
      </c>
      <c r="KA23" s="103" t="str">
        <f t="shared" si="212"/>
        <v/>
      </c>
      <c r="KB23" s="104" t="str">
        <f t="shared" si="213"/>
        <v/>
      </c>
      <c r="KC23" s="105" t="str">
        <f t="shared" si="214"/>
        <v/>
      </c>
      <c r="KD23" s="2" t="str">
        <f t="shared" si="215"/>
        <v/>
      </c>
      <c r="KE23" s="96"/>
      <c r="KF23" s="286"/>
    </row>
    <row r="24" spans="1:292" ht="13.5" customHeight="1" x14ac:dyDescent="0.2">
      <c r="A24" s="21"/>
      <c r="B24" s="96" t="s">
        <v>2562</v>
      </c>
      <c r="C24" s="2" t="s">
        <v>2563</v>
      </c>
      <c r="D24" s="286"/>
      <c r="E24" s="97"/>
      <c r="F24" s="98"/>
      <c r="G24" s="99"/>
      <c r="H24" s="100"/>
      <c r="I24" s="101"/>
      <c r="J24" s="102"/>
      <c r="K24" s="103"/>
      <c r="L24" s="104"/>
      <c r="M24" s="105"/>
      <c r="O24" s="96"/>
      <c r="P24" s="286"/>
      <c r="Q24" s="97"/>
      <c r="R24" s="98"/>
      <c r="S24" s="99"/>
      <c r="T24" s="100"/>
      <c r="U24" s="101"/>
      <c r="V24" s="102"/>
      <c r="W24" s="103"/>
      <c r="X24" s="104"/>
      <c r="Y24" s="105"/>
      <c r="AA24" s="96"/>
      <c r="AB24" s="286"/>
      <c r="AC24" s="97"/>
      <c r="AD24" s="98"/>
      <c r="AE24" s="99"/>
      <c r="AF24" s="100"/>
      <c r="AG24" s="101"/>
      <c r="AH24" s="102"/>
      <c r="AI24" s="103"/>
      <c r="AJ24" s="104"/>
      <c r="AK24" s="105"/>
      <c r="AM24" s="96"/>
      <c r="AN24" s="286"/>
      <c r="AO24" s="97"/>
      <c r="AP24" s="98"/>
      <c r="AQ24" s="99"/>
      <c r="AR24" s="100"/>
      <c r="AS24" s="101"/>
      <c r="AT24" s="102"/>
      <c r="AU24" s="103"/>
      <c r="AV24" s="104"/>
      <c r="AW24" s="105"/>
      <c r="AY24" s="96"/>
      <c r="AZ24" s="286"/>
      <c r="BA24" s="97"/>
      <c r="BB24" s="98"/>
      <c r="BC24" s="99"/>
      <c r="BD24" s="100"/>
      <c r="BE24" s="101"/>
      <c r="BF24" s="102"/>
      <c r="BG24" s="103"/>
      <c r="BH24" s="104"/>
      <c r="BI24" s="105"/>
      <c r="BK24" s="96"/>
      <c r="BL24" s="286"/>
      <c r="BM24" s="97"/>
      <c r="BN24" s="98"/>
      <c r="BO24" s="99"/>
      <c r="BP24" s="100"/>
      <c r="BQ24" s="101"/>
      <c r="BR24" s="102"/>
      <c r="BS24" s="103"/>
      <c r="BT24" s="104"/>
      <c r="BU24" s="105"/>
      <c r="BW24" s="96"/>
      <c r="BX24" s="286"/>
      <c r="BY24" s="97"/>
      <c r="BZ24" s="98"/>
      <c r="CA24" s="99"/>
      <c r="CB24" s="100"/>
      <c r="CC24" s="101"/>
      <c r="CD24" s="102"/>
      <c r="CE24" s="103"/>
      <c r="CF24" s="104"/>
      <c r="CG24" s="105"/>
      <c r="CI24" s="96"/>
      <c r="CJ24" s="286"/>
      <c r="CK24" s="97"/>
      <c r="CL24" s="98"/>
      <c r="CM24" s="99"/>
      <c r="CN24" s="100"/>
      <c r="CO24" s="101"/>
      <c r="CP24" s="102"/>
      <c r="CQ24" s="103"/>
      <c r="CR24" s="104"/>
      <c r="CS24" s="105"/>
      <c r="CU24" s="96"/>
      <c r="CV24" s="286"/>
      <c r="CW24" s="97"/>
      <c r="CX24" s="98"/>
      <c r="CY24" s="99"/>
      <c r="CZ24" s="100"/>
      <c r="DA24" s="101"/>
      <c r="DB24" s="102"/>
      <c r="DC24" s="103"/>
      <c r="DD24" s="104"/>
      <c r="DE24" s="105"/>
      <c r="DG24" s="96"/>
      <c r="DH24" s="286"/>
      <c r="DI24" s="97"/>
      <c r="DJ24" s="98"/>
      <c r="DK24" s="99"/>
      <c r="DL24" s="100"/>
      <c r="DM24" s="101"/>
      <c r="DN24" s="102"/>
      <c r="DO24" s="103"/>
      <c r="DP24" s="104"/>
      <c r="DQ24" s="105"/>
      <c r="DS24" s="96"/>
      <c r="DT24" s="286"/>
      <c r="DU24" s="97"/>
      <c r="DV24" s="98"/>
      <c r="DW24" s="99"/>
      <c r="DX24" s="100"/>
      <c r="DY24" s="101"/>
      <c r="DZ24" s="102"/>
      <c r="EA24" s="103"/>
      <c r="EB24" s="104"/>
      <c r="EC24" s="105"/>
      <c r="EE24" s="96"/>
      <c r="EF24" s="286"/>
      <c r="EG24" s="97"/>
      <c r="EH24" s="98"/>
      <c r="EI24" s="99"/>
      <c r="EJ24" s="100"/>
      <c r="EK24" s="101"/>
      <c r="EL24" s="102"/>
      <c r="EM24" s="103"/>
      <c r="EN24" s="104"/>
      <c r="EO24" s="105"/>
      <c r="EQ24" s="96"/>
      <c r="ER24" s="286"/>
      <c r="ES24" s="97"/>
      <c r="ET24" s="98"/>
      <c r="EU24" s="99"/>
      <c r="EV24" s="100"/>
      <c r="EW24" s="101"/>
      <c r="EX24" s="102"/>
      <c r="EY24" s="103"/>
      <c r="EZ24" s="104"/>
      <c r="FA24" s="105"/>
      <c r="FC24" s="96"/>
      <c r="FD24" s="286"/>
      <c r="FE24" s="97"/>
      <c r="FF24" s="98"/>
      <c r="FG24" s="99"/>
      <c r="FH24" s="100"/>
      <c r="FI24" s="101"/>
      <c r="FJ24" s="102"/>
      <c r="FK24" s="103"/>
      <c r="FL24" s="104"/>
      <c r="FM24" s="105"/>
      <c r="FO24" s="96"/>
      <c r="FP24" s="286"/>
      <c r="FQ24" s="97"/>
      <c r="FR24" s="98"/>
      <c r="FS24" s="99"/>
      <c r="FT24" s="100"/>
      <c r="FU24" s="101"/>
      <c r="FV24" s="102"/>
      <c r="FW24" s="103"/>
      <c r="FX24" s="104"/>
      <c r="FY24" s="105"/>
      <c r="GA24" s="96"/>
      <c r="GB24" s="286"/>
      <c r="GC24" s="97"/>
      <c r="GD24" s="98"/>
      <c r="GE24" s="99"/>
      <c r="GF24" s="100"/>
      <c r="GG24" s="101"/>
      <c r="GH24" s="102"/>
      <c r="GI24" s="103"/>
      <c r="GJ24" s="104"/>
      <c r="GK24" s="105"/>
      <c r="GM24" s="96"/>
      <c r="GN24" s="286"/>
      <c r="GO24" s="97"/>
      <c r="GP24" s="98"/>
      <c r="GQ24" s="99"/>
      <c r="GR24" s="100"/>
      <c r="GS24" s="101"/>
      <c r="GT24" s="102"/>
      <c r="GU24" s="103"/>
      <c r="GV24" s="104"/>
      <c r="GW24" s="105"/>
      <c r="GY24" s="96"/>
      <c r="GZ24" s="286"/>
      <c r="HA24" s="97"/>
      <c r="HB24" s="98"/>
      <c r="HC24" s="293" t="str">
        <f t="shared" si="220"/>
        <v/>
      </c>
      <c r="HD24" s="293" t="str">
        <f t="shared" si="221"/>
        <v/>
      </c>
      <c r="HE24" s="101"/>
      <c r="HF24" s="102"/>
      <c r="HG24" s="103"/>
      <c r="HH24" s="104"/>
      <c r="HI24" s="105"/>
      <c r="HK24" s="96"/>
      <c r="HL24" s="286"/>
      <c r="HM24" s="97">
        <f t="shared" si="167"/>
        <v>43713</v>
      </c>
      <c r="HN24" s="98" t="str">
        <f t="shared" si="168"/>
        <v>Conte I</v>
      </c>
      <c r="HO24" s="293">
        <f t="shared" si="96"/>
        <v>43252</v>
      </c>
      <c r="HP24" s="293">
        <f t="shared" si="97"/>
        <v>43713</v>
      </c>
      <c r="HQ24" s="101" t="str">
        <f t="shared" si="169"/>
        <v>Gian Marco Centinaio</v>
      </c>
      <c r="HR24" s="102" t="str">
        <f t="shared" si="170"/>
        <v>1971</v>
      </c>
      <c r="HS24" s="103" t="str">
        <f t="shared" si="171"/>
        <v>male</v>
      </c>
      <c r="HT24" s="104" t="str">
        <f t="shared" si="25"/>
        <v>it_lega01</v>
      </c>
      <c r="HU24" s="105" t="str">
        <f t="shared" si="172"/>
        <v>Centinaio_Gian_1971</v>
      </c>
      <c r="HV24" s="2" t="str">
        <f t="shared" si="173"/>
        <v/>
      </c>
      <c r="HW24" s="96"/>
      <c r="HX24" s="286" t="s">
        <v>2564</v>
      </c>
      <c r="HY24" s="97"/>
      <c r="HZ24" s="98"/>
      <c r="IA24" s="293" t="str">
        <f t="shared" si="216"/>
        <v/>
      </c>
      <c r="IB24" s="293" t="str">
        <f t="shared" si="217"/>
        <v/>
      </c>
      <c r="IC24" s="101"/>
      <c r="ID24" s="102"/>
      <c r="IE24" s="103"/>
      <c r="IF24" s="104"/>
      <c r="IG24" s="105"/>
      <c r="II24" s="96"/>
      <c r="IJ24" s="286"/>
      <c r="IK24" s="291" t="str">
        <f t="shared" si="182"/>
        <v/>
      </c>
      <c r="IL24" s="292" t="str">
        <f t="shared" si="183"/>
        <v/>
      </c>
      <c r="IM24" s="293" t="str">
        <f t="shared" si="184"/>
        <v/>
      </c>
      <c r="IN24" s="293" t="str">
        <f t="shared" si="185"/>
        <v/>
      </c>
      <c r="IO24" s="294" t="str">
        <f t="shared" si="186"/>
        <v/>
      </c>
      <c r="IP24" s="295" t="str">
        <f t="shared" si="187"/>
        <v/>
      </c>
      <c r="IQ24" s="296" t="str">
        <f t="shared" si="188"/>
        <v/>
      </c>
      <c r="IR24" s="297" t="str">
        <f t="shared" si="189"/>
        <v/>
      </c>
      <c r="IS24" s="298" t="str">
        <f t="shared" si="190"/>
        <v/>
      </c>
      <c r="IT24" s="299" t="str">
        <f t="shared" si="191"/>
        <v/>
      </c>
      <c r="IU24" s="300"/>
      <c r="IV24" s="286"/>
      <c r="IW24" s="97" t="str">
        <f t="shared" si="192"/>
        <v/>
      </c>
      <c r="IX24" s="98" t="str">
        <f t="shared" si="193"/>
        <v/>
      </c>
      <c r="IY24" s="293" t="str">
        <f t="shared" si="125"/>
        <v/>
      </c>
      <c r="IZ24" s="293" t="str">
        <f t="shared" si="126"/>
        <v/>
      </c>
      <c r="JA24" s="101" t="str">
        <f t="shared" si="194"/>
        <v/>
      </c>
      <c r="JB24" s="102" t="str">
        <f t="shared" si="195"/>
        <v/>
      </c>
      <c r="JC24" s="103" t="str">
        <f t="shared" si="196"/>
        <v/>
      </c>
      <c r="JD24" s="104" t="str">
        <f t="shared" si="197"/>
        <v/>
      </c>
      <c r="JE24" s="105" t="str">
        <f t="shared" si="198"/>
        <v/>
      </c>
      <c r="JG24" s="96"/>
      <c r="JH24" s="286"/>
      <c r="JI24" s="97"/>
      <c r="JJ24" s="98"/>
      <c r="JK24" s="99"/>
      <c r="JL24" s="100"/>
      <c r="JM24" s="101"/>
      <c r="JN24" s="102"/>
      <c r="JO24" s="103"/>
      <c r="JP24" s="104"/>
      <c r="JQ24" s="105"/>
      <c r="JS24" s="96"/>
      <c r="JT24" s="286"/>
      <c r="JU24" s="97"/>
      <c r="JV24" s="98"/>
      <c r="JW24" s="99"/>
      <c r="JX24" s="100"/>
      <c r="JY24" s="101"/>
      <c r="JZ24" s="102"/>
      <c r="KA24" s="103"/>
      <c r="KB24" s="104"/>
      <c r="KC24" s="105"/>
      <c r="KE24" s="96"/>
      <c r="KF24" s="286"/>
    </row>
    <row r="25" spans="1:292" ht="13.5" customHeight="1" x14ac:dyDescent="0.2">
      <c r="A25" s="21"/>
      <c r="B25" s="96" t="s">
        <v>2721</v>
      </c>
      <c r="C25" s="2" t="s">
        <v>2722</v>
      </c>
      <c r="D25" s="286"/>
      <c r="E25" s="97"/>
      <c r="F25" s="98"/>
      <c r="G25" s="99"/>
      <c r="H25" s="100"/>
      <c r="I25" s="101"/>
      <c r="J25" s="102"/>
      <c r="K25" s="103"/>
      <c r="L25" s="104"/>
      <c r="M25" s="105"/>
      <c r="O25" s="96"/>
      <c r="P25" s="286"/>
      <c r="Q25" s="97"/>
      <c r="R25" s="98"/>
      <c r="S25" s="99"/>
      <c r="T25" s="100"/>
      <c r="U25" s="101"/>
      <c r="V25" s="102"/>
      <c r="W25" s="103"/>
      <c r="X25" s="104"/>
      <c r="Y25" s="105"/>
      <c r="AA25" s="96"/>
      <c r="AB25" s="286"/>
      <c r="AC25" s="97"/>
      <c r="AD25" s="98"/>
      <c r="AE25" s="99"/>
      <c r="AF25" s="100"/>
      <c r="AG25" s="101"/>
      <c r="AH25" s="102"/>
      <c r="AI25" s="103"/>
      <c r="AJ25" s="104"/>
      <c r="AK25" s="105"/>
      <c r="AM25" s="96"/>
      <c r="AN25" s="286"/>
      <c r="AO25" s="97"/>
      <c r="AP25" s="98"/>
      <c r="AQ25" s="99"/>
      <c r="AR25" s="100"/>
      <c r="AS25" s="101"/>
      <c r="AT25" s="102"/>
      <c r="AU25" s="103"/>
      <c r="AV25" s="104"/>
      <c r="AW25" s="105"/>
      <c r="AY25" s="96"/>
      <c r="AZ25" s="286"/>
      <c r="BA25" s="97"/>
      <c r="BB25" s="98"/>
      <c r="BC25" s="99"/>
      <c r="BD25" s="100"/>
      <c r="BE25" s="101"/>
      <c r="BF25" s="102"/>
      <c r="BG25" s="103"/>
      <c r="BH25" s="104"/>
      <c r="BI25" s="105"/>
      <c r="BK25" s="96"/>
      <c r="BL25" s="286"/>
      <c r="BM25" s="97"/>
      <c r="BN25" s="98"/>
      <c r="BO25" s="99"/>
      <c r="BP25" s="100"/>
      <c r="BQ25" s="101"/>
      <c r="BR25" s="102"/>
      <c r="BS25" s="103"/>
      <c r="BT25" s="104"/>
      <c r="BU25" s="105"/>
      <c r="BW25" s="96"/>
      <c r="BX25" s="286"/>
      <c r="BY25" s="97"/>
      <c r="BZ25" s="98"/>
      <c r="CA25" s="99"/>
      <c r="CB25" s="100"/>
      <c r="CC25" s="101"/>
      <c r="CD25" s="102"/>
      <c r="CE25" s="103"/>
      <c r="CF25" s="104"/>
      <c r="CG25" s="105"/>
      <c r="CI25" s="96"/>
      <c r="CJ25" s="286"/>
      <c r="CK25" s="97"/>
      <c r="CL25" s="98"/>
      <c r="CM25" s="99"/>
      <c r="CN25" s="100"/>
      <c r="CO25" s="101"/>
      <c r="CP25" s="102"/>
      <c r="CQ25" s="103"/>
      <c r="CR25" s="104"/>
      <c r="CS25" s="105"/>
      <c r="CU25" s="96"/>
      <c r="CV25" s="286"/>
      <c r="CW25" s="97"/>
      <c r="CX25" s="98"/>
      <c r="CY25" s="99"/>
      <c r="CZ25" s="100"/>
      <c r="DA25" s="101"/>
      <c r="DB25" s="102"/>
      <c r="DC25" s="103"/>
      <c r="DD25" s="104"/>
      <c r="DE25" s="105"/>
      <c r="DG25" s="96"/>
      <c r="DH25" s="286"/>
      <c r="DI25" s="97"/>
      <c r="DJ25" s="98"/>
      <c r="DK25" s="99"/>
      <c r="DL25" s="100"/>
      <c r="DM25" s="101"/>
      <c r="DN25" s="102"/>
      <c r="DO25" s="103"/>
      <c r="DP25" s="104"/>
      <c r="DQ25" s="105"/>
      <c r="DS25" s="96"/>
      <c r="DT25" s="286"/>
      <c r="DU25" s="97"/>
      <c r="DV25" s="98"/>
      <c r="DW25" s="99"/>
      <c r="DX25" s="100"/>
      <c r="DY25" s="101"/>
      <c r="DZ25" s="102"/>
      <c r="EA25" s="103"/>
      <c r="EB25" s="104"/>
      <c r="EC25" s="105"/>
      <c r="EE25" s="96"/>
      <c r="EF25" s="286"/>
      <c r="EG25" s="97"/>
      <c r="EH25" s="98"/>
      <c r="EI25" s="99"/>
      <c r="EJ25" s="100"/>
      <c r="EK25" s="101"/>
      <c r="EL25" s="102"/>
      <c r="EM25" s="103"/>
      <c r="EN25" s="104"/>
      <c r="EO25" s="105"/>
      <c r="EQ25" s="96"/>
      <c r="ER25" s="286"/>
      <c r="ES25" s="97"/>
      <c r="ET25" s="98"/>
      <c r="EU25" s="99"/>
      <c r="EV25" s="100"/>
      <c r="EW25" s="101"/>
      <c r="EX25" s="102"/>
      <c r="EY25" s="103"/>
      <c r="EZ25" s="104"/>
      <c r="FA25" s="105"/>
      <c r="FC25" s="96"/>
      <c r="FD25" s="286"/>
      <c r="FE25" s="97"/>
      <c r="FF25" s="98"/>
      <c r="FG25" s="99"/>
      <c r="FH25" s="100"/>
      <c r="FI25" s="101"/>
      <c r="FJ25" s="102"/>
      <c r="FK25" s="103"/>
      <c r="FL25" s="104"/>
      <c r="FM25" s="105"/>
      <c r="FO25" s="96"/>
      <c r="FP25" s="286"/>
      <c r="FQ25" s="97"/>
      <c r="FR25" s="98"/>
      <c r="FS25" s="99"/>
      <c r="FT25" s="100"/>
      <c r="FU25" s="101"/>
      <c r="FV25" s="102"/>
      <c r="FW25" s="103"/>
      <c r="FX25" s="104"/>
      <c r="FY25" s="105"/>
      <c r="GA25" s="96"/>
      <c r="GB25" s="286"/>
      <c r="GC25" s="97"/>
      <c r="GD25" s="98"/>
      <c r="GE25" s="99"/>
      <c r="GF25" s="100"/>
      <c r="GG25" s="101"/>
      <c r="GH25" s="102"/>
      <c r="GI25" s="103"/>
      <c r="GJ25" s="104"/>
      <c r="GK25" s="105"/>
      <c r="GM25" s="96"/>
      <c r="GN25" s="286"/>
      <c r="GO25" s="97"/>
      <c r="GP25" s="98"/>
      <c r="GQ25" s="99"/>
      <c r="GR25" s="100"/>
      <c r="GS25" s="101"/>
      <c r="GT25" s="102"/>
      <c r="GU25" s="103"/>
      <c r="GV25" s="104"/>
      <c r="GW25" s="105"/>
      <c r="GY25" s="96"/>
      <c r="GZ25" s="286"/>
      <c r="HA25" s="97"/>
      <c r="HB25" s="98"/>
      <c r="HC25" s="293" t="str">
        <f t="shared" si="220"/>
        <v/>
      </c>
      <c r="HD25" s="293" t="str">
        <f t="shared" si="221"/>
        <v/>
      </c>
      <c r="HE25" s="101"/>
      <c r="HF25" s="102"/>
      <c r="HG25" s="103"/>
      <c r="HH25" s="104"/>
      <c r="HI25" s="105"/>
      <c r="HK25" s="96"/>
      <c r="HL25" s="286"/>
      <c r="HM25" s="97"/>
      <c r="HN25" s="98"/>
      <c r="HO25" s="293" t="str">
        <f t="shared" si="96"/>
        <v/>
      </c>
      <c r="HP25" s="293" t="str">
        <f t="shared" si="97"/>
        <v/>
      </c>
      <c r="HQ25" s="101"/>
      <c r="HR25" s="102"/>
      <c r="HS25" s="103"/>
      <c r="HT25" s="104" t="str">
        <f t="shared" si="25"/>
        <v/>
      </c>
      <c r="HU25" s="105"/>
      <c r="HW25" s="96"/>
      <c r="HX25" s="286"/>
      <c r="HY25" s="97"/>
      <c r="HZ25" s="98"/>
      <c r="IA25" s="293" t="str">
        <f t="shared" si="216"/>
        <v/>
      </c>
      <c r="IB25" s="293" t="str">
        <f t="shared" si="217"/>
        <v/>
      </c>
      <c r="IC25" s="101"/>
      <c r="ID25" s="102"/>
      <c r="IE25" s="103"/>
      <c r="IF25" s="104"/>
      <c r="IG25" s="105"/>
      <c r="II25" s="96"/>
      <c r="IJ25" s="286"/>
      <c r="IK25" s="291"/>
      <c r="IL25" s="292"/>
      <c r="IM25" s="293"/>
      <c r="IN25" s="293"/>
      <c r="IO25" s="294"/>
      <c r="IP25" s="295"/>
      <c r="IQ25" s="296"/>
      <c r="IR25" s="297"/>
      <c r="IS25" s="298"/>
      <c r="IT25" s="299"/>
      <c r="IU25" s="300"/>
      <c r="IV25" s="286"/>
      <c r="IW25" s="97">
        <f t="shared" si="192"/>
        <v>44926</v>
      </c>
      <c r="IX25" s="98" t="str">
        <f t="shared" si="193"/>
        <v>Meloni I</v>
      </c>
      <c r="IY25" s="293">
        <f t="shared" si="125"/>
        <v>44856</v>
      </c>
      <c r="IZ25" s="293">
        <f t="shared" si="126"/>
        <v>44926</v>
      </c>
      <c r="JA25" s="101" t="str">
        <f t="shared" si="194"/>
        <v>Francesco Lollobrigida</v>
      </c>
      <c r="JB25" s="102" t="str">
        <f t="shared" si="195"/>
        <v>1972</v>
      </c>
      <c r="JC25" s="103" t="str">
        <f t="shared" si="196"/>
        <v>male</v>
      </c>
      <c r="JD25" s="104" t="str">
        <f t="shared" si="197"/>
        <v>it_fdi01</v>
      </c>
      <c r="JE25" s="105" t="str">
        <f t="shared" si="198"/>
        <v>Lollobrigida_Francesco_1972</v>
      </c>
      <c r="JG25" s="96"/>
      <c r="JH25" s="286" t="s">
        <v>2723</v>
      </c>
      <c r="JI25" s="97"/>
      <c r="JJ25" s="98"/>
      <c r="JK25" s="99"/>
      <c r="JL25" s="100"/>
      <c r="JM25" s="101"/>
      <c r="JN25" s="102"/>
      <c r="JO25" s="103"/>
      <c r="JP25" s="104"/>
      <c r="JQ25" s="105"/>
      <c r="JS25" s="96"/>
      <c r="JT25" s="286"/>
      <c r="JU25" s="97"/>
      <c r="JV25" s="98"/>
      <c r="JW25" s="99"/>
      <c r="JX25" s="100"/>
      <c r="JY25" s="101"/>
      <c r="JZ25" s="102"/>
      <c r="KA25" s="103"/>
      <c r="KB25" s="104"/>
      <c r="KC25" s="105"/>
      <c r="KE25" s="96"/>
      <c r="KF25" s="286"/>
    </row>
    <row r="26" spans="1:292" ht="13.5" customHeight="1" x14ac:dyDescent="0.2">
      <c r="A26" s="21"/>
      <c r="B26" s="96" t="s">
        <v>314</v>
      </c>
      <c r="C26" s="2" t="s">
        <v>315</v>
      </c>
      <c r="D26" s="286"/>
      <c r="E26" s="97">
        <v>33340</v>
      </c>
      <c r="F26" s="98" t="s">
        <v>288</v>
      </c>
      <c r="G26" s="99">
        <v>32711</v>
      </c>
      <c r="H26" s="100">
        <v>33340</v>
      </c>
      <c r="I26" s="101" t="s">
        <v>682</v>
      </c>
      <c r="J26" s="102" t="s">
        <v>548</v>
      </c>
      <c r="K26" s="103" t="s">
        <v>531</v>
      </c>
      <c r="L26" s="104" t="s">
        <v>1328</v>
      </c>
      <c r="M26" s="105" t="s">
        <v>683</v>
      </c>
      <c r="O26" s="96"/>
      <c r="P26" s="286"/>
      <c r="Q26" s="97">
        <v>33718</v>
      </c>
      <c r="R26" s="98" t="s">
        <v>507</v>
      </c>
      <c r="S26" s="99">
        <v>33340</v>
      </c>
      <c r="T26" s="100">
        <v>33718</v>
      </c>
      <c r="U26" s="101" t="s">
        <v>684</v>
      </c>
      <c r="V26" s="102" t="s">
        <v>548</v>
      </c>
      <c r="W26" s="103" t="s">
        <v>531</v>
      </c>
      <c r="X26" s="104" t="s">
        <v>1328</v>
      </c>
      <c r="Y26" s="105" t="s">
        <v>685</v>
      </c>
      <c r="Z26" s="2" t="s">
        <v>286</v>
      </c>
      <c r="AA26" s="96"/>
      <c r="AB26" s="286"/>
      <c r="AC26" s="97">
        <v>34056</v>
      </c>
      <c r="AD26" s="98" t="s">
        <v>508</v>
      </c>
      <c r="AE26" s="99">
        <v>33783</v>
      </c>
      <c r="AF26" s="100">
        <v>34021</v>
      </c>
      <c r="AG26" s="101" t="s">
        <v>686</v>
      </c>
      <c r="AH26" s="102" t="s">
        <v>587</v>
      </c>
      <c r="AI26" s="103" t="s">
        <v>531</v>
      </c>
      <c r="AJ26" s="104" t="s">
        <v>1423</v>
      </c>
      <c r="AK26" s="105" t="s">
        <v>687</v>
      </c>
      <c r="AM26" s="96"/>
      <c r="AN26" s="286"/>
      <c r="AO26" s="97">
        <v>34464</v>
      </c>
      <c r="AP26" s="98" t="s">
        <v>510</v>
      </c>
      <c r="AQ26" s="99">
        <v>34087</v>
      </c>
      <c r="AR26" s="100">
        <v>34464</v>
      </c>
      <c r="AS26" s="101" t="s">
        <v>688</v>
      </c>
      <c r="AT26" s="102" t="s">
        <v>634</v>
      </c>
      <c r="AU26" s="103" t="s">
        <v>531</v>
      </c>
      <c r="AV26" s="104" t="s">
        <v>1434</v>
      </c>
      <c r="AW26" s="105" t="s">
        <v>689</v>
      </c>
      <c r="AX26" s="2" t="s">
        <v>286</v>
      </c>
      <c r="AY26" s="96"/>
      <c r="AZ26" s="286"/>
      <c r="BA26" s="97">
        <v>34716</v>
      </c>
      <c r="BB26" s="98" t="s">
        <v>511</v>
      </c>
      <c r="BC26" s="99">
        <v>34464</v>
      </c>
      <c r="BD26" s="100">
        <v>34716</v>
      </c>
      <c r="BE26" s="101" t="s">
        <v>690</v>
      </c>
      <c r="BF26" s="102" t="s">
        <v>605</v>
      </c>
      <c r="BG26" s="103" t="s">
        <v>531</v>
      </c>
      <c r="BH26" s="104" t="s">
        <v>1387</v>
      </c>
      <c r="BI26" s="105" t="s">
        <v>691</v>
      </c>
      <c r="BJ26" s="2" t="s">
        <v>286</v>
      </c>
      <c r="BK26" s="96"/>
      <c r="BL26" s="286"/>
      <c r="BM26" s="97" t="s">
        <v>286</v>
      </c>
      <c r="BN26" s="98" t="s">
        <v>286</v>
      </c>
      <c r="BO26" s="99" t="s">
        <v>286</v>
      </c>
      <c r="BP26" s="100" t="s">
        <v>286</v>
      </c>
      <c r="BQ26" s="101" t="s">
        <v>286</v>
      </c>
      <c r="BR26" s="102" t="s">
        <v>286</v>
      </c>
      <c r="BS26" s="103" t="s">
        <v>286</v>
      </c>
      <c r="BT26" s="104" t="s">
        <v>286</v>
      </c>
      <c r="BU26" s="105" t="s">
        <v>286</v>
      </c>
      <c r="BV26" s="2" t="s">
        <v>286</v>
      </c>
      <c r="BW26" s="96"/>
      <c r="BX26" s="286"/>
      <c r="BY26" s="97" t="s">
        <v>286</v>
      </c>
      <c r="BZ26" s="98" t="s">
        <v>286</v>
      </c>
      <c r="CA26" s="99" t="s">
        <v>286</v>
      </c>
      <c r="CB26" s="100" t="s">
        <v>286</v>
      </c>
      <c r="CC26" s="101" t="s">
        <v>286</v>
      </c>
      <c r="CD26" s="102" t="s">
        <v>286</v>
      </c>
      <c r="CE26" s="103" t="s">
        <v>286</v>
      </c>
      <c r="CF26" s="104" t="s">
        <v>286</v>
      </c>
      <c r="CG26" s="105" t="s">
        <v>286</v>
      </c>
      <c r="CH26" s="2" t="s">
        <v>286</v>
      </c>
      <c r="CI26" s="96"/>
      <c r="CJ26" s="286"/>
      <c r="CK26" s="97" t="s">
        <v>286</v>
      </c>
      <c r="CL26" s="98" t="s">
        <v>286</v>
      </c>
      <c r="CM26" s="99" t="s">
        <v>286</v>
      </c>
      <c r="CN26" s="100" t="s">
        <v>286</v>
      </c>
      <c r="CO26" s="101" t="s">
        <v>286</v>
      </c>
      <c r="CP26" s="102" t="s">
        <v>286</v>
      </c>
      <c r="CQ26" s="103" t="s">
        <v>286</v>
      </c>
      <c r="CR26" s="104" t="s">
        <v>286</v>
      </c>
      <c r="CS26" s="105" t="s">
        <v>286</v>
      </c>
      <c r="CT26" s="2" t="s">
        <v>286</v>
      </c>
      <c r="CU26" s="96"/>
      <c r="CV26" s="286"/>
      <c r="CW26" s="97" t="s">
        <v>286</v>
      </c>
      <c r="CX26" s="98" t="s">
        <v>286</v>
      </c>
      <c r="CY26" s="99" t="s">
        <v>286</v>
      </c>
      <c r="CZ26" s="100" t="s">
        <v>286</v>
      </c>
      <c r="DA26" s="101" t="s">
        <v>286</v>
      </c>
      <c r="DB26" s="102" t="s">
        <v>286</v>
      </c>
      <c r="DC26" s="103" t="s">
        <v>286</v>
      </c>
      <c r="DD26" s="104" t="s">
        <v>286</v>
      </c>
      <c r="DE26" s="105" t="s">
        <v>286</v>
      </c>
      <c r="DF26" s="2" t="s">
        <v>286</v>
      </c>
      <c r="DG26" s="96"/>
      <c r="DH26" s="286"/>
      <c r="DI26" s="97" t="s">
        <v>286</v>
      </c>
      <c r="DJ26" s="98" t="s">
        <v>286</v>
      </c>
      <c r="DK26" s="99" t="s">
        <v>286</v>
      </c>
      <c r="DL26" s="100" t="s">
        <v>286</v>
      </c>
      <c r="DM26" s="101" t="s">
        <v>286</v>
      </c>
      <c r="DN26" s="102" t="s">
        <v>286</v>
      </c>
      <c r="DO26" s="103" t="s">
        <v>286</v>
      </c>
      <c r="DP26" s="104" t="s">
        <v>286</v>
      </c>
      <c r="DQ26" s="105" t="s">
        <v>286</v>
      </c>
      <c r="DR26" s="2" t="s">
        <v>286</v>
      </c>
      <c r="DS26" s="96"/>
      <c r="DT26" s="286"/>
      <c r="DU26" s="97" t="s">
        <v>286</v>
      </c>
      <c r="DV26" s="98" t="s">
        <v>286</v>
      </c>
      <c r="DW26" s="99" t="s">
        <v>286</v>
      </c>
      <c r="DX26" s="100" t="s">
        <v>286</v>
      </c>
      <c r="DY26" s="101" t="s">
        <v>286</v>
      </c>
      <c r="DZ26" s="102" t="s">
        <v>286</v>
      </c>
      <c r="EA26" s="103" t="s">
        <v>286</v>
      </c>
      <c r="EB26" s="104" t="s">
        <v>286</v>
      </c>
      <c r="EC26" s="105" t="s">
        <v>286</v>
      </c>
      <c r="EE26" s="96"/>
      <c r="EF26" s="286"/>
      <c r="EG26" s="97" t="s">
        <v>286</v>
      </c>
      <c r="EH26" s="98" t="s">
        <v>286</v>
      </c>
      <c r="EI26" s="99" t="s">
        <v>286</v>
      </c>
      <c r="EJ26" s="100" t="s">
        <v>286</v>
      </c>
      <c r="EK26" s="101" t="s">
        <v>286</v>
      </c>
      <c r="EL26" s="102" t="s">
        <v>286</v>
      </c>
      <c r="EM26" s="103" t="s">
        <v>286</v>
      </c>
      <c r="EN26" s="104" t="s">
        <v>286</v>
      </c>
      <c r="EO26" s="105" t="s">
        <v>286</v>
      </c>
      <c r="EQ26" s="96"/>
      <c r="ER26" s="286"/>
      <c r="ES26" s="97" t="s">
        <v>286</v>
      </c>
      <c r="ET26" s="98" t="s">
        <v>286</v>
      </c>
      <c r="EU26" s="99" t="s">
        <v>286</v>
      </c>
      <c r="EV26" s="100" t="s">
        <v>286</v>
      </c>
      <c r="EW26" s="101" t="s">
        <v>286</v>
      </c>
      <c r="EX26" s="102" t="s">
        <v>286</v>
      </c>
      <c r="EY26" s="103" t="s">
        <v>286</v>
      </c>
      <c r="EZ26" s="104" t="s">
        <v>286</v>
      </c>
      <c r="FA26" s="105" t="s">
        <v>286</v>
      </c>
      <c r="FB26" s="2" t="s">
        <v>286</v>
      </c>
      <c r="FC26" s="96"/>
      <c r="FD26" s="286"/>
      <c r="FE26" s="97" t="s">
        <v>286</v>
      </c>
      <c r="FF26" s="98" t="s">
        <v>286</v>
      </c>
      <c r="FG26" s="99" t="s">
        <v>286</v>
      </c>
      <c r="FH26" s="100" t="s">
        <v>286</v>
      </c>
      <c r="FI26" s="101" t="s">
        <v>286</v>
      </c>
      <c r="FJ26" s="102" t="s">
        <v>286</v>
      </c>
      <c r="FK26" s="103" t="s">
        <v>286</v>
      </c>
      <c r="FL26" s="104" t="s">
        <v>286</v>
      </c>
      <c r="FM26" s="105" t="s">
        <v>286</v>
      </c>
      <c r="FO26" s="96"/>
      <c r="FP26" s="286"/>
      <c r="FQ26" s="97" t="s">
        <v>286</v>
      </c>
      <c r="FR26" s="98" t="s">
        <v>286</v>
      </c>
      <c r="FS26" s="99" t="s">
        <v>286</v>
      </c>
      <c r="FT26" s="100" t="s">
        <v>286</v>
      </c>
      <c r="FU26" s="101" t="s">
        <v>286</v>
      </c>
      <c r="FV26" s="102" t="s">
        <v>286</v>
      </c>
      <c r="FW26" s="103" t="s">
        <v>286</v>
      </c>
      <c r="FX26" s="104" t="s">
        <v>286</v>
      </c>
      <c r="FY26" s="105" t="s">
        <v>286</v>
      </c>
      <c r="GA26" s="96"/>
      <c r="GB26" s="286"/>
      <c r="GC26" s="97" t="s">
        <v>286</v>
      </c>
      <c r="GD26" s="98" t="s">
        <v>286</v>
      </c>
      <c r="GE26" s="99" t="s">
        <v>286</v>
      </c>
      <c r="GF26" s="100" t="s">
        <v>286</v>
      </c>
      <c r="GG26" s="101" t="s">
        <v>286</v>
      </c>
      <c r="GH26" s="102" t="s">
        <v>286</v>
      </c>
      <c r="GI26" s="103" t="s">
        <v>286</v>
      </c>
      <c r="GJ26" s="104" t="s">
        <v>286</v>
      </c>
      <c r="GK26" s="105" t="s">
        <v>286</v>
      </c>
      <c r="GL26" s="2" t="s">
        <v>286</v>
      </c>
      <c r="GM26" s="96"/>
      <c r="GN26" s="286"/>
      <c r="GO26" s="97" t="str">
        <f>IF(GS26="","",GO$3)</f>
        <v/>
      </c>
      <c r="GP26" s="98" t="str">
        <f>IF(GS26="","",GO$1)</f>
        <v/>
      </c>
      <c r="GQ26" s="99" t="str">
        <f>IF(GS26="","",GO$2)</f>
        <v/>
      </c>
      <c r="GR26" s="100" t="str">
        <f>IF(GS26="","",GO$3)</f>
        <v/>
      </c>
      <c r="GS26" s="101" t="str">
        <f>IF(GZ26="","",IF(ISNUMBER(SEARCH(":",GZ26)),MID(GZ26,FIND(":",GZ26)+2,FIND("(",GZ26)-FIND(":",GZ26)-3),LEFT(GZ26,FIND("(",GZ26)-2)))</f>
        <v/>
      </c>
      <c r="GT26" s="102" t="str">
        <f>IF(GZ26="","",MID(GZ26,FIND("(",GZ26)+1,4))</f>
        <v/>
      </c>
      <c r="GU26" s="103" t="str">
        <f>IF(ISNUMBER(SEARCH("*female*",GZ26)),"female",IF(ISNUMBER(SEARCH("*male*",GZ26)),"male",""))</f>
        <v/>
      </c>
      <c r="GV26" s="104" t="str">
        <f>IF(GZ26="","",IF(ISERROR(MID(GZ26,FIND("male,",GZ26)+6,(FIND(")",GZ26)-(FIND("male,",GZ26)+6))))=TRUE,"missing/error",MID(GZ26,FIND("male,",GZ26)+6,(FIND(")",GZ26)-(FIND("male,",GZ26)+6)))))</f>
        <v/>
      </c>
      <c r="GW26" s="105" t="str">
        <f>IF(GS26="","",(MID(GS26,(SEARCH("^^",SUBSTITUTE(GS26," ","^^",LEN(GS26)-LEN(SUBSTITUTE(GS26," ","")))))+1,99)&amp;"_"&amp;LEFT(GS26,FIND(" ",GS26)-1)&amp;"_"&amp;GT26))</f>
        <v/>
      </c>
      <c r="GX26" s="2" t="str">
        <f>IF(GZ26="","",IF((LEN(GZ26)-LEN(SUBSTITUTE(GZ26,"male","")))/LEN("male")&gt;1,"!",IF(RIGHT(GZ26,1)=")","",IF(RIGHT(GZ26,2)=") ","",IF(RIGHT(GZ26,2)=").","","!!")))))</f>
        <v/>
      </c>
      <c r="GY26" s="96"/>
      <c r="GZ26" s="286"/>
      <c r="HA26" s="97" t="str">
        <f>IF(HE26="","",HA$3)</f>
        <v/>
      </c>
      <c r="HB26" s="98" t="str">
        <f>IF(HE26="","",HA$1)</f>
        <v/>
      </c>
      <c r="HC26" s="293" t="str">
        <f t="shared" si="220"/>
        <v/>
      </c>
      <c r="HD26" s="293" t="str">
        <f t="shared" si="221"/>
        <v/>
      </c>
      <c r="HE26" s="101" t="str">
        <f>IF(HL26="","",IF(ISNUMBER(SEARCH(":",HL26)),MID(HL26,FIND(":",HL26)+2,FIND("(",HL26)-FIND(":",HL26)-3),LEFT(HL26,FIND("(",HL26)-2)))</f>
        <v/>
      </c>
      <c r="HF26" s="102" t="str">
        <f>IF(HL26="","",MID(HL26,FIND("(",HL26)+1,4))</f>
        <v/>
      </c>
      <c r="HG26" s="103" t="str">
        <f>IF(ISNUMBER(SEARCH("*female*",HL26)),"female",IF(ISNUMBER(SEARCH("*male*",HL26)),"male",""))</f>
        <v/>
      </c>
      <c r="HH26" s="104" t="str">
        <f>IF(HL26="","",IF(ISERROR(MID(HL26,FIND("male,",HL26)+6,(FIND(")",HL26)-(FIND("male,",HL26)+6))))=TRUE,"missing/error",MID(HL26,FIND("male,",HL26)+6,(FIND(")",HL26)-(FIND("male,",HL26)+6)))))</f>
        <v/>
      </c>
      <c r="HI26" s="105" t="str">
        <f>IF(HE26="","",(MID(HE26,(SEARCH("^^",SUBSTITUTE(HE26," ","^^",LEN(HE26)-LEN(SUBSTITUTE(HE26," ","")))))+1,99)&amp;"_"&amp;LEFT(HE26,FIND(" ",HE26)-1)&amp;"_"&amp;HF26))</f>
        <v/>
      </c>
      <c r="HJ26" s="2" t="str">
        <f>IF(HL26="","",IF((LEN(HL26)-LEN(SUBSTITUTE(HL26,"male","")))/LEN("male")&gt;1,"!",IF(RIGHT(HL26,1)=")","",IF(RIGHT(HL26,2)=") ","",IF(RIGHT(HL26,2)=").","","!!")))))</f>
        <v/>
      </c>
      <c r="HK26" s="96"/>
      <c r="HL26" s="286"/>
      <c r="HM26" s="97" t="str">
        <f>IF(HQ26="","",HM$3)</f>
        <v/>
      </c>
      <c r="HN26" s="98" t="str">
        <f>IF(HQ26="","",HM$1)</f>
        <v/>
      </c>
      <c r="HO26" s="293" t="str">
        <f t="shared" si="96"/>
        <v/>
      </c>
      <c r="HP26" s="293" t="str">
        <f t="shared" si="97"/>
        <v/>
      </c>
      <c r="HQ26" s="101" t="str">
        <f>IF(HX26="","",IF(ISNUMBER(SEARCH(":",HX26)),MID(HX26,FIND(":",HX26)+2,FIND("(",HX26)-FIND(":",HX26)-3),LEFT(HX26,FIND("(",HX26)-2)))</f>
        <v/>
      </c>
      <c r="HR26" s="102" t="str">
        <f>IF(HX26="","",MID(HX26,FIND("(",HX26)+1,4))</f>
        <v/>
      </c>
      <c r="HS26" s="103" t="str">
        <f>IF(ISNUMBER(SEARCH("*female*",HX26)),"female",IF(ISNUMBER(SEARCH("*male*",HX26)),"male",""))</f>
        <v/>
      </c>
      <c r="HT26" s="104" t="str">
        <f t="shared" si="25"/>
        <v/>
      </c>
      <c r="HU26" s="105" t="str">
        <f>IF(HQ26="","",(MID(HQ26,(SEARCH("^^",SUBSTITUTE(HQ26," ","^^",LEN(HQ26)-LEN(SUBSTITUTE(HQ26," ","")))))+1,99)&amp;"_"&amp;LEFT(HQ26,FIND(" ",HQ26)-1)&amp;"_"&amp;HR26))</f>
        <v/>
      </c>
      <c r="HV26" s="2" t="str">
        <f>IF(HX26="","",IF((LEN(HX26)-LEN(SUBSTITUTE(HX26,"male","")))/LEN("male")&gt;1,"!",IF(RIGHT(HX26,1)=")","",IF(RIGHT(HX26,2)=") ","",IF(RIGHT(HX26,2)=").","","!!")))))</f>
        <v/>
      </c>
      <c r="HW26" s="96"/>
      <c r="HX26" s="286"/>
      <c r="HY26" s="97" t="str">
        <f>IF(IC26="","",HY$3)</f>
        <v/>
      </c>
      <c r="HZ26" s="98" t="str">
        <f>IF(IC26="","",HY$1)</f>
        <v/>
      </c>
      <c r="IA26" s="293" t="str">
        <f t="shared" si="216"/>
        <v/>
      </c>
      <c r="IB26" s="293" t="str">
        <f t="shared" si="217"/>
        <v/>
      </c>
      <c r="IC26" s="101" t="str">
        <f>IF(IJ26="","",IF(ISNUMBER(SEARCH(":",IJ26)),MID(IJ26,FIND(":",IJ26)+2,FIND("(",IJ26)-FIND(":",IJ26)-3),LEFT(IJ26,FIND("(",IJ26)-2)))</f>
        <v/>
      </c>
      <c r="ID26" s="102" t="str">
        <f>IF(IJ26="","",MID(IJ26,FIND("(",IJ26)+1,4))</f>
        <v/>
      </c>
      <c r="IE26" s="103" t="str">
        <f>IF(ISNUMBER(SEARCH("*female*",IJ26)),"female",IF(ISNUMBER(SEARCH("*male*",IJ26)),"male",""))</f>
        <v/>
      </c>
      <c r="IF26" s="104" t="str">
        <f>IF(IJ26="","",IF(ISERROR(MID(IJ26,FIND("male,",IJ26)+6,(FIND(")",IJ26)-(FIND("male,",IJ26)+6))))=TRUE,"missing/error",MID(IJ26,FIND("male,",IJ26)+6,(FIND(")",IJ26)-(FIND("male,",IJ26)+6)))))</f>
        <v/>
      </c>
      <c r="IG26" s="105" t="str">
        <f>IF(IC26="","",(MID(IC26,(SEARCH("^^",SUBSTITUTE(IC26," ","^^",LEN(IC26)-LEN(SUBSTITUTE(IC26," ","")))))+1,99)&amp;"_"&amp;LEFT(IC26,FIND(" ",IC26)-1)&amp;"_"&amp;ID26))</f>
        <v/>
      </c>
      <c r="IH26" s="2" t="str">
        <f>IF(IJ26="","",IF((LEN(IJ26)-LEN(SUBSTITUTE(IJ26,"male","")))/LEN("male")&gt;1,"!",IF(RIGHT(IJ26,1)=")","",IF(RIGHT(IJ26,2)=") ","",IF(RIGHT(IJ26,2)=").","","!!")))))</f>
        <v/>
      </c>
      <c r="II26" s="96"/>
      <c r="IJ26" s="286"/>
      <c r="IK26" s="291" t="str">
        <f>IF(IO26="","",IK$3)</f>
        <v/>
      </c>
      <c r="IL26" s="292" t="str">
        <f>IF(IO26="","",IK$1)</f>
        <v/>
      </c>
      <c r="IM26" s="293" t="str">
        <f>IF(IO26="","",IK$2)</f>
        <v/>
      </c>
      <c r="IN26" s="293" t="str">
        <f>IF(IO26="","",IK$3)</f>
        <v/>
      </c>
      <c r="IO26" s="294" t="str">
        <f>IF(IV26="","",IF(ISNUMBER(SEARCH(":",IV26)),MID(IV26,FIND(":",IV26)+2,FIND("(",IV26)-FIND(":",IV26)-3),LEFT(IV26,FIND("(",IV26)-2)))</f>
        <v/>
      </c>
      <c r="IP26" s="295" t="str">
        <f>IF(IV26="","",MID(IV26,FIND("(",IV26)+1,4))</f>
        <v/>
      </c>
      <c r="IQ26" s="296" t="str">
        <f>IF(ISNUMBER(SEARCH("*female*",IV26)),"female",IF(ISNUMBER(SEARCH("*male*",IV26)),"male",""))</f>
        <v/>
      </c>
      <c r="IR26" s="297" t="str">
        <f>IF(IV26="","",IF(ISERROR(MID(IV26,FIND("male,",IV26)+6,(FIND(")",IV26)-(FIND("male,",IV26)+6))))=TRUE,"missing/error",MID(IV26,FIND("male,",IV26)+6,(FIND(")",IV26)-(FIND("male,",IV26)+6)))))</f>
        <v/>
      </c>
      <c r="IS26" s="298" t="str">
        <f>IF(IO26="","",(MID(IO26,(SEARCH("^^",SUBSTITUTE(IO26," ","^^",LEN(IO26)-LEN(SUBSTITUTE(IO26," ","")))))+1,99)&amp;"_"&amp;LEFT(IO26,FIND(" ",IO26)-1)&amp;"_"&amp;IP26))</f>
        <v/>
      </c>
      <c r="IT26" s="299" t="str">
        <f>IF(IV26="","",IF((LEN(IV26)-LEN(SUBSTITUTE(IV26,"male","")))/LEN("male")&gt;1,"!",IF(RIGHT(IV26,1)=")","",IF(RIGHT(IV26,2)=") ","",IF(RIGHT(IV26,2)=").","","!!")))))</f>
        <v/>
      </c>
      <c r="IU26" s="300"/>
      <c r="IV26" s="286"/>
      <c r="IW26" s="97" t="str">
        <f t="shared" si="192"/>
        <v/>
      </c>
      <c r="IX26" s="98" t="str">
        <f t="shared" si="193"/>
        <v/>
      </c>
      <c r="IY26" s="293" t="str">
        <f t="shared" si="125"/>
        <v/>
      </c>
      <c r="IZ26" s="293" t="str">
        <f t="shared" si="126"/>
        <v/>
      </c>
      <c r="JA26" s="101" t="str">
        <f t="shared" si="194"/>
        <v/>
      </c>
      <c r="JB26" s="102" t="str">
        <f t="shared" si="195"/>
        <v/>
      </c>
      <c r="JC26" s="103" t="str">
        <f t="shared" si="196"/>
        <v/>
      </c>
      <c r="JD26" s="104" t="str">
        <f t="shared" si="197"/>
        <v/>
      </c>
      <c r="JE26" s="105" t="str">
        <f t="shared" si="198"/>
        <v/>
      </c>
      <c r="JF26" s="2" t="str">
        <f>IF(JH26="","",IF((LEN(JH26)-LEN(SUBSTITUTE(JH26,"male","")))/LEN("male")&gt;1,"!",IF(RIGHT(JH26,1)=")","",IF(RIGHT(JH26,2)=") ","",IF(RIGHT(JH26,2)=").","","!!")))))</f>
        <v/>
      </c>
      <c r="JG26" s="96"/>
      <c r="JH26" s="286"/>
      <c r="JI26" s="97" t="str">
        <f>IF(JM26="","",JI$3)</f>
        <v/>
      </c>
      <c r="JJ26" s="98" t="str">
        <f>IF(JM26="","",JI$1)</f>
        <v/>
      </c>
      <c r="JK26" s="99"/>
      <c r="JL26" s="100"/>
      <c r="JM26" s="101" t="str">
        <f>IF(JT26="","",IF(ISNUMBER(SEARCH(":",JT26)),MID(JT26,FIND(":",JT26)+2,FIND("(",JT26)-FIND(":",JT26)-3),LEFT(JT26,FIND("(",JT26)-2)))</f>
        <v/>
      </c>
      <c r="JN26" s="102" t="str">
        <f>IF(JT26="","",MID(JT26,FIND("(",JT26)+1,4))</f>
        <v/>
      </c>
      <c r="JO26" s="103" t="str">
        <f>IF(ISNUMBER(SEARCH("*female*",JT26)),"female",IF(ISNUMBER(SEARCH("*male*",JT26)),"male",""))</f>
        <v/>
      </c>
      <c r="JP26" s="104" t="str">
        <f>IF(JT26="","",IF(ISERROR(MID(JT26,FIND("male,",JT26)+6,(FIND(")",JT26)-(FIND("male,",JT26)+6))))=TRUE,"missing/error",MID(JT26,FIND("male,",JT26)+6,(FIND(")",JT26)-(FIND("male,",JT26)+6)))))</f>
        <v/>
      </c>
      <c r="JQ26" s="105" t="str">
        <f>IF(JM26="","",(MID(JM26,(SEARCH("^^",SUBSTITUTE(JM26," ","^^",LEN(JM26)-LEN(SUBSTITUTE(JM26," ","")))))+1,99)&amp;"_"&amp;LEFT(JM26,FIND(" ",JM26)-1)&amp;"_"&amp;JN26))</f>
        <v/>
      </c>
      <c r="JR26" s="2" t="str">
        <f>IF(JT26="","",IF((LEN(JT26)-LEN(SUBSTITUTE(JT26,"male","")))/LEN("male")&gt;1,"!",IF(RIGHT(JT26,1)=")","",IF(RIGHT(JT26,2)=") ","",IF(RIGHT(JT26,2)=").","","!!")))))</f>
        <v/>
      </c>
      <c r="JS26" s="96"/>
      <c r="JT26" s="286"/>
      <c r="JU26" s="97" t="str">
        <f>IF(JY26="","",JU$3)</f>
        <v/>
      </c>
      <c r="JV26" s="98" t="str">
        <f>IF(JY26="","",JU$1)</f>
        <v/>
      </c>
      <c r="JW26" s="99"/>
      <c r="JX26" s="100"/>
      <c r="JY26" s="101" t="str">
        <f>IF(KF26="","",IF(ISNUMBER(SEARCH(":",KF26)),MID(KF26,FIND(":",KF26)+2,FIND("(",KF26)-FIND(":",KF26)-3),LEFT(KF26,FIND("(",KF26)-2)))</f>
        <v/>
      </c>
      <c r="JZ26" s="102" t="str">
        <f>IF(KF26="","",MID(KF26,FIND("(",KF26)+1,4))</f>
        <v/>
      </c>
      <c r="KA26" s="103" t="str">
        <f>IF(ISNUMBER(SEARCH("*female*",KF26)),"female",IF(ISNUMBER(SEARCH("*male*",KF26)),"male",""))</f>
        <v/>
      </c>
      <c r="KB26" s="104" t="str">
        <f>IF(KF26="","",IF(ISERROR(MID(KF26,FIND("male,",KF26)+6,(FIND(")",KF26)-(FIND("male,",KF26)+6))))=TRUE,"missing/error",MID(KF26,FIND("male,",KF26)+6,(FIND(")",KF26)-(FIND("male,",KF26)+6)))))</f>
        <v/>
      </c>
      <c r="KC26" s="105" t="str">
        <f>IF(JY26="","",(MID(JY26,(SEARCH("^^",SUBSTITUTE(JY26," ","^^",LEN(JY26)-LEN(SUBSTITUTE(JY26," ","")))))+1,99)&amp;"_"&amp;LEFT(JY26,FIND(" ",JY26)-1)&amp;"_"&amp;JZ26))</f>
        <v/>
      </c>
      <c r="KD26" s="2" t="str">
        <f>IF(KF26="","",IF((LEN(KF26)-LEN(SUBSTITUTE(KF26,"male","")))/LEN("male")&gt;1,"!",IF(RIGHT(KF26,1)=")","",IF(RIGHT(KF26,2)=") ","",IF(RIGHT(KF26,2)=").","","!!")))))</f>
        <v/>
      </c>
      <c r="KE26" s="96"/>
      <c r="KF26" s="286"/>
    </row>
    <row r="27" spans="1:292" ht="13.5" customHeight="1" x14ac:dyDescent="0.2">
      <c r="A27" s="21"/>
      <c r="B27" s="96" t="s">
        <v>314</v>
      </c>
      <c r="C27" s="2" t="s">
        <v>315</v>
      </c>
      <c r="D27" s="286"/>
      <c r="E27" s="97" t="s">
        <v>286</v>
      </c>
      <c r="F27" s="98" t="s">
        <v>286</v>
      </c>
      <c r="G27" s="99" t="s">
        <v>286</v>
      </c>
      <c r="H27" s="100" t="s">
        <v>286</v>
      </c>
      <c r="I27" s="101" t="s">
        <v>286</v>
      </c>
      <c r="J27" s="102" t="s">
        <v>286</v>
      </c>
      <c r="K27" s="103" t="s">
        <v>286</v>
      </c>
      <c r="L27" s="104" t="s">
        <v>286</v>
      </c>
      <c r="M27" s="105" t="s">
        <v>286</v>
      </c>
      <c r="O27" s="96"/>
      <c r="P27" s="286"/>
      <c r="Q27" s="97" t="s">
        <v>286</v>
      </c>
      <c r="R27" s="98" t="s">
        <v>286</v>
      </c>
      <c r="S27" s="99" t="s">
        <v>286</v>
      </c>
      <c r="T27" s="100" t="s">
        <v>286</v>
      </c>
      <c r="U27" s="101" t="s">
        <v>286</v>
      </c>
      <c r="V27" s="102" t="s">
        <v>286</v>
      </c>
      <c r="W27" s="103" t="s">
        <v>286</v>
      </c>
      <c r="X27" s="104" t="s">
        <v>286</v>
      </c>
      <c r="Y27" s="105" t="s">
        <v>286</v>
      </c>
      <c r="Z27" s="2" t="s">
        <v>286</v>
      </c>
      <c r="AA27" s="96"/>
      <c r="AB27" s="286"/>
      <c r="AC27" s="97">
        <v>34056</v>
      </c>
      <c r="AD27" s="98" t="s">
        <v>508</v>
      </c>
      <c r="AE27" s="99">
        <v>34021</v>
      </c>
      <c r="AF27" s="100">
        <v>34056</v>
      </c>
      <c r="AG27" s="101" t="s">
        <v>601</v>
      </c>
      <c r="AH27" s="102" t="s">
        <v>602</v>
      </c>
      <c r="AI27" s="103" t="s">
        <v>531</v>
      </c>
      <c r="AJ27" s="104" t="s">
        <v>1328</v>
      </c>
      <c r="AK27" s="105" t="s">
        <v>603</v>
      </c>
      <c r="AM27" s="96"/>
      <c r="AN27" s="286"/>
      <c r="AO27" s="97" t="s">
        <v>286</v>
      </c>
      <c r="AP27" s="98" t="s">
        <v>286</v>
      </c>
      <c r="AQ27" s="99" t="s">
        <v>286</v>
      </c>
      <c r="AR27" s="100" t="s">
        <v>286</v>
      </c>
      <c r="AS27" s="101" t="s">
        <v>286</v>
      </c>
      <c r="AT27" s="102" t="s">
        <v>286</v>
      </c>
      <c r="AU27" s="103" t="s">
        <v>286</v>
      </c>
      <c r="AV27" s="104" t="s">
        <v>286</v>
      </c>
      <c r="AW27" s="105" t="s">
        <v>286</v>
      </c>
      <c r="AX27" s="2" t="s">
        <v>286</v>
      </c>
      <c r="AY27" s="96"/>
      <c r="AZ27" s="286"/>
      <c r="BA27" s="97" t="s">
        <v>286</v>
      </c>
      <c r="BB27" s="98" t="s">
        <v>286</v>
      </c>
      <c r="BC27" s="99" t="s">
        <v>286</v>
      </c>
      <c r="BD27" s="100" t="s">
        <v>286</v>
      </c>
      <c r="BE27" s="101" t="s">
        <v>286</v>
      </c>
      <c r="BF27" s="102" t="s">
        <v>286</v>
      </c>
      <c r="BG27" s="103" t="s">
        <v>286</v>
      </c>
      <c r="BH27" s="104" t="s">
        <v>286</v>
      </c>
      <c r="BI27" s="105" t="s">
        <v>286</v>
      </c>
      <c r="BJ27" s="2" t="s">
        <v>286</v>
      </c>
      <c r="BK27" s="96"/>
      <c r="BL27" s="286"/>
      <c r="BM27" s="97" t="s">
        <v>286</v>
      </c>
      <c r="BN27" s="98" t="s">
        <v>286</v>
      </c>
      <c r="BO27" s="99" t="s">
        <v>286</v>
      </c>
      <c r="BP27" s="100" t="s">
        <v>286</v>
      </c>
      <c r="BQ27" s="101" t="s">
        <v>286</v>
      </c>
      <c r="BR27" s="102" t="s">
        <v>286</v>
      </c>
      <c r="BS27" s="103" t="s">
        <v>286</v>
      </c>
      <c r="BT27" s="104" t="s">
        <v>286</v>
      </c>
      <c r="BU27" s="105" t="s">
        <v>286</v>
      </c>
      <c r="BV27" s="2" t="s">
        <v>286</v>
      </c>
      <c r="BW27" s="96"/>
      <c r="BX27" s="286"/>
      <c r="BY27" s="97" t="s">
        <v>286</v>
      </c>
      <c r="BZ27" s="98" t="s">
        <v>286</v>
      </c>
      <c r="CA27" s="99" t="s">
        <v>286</v>
      </c>
      <c r="CB27" s="100" t="s">
        <v>286</v>
      </c>
      <c r="CC27" s="101" t="s">
        <v>286</v>
      </c>
      <c r="CD27" s="102" t="s">
        <v>286</v>
      </c>
      <c r="CE27" s="103" t="s">
        <v>286</v>
      </c>
      <c r="CF27" s="104" t="s">
        <v>286</v>
      </c>
      <c r="CG27" s="105" t="s">
        <v>286</v>
      </c>
      <c r="CH27" s="2" t="s">
        <v>286</v>
      </c>
      <c r="CI27" s="96"/>
      <c r="CJ27" s="286"/>
      <c r="CK27" s="97" t="s">
        <v>286</v>
      </c>
      <c r="CL27" s="98" t="s">
        <v>286</v>
      </c>
      <c r="CM27" s="99" t="s">
        <v>286</v>
      </c>
      <c r="CN27" s="100" t="s">
        <v>286</v>
      </c>
      <c r="CO27" s="101" t="s">
        <v>286</v>
      </c>
      <c r="CP27" s="102" t="s">
        <v>286</v>
      </c>
      <c r="CQ27" s="103" t="s">
        <v>286</v>
      </c>
      <c r="CR27" s="104" t="s">
        <v>286</v>
      </c>
      <c r="CS27" s="105" t="s">
        <v>286</v>
      </c>
      <c r="CT27" s="2" t="s">
        <v>286</v>
      </c>
      <c r="CU27" s="96"/>
      <c r="CV27" s="286"/>
      <c r="CW27" s="97" t="s">
        <v>286</v>
      </c>
      <c r="CX27" s="98" t="s">
        <v>286</v>
      </c>
      <c r="CY27" s="99" t="s">
        <v>286</v>
      </c>
      <c r="CZ27" s="100" t="s">
        <v>286</v>
      </c>
      <c r="DA27" s="101" t="s">
        <v>286</v>
      </c>
      <c r="DB27" s="102" t="s">
        <v>286</v>
      </c>
      <c r="DC27" s="103" t="s">
        <v>286</v>
      </c>
      <c r="DD27" s="104" t="s">
        <v>286</v>
      </c>
      <c r="DE27" s="105" t="s">
        <v>286</v>
      </c>
      <c r="DF27" s="2" t="s">
        <v>286</v>
      </c>
      <c r="DG27" s="96"/>
      <c r="DH27" s="286"/>
      <c r="DI27" s="97" t="s">
        <v>286</v>
      </c>
      <c r="DJ27" s="98" t="s">
        <v>286</v>
      </c>
      <c r="DK27" s="99" t="s">
        <v>286</v>
      </c>
      <c r="DL27" s="100" t="s">
        <v>286</v>
      </c>
      <c r="DM27" s="101" t="s">
        <v>286</v>
      </c>
      <c r="DN27" s="102" t="s">
        <v>286</v>
      </c>
      <c r="DO27" s="103" t="s">
        <v>286</v>
      </c>
      <c r="DP27" s="104" t="s">
        <v>286</v>
      </c>
      <c r="DQ27" s="105" t="s">
        <v>286</v>
      </c>
      <c r="DR27" s="2" t="s">
        <v>286</v>
      </c>
      <c r="DS27" s="96"/>
      <c r="DT27" s="286"/>
      <c r="DU27" s="97" t="s">
        <v>286</v>
      </c>
      <c r="DV27" s="98" t="s">
        <v>286</v>
      </c>
      <c r="DW27" s="99" t="s">
        <v>286</v>
      </c>
      <c r="DX27" s="100" t="s">
        <v>286</v>
      </c>
      <c r="DY27" s="101" t="s">
        <v>286</v>
      </c>
      <c r="DZ27" s="102" t="s">
        <v>286</v>
      </c>
      <c r="EA27" s="103" t="s">
        <v>286</v>
      </c>
      <c r="EB27" s="104" t="s">
        <v>286</v>
      </c>
      <c r="EC27" s="105" t="s">
        <v>286</v>
      </c>
      <c r="EE27" s="96"/>
      <c r="EF27" s="286"/>
      <c r="EG27" s="97" t="s">
        <v>286</v>
      </c>
      <c r="EH27" s="98" t="s">
        <v>286</v>
      </c>
      <c r="EI27" s="99" t="s">
        <v>286</v>
      </c>
      <c r="EJ27" s="100" t="s">
        <v>286</v>
      </c>
      <c r="EK27" s="101" t="s">
        <v>286</v>
      </c>
      <c r="EL27" s="102" t="s">
        <v>286</v>
      </c>
      <c r="EM27" s="103" t="s">
        <v>286</v>
      </c>
      <c r="EN27" s="104" t="s">
        <v>286</v>
      </c>
      <c r="EO27" s="105" t="s">
        <v>286</v>
      </c>
      <c r="EQ27" s="96"/>
      <c r="ER27" s="286"/>
      <c r="ES27" s="97" t="s">
        <v>286</v>
      </c>
      <c r="ET27" s="98" t="s">
        <v>286</v>
      </c>
      <c r="EU27" s="99" t="s">
        <v>286</v>
      </c>
      <c r="EV27" s="100" t="s">
        <v>286</v>
      </c>
      <c r="EW27" s="101" t="s">
        <v>286</v>
      </c>
      <c r="EX27" s="102" t="s">
        <v>286</v>
      </c>
      <c r="EY27" s="103" t="s">
        <v>286</v>
      </c>
      <c r="EZ27" s="104" t="s">
        <v>286</v>
      </c>
      <c r="FA27" s="105" t="s">
        <v>286</v>
      </c>
      <c r="FB27" s="2" t="s">
        <v>286</v>
      </c>
      <c r="FC27" s="96"/>
      <c r="FD27" s="286"/>
      <c r="FE27" s="97" t="s">
        <v>286</v>
      </c>
      <c r="FF27" s="98" t="s">
        <v>286</v>
      </c>
      <c r="FG27" s="99" t="s">
        <v>286</v>
      </c>
      <c r="FH27" s="100" t="s">
        <v>286</v>
      </c>
      <c r="FI27" s="101" t="s">
        <v>286</v>
      </c>
      <c r="FJ27" s="102" t="s">
        <v>286</v>
      </c>
      <c r="FK27" s="103" t="s">
        <v>286</v>
      </c>
      <c r="FL27" s="104" t="s">
        <v>286</v>
      </c>
      <c r="FM27" s="105" t="s">
        <v>286</v>
      </c>
      <c r="FO27" s="96"/>
      <c r="FP27" s="286"/>
      <c r="FQ27" s="97" t="s">
        <v>286</v>
      </c>
      <c r="FR27" s="98" t="s">
        <v>286</v>
      </c>
      <c r="FS27" s="99" t="s">
        <v>286</v>
      </c>
      <c r="FT27" s="100" t="s">
        <v>286</v>
      </c>
      <c r="FU27" s="101" t="s">
        <v>286</v>
      </c>
      <c r="FV27" s="102" t="s">
        <v>286</v>
      </c>
      <c r="FW27" s="103" t="s">
        <v>286</v>
      </c>
      <c r="FX27" s="104" t="s">
        <v>286</v>
      </c>
      <c r="FY27" s="105" t="s">
        <v>286</v>
      </c>
      <c r="GA27" s="96"/>
      <c r="GB27" s="286"/>
      <c r="GC27" s="97" t="s">
        <v>286</v>
      </c>
      <c r="GD27" s="98" t="s">
        <v>286</v>
      </c>
      <c r="GE27" s="99" t="s">
        <v>286</v>
      </c>
      <c r="GF27" s="100" t="s">
        <v>286</v>
      </c>
      <c r="GG27" s="101" t="s">
        <v>286</v>
      </c>
      <c r="GH27" s="102" t="s">
        <v>286</v>
      </c>
      <c r="GI27" s="103" t="s">
        <v>286</v>
      </c>
      <c r="GJ27" s="104" t="s">
        <v>286</v>
      </c>
      <c r="GK27" s="105" t="s">
        <v>286</v>
      </c>
      <c r="GL27" s="2" t="s">
        <v>286</v>
      </c>
      <c r="GM27" s="96"/>
      <c r="GN27" s="286"/>
      <c r="GO27" s="97" t="str">
        <f>IF(GS27="","",GO$3)</f>
        <v/>
      </c>
      <c r="GP27" s="98" t="str">
        <f>IF(GS27="","",GO$1)</f>
        <v/>
      </c>
      <c r="GQ27" s="99" t="str">
        <f>IF(GS27="","",GO$2)</f>
        <v/>
      </c>
      <c r="GR27" s="100" t="str">
        <f>IF(GS27="","",GO$3)</f>
        <v/>
      </c>
      <c r="GS27" s="101" t="str">
        <f>IF(GZ27="","",IF(ISNUMBER(SEARCH(":",GZ27)),MID(GZ27,FIND(":",GZ27)+2,FIND("(",GZ27)-FIND(":",GZ27)-3),LEFT(GZ27,FIND("(",GZ27)-2)))</f>
        <v/>
      </c>
      <c r="GT27" s="102" t="str">
        <f>IF(GZ27="","",MID(GZ27,FIND("(",GZ27)+1,4))</f>
        <v/>
      </c>
      <c r="GU27" s="103" t="str">
        <f>IF(ISNUMBER(SEARCH("*female*",GZ27)),"female",IF(ISNUMBER(SEARCH("*male*",GZ27)),"male",""))</f>
        <v/>
      </c>
      <c r="GV27" s="104" t="str">
        <f>IF(GZ27="","",IF(ISERROR(MID(GZ27,FIND("male,",GZ27)+6,(FIND(")",GZ27)-(FIND("male,",GZ27)+6))))=TRUE,"missing/error",MID(GZ27,FIND("male,",GZ27)+6,(FIND(")",GZ27)-(FIND("male,",GZ27)+6)))))</f>
        <v/>
      </c>
      <c r="GW27" s="105" t="str">
        <f>IF(GS27="","",(MID(GS27,(SEARCH("^^",SUBSTITUTE(GS27," ","^^",LEN(GS27)-LEN(SUBSTITUTE(GS27," ","")))))+1,99)&amp;"_"&amp;LEFT(GS27,FIND(" ",GS27)-1)&amp;"_"&amp;GT27))</f>
        <v/>
      </c>
      <c r="GX27" s="2" t="str">
        <f>IF(GZ27="","",IF((LEN(GZ27)-LEN(SUBSTITUTE(GZ27,"male","")))/LEN("male")&gt;1,"!",IF(RIGHT(GZ27,1)=")","",IF(RIGHT(GZ27,2)=") ","",IF(RIGHT(GZ27,2)=").","","!!")))))</f>
        <v/>
      </c>
      <c r="GY27" s="96"/>
      <c r="GZ27" s="286"/>
      <c r="HA27" s="97" t="str">
        <f>IF(HE27="","",HA$3)</f>
        <v/>
      </c>
      <c r="HB27" s="98" t="str">
        <f>IF(HE27="","",HA$1)</f>
        <v/>
      </c>
      <c r="HC27" s="293" t="str">
        <f t="shared" si="220"/>
        <v/>
      </c>
      <c r="HD27" s="293" t="str">
        <f t="shared" si="221"/>
        <v/>
      </c>
      <c r="HE27" s="101" t="str">
        <f>IF(HL27="","",IF(ISNUMBER(SEARCH(":",HL27)),MID(HL27,FIND(":",HL27)+2,FIND("(",HL27)-FIND(":",HL27)-3),LEFT(HL27,FIND("(",HL27)-2)))</f>
        <v/>
      </c>
      <c r="HF27" s="102" t="str">
        <f>IF(HL27="","",MID(HL27,FIND("(",HL27)+1,4))</f>
        <v/>
      </c>
      <c r="HG27" s="103" t="str">
        <f>IF(ISNUMBER(SEARCH("*female*",HL27)),"female",IF(ISNUMBER(SEARCH("*male*",HL27)),"male",""))</f>
        <v/>
      </c>
      <c r="HH27" s="104" t="str">
        <f>IF(HL27="","",IF(ISERROR(MID(HL27,FIND("male,",HL27)+6,(FIND(")",HL27)-(FIND("male,",HL27)+6))))=TRUE,"missing/error",MID(HL27,FIND("male,",HL27)+6,(FIND(")",HL27)-(FIND("male,",HL27)+6)))))</f>
        <v/>
      </c>
      <c r="HI27" s="105" t="str">
        <f>IF(HE27="","",(MID(HE27,(SEARCH("^^",SUBSTITUTE(HE27," ","^^",LEN(HE27)-LEN(SUBSTITUTE(HE27," ","")))))+1,99)&amp;"_"&amp;LEFT(HE27,FIND(" ",HE27)-1)&amp;"_"&amp;HF27))</f>
        <v/>
      </c>
      <c r="HJ27" s="2" t="str">
        <f>IF(HL27="","",IF((LEN(HL27)-LEN(SUBSTITUTE(HL27,"male","")))/LEN("male")&gt;1,"!",IF(RIGHT(HL27,1)=")","",IF(RIGHT(HL27,2)=") ","",IF(RIGHT(HL27,2)=").","","!!")))))</f>
        <v/>
      </c>
      <c r="HK27" s="96"/>
      <c r="HL27" s="286"/>
      <c r="HM27" s="97" t="str">
        <f>IF(HQ27="","",HM$3)</f>
        <v/>
      </c>
      <c r="HN27" s="98" t="str">
        <f>IF(HQ27="","",HM$1)</f>
        <v/>
      </c>
      <c r="HO27" s="293" t="str">
        <f t="shared" si="96"/>
        <v/>
      </c>
      <c r="HP27" s="293" t="str">
        <f t="shared" si="97"/>
        <v/>
      </c>
      <c r="HQ27" s="101" t="str">
        <f>IF(HX27="","",IF(ISNUMBER(SEARCH(":",HX27)),MID(HX27,FIND(":",HX27)+2,FIND("(",HX27)-FIND(":",HX27)-3),LEFT(HX27,FIND("(",HX27)-2)))</f>
        <v/>
      </c>
      <c r="HR27" s="102" t="str">
        <f>IF(HX27="","",MID(HX27,FIND("(",HX27)+1,4))</f>
        <v/>
      </c>
      <c r="HS27" s="103" t="str">
        <f>IF(ISNUMBER(SEARCH("*female*",HX27)),"female",IF(ISNUMBER(SEARCH("*male*",HX27)),"male",""))</f>
        <v/>
      </c>
      <c r="HT27" s="104" t="str">
        <f t="shared" si="25"/>
        <v/>
      </c>
      <c r="HU27" s="105" t="str">
        <f>IF(HQ27="","",(MID(HQ27,(SEARCH("^^",SUBSTITUTE(HQ27," ","^^",LEN(HQ27)-LEN(SUBSTITUTE(HQ27," ","")))))+1,99)&amp;"_"&amp;LEFT(HQ27,FIND(" ",HQ27)-1)&amp;"_"&amp;HR27))</f>
        <v/>
      </c>
      <c r="HV27" s="2" t="str">
        <f>IF(HX27="","",IF((LEN(HX27)-LEN(SUBSTITUTE(HX27,"male","")))/LEN("male")&gt;1,"!",IF(RIGHT(HX27,1)=")","",IF(RIGHT(HX27,2)=") ","",IF(RIGHT(HX27,2)=").","","!!")))))</f>
        <v/>
      </c>
      <c r="HW27" s="96"/>
      <c r="HX27" s="286"/>
      <c r="HY27" s="97" t="str">
        <f>IF(IC27="","",HY$3)</f>
        <v/>
      </c>
      <c r="HZ27" s="98" t="str">
        <f>IF(IC27="","",HY$1)</f>
        <v/>
      </c>
      <c r="IA27" s="293" t="str">
        <f t="shared" si="216"/>
        <v/>
      </c>
      <c r="IB27" s="293" t="str">
        <f t="shared" si="217"/>
        <v/>
      </c>
      <c r="IC27" s="101" t="str">
        <f>IF(IJ27="","",IF(ISNUMBER(SEARCH(":",IJ27)),MID(IJ27,FIND(":",IJ27)+2,FIND("(",IJ27)-FIND(":",IJ27)-3),LEFT(IJ27,FIND("(",IJ27)-2)))</f>
        <v/>
      </c>
      <c r="ID27" s="102" t="str">
        <f>IF(IJ27="","",MID(IJ27,FIND("(",IJ27)+1,4))</f>
        <v/>
      </c>
      <c r="IE27" s="103" t="str">
        <f>IF(ISNUMBER(SEARCH("*female*",IJ27)),"female",IF(ISNUMBER(SEARCH("*male*",IJ27)),"male",""))</f>
        <v/>
      </c>
      <c r="IF27" s="104" t="str">
        <f>IF(IJ27="","",IF(ISERROR(MID(IJ27,FIND("male,",IJ27)+6,(FIND(")",IJ27)-(FIND("male,",IJ27)+6))))=TRUE,"missing/error",MID(IJ27,FIND("male,",IJ27)+6,(FIND(")",IJ27)-(FIND("male,",IJ27)+6)))))</f>
        <v/>
      </c>
      <c r="IG27" s="105" t="str">
        <f>IF(IC27="","",(MID(IC27,(SEARCH("^^",SUBSTITUTE(IC27," ","^^",LEN(IC27)-LEN(SUBSTITUTE(IC27," ","")))))+1,99)&amp;"_"&amp;LEFT(IC27,FIND(" ",IC27)-1)&amp;"_"&amp;ID27))</f>
        <v/>
      </c>
      <c r="IH27" s="2" t="str">
        <f>IF(IJ27="","",IF((LEN(IJ27)-LEN(SUBSTITUTE(IJ27,"male","")))/LEN("male")&gt;1,"!",IF(RIGHT(IJ27,1)=")","",IF(RIGHT(IJ27,2)=") ","",IF(RIGHT(IJ27,2)=").","","!!")))))</f>
        <v/>
      </c>
      <c r="II27" s="96"/>
      <c r="IJ27" s="286"/>
      <c r="IK27" s="291" t="str">
        <f>IF(IO27="","",IK$3)</f>
        <v/>
      </c>
      <c r="IL27" s="292" t="str">
        <f>IF(IO27="","",IK$1)</f>
        <v/>
      </c>
      <c r="IM27" s="293" t="str">
        <f>IF(IO27="","",IK$2)</f>
        <v/>
      </c>
      <c r="IN27" s="293" t="str">
        <f>IF(IO27="","",IK$3)</f>
        <v/>
      </c>
      <c r="IO27" s="294" t="str">
        <f>IF(IV27="","",IF(ISNUMBER(SEARCH(":",IV27)),MID(IV27,FIND(":",IV27)+2,FIND("(",IV27)-FIND(":",IV27)-3),LEFT(IV27,FIND("(",IV27)-2)))</f>
        <v/>
      </c>
      <c r="IP27" s="295" t="str">
        <f>IF(IV27="","",MID(IV27,FIND("(",IV27)+1,4))</f>
        <v/>
      </c>
      <c r="IQ27" s="296" t="str">
        <f>IF(ISNUMBER(SEARCH("*female*",IV27)),"female",IF(ISNUMBER(SEARCH("*male*",IV27)),"male",""))</f>
        <v/>
      </c>
      <c r="IR27" s="297" t="str">
        <f>IF(IV27="","",IF(ISERROR(MID(IV27,FIND("male,",IV27)+6,(FIND(")",IV27)-(FIND("male,",IV27)+6))))=TRUE,"missing/error",MID(IV27,FIND("male,",IV27)+6,(FIND(")",IV27)-(FIND("male,",IV27)+6)))))</f>
        <v/>
      </c>
      <c r="IS27" s="298" t="str">
        <f>IF(IO27="","",(MID(IO27,(SEARCH("^^",SUBSTITUTE(IO27," ","^^",LEN(IO27)-LEN(SUBSTITUTE(IO27," ","")))))+1,99)&amp;"_"&amp;LEFT(IO27,FIND(" ",IO27)-1)&amp;"_"&amp;IP27))</f>
        <v/>
      </c>
      <c r="IT27" s="299" t="str">
        <f>IF(IV27="","",IF((LEN(IV27)-LEN(SUBSTITUTE(IV27,"male","")))/LEN("male")&gt;1,"!",IF(RIGHT(IV27,1)=")","",IF(RIGHT(IV27,2)=") ","",IF(RIGHT(IV27,2)=").","","!!")))))</f>
        <v/>
      </c>
      <c r="IU27" s="300"/>
      <c r="IV27" s="286"/>
      <c r="IW27" s="97" t="str">
        <f t="shared" si="192"/>
        <v/>
      </c>
      <c r="IX27" s="98" t="str">
        <f t="shared" si="193"/>
        <v/>
      </c>
      <c r="IY27" s="293" t="str">
        <f t="shared" si="125"/>
        <v/>
      </c>
      <c r="IZ27" s="293" t="str">
        <f t="shared" si="126"/>
        <v/>
      </c>
      <c r="JA27" s="101" t="str">
        <f t="shared" si="194"/>
        <v/>
      </c>
      <c r="JB27" s="102" t="str">
        <f t="shared" si="195"/>
        <v/>
      </c>
      <c r="JC27" s="103" t="str">
        <f t="shared" si="196"/>
        <v/>
      </c>
      <c r="JD27" s="104" t="str">
        <f t="shared" si="197"/>
        <v/>
      </c>
      <c r="JE27" s="105" t="str">
        <f t="shared" si="198"/>
        <v/>
      </c>
      <c r="JF27" s="2" t="str">
        <f>IF(JH27="","",IF((LEN(JH27)-LEN(SUBSTITUTE(JH27,"male","")))/LEN("male")&gt;1,"!",IF(RIGHT(JH27,1)=")","",IF(RIGHT(JH27,2)=") ","",IF(RIGHT(JH27,2)=").","","!!")))))</f>
        <v/>
      </c>
      <c r="JG27" s="96"/>
      <c r="JH27" s="286"/>
      <c r="JI27" s="97" t="str">
        <f>IF(JM27="","",JI$3)</f>
        <v/>
      </c>
      <c r="JJ27" s="98" t="str">
        <f>IF(JM27="","",JI$1)</f>
        <v/>
      </c>
      <c r="JK27" s="99"/>
      <c r="JL27" s="100"/>
      <c r="JM27" s="101" t="str">
        <f>IF(JT27="","",IF(ISNUMBER(SEARCH(":",JT27)),MID(JT27,FIND(":",JT27)+2,FIND("(",JT27)-FIND(":",JT27)-3),LEFT(JT27,FIND("(",JT27)-2)))</f>
        <v/>
      </c>
      <c r="JN27" s="102" t="str">
        <f>IF(JT27="","",MID(JT27,FIND("(",JT27)+1,4))</f>
        <v/>
      </c>
      <c r="JO27" s="103" t="str">
        <f>IF(ISNUMBER(SEARCH("*female*",JT27)),"female",IF(ISNUMBER(SEARCH("*male*",JT27)),"male",""))</f>
        <v/>
      </c>
      <c r="JP27" s="104" t="str">
        <f>IF(JT27="","",IF(ISERROR(MID(JT27,FIND("male,",JT27)+6,(FIND(")",JT27)-(FIND("male,",JT27)+6))))=TRUE,"missing/error",MID(JT27,FIND("male,",JT27)+6,(FIND(")",JT27)-(FIND("male,",JT27)+6)))))</f>
        <v/>
      </c>
      <c r="JQ27" s="105" t="str">
        <f>IF(JM27="","",(MID(JM27,(SEARCH("^^",SUBSTITUTE(JM27," ","^^",LEN(JM27)-LEN(SUBSTITUTE(JM27," ","")))))+1,99)&amp;"_"&amp;LEFT(JM27,FIND(" ",JM27)-1)&amp;"_"&amp;JN27))</f>
        <v/>
      </c>
      <c r="JR27" s="2" t="str">
        <f>IF(JT27="","",IF((LEN(JT27)-LEN(SUBSTITUTE(JT27,"male","")))/LEN("male")&gt;1,"!",IF(RIGHT(JT27,1)=")","",IF(RIGHT(JT27,2)=") ","",IF(RIGHT(JT27,2)=").","","!!")))))</f>
        <v/>
      </c>
      <c r="JS27" s="96"/>
      <c r="JT27" s="286"/>
      <c r="JU27" s="97" t="str">
        <f>IF(JY27="","",JU$3)</f>
        <v/>
      </c>
      <c r="JV27" s="98" t="str">
        <f>IF(JY27="","",JU$1)</f>
        <v/>
      </c>
      <c r="JW27" s="99"/>
      <c r="JX27" s="100"/>
      <c r="JY27" s="101" t="str">
        <f>IF(KF27="","",IF(ISNUMBER(SEARCH(":",KF27)),MID(KF27,FIND(":",KF27)+2,FIND("(",KF27)-FIND(":",KF27)-3),LEFT(KF27,FIND("(",KF27)-2)))</f>
        <v/>
      </c>
      <c r="JZ27" s="102" t="str">
        <f>IF(KF27="","",MID(KF27,FIND("(",KF27)+1,4))</f>
        <v/>
      </c>
      <c r="KA27" s="103" t="str">
        <f>IF(ISNUMBER(SEARCH("*female*",KF27)),"female",IF(ISNUMBER(SEARCH("*male*",KF27)),"male",""))</f>
        <v/>
      </c>
      <c r="KB27" s="104" t="str">
        <f>IF(KF27="","",IF(ISERROR(MID(KF27,FIND("male,",KF27)+6,(FIND(")",KF27)-(FIND("male,",KF27)+6))))=TRUE,"missing/error",MID(KF27,FIND("male,",KF27)+6,(FIND(")",KF27)-(FIND("male,",KF27)+6)))))</f>
        <v/>
      </c>
      <c r="KC27" s="105" t="str">
        <f>IF(JY27="","",(MID(JY27,(SEARCH("^^",SUBSTITUTE(JY27," ","^^",LEN(JY27)-LEN(SUBSTITUTE(JY27," ","")))))+1,99)&amp;"_"&amp;LEFT(JY27,FIND(" ",JY27)-1)&amp;"_"&amp;JZ27))</f>
        <v/>
      </c>
      <c r="KD27" s="2" t="str">
        <f>IF(KF27="","",IF((LEN(KF27)-LEN(SUBSTITUTE(KF27,"male","")))/LEN("male")&gt;1,"!",IF(RIGHT(KF27,1)=")","",IF(RIGHT(KF27,2)=") ","",IF(RIGHT(KF27,2)=").","","!!")))))</f>
        <v/>
      </c>
      <c r="KE27" s="96"/>
      <c r="KF27" s="286"/>
    </row>
    <row r="28" spans="1:292" ht="13.5" customHeight="1" x14ac:dyDescent="0.2">
      <c r="A28" s="21"/>
      <c r="B28" s="96" t="s">
        <v>316</v>
      </c>
      <c r="C28" s="2" t="s">
        <v>317</v>
      </c>
      <c r="D28" s="286"/>
      <c r="E28" s="97" t="s">
        <v>286</v>
      </c>
      <c r="F28" s="98" t="s">
        <v>286</v>
      </c>
      <c r="G28" s="99" t="s">
        <v>286</v>
      </c>
      <c r="H28" s="100" t="s">
        <v>286</v>
      </c>
      <c r="I28" s="101" t="s">
        <v>286</v>
      </c>
      <c r="J28" s="102" t="s">
        <v>286</v>
      </c>
      <c r="K28" s="103" t="s">
        <v>286</v>
      </c>
      <c r="L28" s="104" t="s">
        <v>286</v>
      </c>
      <c r="M28" s="105" t="s">
        <v>286</v>
      </c>
      <c r="O28" s="96"/>
      <c r="P28" s="286"/>
      <c r="Q28" s="97" t="s">
        <v>286</v>
      </c>
      <c r="R28" s="98" t="s">
        <v>286</v>
      </c>
      <c r="S28" s="99" t="s">
        <v>286</v>
      </c>
      <c r="T28" s="100" t="s">
        <v>286</v>
      </c>
      <c r="U28" s="101" t="s">
        <v>286</v>
      </c>
      <c r="V28" s="102" t="s">
        <v>286</v>
      </c>
      <c r="W28" s="103" t="s">
        <v>286</v>
      </c>
      <c r="X28" s="104" t="s">
        <v>286</v>
      </c>
      <c r="Y28" s="105" t="s">
        <v>286</v>
      </c>
      <c r="Z28" s="2" t="s">
        <v>286</v>
      </c>
      <c r="AA28" s="96"/>
      <c r="AB28" s="286"/>
      <c r="AC28" s="97" t="s">
        <v>286</v>
      </c>
      <c r="AD28" s="98" t="s">
        <v>286</v>
      </c>
      <c r="AE28" s="99" t="s">
        <v>286</v>
      </c>
      <c r="AF28" s="100" t="s">
        <v>286</v>
      </c>
      <c r="AG28" s="101" t="s">
        <v>286</v>
      </c>
      <c r="AH28" s="102" t="s">
        <v>286</v>
      </c>
      <c r="AI28" s="103" t="s">
        <v>286</v>
      </c>
      <c r="AJ28" s="104" t="s">
        <v>286</v>
      </c>
      <c r="AK28" s="105" t="s">
        <v>286</v>
      </c>
      <c r="AM28" s="96"/>
      <c r="AN28" s="286"/>
      <c r="AO28" s="97" t="s">
        <v>286</v>
      </c>
      <c r="AP28" s="98" t="s">
        <v>286</v>
      </c>
      <c r="AQ28" s="99" t="s">
        <v>286</v>
      </c>
      <c r="AR28" s="100" t="s">
        <v>286</v>
      </c>
      <c r="AS28" s="101" t="s">
        <v>286</v>
      </c>
      <c r="AT28" s="102" t="s">
        <v>286</v>
      </c>
      <c r="AU28" s="103" t="s">
        <v>286</v>
      </c>
      <c r="AV28" s="104" t="s">
        <v>286</v>
      </c>
      <c r="AW28" s="105" t="s">
        <v>286</v>
      </c>
      <c r="AX28" s="2" t="s">
        <v>286</v>
      </c>
      <c r="AY28" s="96"/>
      <c r="AZ28" s="286"/>
      <c r="BA28" s="97" t="s">
        <v>286</v>
      </c>
      <c r="BB28" s="98" t="s">
        <v>286</v>
      </c>
      <c r="BC28" s="99" t="s">
        <v>286</v>
      </c>
      <c r="BD28" s="100" t="s">
        <v>286</v>
      </c>
      <c r="BE28" s="101" t="s">
        <v>286</v>
      </c>
      <c r="BF28" s="102" t="s">
        <v>286</v>
      </c>
      <c r="BG28" s="103" t="s">
        <v>286</v>
      </c>
      <c r="BH28" s="104" t="s">
        <v>286</v>
      </c>
      <c r="BI28" s="105" t="s">
        <v>286</v>
      </c>
      <c r="BJ28" s="2" t="s">
        <v>286</v>
      </c>
      <c r="BK28" s="96"/>
      <c r="BL28" s="286"/>
      <c r="BM28" s="97">
        <v>35202</v>
      </c>
      <c r="BN28" s="98" t="s">
        <v>512</v>
      </c>
      <c r="BO28" s="99">
        <v>34716</v>
      </c>
      <c r="BP28" s="100">
        <v>35076</v>
      </c>
      <c r="BQ28" s="101" t="s">
        <v>692</v>
      </c>
      <c r="BR28" s="102" t="s">
        <v>644</v>
      </c>
      <c r="BS28" s="103" t="s">
        <v>531</v>
      </c>
      <c r="BT28" s="104" t="s">
        <v>1434</v>
      </c>
      <c r="BU28" s="105" t="s">
        <v>693</v>
      </c>
      <c r="BV28" s="2" t="s">
        <v>286</v>
      </c>
      <c r="BW28" s="96"/>
      <c r="BX28" s="286"/>
      <c r="BY28" s="97" t="s">
        <v>286</v>
      </c>
      <c r="BZ28" s="98" t="s">
        <v>286</v>
      </c>
      <c r="CA28" s="99" t="s">
        <v>286</v>
      </c>
      <c r="CB28" s="100" t="s">
        <v>286</v>
      </c>
      <c r="CC28" s="101" t="s">
        <v>286</v>
      </c>
      <c r="CD28" s="102" t="s">
        <v>286</v>
      </c>
      <c r="CE28" s="103" t="s">
        <v>286</v>
      </c>
      <c r="CF28" s="104" t="s">
        <v>286</v>
      </c>
      <c r="CG28" s="105" t="s">
        <v>286</v>
      </c>
      <c r="CH28" s="2" t="s">
        <v>286</v>
      </c>
      <c r="CI28" s="96"/>
      <c r="CJ28" s="286"/>
      <c r="CK28" s="97" t="s">
        <v>286</v>
      </c>
      <c r="CL28" s="98" t="s">
        <v>286</v>
      </c>
      <c r="CM28" s="99" t="s">
        <v>286</v>
      </c>
      <c r="CN28" s="100" t="s">
        <v>286</v>
      </c>
      <c r="CO28" s="101" t="s">
        <v>286</v>
      </c>
      <c r="CP28" s="102" t="s">
        <v>286</v>
      </c>
      <c r="CQ28" s="103" t="s">
        <v>286</v>
      </c>
      <c r="CR28" s="104" t="s">
        <v>286</v>
      </c>
      <c r="CS28" s="105" t="s">
        <v>286</v>
      </c>
      <c r="CT28" s="2" t="s">
        <v>286</v>
      </c>
      <c r="CU28" s="96"/>
      <c r="CV28" s="286"/>
      <c r="CW28" s="97" t="s">
        <v>286</v>
      </c>
      <c r="CX28" s="98" t="s">
        <v>286</v>
      </c>
      <c r="CY28" s="99" t="s">
        <v>286</v>
      </c>
      <c r="CZ28" s="100" t="s">
        <v>286</v>
      </c>
      <c r="DA28" s="101" t="s">
        <v>286</v>
      </c>
      <c r="DB28" s="102" t="s">
        <v>286</v>
      </c>
      <c r="DC28" s="103" t="s">
        <v>286</v>
      </c>
      <c r="DD28" s="104" t="s">
        <v>286</v>
      </c>
      <c r="DE28" s="105" t="s">
        <v>286</v>
      </c>
      <c r="DF28" s="2" t="s">
        <v>286</v>
      </c>
      <c r="DG28" s="96"/>
      <c r="DH28" s="286"/>
      <c r="DI28" s="97" t="s">
        <v>286</v>
      </c>
      <c r="DJ28" s="98" t="s">
        <v>286</v>
      </c>
      <c r="DK28" s="99" t="s">
        <v>286</v>
      </c>
      <c r="DL28" s="100" t="s">
        <v>286</v>
      </c>
      <c r="DM28" s="101" t="s">
        <v>286</v>
      </c>
      <c r="DN28" s="102" t="s">
        <v>286</v>
      </c>
      <c r="DO28" s="103" t="s">
        <v>286</v>
      </c>
      <c r="DP28" s="104" t="s">
        <v>286</v>
      </c>
      <c r="DQ28" s="105" t="s">
        <v>286</v>
      </c>
      <c r="DR28" s="2" t="s">
        <v>286</v>
      </c>
      <c r="DS28" s="96"/>
      <c r="DT28" s="286"/>
      <c r="DU28" s="97" t="s">
        <v>286</v>
      </c>
      <c r="DV28" s="98" t="s">
        <v>286</v>
      </c>
      <c r="DW28" s="8" t="s">
        <v>286</v>
      </c>
      <c r="DX28" s="100" t="s">
        <v>286</v>
      </c>
      <c r="DY28" s="101" t="s">
        <v>286</v>
      </c>
      <c r="DZ28" s="102" t="s">
        <v>286</v>
      </c>
      <c r="EA28" s="103" t="s">
        <v>286</v>
      </c>
      <c r="EB28" s="104" t="s">
        <v>286</v>
      </c>
      <c r="EC28" s="105" t="s">
        <v>286</v>
      </c>
      <c r="EE28" s="96"/>
      <c r="EF28" s="286"/>
      <c r="EG28" s="97" t="s">
        <v>286</v>
      </c>
      <c r="EH28" s="98" t="s">
        <v>286</v>
      </c>
      <c r="EI28" s="99" t="s">
        <v>286</v>
      </c>
      <c r="EJ28" s="100" t="s">
        <v>286</v>
      </c>
      <c r="EK28" s="101" t="s">
        <v>286</v>
      </c>
      <c r="EL28" s="102" t="s">
        <v>286</v>
      </c>
      <c r="EM28" s="103" t="s">
        <v>286</v>
      </c>
      <c r="EN28" s="104" t="s">
        <v>286</v>
      </c>
      <c r="EO28" s="105" t="s">
        <v>286</v>
      </c>
      <c r="EQ28" s="96"/>
      <c r="ER28" s="286"/>
      <c r="ES28" s="97" t="s">
        <v>286</v>
      </c>
      <c r="ET28" s="98" t="s">
        <v>286</v>
      </c>
      <c r="EU28" s="99" t="s">
        <v>286</v>
      </c>
      <c r="EV28" s="100" t="s">
        <v>286</v>
      </c>
      <c r="EW28" s="101" t="s">
        <v>286</v>
      </c>
      <c r="EX28" s="102" t="s">
        <v>286</v>
      </c>
      <c r="EY28" s="103" t="s">
        <v>286</v>
      </c>
      <c r="EZ28" s="104" t="s">
        <v>286</v>
      </c>
      <c r="FA28" s="105" t="s">
        <v>286</v>
      </c>
      <c r="FB28" s="2" t="s">
        <v>286</v>
      </c>
      <c r="FC28" s="96"/>
      <c r="FD28" s="286"/>
      <c r="FE28" s="97" t="s">
        <v>286</v>
      </c>
      <c r="FF28" s="98" t="s">
        <v>286</v>
      </c>
      <c r="FG28" s="99" t="s">
        <v>286</v>
      </c>
      <c r="FH28" s="100" t="s">
        <v>286</v>
      </c>
      <c r="FI28" s="101" t="s">
        <v>286</v>
      </c>
      <c r="FJ28" s="102" t="s">
        <v>286</v>
      </c>
      <c r="FK28" s="103" t="s">
        <v>286</v>
      </c>
      <c r="FL28" s="104" t="s">
        <v>286</v>
      </c>
      <c r="FM28" s="105" t="s">
        <v>286</v>
      </c>
      <c r="FO28" s="96"/>
      <c r="FP28" s="286"/>
      <c r="FQ28" s="97" t="s">
        <v>286</v>
      </c>
      <c r="FR28" s="98" t="s">
        <v>286</v>
      </c>
      <c r="FS28" s="99" t="s">
        <v>286</v>
      </c>
      <c r="FT28" s="100" t="s">
        <v>286</v>
      </c>
      <c r="FU28" s="101" t="s">
        <v>286</v>
      </c>
      <c r="FV28" s="102" t="s">
        <v>286</v>
      </c>
      <c r="FW28" s="103" t="s">
        <v>286</v>
      </c>
      <c r="FX28" s="104" t="s">
        <v>286</v>
      </c>
      <c r="FY28" s="105" t="s">
        <v>286</v>
      </c>
      <c r="GA28" s="96"/>
      <c r="GB28" s="286"/>
      <c r="GC28" s="97" t="s">
        <v>286</v>
      </c>
      <c r="GD28" s="98" t="s">
        <v>286</v>
      </c>
      <c r="GE28" s="99" t="s">
        <v>286</v>
      </c>
      <c r="GF28" s="100" t="s">
        <v>286</v>
      </c>
      <c r="GG28" s="101" t="s">
        <v>286</v>
      </c>
      <c r="GH28" s="102" t="s">
        <v>286</v>
      </c>
      <c r="GI28" s="103" t="s">
        <v>286</v>
      </c>
      <c r="GJ28" s="104" t="s">
        <v>286</v>
      </c>
      <c r="GK28" s="105" t="s">
        <v>286</v>
      </c>
      <c r="GL28" s="2" t="s">
        <v>286</v>
      </c>
      <c r="GM28" s="96"/>
      <c r="GN28" s="286"/>
      <c r="GO28" s="97" t="str">
        <f>IF(GS28="","",GO$3)</f>
        <v/>
      </c>
      <c r="GP28" s="98" t="str">
        <f>IF(GS28="","",GO$1)</f>
        <v/>
      </c>
      <c r="GQ28" s="99" t="str">
        <f>IF(GS28="","",GO$2)</f>
        <v/>
      </c>
      <c r="GR28" s="100" t="str">
        <f>IF(GS28="","",GO$3)</f>
        <v/>
      </c>
      <c r="GS28" s="101" t="str">
        <f>IF(GZ28="","",IF(ISNUMBER(SEARCH(":",GZ28)),MID(GZ28,FIND(":",GZ28)+2,FIND("(",GZ28)-FIND(":",GZ28)-3),LEFT(GZ28,FIND("(",GZ28)-2)))</f>
        <v/>
      </c>
      <c r="GT28" s="102" t="str">
        <f>IF(GZ28="","",MID(GZ28,FIND("(",GZ28)+1,4))</f>
        <v/>
      </c>
      <c r="GU28" s="103" t="str">
        <f>IF(ISNUMBER(SEARCH("*female*",GZ28)),"female",IF(ISNUMBER(SEARCH("*male*",GZ28)),"male",""))</f>
        <v/>
      </c>
      <c r="GV28" s="104" t="str">
        <f>IF(GZ28="","",IF(ISERROR(MID(GZ28,FIND("male,",GZ28)+6,(FIND(")",GZ28)-(FIND("male,",GZ28)+6))))=TRUE,"missing/error",MID(GZ28,FIND("male,",GZ28)+6,(FIND(")",GZ28)-(FIND("male,",GZ28)+6)))))</f>
        <v/>
      </c>
      <c r="GW28" s="105" t="str">
        <f>IF(GS28="","",(MID(GS28,(SEARCH("^^",SUBSTITUTE(GS28," ","^^",LEN(GS28)-LEN(SUBSTITUTE(GS28," ","")))))+1,99)&amp;"_"&amp;LEFT(GS28,FIND(" ",GS28)-1)&amp;"_"&amp;GT28))</f>
        <v/>
      </c>
      <c r="GX28" s="2" t="str">
        <f>IF(GZ28="","",IF((LEN(GZ28)-LEN(SUBSTITUTE(GZ28,"male","")))/LEN("male")&gt;1,"!",IF(RIGHT(GZ28,1)=")","",IF(RIGHT(GZ28,2)=") ","",IF(RIGHT(GZ28,2)=").","","!!")))))</f>
        <v/>
      </c>
      <c r="GY28" s="96"/>
      <c r="GZ28" s="286"/>
      <c r="HA28" s="97" t="str">
        <f>IF(HE28="","",HA$3)</f>
        <v/>
      </c>
      <c r="HB28" s="98" t="str">
        <f>IF(HE28="","",HA$1)</f>
        <v/>
      </c>
      <c r="HC28" s="293" t="str">
        <f t="shared" si="220"/>
        <v/>
      </c>
      <c r="HD28" s="293" t="str">
        <f t="shared" si="221"/>
        <v/>
      </c>
      <c r="HE28" s="101" t="str">
        <f>IF(HL28="","",IF(ISNUMBER(SEARCH(":",HL28)),MID(HL28,FIND(":",HL28)+2,FIND("(",HL28)-FIND(":",HL28)-3),LEFT(HL28,FIND("(",HL28)-2)))</f>
        <v/>
      </c>
      <c r="HF28" s="102" t="str">
        <f>IF(HL28="","",MID(HL28,FIND("(",HL28)+1,4))</f>
        <v/>
      </c>
      <c r="HG28" s="103" t="str">
        <f>IF(ISNUMBER(SEARCH("*female*",HL28)),"female",IF(ISNUMBER(SEARCH("*male*",HL28)),"male",""))</f>
        <v/>
      </c>
      <c r="HH28" s="104" t="str">
        <f>IF(HL28="","",IF(ISERROR(MID(HL28,FIND("male,",HL28)+6,(FIND(")",HL28)-(FIND("male,",HL28)+6))))=TRUE,"missing/error",MID(HL28,FIND("male,",HL28)+6,(FIND(")",HL28)-(FIND("male,",HL28)+6)))))</f>
        <v/>
      </c>
      <c r="HI28" s="105" t="str">
        <f>IF(HE28="","",(MID(HE28,(SEARCH("^^",SUBSTITUTE(HE28," ","^^",LEN(HE28)-LEN(SUBSTITUTE(HE28," ","")))))+1,99)&amp;"_"&amp;LEFT(HE28,FIND(" ",HE28)-1)&amp;"_"&amp;HF28))</f>
        <v/>
      </c>
      <c r="HJ28" s="2" t="str">
        <f>IF(HL28="","",IF((LEN(HL28)-LEN(SUBSTITUTE(HL28,"male","")))/LEN("male")&gt;1,"!",IF(RIGHT(HL28,1)=")","",IF(RIGHT(HL28,2)=") ","",IF(RIGHT(HL28,2)=").","","!!")))))</f>
        <v/>
      </c>
      <c r="HK28" s="96"/>
      <c r="HL28" s="286"/>
      <c r="HM28" s="97" t="str">
        <f>IF(HQ28="","",HM$3)</f>
        <v/>
      </c>
      <c r="HN28" s="98" t="str">
        <f>IF(HQ28="","",HM$1)</f>
        <v/>
      </c>
      <c r="HO28" s="293" t="str">
        <f t="shared" si="96"/>
        <v/>
      </c>
      <c r="HP28" s="293" t="str">
        <f t="shared" si="97"/>
        <v/>
      </c>
      <c r="HQ28" s="101" t="str">
        <f>IF(HX28="","",IF(ISNUMBER(SEARCH(":",HX28)),MID(HX28,FIND(":",HX28)+2,FIND("(",HX28)-FIND(":",HX28)-3),LEFT(HX28,FIND("(",HX28)-2)))</f>
        <v/>
      </c>
      <c r="HR28" s="102" t="str">
        <f>IF(HX28="","",MID(HX28,FIND("(",HX28)+1,4))</f>
        <v/>
      </c>
      <c r="HS28" s="103" t="str">
        <f>IF(ISNUMBER(SEARCH("*female*",HX28)),"female",IF(ISNUMBER(SEARCH("*male*",HX28)),"male",""))</f>
        <v/>
      </c>
      <c r="HT28" s="104" t="str">
        <f t="shared" si="25"/>
        <v/>
      </c>
      <c r="HU28" s="105" t="str">
        <f>IF(HQ28="","",(MID(HQ28,(SEARCH("^^",SUBSTITUTE(HQ28," ","^^",LEN(HQ28)-LEN(SUBSTITUTE(HQ28," ","")))))+1,99)&amp;"_"&amp;LEFT(HQ28,FIND(" ",HQ28)-1)&amp;"_"&amp;HR28))</f>
        <v/>
      </c>
      <c r="HV28" s="2" t="str">
        <f>IF(HX28="","",IF((LEN(HX28)-LEN(SUBSTITUTE(HX28,"male","")))/LEN("male")&gt;1,"!",IF(RIGHT(HX28,1)=")","",IF(RIGHT(HX28,2)=") ","",IF(RIGHT(HX28,2)=").","","!!")))))</f>
        <v/>
      </c>
      <c r="HW28" s="96"/>
      <c r="HX28" s="286"/>
      <c r="HY28" s="97" t="str">
        <f>IF(IC28="","",HY$3)</f>
        <v/>
      </c>
      <c r="HZ28" s="98" t="str">
        <f>IF(IC28="","",HY$1)</f>
        <v/>
      </c>
      <c r="IA28" s="293" t="str">
        <f t="shared" ref="IA28:IA57" si="222">IF(IC28="","",HY$2)</f>
        <v/>
      </c>
      <c r="IB28" s="293" t="str">
        <f t="shared" ref="IB28:IB57" si="223">IF(IC28="","",HY$3)</f>
        <v/>
      </c>
      <c r="IC28" s="101" t="str">
        <f>IF(IJ28="","",IF(ISNUMBER(SEARCH(":",IJ28)),MID(IJ28,FIND(":",IJ28)+2,FIND("(",IJ28)-FIND(":",IJ28)-3),LEFT(IJ28,FIND("(",IJ28)-2)))</f>
        <v/>
      </c>
      <c r="ID28" s="102" t="str">
        <f>IF(IJ28="","",MID(IJ28,FIND("(",IJ28)+1,4))</f>
        <v/>
      </c>
      <c r="IE28" s="103" t="str">
        <f>IF(ISNUMBER(SEARCH("*female*",IJ28)),"female",IF(ISNUMBER(SEARCH("*male*",IJ28)),"male",""))</f>
        <v/>
      </c>
      <c r="IF28" s="104" t="str">
        <f>IF(IJ28="","",IF(ISERROR(MID(IJ28,FIND("male,",IJ28)+6,(FIND(")",IJ28)-(FIND("male,",IJ28)+6))))=TRUE,"missing/error",MID(IJ28,FIND("male,",IJ28)+6,(FIND(")",IJ28)-(FIND("male,",IJ28)+6)))))</f>
        <v/>
      </c>
      <c r="IG28" s="105" t="str">
        <f>IF(IC28="","",(MID(IC28,(SEARCH("^^",SUBSTITUTE(IC28," ","^^",LEN(IC28)-LEN(SUBSTITUTE(IC28," ","")))))+1,99)&amp;"_"&amp;LEFT(IC28,FIND(" ",IC28)-1)&amp;"_"&amp;ID28))</f>
        <v/>
      </c>
      <c r="IH28" s="2" t="str">
        <f>IF(IJ28="","",IF((LEN(IJ28)-LEN(SUBSTITUTE(IJ28,"male","")))/LEN("male")&gt;1,"!",IF(RIGHT(IJ28,1)=")","",IF(RIGHT(IJ28,2)=") ","",IF(RIGHT(IJ28,2)=").","","!!")))))</f>
        <v/>
      </c>
      <c r="II28" s="96"/>
      <c r="IJ28" s="286"/>
      <c r="IK28" s="291" t="str">
        <f>IF(IO28="","",IK$3)</f>
        <v/>
      </c>
      <c r="IL28" s="292" t="str">
        <f>IF(IO28="","",IK$1)</f>
        <v/>
      </c>
      <c r="IM28" s="293" t="str">
        <f>IF(IO28="","",IK$2)</f>
        <v/>
      </c>
      <c r="IN28" s="293" t="str">
        <f>IF(IO28="","",IK$3)</f>
        <v/>
      </c>
      <c r="IO28" s="294" t="str">
        <f>IF(IV28="","",IF(ISNUMBER(SEARCH(":",IV28)),MID(IV28,FIND(":",IV28)+2,FIND("(",IV28)-FIND(":",IV28)-3),LEFT(IV28,FIND("(",IV28)-2)))</f>
        <v/>
      </c>
      <c r="IP28" s="295" t="str">
        <f>IF(IV28="","",MID(IV28,FIND("(",IV28)+1,4))</f>
        <v/>
      </c>
      <c r="IQ28" s="296" t="str">
        <f>IF(ISNUMBER(SEARCH("*female*",IV28)),"female",IF(ISNUMBER(SEARCH("*male*",IV28)),"male",""))</f>
        <v/>
      </c>
      <c r="IR28" s="297" t="str">
        <f>IF(IV28="","",IF(ISERROR(MID(IV28,FIND("male,",IV28)+6,(FIND(")",IV28)-(FIND("male,",IV28)+6))))=TRUE,"missing/error",MID(IV28,FIND("male,",IV28)+6,(FIND(")",IV28)-(FIND("male,",IV28)+6)))))</f>
        <v/>
      </c>
      <c r="IS28" s="298" t="str">
        <f>IF(IO28="","",(MID(IO28,(SEARCH("^^",SUBSTITUTE(IO28," ","^^",LEN(IO28)-LEN(SUBSTITUTE(IO28," ","")))))+1,99)&amp;"_"&amp;LEFT(IO28,FIND(" ",IO28)-1)&amp;"_"&amp;IP28))</f>
        <v/>
      </c>
      <c r="IT28" s="299" t="str">
        <f>IF(IV28="","",IF((LEN(IV28)-LEN(SUBSTITUTE(IV28,"male","")))/LEN("male")&gt;1,"!",IF(RIGHT(IV28,1)=")","",IF(RIGHT(IV28,2)=") ","",IF(RIGHT(IV28,2)=").","","!!")))))</f>
        <v/>
      </c>
      <c r="IU28" s="300"/>
      <c r="IV28" s="286"/>
      <c r="IW28" s="97" t="str">
        <f t="shared" si="192"/>
        <v/>
      </c>
      <c r="IX28" s="98" t="str">
        <f t="shared" si="193"/>
        <v/>
      </c>
      <c r="IY28" s="293" t="str">
        <f t="shared" si="125"/>
        <v/>
      </c>
      <c r="IZ28" s="293" t="str">
        <f t="shared" si="126"/>
        <v/>
      </c>
      <c r="JA28" s="101" t="str">
        <f t="shared" si="194"/>
        <v/>
      </c>
      <c r="JB28" s="102" t="str">
        <f t="shared" si="195"/>
        <v/>
      </c>
      <c r="JC28" s="103" t="str">
        <f t="shared" si="196"/>
        <v/>
      </c>
      <c r="JD28" s="104" t="str">
        <f t="shared" si="197"/>
        <v/>
      </c>
      <c r="JE28" s="105" t="str">
        <f t="shared" si="198"/>
        <v/>
      </c>
      <c r="JF28" s="2" t="str">
        <f>IF(JH28="","",IF((LEN(JH28)-LEN(SUBSTITUTE(JH28,"male","")))/LEN("male")&gt;1,"!",IF(RIGHT(JH28,1)=")","",IF(RIGHT(JH28,2)=") ","",IF(RIGHT(JH28,2)=").","","!!")))))</f>
        <v/>
      </c>
      <c r="JG28" s="96"/>
      <c r="JH28" s="286"/>
      <c r="JI28" s="97" t="str">
        <f>IF(JM28="","",JI$3)</f>
        <v/>
      </c>
      <c r="JJ28" s="98" t="str">
        <f>IF(JM28="","",JI$1)</f>
        <v/>
      </c>
      <c r="JK28" s="99"/>
      <c r="JL28" s="100"/>
      <c r="JM28" s="101" t="str">
        <f>IF(JT28="","",IF(ISNUMBER(SEARCH(":",JT28)),MID(JT28,FIND(":",JT28)+2,FIND("(",JT28)-FIND(":",JT28)-3),LEFT(JT28,FIND("(",JT28)-2)))</f>
        <v/>
      </c>
      <c r="JN28" s="102" t="str">
        <f>IF(JT28="","",MID(JT28,FIND("(",JT28)+1,4))</f>
        <v/>
      </c>
      <c r="JO28" s="103" t="str">
        <f>IF(ISNUMBER(SEARCH("*female*",JT28)),"female",IF(ISNUMBER(SEARCH("*male*",JT28)),"male",""))</f>
        <v/>
      </c>
      <c r="JP28" s="104" t="str">
        <f>IF(JT28="","",IF(ISERROR(MID(JT28,FIND("male,",JT28)+6,(FIND(")",JT28)-(FIND("male,",JT28)+6))))=TRUE,"missing/error",MID(JT28,FIND("male,",JT28)+6,(FIND(")",JT28)-(FIND("male,",JT28)+6)))))</f>
        <v/>
      </c>
      <c r="JQ28" s="105" t="str">
        <f>IF(JM28="","",(MID(JM28,(SEARCH("^^",SUBSTITUTE(JM28," ","^^",LEN(JM28)-LEN(SUBSTITUTE(JM28," ","")))))+1,99)&amp;"_"&amp;LEFT(JM28,FIND(" ",JM28)-1)&amp;"_"&amp;JN28))</f>
        <v/>
      </c>
      <c r="JR28" s="2" t="str">
        <f>IF(JT28="","",IF((LEN(JT28)-LEN(SUBSTITUTE(JT28,"male","")))/LEN("male")&gt;1,"!",IF(RIGHT(JT28,1)=")","",IF(RIGHT(JT28,2)=") ","",IF(RIGHT(JT28,2)=").","","!!")))))</f>
        <v/>
      </c>
      <c r="JS28" s="96"/>
      <c r="JT28" s="286"/>
      <c r="JU28" s="97" t="str">
        <f>IF(JY28="","",JU$3)</f>
        <v/>
      </c>
      <c r="JV28" s="98" t="str">
        <f>IF(JY28="","",JU$1)</f>
        <v/>
      </c>
      <c r="JW28" s="99"/>
      <c r="JX28" s="100"/>
      <c r="JY28" s="101" t="str">
        <f>IF(KF28="","",IF(ISNUMBER(SEARCH(":",KF28)),MID(KF28,FIND(":",KF28)+2,FIND("(",KF28)-FIND(":",KF28)-3),LEFT(KF28,FIND("(",KF28)-2)))</f>
        <v/>
      </c>
      <c r="JZ28" s="102" t="str">
        <f>IF(KF28="","",MID(KF28,FIND("(",KF28)+1,4))</f>
        <v/>
      </c>
      <c r="KA28" s="103" t="str">
        <f>IF(ISNUMBER(SEARCH("*female*",KF28)),"female",IF(ISNUMBER(SEARCH("*male*",KF28)),"male",""))</f>
        <v/>
      </c>
      <c r="KB28" s="104" t="str">
        <f>IF(KF28="","",IF(ISERROR(MID(KF28,FIND("male,",KF28)+6,(FIND(")",KF28)-(FIND("male,",KF28)+6))))=TRUE,"missing/error",MID(KF28,FIND("male,",KF28)+6,(FIND(")",KF28)-(FIND("male,",KF28)+6)))))</f>
        <v/>
      </c>
      <c r="KC28" s="105" t="str">
        <f>IF(JY28="","",(MID(JY28,(SEARCH("^^",SUBSTITUTE(JY28," ","^^",LEN(JY28)-LEN(SUBSTITUTE(JY28," ","")))))+1,99)&amp;"_"&amp;LEFT(JY28,FIND(" ",JY28)-1)&amp;"_"&amp;JZ28))</f>
        <v/>
      </c>
      <c r="KD28" s="2" t="str">
        <f>IF(KF28="","",IF((LEN(KF28)-LEN(SUBSTITUTE(KF28,"male","")))/LEN("male")&gt;1,"!",IF(RIGHT(KF28,1)=")","",IF(RIGHT(KF28,2)=") ","",IF(RIGHT(KF28,2)=").","","!!")))))</f>
        <v/>
      </c>
      <c r="KE28" s="96"/>
      <c r="KF28" s="286"/>
    </row>
    <row r="29" spans="1:292" ht="13.5" customHeight="1" x14ac:dyDescent="0.2">
      <c r="A29" s="21"/>
      <c r="B29" s="96" t="s">
        <v>316</v>
      </c>
      <c r="C29" s="2" t="s">
        <v>317</v>
      </c>
      <c r="D29" s="286"/>
      <c r="E29" s="97" t="s">
        <v>286</v>
      </c>
      <c r="F29" s="98" t="s">
        <v>286</v>
      </c>
      <c r="G29" s="99"/>
      <c r="H29" s="100"/>
      <c r="I29" s="101" t="s">
        <v>286</v>
      </c>
      <c r="J29" s="102" t="s">
        <v>286</v>
      </c>
      <c r="K29" s="103" t="s">
        <v>286</v>
      </c>
      <c r="L29" s="104" t="s">
        <v>286</v>
      </c>
      <c r="M29" s="105" t="s">
        <v>286</v>
      </c>
      <c r="O29" s="96"/>
      <c r="P29" s="286"/>
      <c r="Q29" s="97" t="s">
        <v>286</v>
      </c>
      <c r="R29" s="98" t="s">
        <v>286</v>
      </c>
      <c r="S29" s="99"/>
      <c r="T29" s="100"/>
      <c r="U29" s="101" t="s">
        <v>286</v>
      </c>
      <c r="V29" s="102" t="s">
        <v>286</v>
      </c>
      <c r="W29" s="103" t="s">
        <v>286</v>
      </c>
      <c r="X29" s="104" t="s">
        <v>286</v>
      </c>
      <c r="Y29" s="105" t="s">
        <v>286</v>
      </c>
      <c r="Z29" s="2" t="s">
        <v>286</v>
      </c>
      <c r="AA29" s="96"/>
      <c r="AB29" s="286"/>
      <c r="AC29" s="97" t="s">
        <v>286</v>
      </c>
      <c r="AD29" s="98" t="s">
        <v>286</v>
      </c>
      <c r="AE29" s="99"/>
      <c r="AF29" s="100"/>
      <c r="AG29" s="101" t="s">
        <v>286</v>
      </c>
      <c r="AH29" s="102" t="s">
        <v>286</v>
      </c>
      <c r="AI29" s="103" t="s">
        <v>286</v>
      </c>
      <c r="AJ29" s="104" t="s">
        <v>286</v>
      </c>
      <c r="AK29" s="105" t="s">
        <v>286</v>
      </c>
      <c r="AM29" s="96"/>
      <c r="AN29" s="286"/>
      <c r="AO29" s="97" t="s">
        <v>286</v>
      </c>
      <c r="AP29" s="98" t="s">
        <v>286</v>
      </c>
      <c r="AQ29" s="99"/>
      <c r="AR29" s="100"/>
      <c r="AS29" s="101" t="s">
        <v>286</v>
      </c>
      <c r="AT29" s="102" t="s">
        <v>286</v>
      </c>
      <c r="AU29" s="103" t="s">
        <v>286</v>
      </c>
      <c r="AV29" s="104" t="s">
        <v>286</v>
      </c>
      <c r="AW29" s="105" t="s">
        <v>286</v>
      </c>
      <c r="AX29" s="2" t="s">
        <v>286</v>
      </c>
      <c r="AY29" s="96"/>
      <c r="AZ29" s="286"/>
      <c r="BA29" s="97" t="s">
        <v>286</v>
      </c>
      <c r="BB29" s="98" t="s">
        <v>286</v>
      </c>
      <c r="BC29" s="99"/>
      <c r="BD29" s="100"/>
      <c r="BE29" s="101" t="s">
        <v>286</v>
      </c>
      <c r="BF29" s="102" t="s">
        <v>286</v>
      </c>
      <c r="BG29" s="103" t="s">
        <v>286</v>
      </c>
      <c r="BH29" s="104" t="s">
        <v>286</v>
      </c>
      <c r="BI29" s="105" t="s">
        <v>286</v>
      </c>
      <c r="BJ29" s="2" t="s">
        <v>286</v>
      </c>
      <c r="BK29" s="96"/>
      <c r="BL29" s="286"/>
      <c r="BM29" s="97">
        <v>35202</v>
      </c>
      <c r="BN29" s="98" t="s">
        <v>512</v>
      </c>
      <c r="BO29" s="99">
        <v>35076</v>
      </c>
      <c r="BP29" s="100">
        <v>35111</v>
      </c>
      <c r="BQ29" s="101" t="s">
        <v>694</v>
      </c>
      <c r="BR29" s="102" t="s">
        <v>596</v>
      </c>
      <c r="BS29" s="103" t="s">
        <v>531</v>
      </c>
      <c r="BT29" s="104" t="s">
        <v>1434</v>
      </c>
      <c r="BU29" s="105" t="s">
        <v>695</v>
      </c>
      <c r="BV29" s="2" t="s">
        <v>286</v>
      </c>
      <c r="BW29" s="96"/>
      <c r="BX29" s="286"/>
      <c r="BY29" s="97" t="s">
        <v>286</v>
      </c>
      <c r="BZ29" s="98" t="s">
        <v>286</v>
      </c>
      <c r="CA29" s="99" t="s">
        <v>286</v>
      </c>
      <c r="CB29" s="100" t="s">
        <v>286</v>
      </c>
      <c r="CC29" s="101" t="s">
        <v>286</v>
      </c>
      <c r="CD29" s="102" t="s">
        <v>286</v>
      </c>
      <c r="CE29" s="103" t="s">
        <v>286</v>
      </c>
      <c r="CF29" s="104" t="s">
        <v>286</v>
      </c>
      <c r="CG29" s="105" t="s">
        <v>286</v>
      </c>
      <c r="CH29" s="2" t="s">
        <v>286</v>
      </c>
      <c r="CI29" s="96"/>
      <c r="CJ29" s="286"/>
      <c r="CK29" s="97" t="s">
        <v>286</v>
      </c>
      <c r="CL29" s="98" t="s">
        <v>286</v>
      </c>
      <c r="CM29" s="99" t="s">
        <v>286</v>
      </c>
      <c r="CN29" s="100" t="s">
        <v>286</v>
      </c>
      <c r="CO29" s="101" t="s">
        <v>286</v>
      </c>
      <c r="CP29" s="102" t="s">
        <v>286</v>
      </c>
      <c r="CQ29" s="103" t="s">
        <v>286</v>
      </c>
      <c r="CR29" s="104" t="s">
        <v>286</v>
      </c>
      <c r="CS29" s="105" t="s">
        <v>286</v>
      </c>
      <c r="CT29" s="2" t="s">
        <v>286</v>
      </c>
      <c r="CU29" s="96"/>
      <c r="CV29" s="286"/>
      <c r="CW29" s="97" t="s">
        <v>286</v>
      </c>
      <c r="CX29" s="98" t="s">
        <v>286</v>
      </c>
      <c r="CY29" s="99" t="s">
        <v>286</v>
      </c>
      <c r="CZ29" s="100" t="s">
        <v>286</v>
      </c>
      <c r="DA29" s="101" t="s">
        <v>286</v>
      </c>
      <c r="DB29" s="102" t="s">
        <v>286</v>
      </c>
      <c r="DC29" s="103" t="s">
        <v>286</v>
      </c>
      <c r="DD29" s="104" t="s">
        <v>286</v>
      </c>
      <c r="DE29" s="105" t="s">
        <v>286</v>
      </c>
      <c r="DF29" s="2" t="s">
        <v>286</v>
      </c>
      <c r="DG29" s="96"/>
      <c r="DH29" s="286"/>
      <c r="DI29" s="97" t="s">
        <v>286</v>
      </c>
      <c r="DJ29" s="98" t="s">
        <v>286</v>
      </c>
      <c r="DK29" s="99" t="s">
        <v>286</v>
      </c>
      <c r="DL29" s="100" t="s">
        <v>286</v>
      </c>
      <c r="DM29" s="101" t="s">
        <v>286</v>
      </c>
      <c r="DN29" s="102" t="s">
        <v>286</v>
      </c>
      <c r="DO29" s="103" t="s">
        <v>286</v>
      </c>
      <c r="DP29" s="104" t="s">
        <v>286</v>
      </c>
      <c r="DQ29" s="105" t="s">
        <v>286</v>
      </c>
      <c r="DR29" s="2" t="s">
        <v>286</v>
      </c>
      <c r="DS29" s="96"/>
      <c r="DT29" s="286"/>
      <c r="DU29" s="97" t="s">
        <v>286</v>
      </c>
      <c r="DV29" s="98" t="s">
        <v>286</v>
      </c>
      <c r="DW29" s="99" t="s">
        <v>286</v>
      </c>
      <c r="DX29" s="100" t="s">
        <v>286</v>
      </c>
      <c r="DY29" s="101" t="s">
        <v>286</v>
      </c>
      <c r="DZ29" s="102" t="s">
        <v>286</v>
      </c>
      <c r="EA29" s="103" t="s">
        <v>286</v>
      </c>
      <c r="EB29" s="104" t="s">
        <v>286</v>
      </c>
      <c r="EC29" s="105" t="s">
        <v>286</v>
      </c>
      <c r="EE29" s="96"/>
      <c r="EF29" s="286"/>
      <c r="EG29" s="97" t="s">
        <v>286</v>
      </c>
      <c r="EH29" s="98" t="s">
        <v>286</v>
      </c>
      <c r="EI29" s="99" t="s">
        <v>286</v>
      </c>
      <c r="EJ29" s="100" t="s">
        <v>286</v>
      </c>
      <c r="EK29" s="101" t="s">
        <v>286</v>
      </c>
      <c r="EL29" s="102" t="s">
        <v>286</v>
      </c>
      <c r="EM29" s="103" t="s">
        <v>286</v>
      </c>
      <c r="EN29" s="104" t="s">
        <v>286</v>
      </c>
      <c r="EO29" s="105" t="s">
        <v>286</v>
      </c>
      <c r="EQ29" s="96"/>
      <c r="ER29" s="286"/>
      <c r="ES29" s="97" t="s">
        <v>286</v>
      </c>
      <c r="ET29" s="98" t="s">
        <v>286</v>
      </c>
      <c r="EU29" s="99" t="s">
        <v>286</v>
      </c>
      <c r="EV29" s="100" t="s">
        <v>286</v>
      </c>
      <c r="EW29" s="101" t="s">
        <v>286</v>
      </c>
      <c r="EX29" s="102" t="s">
        <v>286</v>
      </c>
      <c r="EY29" s="103" t="s">
        <v>286</v>
      </c>
      <c r="EZ29" s="104" t="s">
        <v>286</v>
      </c>
      <c r="FA29" s="105" t="s">
        <v>286</v>
      </c>
      <c r="FB29" s="2" t="s">
        <v>286</v>
      </c>
      <c r="FC29" s="96"/>
      <c r="FD29" s="286"/>
      <c r="FE29" s="97" t="s">
        <v>286</v>
      </c>
      <c r="FF29" s="98" t="s">
        <v>286</v>
      </c>
      <c r="FG29" s="99" t="s">
        <v>286</v>
      </c>
      <c r="FH29" s="100" t="s">
        <v>286</v>
      </c>
      <c r="FI29" s="101" t="s">
        <v>286</v>
      </c>
      <c r="FJ29" s="102" t="s">
        <v>286</v>
      </c>
      <c r="FK29" s="103" t="s">
        <v>286</v>
      </c>
      <c r="FL29" s="104" t="s">
        <v>286</v>
      </c>
      <c r="FM29" s="105" t="s">
        <v>286</v>
      </c>
      <c r="FO29" s="96"/>
      <c r="FP29" s="286"/>
      <c r="FQ29" s="97" t="s">
        <v>286</v>
      </c>
      <c r="FR29" s="98" t="s">
        <v>286</v>
      </c>
      <c r="FS29" s="99" t="s">
        <v>286</v>
      </c>
      <c r="FT29" s="100" t="s">
        <v>286</v>
      </c>
      <c r="FU29" s="101" t="s">
        <v>286</v>
      </c>
      <c r="FV29" s="102" t="s">
        <v>286</v>
      </c>
      <c r="FW29" s="103" t="s">
        <v>286</v>
      </c>
      <c r="FX29" s="104" t="s">
        <v>286</v>
      </c>
      <c r="FY29" s="105" t="s">
        <v>286</v>
      </c>
      <c r="GA29" s="96"/>
      <c r="GB29" s="286"/>
      <c r="GC29" s="97" t="s">
        <v>286</v>
      </c>
      <c r="GD29" s="98" t="s">
        <v>286</v>
      </c>
      <c r="GE29" s="99" t="s">
        <v>286</v>
      </c>
      <c r="GF29" s="100" t="s">
        <v>286</v>
      </c>
      <c r="GG29" s="101" t="s">
        <v>286</v>
      </c>
      <c r="GH29" s="102" t="s">
        <v>286</v>
      </c>
      <c r="GI29" s="103" t="s">
        <v>286</v>
      </c>
      <c r="GJ29" s="104" t="s">
        <v>286</v>
      </c>
      <c r="GK29" s="105" t="s">
        <v>286</v>
      </c>
      <c r="GL29" s="2" t="s">
        <v>286</v>
      </c>
      <c r="GM29" s="96"/>
      <c r="GN29" s="286"/>
      <c r="GO29" s="97" t="str">
        <f>IF(GS29="","",GO$3)</f>
        <v/>
      </c>
      <c r="GP29" s="98" t="str">
        <f>IF(GS29="","",GO$1)</f>
        <v/>
      </c>
      <c r="GQ29" s="99" t="str">
        <f>IF(GS29="","",GO$2)</f>
        <v/>
      </c>
      <c r="GR29" s="100" t="str">
        <f>IF(GS29="","",GO$3)</f>
        <v/>
      </c>
      <c r="GS29" s="101" t="str">
        <f>IF(GZ29="","",IF(ISNUMBER(SEARCH(":",GZ29)),MID(GZ29,FIND(":",GZ29)+2,FIND("(",GZ29)-FIND(":",GZ29)-3),LEFT(GZ29,FIND("(",GZ29)-2)))</f>
        <v/>
      </c>
      <c r="GT29" s="102" t="str">
        <f>IF(GZ29="","",MID(GZ29,FIND("(",GZ29)+1,4))</f>
        <v/>
      </c>
      <c r="GU29" s="103" t="str">
        <f>IF(ISNUMBER(SEARCH("*female*",GZ29)),"female",IF(ISNUMBER(SEARCH("*male*",GZ29)),"male",""))</f>
        <v/>
      </c>
      <c r="GV29" s="104" t="str">
        <f>IF(GZ29="","",IF(ISERROR(MID(GZ29,FIND("male,",GZ29)+6,(FIND(")",GZ29)-(FIND("male,",GZ29)+6))))=TRUE,"missing/error",MID(GZ29,FIND("male,",GZ29)+6,(FIND(")",GZ29)-(FIND("male,",GZ29)+6)))))</f>
        <v/>
      </c>
      <c r="GW29" s="105" t="str">
        <f>IF(GS29="","",(MID(GS29,(SEARCH("^^",SUBSTITUTE(GS29," ","^^",LEN(GS29)-LEN(SUBSTITUTE(GS29," ","")))))+1,99)&amp;"_"&amp;LEFT(GS29,FIND(" ",GS29)-1)&amp;"_"&amp;GT29))</f>
        <v/>
      </c>
      <c r="GX29" s="2" t="str">
        <f>IF(GZ29="","",IF((LEN(GZ29)-LEN(SUBSTITUTE(GZ29,"male","")))/LEN("male")&gt;1,"!",IF(RIGHT(GZ29,1)=")","",IF(RIGHT(GZ29,2)=") ","",IF(RIGHT(GZ29,2)=").","","!!")))))</f>
        <v/>
      </c>
      <c r="GY29" s="96"/>
      <c r="GZ29" s="286"/>
      <c r="HA29" s="97" t="str">
        <f>IF(HE29="","",HA$3)</f>
        <v/>
      </c>
      <c r="HB29" s="98" t="str">
        <f>IF(HE29="","",HA$1)</f>
        <v/>
      </c>
      <c r="HC29" s="293" t="str">
        <f t="shared" si="220"/>
        <v/>
      </c>
      <c r="HD29" s="293" t="str">
        <f t="shared" si="221"/>
        <v/>
      </c>
      <c r="HE29" s="101" t="str">
        <f>IF(HL29="","",IF(ISNUMBER(SEARCH(":",HL29)),MID(HL29,FIND(":",HL29)+2,FIND("(",HL29)-FIND(":",HL29)-3),LEFT(HL29,FIND("(",HL29)-2)))</f>
        <v/>
      </c>
      <c r="HF29" s="102" t="str">
        <f>IF(HL29="","",MID(HL29,FIND("(",HL29)+1,4))</f>
        <v/>
      </c>
      <c r="HG29" s="103" t="str">
        <f>IF(ISNUMBER(SEARCH("*female*",HL29)),"female",IF(ISNUMBER(SEARCH("*male*",HL29)),"male",""))</f>
        <v/>
      </c>
      <c r="HH29" s="104" t="str">
        <f>IF(HL29="","",IF(ISERROR(MID(HL29,FIND("male,",HL29)+6,(FIND(")",HL29)-(FIND("male,",HL29)+6))))=TRUE,"missing/error",MID(HL29,FIND("male,",HL29)+6,(FIND(")",HL29)-(FIND("male,",HL29)+6)))))</f>
        <v/>
      </c>
      <c r="HI29" s="105" t="str">
        <f>IF(HE29="","",(MID(HE29,(SEARCH("^^",SUBSTITUTE(HE29," ","^^",LEN(HE29)-LEN(SUBSTITUTE(HE29," ","")))))+1,99)&amp;"_"&amp;LEFT(HE29,FIND(" ",HE29)-1)&amp;"_"&amp;HF29))</f>
        <v/>
      </c>
      <c r="HJ29" s="2" t="str">
        <f>IF(HL29="","",IF((LEN(HL29)-LEN(SUBSTITUTE(HL29,"male","")))/LEN("male")&gt;1,"!",IF(RIGHT(HL29,1)=")","",IF(RIGHT(HL29,2)=") ","",IF(RIGHT(HL29,2)=").","","!!")))))</f>
        <v/>
      </c>
      <c r="HK29" s="96"/>
      <c r="HL29" s="286"/>
      <c r="HM29" s="97" t="str">
        <f>IF(HQ29="","",HM$3)</f>
        <v/>
      </c>
      <c r="HN29" s="98" t="str">
        <f>IF(HQ29="","",HM$1)</f>
        <v/>
      </c>
      <c r="HO29" s="293" t="str">
        <f t="shared" si="96"/>
        <v/>
      </c>
      <c r="HP29" s="293" t="str">
        <f t="shared" si="97"/>
        <v/>
      </c>
      <c r="HQ29" s="101" t="str">
        <f>IF(HX29="","",IF(ISNUMBER(SEARCH(":",HX29)),MID(HX29,FIND(":",HX29)+2,FIND("(",HX29)-FIND(":",HX29)-3),LEFT(HX29,FIND("(",HX29)-2)))</f>
        <v/>
      </c>
      <c r="HR29" s="102" t="str">
        <f>IF(HX29="","",MID(HX29,FIND("(",HX29)+1,4))</f>
        <v/>
      </c>
      <c r="HS29" s="103" t="str">
        <f>IF(ISNUMBER(SEARCH("*female*",HX29)),"female",IF(ISNUMBER(SEARCH("*male*",HX29)),"male",""))</f>
        <v/>
      </c>
      <c r="HT29" s="104" t="str">
        <f t="shared" si="25"/>
        <v/>
      </c>
      <c r="HU29" s="105" t="str">
        <f>IF(HQ29="","",(MID(HQ29,(SEARCH("^^",SUBSTITUTE(HQ29," ","^^",LEN(HQ29)-LEN(SUBSTITUTE(HQ29," ","")))))+1,99)&amp;"_"&amp;LEFT(HQ29,FIND(" ",HQ29)-1)&amp;"_"&amp;HR29))</f>
        <v/>
      </c>
      <c r="HV29" s="2" t="str">
        <f>IF(HX29="","",IF((LEN(HX29)-LEN(SUBSTITUTE(HX29,"male","")))/LEN("male")&gt;1,"!",IF(RIGHT(HX29,1)=")","",IF(RIGHT(HX29,2)=") ","",IF(RIGHT(HX29,2)=").","","!!")))))</f>
        <v/>
      </c>
      <c r="HW29" s="96"/>
      <c r="HX29" s="286"/>
      <c r="HY29" s="97" t="str">
        <f>IF(IC29="","",HY$3)</f>
        <v/>
      </c>
      <c r="HZ29" s="98" t="str">
        <f>IF(IC29="","",HY$1)</f>
        <v/>
      </c>
      <c r="IA29" s="293" t="str">
        <f t="shared" si="222"/>
        <v/>
      </c>
      <c r="IB29" s="293" t="str">
        <f t="shared" si="223"/>
        <v/>
      </c>
      <c r="IC29" s="101" t="str">
        <f>IF(IJ29="","",IF(ISNUMBER(SEARCH(":",IJ29)),MID(IJ29,FIND(":",IJ29)+2,FIND("(",IJ29)-FIND(":",IJ29)-3),LEFT(IJ29,FIND("(",IJ29)-2)))</f>
        <v/>
      </c>
      <c r="ID29" s="102" t="str">
        <f>IF(IJ29="","",MID(IJ29,FIND("(",IJ29)+1,4))</f>
        <v/>
      </c>
      <c r="IE29" s="103" t="str">
        <f>IF(ISNUMBER(SEARCH("*female*",IJ29)),"female",IF(ISNUMBER(SEARCH("*male*",IJ29)),"male",""))</f>
        <v/>
      </c>
      <c r="IF29" s="104" t="str">
        <f>IF(IJ29="","",IF(ISERROR(MID(IJ29,FIND("male,",IJ29)+6,(FIND(")",IJ29)-(FIND("male,",IJ29)+6))))=TRUE,"missing/error",MID(IJ29,FIND("male,",IJ29)+6,(FIND(")",IJ29)-(FIND("male,",IJ29)+6)))))</f>
        <v/>
      </c>
      <c r="IG29" s="105" t="str">
        <f>IF(IC29="","",(MID(IC29,(SEARCH("^^",SUBSTITUTE(IC29," ","^^",LEN(IC29)-LEN(SUBSTITUTE(IC29," ","")))))+1,99)&amp;"_"&amp;LEFT(IC29,FIND(" ",IC29)-1)&amp;"_"&amp;ID29))</f>
        <v/>
      </c>
      <c r="IH29" s="2" t="str">
        <f>IF(IJ29="","",IF((LEN(IJ29)-LEN(SUBSTITUTE(IJ29,"male","")))/LEN("male")&gt;1,"!",IF(RIGHT(IJ29,1)=")","",IF(RIGHT(IJ29,2)=") ","",IF(RIGHT(IJ29,2)=").","","!!")))))</f>
        <v/>
      </c>
      <c r="II29" s="96"/>
      <c r="IJ29" s="286"/>
      <c r="IK29" s="291" t="str">
        <f>IF(IO29="","",IK$3)</f>
        <v/>
      </c>
      <c r="IL29" s="292" t="str">
        <f>IF(IO29="","",IK$1)</f>
        <v/>
      </c>
      <c r="IM29" s="293" t="str">
        <f>IF(IO29="","",IK$2)</f>
        <v/>
      </c>
      <c r="IN29" s="293" t="str">
        <f>IF(IO29="","",IK$3)</f>
        <v/>
      </c>
      <c r="IO29" s="294" t="str">
        <f>IF(IV29="","",IF(ISNUMBER(SEARCH(":",IV29)),MID(IV29,FIND(":",IV29)+2,FIND("(",IV29)-FIND(":",IV29)-3),LEFT(IV29,FIND("(",IV29)-2)))</f>
        <v/>
      </c>
      <c r="IP29" s="295" t="str">
        <f>IF(IV29="","",MID(IV29,FIND("(",IV29)+1,4))</f>
        <v/>
      </c>
      <c r="IQ29" s="296" t="str">
        <f>IF(ISNUMBER(SEARCH("*female*",IV29)),"female",IF(ISNUMBER(SEARCH("*male*",IV29)),"male",""))</f>
        <v/>
      </c>
      <c r="IR29" s="297" t="str">
        <f>IF(IV29="","",IF(ISERROR(MID(IV29,FIND("male,",IV29)+6,(FIND(")",IV29)-(FIND("male,",IV29)+6))))=TRUE,"missing/error",MID(IV29,FIND("male,",IV29)+6,(FIND(")",IV29)-(FIND("male,",IV29)+6)))))</f>
        <v/>
      </c>
      <c r="IS29" s="298" t="str">
        <f>IF(IO29="","",(MID(IO29,(SEARCH("^^",SUBSTITUTE(IO29," ","^^",LEN(IO29)-LEN(SUBSTITUTE(IO29," ","")))))+1,99)&amp;"_"&amp;LEFT(IO29,FIND(" ",IO29)-1)&amp;"_"&amp;IP29))</f>
        <v/>
      </c>
      <c r="IT29" s="299" t="str">
        <f>IF(IV29="","",IF((LEN(IV29)-LEN(SUBSTITUTE(IV29,"male","")))/LEN("male")&gt;1,"!",IF(RIGHT(IV29,1)=")","",IF(RIGHT(IV29,2)=") ","",IF(RIGHT(IV29,2)=").","","!!")))))</f>
        <v/>
      </c>
      <c r="IU29" s="300"/>
      <c r="IV29" s="286"/>
      <c r="IW29" s="97" t="str">
        <f t="shared" si="192"/>
        <v/>
      </c>
      <c r="IX29" s="98" t="str">
        <f t="shared" si="193"/>
        <v/>
      </c>
      <c r="IY29" s="293" t="str">
        <f t="shared" si="125"/>
        <v/>
      </c>
      <c r="IZ29" s="293" t="str">
        <f t="shared" si="126"/>
        <v/>
      </c>
      <c r="JA29" s="101" t="str">
        <f t="shared" si="194"/>
        <v/>
      </c>
      <c r="JB29" s="102" t="str">
        <f t="shared" si="195"/>
        <v/>
      </c>
      <c r="JC29" s="103" t="str">
        <f t="shared" si="196"/>
        <v/>
      </c>
      <c r="JD29" s="104" t="str">
        <f t="shared" si="197"/>
        <v/>
      </c>
      <c r="JE29" s="105" t="str">
        <f t="shared" si="198"/>
        <v/>
      </c>
      <c r="JF29" s="2" t="str">
        <f>IF(JH29="","",IF((LEN(JH29)-LEN(SUBSTITUTE(JH29,"male","")))/LEN("male")&gt;1,"!",IF(RIGHT(JH29,1)=")","",IF(RIGHT(JH29,2)=") ","",IF(RIGHT(JH29,2)=").","","!!")))))</f>
        <v/>
      </c>
      <c r="JG29" s="96"/>
      <c r="JH29" s="286"/>
      <c r="JI29" s="97" t="str">
        <f>IF(JM29="","",JI$3)</f>
        <v/>
      </c>
      <c r="JJ29" s="98" t="str">
        <f>IF(JM29="","",JI$1)</f>
        <v/>
      </c>
      <c r="JK29" s="99"/>
      <c r="JL29" s="100"/>
      <c r="JM29" s="101" t="str">
        <f>IF(JT29="","",IF(ISNUMBER(SEARCH(":",JT29)),MID(JT29,FIND(":",JT29)+2,FIND("(",JT29)-FIND(":",JT29)-3),LEFT(JT29,FIND("(",JT29)-2)))</f>
        <v/>
      </c>
      <c r="JN29" s="102" t="str">
        <f>IF(JT29="","",MID(JT29,FIND("(",JT29)+1,4))</f>
        <v/>
      </c>
      <c r="JO29" s="103" t="str">
        <f>IF(ISNUMBER(SEARCH("*female*",JT29)),"female",IF(ISNUMBER(SEARCH("*male*",JT29)),"male",""))</f>
        <v/>
      </c>
      <c r="JP29" s="104" t="str">
        <f>IF(JT29="","",IF(ISERROR(MID(JT29,FIND("male,",JT29)+6,(FIND(")",JT29)-(FIND("male,",JT29)+6))))=TRUE,"missing/error",MID(JT29,FIND("male,",JT29)+6,(FIND(")",JT29)-(FIND("male,",JT29)+6)))))</f>
        <v/>
      </c>
      <c r="JQ29" s="105" t="str">
        <f>IF(JM29="","",(MID(JM29,(SEARCH("^^",SUBSTITUTE(JM29," ","^^",LEN(JM29)-LEN(SUBSTITUTE(JM29," ","")))))+1,99)&amp;"_"&amp;LEFT(JM29,FIND(" ",JM29)-1)&amp;"_"&amp;JN29))</f>
        <v/>
      </c>
      <c r="JR29" s="2" t="str">
        <f>IF(JT29="","",IF((LEN(JT29)-LEN(SUBSTITUTE(JT29,"male","")))/LEN("male")&gt;1,"!",IF(RIGHT(JT29,1)=")","",IF(RIGHT(JT29,2)=") ","",IF(RIGHT(JT29,2)=").","","!!")))))</f>
        <v/>
      </c>
      <c r="JS29" s="96"/>
      <c r="JT29" s="286"/>
      <c r="JU29" s="97" t="str">
        <f>IF(JY29="","",JU$3)</f>
        <v/>
      </c>
      <c r="JV29" s="98" t="str">
        <f>IF(JY29="","",JU$1)</f>
        <v/>
      </c>
      <c r="JW29" s="99"/>
      <c r="JX29" s="100"/>
      <c r="JY29" s="101" t="str">
        <f>IF(KF29="","",IF(ISNUMBER(SEARCH(":",KF29)),MID(KF29,FIND(":",KF29)+2,FIND("(",KF29)-FIND(":",KF29)-3),LEFT(KF29,FIND("(",KF29)-2)))</f>
        <v/>
      </c>
      <c r="JZ29" s="102" t="str">
        <f>IF(KF29="","",MID(KF29,FIND("(",KF29)+1,4))</f>
        <v/>
      </c>
      <c r="KA29" s="103" t="str">
        <f>IF(ISNUMBER(SEARCH("*female*",KF29)),"female",IF(ISNUMBER(SEARCH("*male*",KF29)),"male",""))</f>
        <v/>
      </c>
      <c r="KB29" s="104" t="str">
        <f>IF(KF29="","",IF(ISERROR(MID(KF29,FIND("male,",KF29)+6,(FIND(")",KF29)-(FIND("male,",KF29)+6))))=TRUE,"missing/error",MID(KF29,FIND("male,",KF29)+6,(FIND(")",KF29)-(FIND("male,",KF29)+6)))))</f>
        <v/>
      </c>
      <c r="KC29" s="105" t="str">
        <f>IF(JY29="","",(MID(JY29,(SEARCH("^^",SUBSTITUTE(JY29," ","^^",LEN(JY29)-LEN(SUBSTITUTE(JY29," ","")))))+1,99)&amp;"_"&amp;LEFT(JY29,FIND(" ",JY29)-1)&amp;"_"&amp;JZ29))</f>
        <v/>
      </c>
      <c r="KD29" s="2" t="str">
        <f>IF(KF29="","",IF((LEN(KF29)-LEN(SUBSTITUTE(KF29,"male","")))/LEN("male")&gt;1,"!",IF(RIGHT(KF29,1)=")","",IF(RIGHT(KF29,2)=") ","",IF(RIGHT(KF29,2)=").","","!!")))))</f>
        <v/>
      </c>
      <c r="KE29" s="96"/>
      <c r="KF29" s="286"/>
    </row>
    <row r="30" spans="1:292" ht="13.5" customHeight="1" x14ac:dyDescent="0.2">
      <c r="A30" s="21"/>
      <c r="B30" s="96" t="s">
        <v>316</v>
      </c>
      <c r="C30" s="2" t="s">
        <v>317</v>
      </c>
      <c r="D30" s="286"/>
      <c r="E30" s="97" t="s">
        <v>286</v>
      </c>
      <c r="F30" s="98" t="s">
        <v>286</v>
      </c>
      <c r="G30" s="99"/>
      <c r="H30" s="100"/>
      <c r="I30" s="101" t="s">
        <v>286</v>
      </c>
      <c r="J30" s="102" t="s">
        <v>286</v>
      </c>
      <c r="K30" s="103" t="s">
        <v>286</v>
      </c>
      <c r="L30" s="104" t="s">
        <v>286</v>
      </c>
      <c r="M30" s="105" t="s">
        <v>286</v>
      </c>
      <c r="O30" s="96"/>
      <c r="P30" s="286"/>
      <c r="Q30" s="97" t="s">
        <v>286</v>
      </c>
      <c r="R30" s="98" t="s">
        <v>286</v>
      </c>
      <c r="S30" s="99"/>
      <c r="T30" s="100"/>
      <c r="U30" s="101" t="s">
        <v>286</v>
      </c>
      <c r="V30" s="102" t="s">
        <v>286</v>
      </c>
      <c r="W30" s="103" t="s">
        <v>286</v>
      </c>
      <c r="X30" s="104" t="s">
        <v>286</v>
      </c>
      <c r="Y30" s="105" t="s">
        <v>286</v>
      </c>
      <c r="Z30" s="2" t="s">
        <v>286</v>
      </c>
      <c r="AA30" s="96"/>
      <c r="AB30" s="286"/>
      <c r="AC30" s="97" t="s">
        <v>286</v>
      </c>
      <c r="AD30" s="98" t="s">
        <v>286</v>
      </c>
      <c r="AE30" s="99"/>
      <c r="AF30" s="100"/>
      <c r="AG30" s="101" t="s">
        <v>286</v>
      </c>
      <c r="AH30" s="102" t="s">
        <v>286</v>
      </c>
      <c r="AI30" s="103" t="s">
        <v>286</v>
      </c>
      <c r="AJ30" s="104" t="s">
        <v>286</v>
      </c>
      <c r="AK30" s="105" t="s">
        <v>286</v>
      </c>
      <c r="AM30" s="96"/>
      <c r="AN30" s="286"/>
      <c r="AO30" s="97" t="s">
        <v>286</v>
      </c>
      <c r="AP30" s="98" t="s">
        <v>286</v>
      </c>
      <c r="AQ30" s="99"/>
      <c r="AR30" s="100"/>
      <c r="AS30" s="101" t="s">
        <v>286</v>
      </c>
      <c r="AT30" s="102" t="s">
        <v>286</v>
      </c>
      <c r="AU30" s="103" t="s">
        <v>286</v>
      </c>
      <c r="AV30" s="104" t="s">
        <v>286</v>
      </c>
      <c r="AW30" s="105" t="s">
        <v>286</v>
      </c>
      <c r="AX30" s="2" t="s">
        <v>286</v>
      </c>
      <c r="AY30" s="96"/>
      <c r="AZ30" s="286"/>
      <c r="BA30" s="97" t="s">
        <v>286</v>
      </c>
      <c r="BB30" s="98" t="s">
        <v>286</v>
      </c>
      <c r="BC30" s="99"/>
      <c r="BD30" s="100"/>
      <c r="BE30" s="101" t="s">
        <v>286</v>
      </c>
      <c r="BF30" s="102" t="s">
        <v>286</v>
      </c>
      <c r="BG30" s="103" t="s">
        <v>286</v>
      </c>
      <c r="BH30" s="104" t="s">
        <v>286</v>
      </c>
      <c r="BI30" s="105" t="s">
        <v>286</v>
      </c>
      <c r="BJ30" s="2" t="s">
        <v>286</v>
      </c>
      <c r="BK30" s="96"/>
      <c r="BL30" s="286"/>
      <c r="BM30" s="97">
        <v>35202</v>
      </c>
      <c r="BN30" s="98" t="s">
        <v>512</v>
      </c>
      <c r="BO30" s="99">
        <v>35111</v>
      </c>
      <c r="BP30" s="100">
        <v>35202</v>
      </c>
      <c r="BQ30" s="101" t="s">
        <v>696</v>
      </c>
      <c r="BR30" s="102" t="s">
        <v>587</v>
      </c>
      <c r="BS30" s="103" t="s">
        <v>531</v>
      </c>
      <c r="BT30" s="104" t="s">
        <v>1434</v>
      </c>
      <c r="BU30" s="105" t="s">
        <v>697</v>
      </c>
      <c r="BV30" s="2" t="s">
        <v>286</v>
      </c>
      <c r="BW30" s="96"/>
      <c r="BX30" s="286"/>
      <c r="BY30" s="97" t="s">
        <v>286</v>
      </c>
      <c r="BZ30" s="98" t="s">
        <v>286</v>
      </c>
      <c r="CA30" s="99" t="s">
        <v>286</v>
      </c>
      <c r="CB30" s="100" t="s">
        <v>286</v>
      </c>
      <c r="CC30" s="101" t="s">
        <v>286</v>
      </c>
      <c r="CD30" s="102" t="s">
        <v>286</v>
      </c>
      <c r="CE30" s="103" t="s">
        <v>286</v>
      </c>
      <c r="CF30" s="104" t="s">
        <v>286</v>
      </c>
      <c r="CG30" s="105" t="s">
        <v>286</v>
      </c>
      <c r="CH30" s="2" t="s">
        <v>286</v>
      </c>
      <c r="CI30" s="96"/>
      <c r="CJ30" s="286"/>
      <c r="CK30" s="97" t="s">
        <v>286</v>
      </c>
      <c r="CL30" s="98" t="s">
        <v>286</v>
      </c>
      <c r="CM30" s="99" t="s">
        <v>286</v>
      </c>
      <c r="CN30" s="100" t="s">
        <v>286</v>
      </c>
      <c r="CO30" s="101" t="s">
        <v>286</v>
      </c>
      <c r="CP30" s="102" t="s">
        <v>286</v>
      </c>
      <c r="CQ30" s="103" t="s">
        <v>286</v>
      </c>
      <c r="CR30" s="104" t="s">
        <v>286</v>
      </c>
      <c r="CS30" s="105" t="s">
        <v>286</v>
      </c>
      <c r="CT30" s="2" t="s">
        <v>286</v>
      </c>
      <c r="CU30" s="96"/>
      <c r="CV30" s="286"/>
      <c r="CW30" s="97" t="s">
        <v>286</v>
      </c>
      <c r="CX30" s="98" t="s">
        <v>286</v>
      </c>
      <c r="CY30" s="99" t="s">
        <v>286</v>
      </c>
      <c r="CZ30" s="100" t="s">
        <v>286</v>
      </c>
      <c r="DA30" s="101" t="s">
        <v>286</v>
      </c>
      <c r="DB30" s="102" t="s">
        <v>286</v>
      </c>
      <c r="DC30" s="103" t="s">
        <v>286</v>
      </c>
      <c r="DD30" s="104" t="s">
        <v>286</v>
      </c>
      <c r="DE30" s="105" t="s">
        <v>286</v>
      </c>
      <c r="DF30" s="2" t="s">
        <v>286</v>
      </c>
      <c r="DG30" s="96"/>
      <c r="DH30" s="286"/>
      <c r="DI30" s="97" t="s">
        <v>286</v>
      </c>
      <c r="DJ30" s="98" t="s">
        <v>286</v>
      </c>
      <c r="DK30" s="99" t="s">
        <v>286</v>
      </c>
      <c r="DL30" s="100" t="s">
        <v>286</v>
      </c>
      <c r="DM30" s="101" t="s">
        <v>286</v>
      </c>
      <c r="DN30" s="102" t="s">
        <v>286</v>
      </c>
      <c r="DO30" s="103" t="s">
        <v>286</v>
      </c>
      <c r="DP30" s="104" t="s">
        <v>286</v>
      </c>
      <c r="DQ30" s="105" t="s">
        <v>286</v>
      </c>
      <c r="DR30" s="2" t="s">
        <v>286</v>
      </c>
      <c r="DS30" s="96"/>
      <c r="DT30" s="286"/>
      <c r="DU30" s="97" t="s">
        <v>286</v>
      </c>
      <c r="DV30" s="98" t="s">
        <v>286</v>
      </c>
      <c r="DW30" s="99" t="s">
        <v>286</v>
      </c>
      <c r="DX30" s="100" t="s">
        <v>286</v>
      </c>
      <c r="DY30" s="101" t="s">
        <v>286</v>
      </c>
      <c r="DZ30" s="102" t="s">
        <v>286</v>
      </c>
      <c r="EA30" s="103" t="s">
        <v>286</v>
      </c>
      <c r="EB30" s="104" t="s">
        <v>286</v>
      </c>
      <c r="EC30" s="105" t="s">
        <v>286</v>
      </c>
      <c r="EE30" s="96"/>
      <c r="EF30" s="286"/>
      <c r="EG30" s="97" t="s">
        <v>286</v>
      </c>
      <c r="EH30" s="98" t="s">
        <v>286</v>
      </c>
      <c r="EI30" s="99" t="s">
        <v>286</v>
      </c>
      <c r="EJ30" s="100" t="s">
        <v>286</v>
      </c>
      <c r="EK30" s="101" t="s">
        <v>286</v>
      </c>
      <c r="EL30" s="102" t="s">
        <v>286</v>
      </c>
      <c r="EM30" s="103" t="s">
        <v>286</v>
      </c>
      <c r="EN30" s="104" t="s">
        <v>286</v>
      </c>
      <c r="EO30" s="105" t="s">
        <v>286</v>
      </c>
      <c r="EQ30" s="96"/>
      <c r="ER30" s="286"/>
      <c r="ES30" s="97" t="s">
        <v>286</v>
      </c>
      <c r="ET30" s="98" t="s">
        <v>286</v>
      </c>
      <c r="EU30" s="99" t="s">
        <v>286</v>
      </c>
      <c r="EV30" s="100" t="s">
        <v>286</v>
      </c>
      <c r="EW30" s="101" t="s">
        <v>286</v>
      </c>
      <c r="EX30" s="102" t="s">
        <v>286</v>
      </c>
      <c r="EY30" s="103" t="s">
        <v>286</v>
      </c>
      <c r="EZ30" s="104" t="s">
        <v>286</v>
      </c>
      <c r="FA30" s="105" t="s">
        <v>286</v>
      </c>
      <c r="FB30" s="2" t="s">
        <v>286</v>
      </c>
      <c r="FC30" s="96"/>
      <c r="FD30" s="286"/>
      <c r="FE30" s="97" t="s">
        <v>286</v>
      </c>
      <c r="FF30" s="98" t="s">
        <v>286</v>
      </c>
      <c r="FG30" s="99" t="s">
        <v>286</v>
      </c>
      <c r="FH30" s="100" t="s">
        <v>286</v>
      </c>
      <c r="FI30" s="101" t="s">
        <v>286</v>
      </c>
      <c r="FJ30" s="102" t="s">
        <v>286</v>
      </c>
      <c r="FK30" s="103" t="s">
        <v>286</v>
      </c>
      <c r="FL30" s="104" t="s">
        <v>286</v>
      </c>
      <c r="FM30" s="105" t="s">
        <v>286</v>
      </c>
      <c r="FO30" s="96"/>
      <c r="FP30" s="286"/>
      <c r="FQ30" s="97" t="s">
        <v>286</v>
      </c>
      <c r="FR30" s="98" t="s">
        <v>286</v>
      </c>
      <c r="FS30" s="99" t="s">
        <v>286</v>
      </c>
      <c r="FT30" s="100" t="s">
        <v>286</v>
      </c>
      <c r="FU30" s="101" t="s">
        <v>286</v>
      </c>
      <c r="FV30" s="102" t="s">
        <v>286</v>
      </c>
      <c r="FW30" s="103" t="s">
        <v>286</v>
      </c>
      <c r="FX30" s="104" t="s">
        <v>286</v>
      </c>
      <c r="FY30" s="105" t="s">
        <v>286</v>
      </c>
      <c r="GA30" s="96"/>
      <c r="GB30" s="286"/>
      <c r="GC30" s="97" t="s">
        <v>286</v>
      </c>
      <c r="GD30" s="98" t="s">
        <v>286</v>
      </c>
      <c r="GE30" s="99" t="s">
        <v>286</v>
      </c>
      <c r="GF30" s="100" t="s">
        <v>286</v>
      </c>
      <c r="GG30" s="101" t="s">
        <v>286</v>
      </c>
      <c r="GH30" s="102" t="s">
        <v>286</v>
      </c>
      <c r="GI30" s="103" t="s">
        <v>286</v>
      </c>
      <c r="GJ30" s="104" t="s">
        <v>286</v>
      </c>
      <c r="GK30" s="105" t="s">
        <v>286</v>
      </c>
      <c r="GL30" s="2" t="s">
        <v>286</v>
      </c>
      <c r="GM30" s="96"/>
      <c r="GN30" s="286"/>
      <c r="GO30" s="97" t="str">
        <f>IF(GS30="","",GO$3)</f>
        <v/>
      </c>
      <c r="GP30" s="98" t="str">
        <f>IF(GS30="","",GO$1)</f>
        <v/>
      </c>
      <c r="GQ30" s="99" t="str">
        <f>IF(GS30="","",GO$2)</f>
        <v/>
      </c>
      <c r="GR30" s="100" t="str">
        <f>IF(GS30="","",GO$3)</f>
        <v/>
      </c>
      <c r="GS30" s="101" t="str">
        <f>IF(GZ30="","",IF(ISNUMBER(SEARCH(":",GZ30)),MID(GZ30,FIND(":",GZ30)+2,FIND("(",GZ30)-FIND(":",GZ30)-3),LEFT(GZ30,FIND("(",GZ30)-2)))</f>
        <v/>
      </c>
      <c r="GT30" s="102" t="str">
        <f>IF(GZ30="","",MID(GZ30,FIND("(",GZ30)+1,4))</f>
        <v/>
      </c>
      <c r="GU30" s="103" t="str">
        <f>IF(ISNUMBER(SEARCH("*female*",GZ30)),"female",IF(ISNUMBER(SEARCH("*male*",GZ30)),"male",""))</f>
        <v/>
      </c>
      <c r="GV30" s="104" t="str">
        <f>IF(GZ30="","",IF(ISERROR(MID(GZ30,FIND("male,",GZ30)+6,(FIND(")",GZ30)-(FIND("male,",GZ30)+6))))=TRUE,"missing/error",MID(GZ30,FIND("male,",GZ30)+6,(FIND(")",GZ30)-(FIND("male,",GZ30)+6)))))</f>
        <v/>
      </c>
      <c r="GW30" s="105" t="str">
        <f>IF(GS30="","",(MID(GS30,(SEARCH("^^",SUBSTITUTE(GS30," ","^^",LEN(GS30)-LEN(SUBSTITUTE(GS30," ","")))))+1,99)&amp;"_"&amp;LEFT(GS30,FIND(" ",GS30)-1)&amp;"_"&amp;GT30))</f>
        <v/>
      </c>
      <c r="GX30" s="2" t="str">
        <f>IF(GZ30="","",IF((LEN(GZ30)-LEN(SUBSTITUTE(GZ30,"male","")))/LEN("male")&gt;1,"!",IF(RIGHT(GZ30,1)=")","",IF(RIGHT(GZ30,2)=") ","",IF(RIGHT(GZ30,2)=").","","!!")))))</f>
        <v/>
      </c>
      <c r="GY30" s="96"/>
      <c r="GZ30" s="286"/>
      <c r="HA30" s="97" t="str">
        <f>IF(HE30="","",HA$3)</f>
        <v/>
      </c>
      <c r="HB30" s="98" t="str">
        <f>IF(HE30="","",HA$1)</f>
        <v/>
      </c>
      <c r="HC30" s="293" t="str">
        <f t="shared" si="220"/>
        <v/>
      </c>
      <c r="HD30" s="293" t="str">
        <f t="shared" si="221"/>
        <v/>
      </c>
      <c r="HE30" s="101" t="str">
        <f>IF(HL30="","",IF(ISNUMBER(SEARCH(":",HL30)),MID(HL30,FIND(":",HL30)+2,FIND("(",HL30)-FIND(":",HL30)-3),LEFT(HL30,FIND("(",HL30)-2)))</f>
        <v/>
      </c>
      <c r="HF30" s="102" t="str">
        <f>IF(HL30="","",MID(HL30,FIND("(",HL30)+1,4))</f>
        <v/>
      </c>
      <c r="HG30" s="103" t="str">
        <f>IF(ISNUMBER(SEARCH("*female*",HL30)),"female",IF(ISNUMBER(SEARCH("*male*",HL30)),"male",""))</f>
        <v/>
      </c>
      <c r="HH30" s="104" t="str">
        <f>IF(HL30="","",IF(ISERROR(MID(HL30,FIND("male,",HL30)+6,(FIND(")",HL30)-(FIND("male,",HL30)+6))))=TRUE,"missing/error",MID(HL30,FIND("male,",HL30)+6,(FIND(")",HL30)-(FIND("male,",HL30)+6)))))</f>
        <v/>
      </c>
      <c r="HI30" s="105" t="str">
        <f>IF(HE30="","",(MID(HE30,(SEARCH("^^",SUBSTITUTE(HE30," ","^^",LEN(HE30)-LEN(SUBSTITUTE(HE30," ","")))))+1,99)&amp;"_"&amp;LEFT(HE30,FIND(" ",HE30)-1)&amp;"_"&amp;HF30))</f>
        <v/>
      </c>
      <c r="HJ30" s="2" t="str">
        <f>IF(HL30="","",IF((LEN(HL30)-LEN(SUBSTITUTE(HL30,"male","")))/LEN("male")&gt;1,"!",IF(RIGHT(HL30,1)=")","",IF(RIGHT(HL30,2)=") ","",IF(RIGHT(HL30,2)=").","","!!")))))</f>
        <v/>
      </c>
      <c r="HK30" s="96"/>
      <c r="HL30" s="286"/>
      <c r="HM30" s="97" t="str">
        <f>IF(HQ30="","",HM$3)</f>
        <v/>
      </c>
      <c r="HN30" s="98" t="str">
        <f>IF(HQ30="","",HM$1)</f>
        <v/>
      </c>
      <c r="HO30" s="293" t="str">
        <f t="shared" si="96"/>
        <v/>
      </c>
      <c r="HP30" s="293" t="str">
        <f t="shared" si="97"/>
        <v/>
      </c>
      <c r="HQ30" s="101" t="str">
        <f>IF(HX30="","",IF(ISNUMBER(SEARCH(":",HX30)),MID(HX30,FIND(":",HX30)+2,FIND("(",HX30)-FIND(":",HX30)-3),LEFT(HX30,FIND("(",HX30)-2)))</f>
        <v/>
      </c>
      <c r="HR30" s="102" t="str">
        <f>IF(HX30="","",MID(HX30,FIND("(",HX30)+1,4))</f>
        <v/>
      </c>
      <c r="HS30" s="103" t="str">
        <f>IF(ISNUMBER(SEARCH("*female*",HX30)),"female",IF(ISNUMBER(SEARCH("*male*",HX30)),"male",""))</f>
        <v/>
      </c>
      <c r="HT30" s="104" t="str">
        <f t="shared" si="25"/>
        <v/>
      </c>
      <c r="HU30" s="105" t="str">
        <f>IF(HQ30="","",(MID(HQ30,(SEARCH("^^",SUBSTITUTE(HQ30," ","^^",LEN(HQ30)-LEN(SUBSTITUTE(HQ30," ","")))))+1,99)&amp;"_"&amp;LEFT(HQ30,FIND(" ",HQ30)-1)&amp;"_"&amp;HR30))</f>
        <v/>
      </c>
      <c r="HV30" s="2" t="str">
        <f>IF(HX30="","",IF((LEN(HX30)-LEN(SUBSTITUTE(HX30,"male","")))/LEN("male")&gt;1,"!",IF(RIGHT(HX30,1)=")","",IF(RIGHT(HX30,2)=") ","",IF(RIGHT(HX30,2)=").","","!!")))))</f>
        <v/>
      </c>
      <c r="HW30" s="96"/>
      <c r="HX30" s="286"/>
      <c r="HY30" s="97" t="str">
        <f>IF(IC30="","",HY$3)</f>
        <v/>
      </c>
      <c r="HZ30" s="98" t="str">
        <f>IF(IC30="","",HY$1)</f>
        <v/>
      </c>
      <c r="IA30" s="293" t="str">
        <f t="shared" si="222"/>
        <v/>
      </c>
      <c r="IB30" s="293" t="str">
        <f t="shared" si="223"/>
        <v/>
      </c>
      <c r="IC30" s="101" t="str">
        <f>IF(IJ30="","",IF(ISNUMBER(SEARCH(":",IJ30)),MID(IJ30,FIND(":",IJ30)+2,FIND("(",IJ30)-FIND(":",IJ30)-3),LEFT(IJ30,FIND("(",IJ30)-2)))</f>
        <v/>
      </c>
      <c r="ID30" s="102" t="str">
        <f>IF(IJ30="","",MID(IJ30,FIND("(",IJ30)+1,4))</f>
        <v/>
      </c>
      <c r="IE30" s="103" t="str">
        <f>IF(ISNUMBER(SEARCH("*female*",IJ30)),"female",IF(ISNUMBER(SEARCH("*male*",IJ30)),"male",""))</f>
        <v/>
      </c>
      <c r="IF30" s="104" t="str">
        <f>IF(IJ30="","",IF(ISERROR(MID(IJ30,FIND("male,",IJ30)+6,(FIND(")",IJ30)-(FIND("male,",IJ30)+6))))=TRUE,"missing/error",MID(IJ30,FIND("male,",IJ30)+6,(FIND(")",IJ30)-(FIND("male,",IJ30)+6)))))</f>
        <v/>
      </c>
      <c r="IG30" s="105" t="str">
        <f>IF(IC30="","",(MID(IC30,(SEARCH("^^",SUBSTITUTE(IC30," ","^^",LEN(IC30)-LEN(SUBSTITUTE(IC30," ","")))))+1,99)&amp;"_"&amp;LEFT(IC30,FIND(" ",IC30)-1)&amp;"_"&amp;ID30))</f>
        <v/>
      </c>
      <c r="IH30" s="2" t="str">
        <f>IF(IJ30="","",IF((LEN(IJ30)-LEN(SUBSTITUTE(IJ30,"male","")))/LEN("male")&gt;1,"!",IF(RIGHT(IJ30,1)=")","",IF(RIGHT(IJ30,2)=") ","",IF(RIGHT(IJ30,2)=").","","!!")))))</f>
        <v/>
      </c>
      <c r="II30" s="96"/>
      <c r="IJ30" s="286"/>
      <c r="IK30" s="291" t="str">
        <f>IF(IO30="","",IK$3)</f>
        <v/>
      </c>
      <c r="IL30" s="292" t="str">
        <f>IF(IO30="","",IK$1)</f>
        <v/>
      </c>
      <c r="IM30" s="293" t="str">
        <f>IF(IO30="","",IK$2)</f>
        <v/>
      </c>
      <c r="IN30" s="293" t="str">
        <f>IF(IO30="","",IK$3)</f>
        <v/>
      </c>
      <c r="IO30" s="294" t="str">
        <f>IF(IV30="","",IF(ISNUMBER(SEARCH(":",IV30)),MID(IV30,FIND(":",IV30)+2,FIND("(",IV30)-FIND(":",IV30)-3),LEFT(IV30,FIND("(",IV30)-2)))</f>
        <v/>
      </c>
      <c r="IP30" s="295" t="str">
        <f>IF(IV30="","",MID(IV30,FIND("(",IV30)+1,4))</f>
        <v/>
      </c>
      <c r="IQ30" s="296" t="str">
        <f>IF(ISNUMBER(SEARCH("*female*",IV30)),"female",IF(ISNUMBER(SEARCH("*male*",IV30)),"male",""))</f>
        <v/>
      </c>
      <c r="IR30" s="297" t="str">
        <f>IF(IV30="","",IF(ISERROR(MID(IV30,FIND("male,",IV30)+6,(FIND(")",IV30)-(FIND("male,",IV30)+6))))=TRUE,"missing/error",MID(IV30,FIND("male,",IV30)+6,(FIND(")",IV30)-(FIND("male,",IV30)+6)))))</f>
        <v/>
      </c>
      <c r="IS30" s="298" t="str">
        <f>IF(IO30="","",(MID(IO30,(SEARCH("^^",SUBSTITUTE(IO30," ","^^",LEN(IO30)-LEN(SUBSTITUTE(IO30," ","")))))+1,99)&amp;"_"&amp;LEFT(IO30,FIND(" ",IO30)-1)&amp;"_"&amp;IP30))</f>
        <v/>
      </c>
      <c r="IT30" s="299" t="str">
        <f>IF(IV30="","",IF((LEN(IV30)-LEN(SUBSTITUTE(IV30,"male","")))/LEN("male")&gt;1,"!",IF(RIGHT(IV30,1)=")","",IF(RIGHT(IV30,2)=") ","",IF(RIGHT(IV30,2)=").","","!!")))))</f>
        <v/>
      </c>
      <c r="IU30" s="300"/>
      <c r="IV30" s="286"/>
      <c r="IW30" s="97" t="str">
        <f t="shared" si="192"/>
        <v/>
      </c>
      <c r="IX30" s="98" t="str">
        <f t="shared" si="193"/>
        <v/>
      </c>
      <c r="IY30" s="293" t="str">
        <f t="shared" si="125"/>
        <v/>
      </c>
      <c r="IZ30" s="293" t="str">
        <f t="shared" si="126"/>
        <v/>
      </c>
      <c r="JA30" s="101" t="str">
        <f t="shared" si="194"/>
        <v/>
      </c>
      <c r="JB30" s="102" t="str">
        <f t="shared" si="195"/>
        <v/>
      </c>
      <c r="JC30" s="103" t="str">
        <f t="shared" si="196"/>
        <v/>
      </c>
      <c r="JD30" s="104" t="str">
        <f t="shared" si="197"/>
        <v/>
      </c>
      <c r="JE30" s="105" t="str">
        <f t="shared" si="198"/>
        <v/>
      </c>
      <c r="JF30" s="2" t="str">
        <f>IF(JH30="","",IF((LEN(JH30)-LEN(SUBSTITUTE(JH30,"male","")))/LEN("male")&gt;1,"!",IF(RIGHT(JH30,1)=")","",IF(RIGHT(JH30,2)=") ","",IF(RIGHT(JH30,2)=").","","!!")))))</f>
        <v/>
      </c>
      <c r="JG30" s="96"/>
      <c r="JH30" s="286"/>
      <c r="JI30" s="97" t="str">
        <f>IF(JM30="","",JI$3)</f>
        <v/>
      </c>
      <c r="JJ30" s="98" t="str">
        <f>IF(JM30="","",JI$1)</f>
        <v/>
      </c>
      <c r="JK30" s="99"/>
      <c r="JL30" s="100"/>
      <c r="JM30" s="101" t="str">
        <f>IF(JT30="","",IF(ISNUMBER(SEARCH(":",JT30)),MID(JT30,FIND(":",JT30)+2,FIND("(",JT30)-FIND(":",JT30)-3),LEFT(JT30,FIND("(",JT30)-2)))</f>
        <v/>
      </c>
      <c r="JN30" s="102" t="str">
        <f>IF(JT30="","",MID(JT30,FIND("(",JT30)+1,4))</f>
        <v/>
      </c>
      <c r="JO30" s="103" t="str">
        <f>IF(ISNUMBER(SEARCH("*female*",JT30)),"female",IF(ISNUMBER(SEARCH("*male*",JT30)),"male",""))</f>
        <v/>
      </c>
      <c r="JP30" s="104" t="str">
        <f>IF(JT30="","",IF(ISERROR(MID(JT30,FIND("male,",JT30)+6,(FIND(")",JT30)-(FIND("male,",JT30)+6))))=TRUE,"missing/error",MID(JT30,FIND("male,",JT30)+6,(FIND(")",JT30)-(FIND("male,",JT30)+6)))))</f>
        <v/>
      </c>
      <c r="JQ30" s="105" t="str">
        <f>IF(JM30="","",(MID(JM30,(SEARCH("^^",SUBSTITUTE(JM30," ","^^",LEN(JM30)-LEN(SUBSTITUTE(JM30," ","")))))+1,99)&amp;"_"&amp;LEFT(JM30,FIND(" ",JM30)-1)&amp;"_"&amp;JN30))</f>
        <v/>
      </c>
      <c r="JR30" s="2" t="str">
        <f>IF(JT30="","",IF((LEN(JT30)-LEN(SUBSTITUTE(JT30,"male","")))/LEN("male")&gt;1,"!",IF(RIGHT(JT30,1)=")","",IF(RIGHT(JT30,2)=") ","",IF(RIGHT(JT30,2)=").","","!!")))))</f>
        <v/>
      </c>
      <c r="JS30" s="96"/>
      <c r="JT30" s="286"/>
      <c r="JU30" s="97" t="str">
        <f>IF(JY30="","",JU$3)</f>
        <v/>
      </c>
      <c r="JV30" s="98" t="str">
        <f>IF(JY30="","",JU$1)</f>
        <v/>
      </c>
      <c r="JW30" s="99"/>
      <c r="JX30" s="100"/>
      <c r="JY30" s="101" t="str">
        <f>IF(KF30="","",IF(ISNUMBER(SEARCH(":",KF30)),MID(KF30,FIND(":",KF30)+2,FIND("(",KF30)-FIND(":",KF30)-3),LEFT(KF30,FIND("(",KF30)-2)))</f>
        <v/>
      </c>
      <c r="JZ30" s="102" t="str">
        <f>IF(KF30="","",MID(KF30,FIND("(",KF30)+1,4))</f>
        <v/>
      </c>
      <c r="KA30" s="103" t="str">
        <f>IF(ISNUMBER(SEARCH("*female*",KF30)),"female",IF(ISNUMBER(SEARCH("*male*",KF30)),"male",""))</f>
        <v/>
      </c>
      <c r="KB30" s="104" t="str">
        <f>IF(KF30="","",IF(ISERROR(MID(KF30,FIND("male,",KF30)+6,(FIND(")",KF30)-(FIND("male,",KF30)+6))))=TRUE,"missing/error",MID(KF30,FIND("male,",KF30)+6,(FIND(")",KF30)-(FIND("male,",KF30)+6)))))</f>
        <v/>
      </c>
      <c r="KC30" s="105" t="str">
        <f>IF(JY30="","",(MID(JY30,(SEARCH("^^",SUBSTITUTE(JY30," ","^^",LEN(JY30)-LEN(SUBSTITUTE(JY30," ","")))))+1,99)&amp;"_"&amp;LEFT(JY30,FIND(" ",JY30)-1)&amp;"_"&amp;JZ30))</f>
        <v/>
      </c>
      <c r="KD30" s="2" t="str">
        <f>IF(KF30="","",IF((LEN(KF30)-LEN(SUBSTITUTE(KF30,"male","")))/LEN("male")&gt;1,"!",IF(RIGHT(KF30,1)=")","",IF(RIGHT(KF30,2)=") ","",IF(RIGHT(KF30,2)=").","","!!")))))</f>
        <v/>
      </c>
      <c r="KE30" s="96"/>
      <c r="KF30" s="286"/>
    </row>
    <row r="31" spans="1:292" ht="13.5" customHeight="1" x14ac:dyDescent="0.2">
      <c r="A31" s="21"/>
      <c r="B31" s="96" t="s">
        <v>2696</v>
      </c>
      <c r="C31" s="2" t="s">
        <v>2697</v>
      </c>
      <c r="D31" s="286"/>
      <c r="E31" s="97"/>
      <c r="F31" s="98"/>
      <c r="G31" s="99"/>
      <c r="H31" s="100"/>
      <c r="I31" s="101"/>
      <c r="J31" s="102"/>
      <c r="K31" s="103"/>
      <c r="L31" s="104"/>
      <c r="M31" s="105"/>
      <c r="O31" s="96"/>
      <c r="P31" s="286"/>
      <c r="Q31" s="97"/>
      <c r="R31" s="98"/>
      <c r="S31" s="99"/>
      <c r="T31" s="100"/>
      <c r="U31" s="101"/>
      <c r="V31" s="102"/>
      <c r="W31" s="103"/>
      <c r="X31" s="104"/>
      <c r="Y31" s="105"/>
      <c r="AA31" s="96"/>
      <c r="AB31" s="286"/>
      <c r="AC31" s="97"/>
      <c r="AD31" s="98"/>
      <c r="AE31" s="99"/>
      <c r="AF31" s="100"/>
      <c r="AG31" s="101"/>
      <c r="AH31" s="102"/>
      <c r="AI31" s="103"/>
      <c r="AJ31" s="104"/>
      <c r="AK31" s="105"/>
      <c r="AM31" s="96"/>
      <c r="AN31" s="286"/>
      <c r="AO31" s="97"/>
      <c r="AP31" s="98"/>
      <c r="AQ31" s="99"/>
      <c r="AR31" s="100"/>
      <c r="AS31" s="101"/>
      <c r="AT31" s="102"/>
      <c r="AU31" s="103"/>
      <c r="AV31" s="104"/>
      <c r="AW31" s="105"/>
      <c r="AY31" s="96"/>
      <c r="AZ31" s="286"/>
      <c r="BA31" s="97"/>
      <c r="BB31" s="98"/>
      <c r="BC31" s="99"/>
      <c r="BD31" s="100"/>
      <c r="BE31" s="101"/>
      <c r="BF31" s="102"/>
      <c r="BG31" s="103"/>
      <c r="BH31" s="104"/>
      <c r="BI31" s="105"/>
      <c r="BK31" s="96"/>
      <c r="BL31" s="286"/>
      <c r="BM31" s="97"/>
      <c r="BN31" s="98"/>
      <c r="BO31" s="99"/>
      <c r="BP31" s="100"/>
      <c r="BQ31" s="101"/>
      <c r="BR31" s="102"/>
      <c r="BS31" s="103"/>
      <c r="BT31" s="104"/>
      <c r="BU31" s="105"/>
      <c r="BW31" s="96"/>
      <c r="BX31" s="286"/>
      <c r="BY31" s="97"/>
      <c r="BZ31" s="98"/>
      <c r="CA31" s="99"/>
      <c r="CB31" s="100"/>
      <c r="CC31" s="101"/>
      <c r="CD31" s="102"/>
      <c r="CE31" s="103"/>
      <c r="CF31" s="104"/>
      <c r="CG31" s="105"/>
      <c r="CI31" s="96"/>
      <c r="CJ31" s="286"/>
      <c r="CK31" s="97"/>
      <c r="CL31" s="98"/>
      <c r="CM31" s="99"/>
      <c r="CN31" s="100"/>
      <c r="CO31" s="101"/>
      <c r="CP31" s="102"/>
      <c r="CQ31" s="103"/>
      <c r="CR31" s="104"/>
      <c r="CS31" s="105"/>
      <c r="CU31" s="96"/>
      <c r="CV31" s="286"/>
      <c r="CW31" s="97"/>
      <c r="CX31" s="98"/>
      <c r="CY31" s="99"/>
      <c r="CZ31" s="100"/>
      <c r="DA31" s="101"/>
      <c r="DB31" s="102"/>
      <c r="DC31" s="103"/>
      <c r="DD31" s="104"/>
      <c r="DE31" s="105"/>
      <c r="DG31" s="96"/>
      <c r="DH31" s="286"/>
      <c r="DI31" s="97"/>
      <c r="DJ31" s="98"/>
      <c r="DK31" s="99"/>
      <c r="DL31" s="100"/>
      <c r="DM31" s="101"/>
      <c r="DN31" s="102"/>
      <c r="DO31" s="103"/>
      <c r="DP31" s="104"/>
      <c r="DQ31" s="105"/>
      <c r="DS31" s="96"/>
      <c r="DT31" s="286"/>
      <c r="DU31" s="97"/>
      <c r="DV31" s="98"/>
      <c r="DW31" s="99"/>
      <c r="DX31" s="100"/>
      <c r="DY31" s="101"/>
      <c r="DZ31" s="102"/>
      <c r="EA31" s="103"/>
      <c r="EB31" s="104"/>
      <c r="EC31" s="105"/>
      <c r="EE31" s="96"/>
      <c r="EF31" s="286"/>
      <c r="EG31" s="97"/>
      <c r="EH31" s="98"/>
      <c r="EI31" s="99"/>
      <c r="EJ31" s="100"/>
      <c r="EK31" s="101"/>
      <c r="EL31" s="102"/>
      <c r="EM31" s="103"/>
      <c r="EN31" s="104"/>
      <c r="EO31" s="105"/>
      <c r="EQ31" s="96"/>
      <c r="ER31" s="286"/>
      <c r="ES31" s="97"/>
      <c r="ET31" s="98"/>
      <c r="EU31" s="99"/>
      <c r="EV31" s="100"/>
      <c r="EW31" s="101"/>
      <c r="EX31" s="102"/>
      <c r="EY31" s="103"/>
      <c r="EZ31" s="104"/>
      <c r="FA31" s="105"/>
      <c r="FC31" s="96"/>
      <c r="FD31" s="286"/>
      <c r="FE31" s="97"/>
      <c r="FF31" s="98"/>
      <c r="FG31" s="99"/>
      <c r="FH31" s="100"/>
      <c r="FI31" s="101"/>
      <c r="FJ31" s="102"/>
      <c r="FK31" s="103"/>
      <c r="FL31" s="104"/>
      <c r="FM31" s="105"/>
      <c r="FO31" s="96"/>
      <c r="FP31" s="286"/>
      <c r="FQ31" s="97"/>
      <c r="FR31" s="98"/>
      <c r="FS31" s="99"/>
      <c r="FT31" s="100"/>
      <c r="FU31" s="101"/>
      <c r="FV31" s="102"/>
      <c r="FW31" s="103"/>
      <c r="FX31" s="104"/>
      <c r="FY31" s="105"/>
      <c r="GA31" s="96"/>
      <c r="GB31" s="286"/>
      <c r="GC31" s="97"/>
      <c r="GD31" s="98"/>
      <c r="GE31" s="99"/>
      <c r="GF31" s="100"/>
      <c r="GG31" s="101"/>
      <c r="GH31" s="102"/>
      <c r="GI31" s="103"/>
      <c r="GJ31" s="104"/>
      <c r="GK31" s="105"/>
      <c r="GM31" s="96"/>
      <c r="GN31" s="286"/>
      <c r="GO31" s="97"/>
      <c r="GP31" s="98"/>
      <c r="GQ31" s="99"/>
      <c r="GR31" s="100"/>
      <c r="GS31" s="101"/>
      <c r="GT31" s="102"/>
      <c r="GU31" s="103"/>
      <c r="GV31" s="104"/>
      <c r="GW31" s="105"/>
      <c r="GY31" s="96"/>
      <c r="GZ31" s="286"/>
      <c r="HA31" s="97"/>
      <c r="HB31" s="98"/>
      <c r="HC31" s="293" t="str">
        <f t="shared" si="220"/>
        <v/>
      </c>
      <c r="HD31" s="293" t="str">
        <f t="shared" si="221"/>
        <v/>
      </c>
      <c r="HE31" s="101"/>
      <c r="HF31" s="102"/>
      <c r="HG31" s="103"/>
      <c r="HH31" s="104"/>
      <c r="HI31" s="105"/>
      <c r="HK31" s="96"/>
      <c r="HL31" s="286"/>
      <c r="HM31" s="97"/>
      <c r="HN31" s="98"/>
      <c r="HO31" s="293" t="str">
        <f t="shared" si="96"/>
        <v/>
      </c>
      <c r="HP31" s="293" t="str">
        <f t="shared" si="97"/>
        <v/>
      </c>
      <c r="HQ31" s="101"/>
      <c r="HR31" s="102"/>
      <c r="HS31" s="103"/>
      <c r="HT31" s="104" t="str">
        <f t="shared" si="25"/>
        <v/>
      </c>
      <c r="HU31" s="105"/>
      <c r="HW31" s="96"/>
      <c r="HX31" s="286"/>
      <c r="HY31" s="97"/>
      <c r="HZ31" s="98"/>
      <c r="IA31" s="293" t="str">
        <f t="shared" si="222"/>
        <v/>
      </c>
      <c r="IB31" s="293" t="str">
        <f t="shared" si="223"/>
        <v/>
      </c>
      <c r="IC31" s="101"/>
      <c r="ID31" s="102"/>
      <c r="IE31" s="103"/>
      <c r="IF31" s="104"/>
      <c r="IG31" s="105"/>
      <c r="II31" s="96"/>
      <c r="IJ31" s="286"/>
      <c r="IK31" s="291"/>
      <c r="IL31" s="292"/>
      <c r="IM31" s="293"/>
      <c r="IN31" s="293"/>
      <c r="IO31" s="294"/>
      <c r="IP31" s="295"/>
      <c r="IQ31" s="296"/>
      <c r="IR31" s="297"/>
      <c r="IS31" s="298"/>
      <c r="IT31" s="299"/>
      <c r="IU31" s="300"/>
      <c r="IV31" s="286"/>
      <c r="IW31" s="97">
        <f t="shared" si="192"/>
        <v>44926</v>
      </c>
      <c r="IX31" s="98" t="str">
        <f t="shared" si="193"/>
        <v>Meloni I</v>
      </c>
      <c r="IY31" s="293">
        <f t="shared" si="125"/>
        <v>44856</v>
      </c>
      <c r="IZ31" s="293">
        <f t="shared" si="126"/>
        <v>44926</v>
      </c>
      <c r="JA31" s="101" t="str">
        <f t="shared" si="194"/>
        <v>Sebastiano Musumeci</v>
      </c>
      <c r="JB31" s="102" t="str">
        <f t="shared" si="195"/>
        <v>1955</v>
      </c>
      <c r="JC31" s="103" t="str">
        <f t="shared" si="196"/>
        <v>male</v>
      </c>
      <c r="JD31" s="104" t="str">
        <f t="shared" si="197"/>
        <v>it_fdi01</v>
      </c>
      <c r="JE31" s="105" t="str">
        <f t="shared" si="198"/>
        <v>Musumeci_Sebastiano_1955</v>
      </c>
      <c r="JG31" s="96"/>
      <c r="JH31" s="286" t="s">
        <v>2698</v>
      </c>
      <c r="JI31" s="97"/>
      <c r="JJ31" s="98"/>
      <c r="JK31" s="99"/>
      <c r="JL31" s="100"/>
      <c r="JM31" s="101"/>
      <c r="JN31" s="102"/>
      <c r="JO31" s="103"/>
      <c r="JP31" s="104"/>
      <c r="JQ31" s="105"/>
      <c r="JS31" s="96"/>
      <c r="JT31" s="286"/>
      <c r="JU31" s="97"/>
      <c r="JV31" s="98"/>
      <c r="JW31" s="99"/>
      <c r="JX31" s="100"/>
      <c r="JY31" s="101"/>
      <c r="JZ31" s="102"/>
      <c r="KA31" s="103"/>
      <c r="KB31" s="104"/>
      <c r="KC31" s="105"/>
      <c r="KE31" s="96"/>
      <c r="KF31" s="286"/>
    </row>
    <row r="32" spans="1:292" ht="13.5" customHeight="1" x14ac:dyDescent="0.2">
      <c r="A32" s="21"/>
      <c r="B32" s="96" t="s">
        <v>337</v>
      </c>
      <c r="C32" s="2" t="s">
        <v>338</v>
      </c>
      <c r="E32" s="97">
        <v>33340</v>
      </c>
      <c r="F32" s="98" t="s">
        <v>288</v>
      </c>
      <c r="G32" s="99">
        <v>32711</v>
      </c>
      <c r="H32" s="100">
        <v>33340</v>
      </c>
      <c r="I32" s="101" t="s">
        <v>739</v>
      </c>
      <c r="J32" s="102" t="s">
        <v>637</v>
      </c>
      <c r="K32" s="103" t="s">
        <v>531</v>
      </c>
      <c r="L32" s="104" t="s">
        <v>1328</v>
      </c>
      <c r="M32" s="105" t="s">
        <v>740</v>
      </c>
      <c r="O32" s="96"/>
      <c r="P32" s="286" t="s">
        <v>1194</v>
      </c>
      <c r="Q32" s="97">
        <v>33718</v>
      </c>
      <c r="R32" s="98" t="s">
        <v>507</v>
      </c>
      <c r="S32" s="99">
        <v>33340</v>
      </c>
      <c r="T32" s="100">
        <v>33718</v>
      </c>
      <c r="U32" s="101" t="s">
        <v>774</v>
      </c>
      <c r="V32" s="102" t="s">
        <v>775</v>
      </c>
      <c r="W32" s="103" t="s">
        <v>531</v>
      </c>
      <c r="X32" s="104" t="s">
        <v>1423</v>
      </c>
      <c r="Y32" s="105" t="s">
        <v>776</v>
      </c>
      <c r="Z32" s="2" t="s">
        <v>286</v>
      </c>
      <c r="AA32" s="96"/>
      <c r="AB32" s="286" t="s">
        <v>1194</v>
      </c>
      <c r="AC32" s="97">
        <v>34056</v>
      </c>
      <c r="AD32" s="98" t="s">
        <v>508</v>
      </c>
      <c r="AE32" s="99">
        <v>33783</v>
      </c>
      <c r="AF32" s="100">
        <v>34056</v>
      </c>
      <c r="AG32" s="101" t="s">
        <v>777</v>
      </c>
      <c r="AH32" s="102" t="s">
        <v>709</v>
      </c>
      <c r="AI32" s="103" t="s">
        <v>531</v>
      </c>
      <c r="AJ32" s="104" t="s">
        <v>1419</v>
      </c>
      <c r="AK32" s="105" t="s">
        <v>779</v>
      </c>
      <c r="AM32" s="96"/>
      <c r="AN32" s="286" t="s">
        <v>1194</v>
      </c>
      <c r="AO32" s="97" t="s">
        <v>286</v>
      </c>
      <c r="AP32" s="98" t="s">
        <v>286</v>
      </c>
      <c r="AQ32" s="99" t="s">
        <v>286</v>
      </c>
      <c r="AR32" s="100" t="s">
        <v>286</v>
      </c>
      <c r="AS32" s="101" t="s">
        <v>286</v>
      </c>
      <c r="AT32" s="102" t="s">
        <v>286</v>
      </c>
      <c r="AU32" s="103" t="s">
        <v>286</v>
      </c>
      <c r="AV32" s="104" t="s">
        <v>286</v>
      </c>
      <c r="AW32" s="105" t="s">
        <v>286</v>
      </c>
      <c r="AX32" s="2" t="s">
        <v>286</v>
      </c>
      <c r="AY32" s="96"/>
      <c r="AZ32" s="286"/>
      <c r="BA32" s="97" t="s">
        <v>286</v>
      </c>
      <c r="BB32" s="98" t="s">
        <v>286</v>
      </c>
      <c r="BC32" s="99" t="s">
        <v>286</v>
      </c>
      <c r="BD32" s="100" t="s">
        <v>286</v>
      </c>
      <c r="BE32" s="101" t="s">
        <v>286</v>
      </c>
      <c r="BF32" s="102" t="s">
        <v>286</v>
      </c>
      <c r="BG32" s="103" t="s">
        <v>286</v>
      </c>
      <c r="BH32" s="104" t="s">
        <v>286</v>
      </c>
      <c r="BI32" s="105" t="s">
        <v>286</v>
      </c>
      <c r="BJ32" s="2" t="s">
        <v>286</v>
      </c>
      <c r="BK32" s="96"/>
      <c r="BL32" s="286"/>
      <c r="BM32" s="97" t="s">
        <v>286</v>
      </c>
      <c r="BN32" s="98" t="s">
        <v>286</v>
      </c>
      <c r="BO32" s="99"/>
      <c r="BP32" s="100"/>
      <c r="BQ32" s="101" t="s">
        <v>286</v>
      </c>
      <c r="BR32" s="102" t="s">
        <v>286</v>
      </c>
      <c r="BS32" s="103" t="s">
        <v>286</v>
      </c>
      <c r="BT32" s="104" t="s">
        <v>286</v>
      </c>
      <c r="BU32" s="105" t="s">
        <v>286</v>
      </c>
      <c r="BV32" s="2" t="s">
        <v>286</v>
      </c>
      <c r="BW32" s="96"/>
      <c r="BX32" s="286"/>
      <c r="BY32" s="97" t="s">
        <v>286</v>
      </c>
      <c r="BZ32" s="98" t="s">
        <v>286</v>
      </c>
      <c r="CA32" s="99" t="s">
        <v>286</v>
      </c>
      <c r="CB32" s="100" t="s">
        <v>286</v>
      </c>
      <c r="CC32" s="101" t="s">
        <v>286</v>
      </c>
      <c r="CD32" s="102" t="s">
        <v>286</v>
      </c>
      <c r="CE32" s="103" t="s">
        <v>286</v>
      </c>
      <c r="CF32" s="104" t="s">
        <v>286</v>
      </c>
      <c r="CG32" s="105" t="s">
        <v>286</v>
      </c>
      <c r="CH32" s="2" t="s">
        <v>286</v>
      </c>
      <c r="CI32" s="96"/>
      <c r="CJ32" s="286"/>
      <c r="CK32" s="97" t="s">
        <v>286</v>
      </c>
      <c r="CL32" s="98" t="s">
        <v>286</v>
      </c>
      <c r="CM32" s="99" t="s">
        <v>286</v>
      </c>
      <c r="CN32" s="100" t="s">
        <v>286</v>
      </c>
      <c r="CO32" s="101" t="s">
        <v>286</v>
      </c>
      <c r="CP32" s="102" t="s">
        <v>286</v>
      </c>
      <c r="CQ32" s="103" t="s">
        <v>286</v>
      </c>
      <c r="CR32" s="104" t="s">
        <v>286</v>
      </c>
      <c r="CS32" s="105" t="s">
        <v>286</v>
      </c>
      <c r="CT32" s="2" t="s">
        <v>286</v>
      </c>
      <c r="CU32" s="96"/>
      <c r="CV32" s="286"/>
      <c r="CW32" s="97" t="s">
        <v>286</v>
      </c>
      <c r="CX32" s="98" t="s">
        <v>286</v>
      </c>
      <c r="CY32" s="99" t="s">
        <v>286</v>
      </c>
      <c r="CZ32" s="100" t="s">
        <v>286</v>
      </c>
      <c r="DA32" s="101" t="s">
        <v>286</v>
      </c>
      <c r="DB32" s="102" t="s">
        <v>286</v>
      </c>
      <c r="DC32" s="103" t="s">
        <v>286</v>
      </c>
      <c r="DD32" s="104" t="s">
        <v>286</v>
      </c>
      <c r="DE32" s="105" t="s">
        <v>286</v>
      </c>
      <c r="DF32" s="2" t="s">
        <v>286</v>
      </c>
      <c r="DG32" s="96"/>
      <c r="DH32" s="286"/>
      <c r="DI32" s="97" t="s">
        <v>286</v>
      </c>
      <c r="DJ32" s="98" t="s">
        <v>286</v>
      </c>
      <c r="DK32" s="99" t="s">
        <v>286</v>
      </c>
      <c r="DL32" s="100" t="s">
        <v>286</v>
      </c>
      <c r="DM32" s="101" t="s">
        <v>286</v>
      </c>
      <c r="DN32" s="102" t="s">
        <v>286</v>
      </c>
      <c r="DO32" s="103" t="s">
        <v>286</v>
      </c>
      <c r="DP32" s="104" t="s">
        <v>286</v>
      </c>
      <c r="DQ32" s="105" t="s">
        <v>286</v>
      </c>
      <c r="DR32" s="2" t="s">
        <v>286</v>
      </c>
      <c r="DS32" s="96"/>
      <c r="DT32" s="286"/>
      <c r="DU32" s="97" t="s">
        <v>286</v>
      </c>
      <c r="DV32" s="98" t="s">
        <v>286</v>
      </c>
      <c r="DW32" s="99" t="s">
        <v>286</v>
      </c>
      <c r="DX32" s="100" t="s">
        <v>286</v>
      </c>
      <c r="DY32" s="101" t="s">
        <v>286</v>
      </c>
      <c r="DZ32" s="102" t="s">
        <v>286</v>
      </c>
      <c r="EA32" s="103" t="s">
        <v>286</v>
      </c>
      <c r="EB32" s="104" t="s">
        <v>286</v>
      </c>
      <c r="EC32" s="105" t="s">
        <v>286</v>
      </c>
      <c r="EE32" s="96"/>
      <c r="EF32" s="286"/>
      <c r="EG32" s="97" t="s">
        <v>286</v>
      </c>
      <c r="EH32" s="98" t="s">
        <v>286</v>
      </c>
      <c r="EI32" s="99" t="s">
        <v>286</v>
      </c>
      <c r="EJ32" s="100" t="s">
        <v>286</v>
      </c>
      <c r="EK32" s="101" t="s">
        <v>286</v>
      </c>
      <c r="EL32" s="102" t="s">
        <v>286</v>
      </c>
      <c r="EM32" s="103" t="s">
        <v>286</v>
      </c>
      <c r="EN32" s="104" t="s">
        <v>286</v>
      </c>
      <c r="EO32" s="105" t="s">
        <v>286</v>
      </c>
      <c r="EQ32" s="96"/>
      <c r="ER32" s="286"/>
      <c r="ES32" s="97" t="s">
        <v>286</v>
      </c>
      <c r="ET32" s="98" t="s">
        <v>286</v>
      </c>
      <c r="EU32" s="99" t="s">
        <v>286</v>
      </c>
      <c r="EV32" s="100" t="s">
        <v>286</v>
      </c>
      <c r="EW32" s="101" t="s">
        <v>286</v>
      </c>
      <c r="EX32" s="102" t="s">
        <v>286</v>
      </c>
      <c r="EY32" s="103" t="s">
        <v>286</v>
      </c>
      <c r="EZ32" s="104" t="s">
        <v>286</v>
      </c>
      <c r="FA32" s="105" t="s">
        <v>286</v>
      </c>
      <c r="FB32" s="2" t="s">
        <v>286</v>
      </c>
      <c r="FC32" s="96"/>
      <c r="FD32" s="286"/>
      <c r="FE32" s="97" t="s">
        <v>286</v>
      </c>
      <c r="FF32" s="98" t="s">
        <v>286</v>
      </c>
      <c r="FG32" s="99" t="s">
        <v>286</v>
      </c>
      <c r="FH32" s="100" t="s">
        <v>286</v>
      </c>
      <c r="FI32" s="101" t="s">
        <v>286</v>
      </c>
      <c r="FJ32" s="102" t="s">
        <v>286</v>
      </c>
      <c r="FK32" s="103" t="s">
        <v>286</v>
      </c>
      <c r="FL32" s="104" t="s">
        <v>286</v>
      </c>
      <c r="FM32" s="105" t="s">
        <v>286</v>
      </c>
      <c r="FO32" s="96"/>
      <c r="FP32" s="286"/>
      <c r="FQ32" s="97" t="s">
        <v>286</v>
      </c>
      <c r="FR32" s="98" t="s">
        <v>286</v>
      </c>
      <c r="FS32" s="99" t="s">
        <v>286</v>
      </c>
      <c r="FT32" s="100" t="s">
        <v>286</v>
      </c>
      <c r="FU32" s="101" t="s">
        <v>286</v>
      </c>
      <c r="FV32" s="102" t="s">
        <v>286</v>
      </c>
      <c r="FW32" s="103" t="s">
        <v>286</v>
      </c>
      <c r="FX32" s="104" t="s">
        <v>286</v>
      </c>
      <c r="FY32" s="105" t="s">
        <v>286</v>
      </c>
      <c r="GA32" s="96"/>
      <c r="GB32" s="286"/>
      <c r="GC32" s="97" t="s">
        <v>286</v>
      </c>
      <c r="GD32" s="98" t="s">
        <v>286</v>
      </c>
      <c r="GE32" s="99" t="s">
        <v>286</v>
      </c>
      <c r="GF32" s="100" t="s">
        <v>286</v>
      </c>
      <c r="GG32" s="101" t="s">
        <v>286</v>
      </c>
      <c r="GH32" s="102" t="s">
        <v>286</v>
      </c>
      <c r="GI32" s="103" t="s">
        <v>286</v>
      </c>
      <c r="GJ32" s="104" t="s">
        <v>286</v>
      </c>
      <c r="GK32" s="105" t="s">
        <v>286</v>
      </c>
      <c r="GL32" s="2" t="s">
        <v>286</v>
      </c>
      <c r="GM32" s="96"/>
      <c r="GN32" s="286"/>
      <c r="GO32" s="97" t="str">
        <f>IF(GS32="","",GO$3)</f>
        <v/>
      </c>
      <c r="GP32" s="98" t="str">
        <f>IF(GS32="","",GO$1)</f>
        <v/>
      </c>
      <c r="GQ32" s="99" t="str">
        <f t="shared" ref="GQ32:GQ48" si="224">IF(GS32="","",GO$2)</f>
        <v/>
      </c>
      <c r="GR32" s="100" t="str">
        <f t="shared" ref="GR32:GR48" si="225">IF(GS32="","",GO$3)</f>
        <v/>
      </c>
      <c r="GS32" s="101" t="str">
        <f>IF(GZ32="","",IF(ISNUMBER(SEARCH(":",GZ32)),MID(GZ32,FIND(":",GZ32)+2,FIND("(",GZ32)-FIND(":",GZ32)-3),LEFT(GZ32,FIND("(",GZ32)-2)))</f>
        <v/>
      </c>
      <c r="GT32" s="102" t="str">
        <f>IF(GZ32="","",MID(GZ32,FIND("(",GZ32)+1,4))</f>
        <v/>
      </c>
      <c r="GU32" s="103" t="str">
        <f>IF(ISNUMBER(SEARCH("*female*",GZ32)),"female",IF(ISNUMBER(SEARCH("*male*",GZ32)),"male",""))</f>
        <v/>
      </c>
      <c r="GV32" s="104" t="str">
        <f>IF(GZ32="","",IF(ISERROR(MID(GZ32,FIND("male,",GZ32)+6,(FIND(")",GZ32)-(FIND("male,",GZ32)+6))))=TRUE,"missing/error",MID(GZ32,FIND("male,",GZ32)+6,(FIND(")",GZ32)-(FIND("male,",GZ32)+6)))))</f>
        <v/>
      </c>
      <c r="GW32" s="105" t="str">
        <f>IF(GS32="","",(MID(GS32,(SEARCH("^^",SUBSTITUTE(GS32," ","^^",LEN(GS32)-LEN(SUBSTITUTE(GS32," ","")))))+1,99)&amp;"_"&amp;LEFT(GS32,FIND(" ",GS32)-1)&amp;"_"&amp;GT32))</f>
        <v/>
      </c>
      <c r="GX32" s="2" t="str">
        <f>IF(GZ32="","",IF((LEN(GZ32)-LEN(SUBSTITUTE(GZ32,"male","")))/LEN("male")&gt;1,"!",IF(RIGHT(GZ32,1)=")","",IF(RIGHT(GZ32,2)=") ","",IF(RIGHT(GZ32,2)=").","","!!")))))</f>
        <v/>
      </c>
      <c r="GY32" s="96"/>
      <c r="GZ32" s="286"/>
      <c r="HA32" s="97" t="str">
        <f>IF(HE32="","",HA$3)</f>
        <v/>
      </c>
      <c r="HB32" s="98" t="str">
        <f>IF(HE32="","",HA$1)</f>
        <v/>
      </c>
      <c r="HC32" s="293" t="str">
        <f t="shared" si="220"/>
        <v/>
      </c>
      <c r="HD32" s="293" t="str">
        <f t="shared" si="221"/>
        <v/>
      </c>
      <c r="HE32" s="101" t="str">
        <f>IF(HL32="","",IF(ISNUMBER(SEARCH(":",HL32)),MID(HL32,FIND(":",HL32)+2,FIND("(",HL32)-FIND(":",HL32)-3),LEFT(HL32,FIND("(",HL32)-2)))</f>
        <v/>
      </c>
      <c r="HF32" s="102" t="str">
        <f>IF(HL32="","",MID(HL32,FIND("(",HL32)+1,4))</f>
        <v/>
      </c>
      <c r="HG32" s="103" t="str">
        <f>IF(ISNUMBER(SEARCH("*female*",HL32)),"female",IF(ISNUMBER(SEARCH("*male*",HL32)),"male",""))</f>
        <v/>
      </c>
      <c r="HH32" s="104" t="str">
        <f>IF(HL32="","",IF(ISERROR(MID(HL32,FIND("male,",HL32)+6,(FIND(")",HL32)-(FIND("male,",HL32)+6))))=TRUE,"missing/error",MID(HL32,FIND("male,",HL32)+6,(FIND(")",HL32)-(FIND("male,",HL32)+6)))))</f>
        <v/>
      </c>
      <c r="HI32" s="105" t="str">
        <f>IF(HE32="","",(MID(HE32,(SEARCH("^^",SUBSTITUTE(HE32," ","^^",LEN(HE32)-LEN(SUBSTITUTE(HE32," ","")))))+1,99)&amp;"_"&amp;LEFT(HE32,FIND(" ",HE32)-1)&amp;"_"&amp;HF32))</f>
        <v/>
      </c>
      <c r="HJ32" s="2" t="str">
        <f>IF(HL32="","",IF((LEN(HL32)-LEN(SUBSTITUTE(HL32,"male","")))/LEN("male")&gt;1,"!",IF(RIGHT(HL32,1)=")","",IF(RIGHT(HL32,2)=") ","",IF(RIGHT(HL32,2)=").","","!!")))))</f>
        <v/>
      </c>
      <c r="HK32" s="96"/>
      <c r="HL32" s="286"/>
      <c r="HM32" s="97" t="str">
        <f>IF(HQ32="","",HM$3)</f>
        <v/>
      </c>
      <c r="HN32" s="98" t="str">
        <f>IF(HQ32="","",HM$1)</f>
        <v/>
      </c>
      <c r="HO32" s="293" t="str">
        <f t="shared" si="96"/>
        <v/>
      </c>
      <c r="HP32" s="293" t="str">
        <f t="shared" si="97"/>
        <v/>
      </c>
      <c r="HQ32" s="101" t="str">
        <f>IF(HX32="","",IF(ISNUMBER(SEARCH(":",HX32)),MID(HX32,FIND(":",HX32)+2,FIND("(",HX32)-FIND(":",HX32)-3),LEFT(HX32,FIND("(",HX32)-2)))</f>
        <v/>
      </c>
      <c r="HR32" s="102" t="str">
        <f>IF(HX32="","",MID(HX32,FIND("(",HX32)+1,4))</f>
        <v/>
      </c>
      <c r="HS32" s="103" t="str">
        <f>IF(ISNUMBER(SEARCH("*female*",HX32)),"female",IF(ISNUMBER(SEARCH("*male*",HX32)),"male",""))</f>
        <v/>
      </c>
      <c r="HT32" s="104" t="str">
        <f t="shared" si="25"/>
        <v/>
      </c>
      <c r="HU32" s="105" t="str">
        <f>IF(HQ32="","",(MID(HQ32,(SEARCH("^^",SUBSTITUTE(HQ32," ","^^",LEN(HQ32)-LEN(SUBSTITUTE(HQ32," ","")))))+1,99)&amp;"_"&amp;LEFT(HQ32,FIND(" ",HQ32)-1)&amp;"_"&amp;HR32))</f>
        <v/>
      </c>
      <c r="HV32" s="2" t="str">
        <f>IF(HX32="","",IF((LEN(HX32)-LEN(SUBSTITUTE(HX32,"male","")))/LEN("male")&gt;1,"!",IF(RIGHT(HX32,1)=")","",IF(RIGHT(HX32,2)=") ","",IF(RIGHT(HX32,2)=").","","!!")))))</f>
        <v/>
      </c>
      <c r="HW32" s="96"/>
      <c r="HX32" s="286"/>
      <c r="HY32" s="97" t="str">
        <f>IF(IC32="","",HY$3)</f>
        <v/>
      </c>
      <c r="HZ32" s="98" t="str">
        <f>IF(IC32="","",HY$1)</f>
        <v/>
      </c>
      <c r="IA32" s="293" t="str">
        <f t="shared" si="222"/>
        <v/>
      </c>
      <c r="IB32" s="293" t="str">
        <f t="shared" si="223"/>
        <v/>
      </c>
      <c r="IC32" s="101" t="str">
        <f>IF(IJ32="","",IF(ISNUMBER(SEARCH(":",IJ32)),MID(IJ32,FIND(":",IJ32)+2,FIND("(",IJ32)-FIND(":",IJ32)-3),LEFT(IJ32,FIND("(",IJ32)-2)))</f>
        <v/>
      </c>
      <c r="ID32" s="102" t="str">
        <f>IF(IJ32="","",MID(IJ32,FIND("(",IJ32)+1,4))</f>
        <v/>
      </c>
      <c r="IE32" s="103" t="str">
        <f>IF(ISNUMBER(SEARCH("*female*",IJ32)),"female",IF(ISNUMBER(SEARCH("*male*",IJ32)),"male",""))</f>
        <v/>
      </c>
      <c r="IF32" s="104" t="str">
        <f>IF(IJ32="","",IF(ISERROR(MID(IJ32,FIND("male,",IJ32)+6,(FIND(")",IJ32)-(FIND("male,",IJ32)+6))))=TRUE,"missing/error",MID(IJ32,FIND("male,",IJ32)+6,(FIND(")",IJ32)-(FIND("male,",IJ32)+6)))))</f>
        <v/>
      </c>
      <c r="IG32" s="105" t="str">
        <f>IF(IC32="","",(MID(IC32,(SEARCH("^^",SUBSTITUTE(IC32," ","^^",LEN(IC32)-LEN(SUBSTITUTE(IC32," ","")))))+1,99)&amp;"_"&amp;LEFT(IC32,FIND(" ",IC32)-1)&amp;"_"&amp;ID32))</f>
        <v/>
      </c>
      <c r="IH32" s="2" t="str">
        <f>IF(IJ32="","",IF((LEN(IJ32)-LEN(SUBSTITUTE(IJ32,"male","")))/LEN("male")&gt;1,"!",IF(RIGHT(IJ32,1)=")","",IF(RIGHT(IJ32,2)=") ","",IF(RIGHT(IJ32,2)=").","","!!")))))</f>
        <v/>
      </c>
      <c r="II32" s="96"/>
      <c r="IJ32" s="286"/>
      <c r="IK32" s="291" t="str">
        <f t="shared" ref="IK32:IK62" si="226">IF(IO32="","",IK$3)</f>
        <v/>
      </c>
      <c r="IL32" s="292" t="str">
        <f t="shared" ref="IL32:IL62" si="227">IF(IO32="","",IK$1)</f>
        <v/>
      </c>
      <c r="IM32" s="293" t="str">
        <f t="shared" ref="IM32:IM62" si="228">IF(IO32="","",IK$2)</f>
        <v/>
      </c>
      <c r="IN32" s="293" t="str">
        <f t="shared" ref="IN32:IN62" si="229">IF(IO32="","",IK$3)</f>
        <v/>
      </c>
      <c r="IO32" s="294" t="str">
        <f t="shared" ref="IO32:IO62" si="230">IF(IV32="","",IF(ISNUMBER(SEARCH(":",IV32)),MID(IV32,FIND(":",IV32)+2,FIND("(",IV32)-FIND(":",IV32)-3),LEFT(IV32,FIND("(",IV32)-2)))</f>
        <v/>
      </c>
      <c r="IP32" s="295" t="str">
        <f t="shared" ref="IP32:IP62" si="231">IF(IV32="","",MID(IV32,FIND("(",IV32)+1,4))</f>
        <v/>
      </c>
      <c r="IQ32" s="296" t="str">
        <f t="shared" ref="IQ32:IQ62" si="232">IF(ISNUMBER(SEARCH("*female*",IV32)),"female",IF(ISNUMBER(SEARCH("*male*",IV32)),"male",""))</f>
        <v/>
      </c>
      <c r="IR32" s="297" t="str">
        <f t="shared" ref="IR32:IR62" si="233">IF(IV32="","",IF(ISERROR(MID(IV32,FIND("male,",IV32)+6,(FIND(")",IV32)-(FIND("male,",IV32)+6))))=TRUE,"missing/error",MID(IV32,FIND("male,",IV32)+6,(FIND(")",IV32)-(FIND("male,",IV32)+6)))))</f>
        <v/>
      </c>
      <c r="IS32" s="298" t="str">
        <f t="shared" ref="IS32:IS62" si="234">IF(IO32="","",(MID(IO32,(SEARCH("^^",SUBSTITUTE(IO32," ","^^",LEN(IO32)-LEN(SUBSTITUTE(IO32," ","")))))+1,99)&amp;"_"&amp;LEFT(IO32,FIND(" ",IO32)-1)&amp;"_"&amp;IP32))</f>
        <v/>
      </c>
      <c r="IT32" s="299" t="str">
        <f t="shared" ref="IT32:IT62" si="235">IF(IV32="","",IF((LEN(IV32)-LEN(SUBSTITUTE(IV32,"male","")))/LEN("male")&gt;1,"!",IF(RIGHT(IV32,1)=")","",IF(RIGHT(IV32,2)=") ","",IF(RIGHT(IV32,2)=").","","!!")))))</f>
        <v/>
      </c>
      <c r="IU32" s="300"/>
      <c r="IV32" s="286"/>
      <c r="IW32" s="97" t="str">
        <f t="shared" si="192"/>
        <v/>
      </c>
      <c r="IX32" s="98" t="str">
        <f t="shared" si="193"/>
        <v/>
      </c>
      <c r="IY32" s="293" t="str">
        <f t="shared" si="125"/>
        <v/>
      </c>
      <c r="IZ32" s="293" t="str">
        <f t="shared" si="126"/>
        <v/>
      </c>
      <c r="JA32" s="101" t="str">
        <f t="shared" si="194"/>
        <v/>
      </c>
      <c r="JB32" s="102" t="str">
        <f t="shared" si="195"/>
        <v/>
      </c>
      <c r="JC32" s="103" t="str">
        <f t="shared" si="196"/>
        <v/>
      </c>
      <c r="JD32" s="104" t="str">
        <f t="shared" si="197"/>
        <v/>
      </c>
      <c r="JE32" s="105" t="str">
        <f t="shared" si="198"/>
        <v/>
      </c>
      <c r="JF32" s="2" t="str">
        <f>IF(JH32="","",IF((LEN(JH32)-LEN(SUBSTITUTE(JH32,"male","")))/LEN("male")&gt;1,"!",IF(RIGHT(JH32,1)=")","",IF(RIGHT(JH32,2)=") ","",IF(RIGHT(JH32,2)=").","","!!")))))</f>
        <v/>
      </c>
      <c r="JG32" s="96"/>
      <c r="JH32" s="286"/>
      <c r="JI32" s="97" t="str">
        <f>IF(JM32="","",JI$3)</f>
        <v/>
      </c>
      <c r="JJ32" s="98" t="str">
        <f>IF(JM32="","",JI$1)</f>
        <v/>
      </c>
      <c r="JK32" s="99"/>
      <c r="JL32" s="100"/>
      <c r="JM32" s="101" t="str">
        <f>IF(JT32="","",IF(ISNUMBER(SEARCH(":",JT32)),MID(JT32,FIND(":",JT32)+2,FIND("(",JT32)-FIND(":",JT32)-3),LEFT(JT32,FIND("(",JT32)-2)))</f>
        <v/>
      </c>
      <c r="JN32" s="102" t="str">
        <f>IF(JT32="","",MID(JT32,FIND("(",JT32)+1,4))</f>
        <v/>
      </c>
      <c r="JO32" s="103" t="str">
        <f>IF(ISNUMBER(SEARCH("*female*",JT32)),"female",IF(ISNUMBER(SEARCH("*male*",JT32)),"male",""))</f>
        <v/>
      </c>
      <c r="JP32" s="104" t="str">
        <f>IF(JT32="","",IF(ISERROR(MID(JT32,FIND("male,",JT32)+6,(FIND(")",JT32)-(FIND("male,",JT32)+6))))=TRUE,"missing/error",MID(JT32,FIND("male,",JT32)+6,(FIND(")",JT32)-(FIND("male,",JT32)+6)))))</f>
        <v/>
      </c>
      <c r="JQ32" s="105" t="str">
        <f>IF(JM32="","",(MID(JM32,(SEARCH("^^",SUBSTITUTE(JM32," ","^^",LEN(JM32)-LEN(SUBSTITUTE(JM32," ","")))))+1,99)&amp;"_"&amp;LEFT(JM32,FIND(" ",JM32)-1)&amp;"_"&amp;JN32))</f>
        <v/>
      </c>
      <c r="JR32" s="2" t="str">
        <f>IF(JT32="","",IF((LEN(JT32)-LEN(SUBSTITUTE(JT32,"male","")))/LEN("male")&gt;1,"!",IF(RIGHT(JT32,1)=")","",IF(RIGHT(JT32,2)=") ","",IF(RIGHT(JT32,2)=").","","!!")))))</f>
        <v/>
      </c>
      <c r="JS32" s="96"/>
      <c r="JT32" s="286"/>
      <c r="JU32" s="97" t="str">
        <f>IF(JY32="","",JU$3)</f>
        <v/>
      </c>
      <c r="JV32" s="98" t="str">
        <f>IF(JY32="","",JU$1)</f>
        <v/>
      </c>
      <c r="JW32" s="99"/>
      <c r="JX32" s="100"/>
      <c r="JY32" s="101" t="str">
        <f>IF(KF32="","",IF(ISNUMBER(SEARCH(":",KF32)),MID(KF32,FIND(":",KF32)+2,FIND("(",KF32)-FIND(":",KF32)-3),LEFT(KF32,FIND("(",KF32)-2)))</f>
        <v/>
      </c>
      <c r="JZ32" s="102" t="str">
        <f>IF(KF32="","",MID(KF32,FIND("(",KF32)+1,4))</f>
        <v/>
      </c>
      <c r="KA32" s="103" t="str">
        <f>IF(ISNUMBER(SEARCH("*female*",KF32)),"female",IF(ISNUMBER(SEARCH("*male*",KF32)),"male",""))</f>
        <v/>
      </c>
      <c r="KB32" s="104" t="str">
        <f>IF(KF32="","",IF(ISERROR(MID(KF32,FIND("male,",KF32)+6,(FIND(")",KF32)-(FIND("male,",KF32)+6))))=TRUE,"missing/error",MID(KF32,FIND("male,",KF32)+6,(FIND(")",KF32)-(FIND("male,",KF32)+6)))))</f>
        <v/>
      </c>
      <c r="KC32" s="105" t="str">
        <f>IF(JY32="","",(MID(JY32,(SEARCH("^^",SUBSTITUTE(JY32," ","^^",LEN(JY32)-LEN(SUBSTITUTE(JY32," ","")))))+1,99)&amp;"_"&amp;LEFT(JY32,FIND(" ",JY32)-1)&amp;"_"&amp;JZ32))</f>
        <v/>
      </c>
      <c r="KD32" s="2" t="str">
        <f>IF(KF32="","",IF((LEN(KF32)-LEN(SUBSTITUTE(KF32,"male","")))/LEN("male")&gt;1,"!",IF(RIGHT(KF32,1)=")","",IF(RIGHT(KF32,2)=") ","",IF(RIGHT(KF32,2)=").","","!!")))))</f>
        <v/>
      </c>
      <c r="KE32" s="96"/>
      <c r="KF32" s="286"/>
    </row>
    <row r="33" spans="1:292" ht="13.5" customHeight="1" x14ac:dyDescent="0.2">
      <c r="A33" s="21"/>
      <c r="B33" s="2" t="s">
        <v>433</v>
      </c>
      <c r="C33" s="2" t="s">
        <v>434</v>
      </c>
      <c r="E33" s="97" t="s">
        <v>286</v>
      </c>
      <c r="F33" s="98" t="s">
        <v>286</v>
      </c>
      <c r="G33" s="99" t="s">
        <v>286</v>
      </c>
      <c r="H33" s="100" t="s">
        <v>286</v>
      </c>
      <c r="I33" s="101" t="s">
        <v>286</v>
      </c>
      <c r="J33" s="102" t="s">
        <v>286</v>
      </c>
      <c r="K33" s="103" t="s">
        <v>286</v>
      </c>
      <c r="L33" s="104" t="s">
        <v>286</v>
      </c>
      <c r="M33" s="105" t="s">
        <v>286</v>
      </c>
      <c r="O33" s="96"/>
      <c r="P33" s="286"/>
      <c r="Q33" s="97" t="s">
        <v>286</v>
      </c>
      <c r="R33" s="98" t="s">
        <v>286</v>
      </c>
      <c r="S33" s="99" t="s">
        <v>286</v>
      </c>
      <c r="T33" s="100" t="s">
        <v>286</v>
      </c>
      <c r="U33" s="101" t="s">
        <v>286</v>
      </c>
      <c r="V33" s="102" t="s">
        <v>286</v>
      </c>
      <c r="W33" s="103" t="s">
        <v>286</v>
      </c>
      <c r="X33" s="104" t="s">
        <v>286</v>
      </c>
      <c r="Y33" s="105" t="s">
        <v>286</v>
      </c>
      <c r="Z33" s="2" t="s">
        <v>286</v>
      </c>
      <c r="AA33" s="96"/>
      <c r="AB33" s="286"/>
      <c r="AC33" s="97" t="s">
        <v>286</v>
      </c>
      <c r="AD33" s="98" t="s">
        <v>286</v>
      </c>
      <c r="AE33" s="99" t="s">
        <v>286</v>
      </c>
      <c r="AF33" s="100" t="s">
        <v>286</v>
      </c>
      <c r="AG33" s="101" t="s">
        <v>286</v>
      </c>
      <c r="AH33" s="102" t="s">
        <v>286</v>
      </c>
      <c r="AI33" s="103" t="s">
        <v>286</v>
      </c>
      <c r="AJ33" s="104" t="s">
        <v>286</v>
      </c>
      <c r="AK33" s="105" t="s">
        <v>286</v>
      </c>
      <c r="AM33" s="96"/>
      <c r="AN33" s="286"/>
      <c r="AO33" s="97" t="s">
        <v>286</v>
      </c>
      <c r="AP33" s="98" t="s">
        <v>286</v>
      </c>
      <c r="AQ33" s="99" t="s">
        <v>286</v>
      </c>
      <c r="AR33" s="100" t="s">
        <v>286</v>
      </c>
      <c r="AS33" s="101" t="s">
        <v>286</v>
      </c>
      <c r="AT33" s="102" t="s">
        <v>286</v>
      </c>
      <c r="AU33" s="103" t="s">
        <v>286</v>
      </c>
      <c r="AV33" s="104" t="s">
        <v>286</v>
      </c>
      <c r="AW33" s="105" t="s">
        <v>286</v>
      </c>
      <c r="AX33" s="2" t="s">
        <v>286</v>
      </c>
      <c r="AY33" s="96"/>
      <c r="AZ33" s="286"/>
      <c r="BA33" s="97" t="s">
        <v>286</v>
      </c>
      <c r="BB33" s="98" t="s">
        <v>286</v>
      </c>
      <c r="BC33" s="99" t="s">
        <v>286</v>
      </c>
      <c r="BD33" s="100" t="s">
        <v>286</v>
      </c>
      <c r="BE33" s="101" t="s">
        <v>286</v>
      </c>
      <c r="BF33" s="102" t="s">
        <v>286</v>
      </c>
      <c r="BG33" s="103" t="s">
        <v>286</v>
      </c>
      <c r="BH33" s="104" t="s">
        <v>286</v>
      </c>
      <c r="BI33" s="105" t="s">
        <v>286</v>
      </c>
      <c r="BJ33" s="2" t="s">
        <v>286</v>
      </c>
      <c r="BK33" s="96"/>
      <c r="BL33" s="286"/>
      <c r="BM33" s="97" t="s">
        <v>286</v>
      </c>
      <c r="BN33" s="98" t="s">
        <v>286</v>
      </c>
      <c r="BO33" s="99" t="s">
        <v>286</v>
      </c>
      <c r="BP33" s="100" t="s">
        <v>286</v>
      </c>
      <c r="BQ33" s="101" t="s">
        <v>286</v>
      </c>
      <c r="BR33" s="102" t="s">
        <v>286</v>
      </c>
      <c r="BS33" s="103" t="s">
        <v>286</v>
      </c>
      <c r="BT33" s="104" t="s">
        <v>286</v>
      </c>
      <c r="BU33" s="105" t="s">
        <v>286</v>
      </c>
      <c r="BV33" s="2" t="s">
        <v>286</v>
      </c>
      <c r="BW33" s="96"/>
      <c r="BX33" s="286"/>
      <c r="BY33" s="97" t="s">
        <v>286</v>
      </c>
      <c r="BZ33" s="98" t="s">
        <v>286</v>
      </c>
      <c r="CA33" s="99" t="s">
        <v>286</v>
      </c>
      <c r="CB33" s="100" t="s">
        <v>286</v>
      </c>
      <c r="CC33" s="101" t="s">
        <v>286</v>
      </c>
      <c r="CD33" s="102" t="s">
        <v>286</v>
      </c>
      <c r="CE33" s="103" t="s">
        <v>286</v>
      </c>
      <c r="CF33" s="104" t="s">
        <v>286</v>
      </c>
      <c r="CG33" s="105" t="s">
        <v>286</v>
      </c>
      <c r="CH33" s="2" t="s">
        <v>286</v>
      </c>
      <c r="CI33" s="96"/>
      <c r="CJ33" s="286"/>
      <c r="CK33" s="97">
        <v>36516</v>
      </c>
      <c r="CL33" s="98" t="s">
        <v>514</v>
      </c>
      <c r="CM33" s="99">
        <v>36089</v>
      </c>
      <c r="CN33" s="100">
        <v>36516</v>
      </c>
      <c r="CO33" s="101" t="s">
        <v>1060</v>
      </c>
      <c r="CP33" s="102" t="s">
        <v>619</v>
      </c>
      <c r="CQ33" s="103" t="s">
        <v>531</v>
      </c>
      <c r="CR33" s="104" t="s">
        <v>1429</v>
      </c>
      <c r="CS33" s="105" t="s">
        <v>1061</v>
      </c>
      <c r="CT33" s="2" t="s">
        <v>286</v>
      </c>
      <c r="CU33" s="96"/>
      <c r="CV33" s="286"/>
      <c r="CW33" s="97">
        <v>36641</v>
      </c>
      <c r="CX33" s="98" t="s">
        <v>515</v>
      </c>
      <c r="CY33" s="99">
        <v>36516</v>
      </c>
      <c r="CZ33" s="100">
        <v>36641</v>
      </c>
      <c r="DA33" s="101" t="s">
        <v>1060</v>
      </c>
      <c r="DB33" s="102" t="s">
        <v>619</v>
      </c>
      <c r="DC33" s="103" t="s">
        <v>531</v>
      </c>
      <c r="DD33" s="104" t="s">
        <v>1431</v>
      </c>
      <c r="DE33" s="105" t="s">
        <v>1061</v>
      </c>
      <c r="DF33" s="2" t="s">
        <v>286</v>
      </c>
      <c r="DG33" s="96"/>
      <c r="DH33" s="286"/>
      <c r="DI33" s="97">
        <v>37053</v>
      </c>
      <c r="DJ33" s="98" t="s">
        <v>516</v>
      </c>
      <c r="DK33" s="99">
        <v>36641</v>
      </c>
      <c r="DL33" s="100">
        <v>37053</v>
      </c>
      <c r="DM33" s="101" t="s">
        <v>1060</v>
      </c>
      <c r="DN33" s="102" t="s">
        <v>619</v>
      </c>
      <c r="DO33" s="103" t="s">
        <v>531</v>
      </c>
      <c r="DP33" s="104" t="s">
        <v>1431</v>
      </c>
      <c r="DQ33" s="105" t="s">
        <v>1061</v>
      </c>
      <c r="DR33" s="2" t="s">
        <v>286</v>
      </c>
      <c r="DS33" s="96"/>
      <c r="DT33" s="286"/>
      <c r="DU33" s="97">
        <v>38465</v>
      </c>
      <c r="DV33" s="98" t="s">
        <v>517</v>
      </c>
      <c r="DW33" s="284">
        <v>37053</v>
      </c>
      <c r="DX33" s="100">
        <v>38465</v>
      </c>
      <c r="DY33" s="101" t="s">
        <v>1063</v>
      </c>
      <c r="DZ33" s="102" t="s">
        <v>677</v>
      </c>
      <c r="EA33" s="103" t="s">
        <v>531</v>
      </c>
      <c r="EB33" s="104" t="s">
        <v>1321</v>
      </c>
      <c r="EC33" s="105" t="s">
        <v>1064</v>
      </c>
      <c r="EE33" s="96"/>
      <c r="EF33" s="286"/>
      <c r="EG33" s="97">
        <v>38854</v>
      </c>
      <c r="EH33" s="98" t="s">
        <v>518</v>
      </c>
      <c r="EI33" s="99">
        <v>38465</v>
      </c>
      <c r="EJ33" s="100">
        <v>38854</v>
      </c>
      <c r="EK33" s="101" t="s">
        <v>1065</v>
      </c>
      <c r="EL33" s="102" t="s">
        <v>661</v>
      </c>
      <c r="EM33" s="103" t="s">
        <v>531</v>
      </c>
      <c r="EN33" s="104" t="s">
        <v>1321</v>
      </c>
      <c r="EO33" s="105" t="s">
        <v>1066</v>
      </c>
      <c r="EQ33" s="96"/>
      <c r="ER33" s="286"/>
      <c r="ES33" s="97">
        <v>39576</v>
      </c>
      <c r="ET33" s="98" t="s">
        <v>519</v>
      </c>
      <c r="EU33" s="99">
        <v>38854</v>
      </c>
      <c r="EV33" s="100">
        <v>39576</v>
      </c>
      <c r="EW33" s="101" t="s">
        <v>1067</v>
      </c>
      <c r="EX33" s="102" t="s">
        <v>579</v>
      </c>
      <c r="EY33" s="103" t="s">
        <v>531</v>
      </c>
      <c r="EZ33" s="104" t="s">
        <v>1399</v>
      </c>
      <c r="FA33" s="105" t="s">
        <v>1068</v>
      </c>
      <c r="FB33" s="2" t="s">
        <v>286</v>
      </c>
      <c r="FC33" s="96"/>
      <c r="FD33" s="286"/>
      <c r="FE33" s="97" t="s">
        <v>286</v>
      </c>
      <c r="FF33" s="98" t="s">
        <v>286</v>
      </c>
      <c r="FG33" s="99" t="s">
        <v>286</v>
      </c>
      <c r="FH33" s="100" t="s">
        <v>286</v>
      </c>
      <c r="FI33" s="101" t="s">
        <v>286</v>
      </c>
      <c r="FJ33" s="102" t="s">
        <v>286</v>
      </c>
      <c r="FK33" s="103" t="s">
        <v>286</v>
      </c>
      <c r="FL33" s="104" t="s">
        <v>286</v>
      </c>
      <c r="FM33" s="105" t="s">
        <v>286</v>
      </c>
      <c r="FO33" s="96"/>
      <c r="FP33" s="286"/>
      <c r="FQ33" s="97" t="s">
        <v>286</v>
      </c>
      <c r="FR33" s="98" t="s">
        <v>286</v>
      </c>
      <c r="FS33" s="99" t="s">
        <v>286</v>
      </c>
      <c r="FT33" s="100" t="s">
        <v>286</v>
      </c>
      <c r="FU33" s="101" t="s">
        <v>286</v>
      </c>
      <c r="FV33" s="102" t="s">
        <v>286</v>
      </c>
      <c r="FW33" s="103" t="s">
        <v>286</v>
      </c>
      <c r="FX33" s="104" t="s">
        <v>286</v>
      </c>
      <c r="FY33" s="105" t="s">
        <v>286</v>
      </c>
      <c r="GA33" s="96"/>
      <c r="GB33" s="286"/>
      <c r="GC33" s="97" t="s">
        <v>286</v>
      </c>
      <c r="GD33" s="98" t="s">
        <v>286</v>
      </c>
      <c r="GE33" s="99" t="s">
        <v>286</v>
      </c>
      <c r="GF33" s="100" t="s">
        <v>286</v>
      </c>
      <c r="GG33" s="101" t="s">
        <v>286</v>
      </c>
      <c r="GH33" s="102" t="s">
        <v>286</v>
      </c>
      <c r="GI33" s="103" t="s">
        <v>286</v>
      </c>
      <c r="GJ33" s="104" t="s">
        <v>286</v>
      </c>
      <c r="GK33" s="105" t="s">
        <v>286</v>
      </c>
      <c r="GL33" s="2" t="s">
        <v>286</v>
      </c>
      <c r="GM33" s="96"/>
      <c r="GN33" s="286"/>
      <c r="GO33" s="97" t="str">
        <f>IF(GS33="","",GO$3)</f>
        <v/>
      </c>
      <c r="GP33" s="98" t="str">
        <f>IF(GS33="","",GO$1)</f>
        <v/>
      </c>
      <c r="GQ33" s="99" t="str">
        <f t="shared" si="224"/>
        <v/>
      </c>
      <c r="GR33" s="100" t="str">
        <f t="shared" si="225"/>
        <v/>
      </c>
      <c r="GS33" s="101" t="str">
        <f>IF(GZ33="","",IF(ISNUMBER(SEARCH(":",GZ33)),MID(GZ33,FIND(":",GZ33)+2,FIND("(",GZ33)-FIND(":",GZ33)-3),LEFT(GZ33,FIND("(",GZ33)-2)))</f>
        <v/>
      </c>
      <c r="GT33" s="102" t="str">
        <f>IF(GZ33="","",MID(GZ33,FIND("(",GZ33)+1,4))</f>
        <v/>
      </c>
      <c r="GU33" s="103" t="str">
        <f>IF(ISNUMBER(SEARCH("*female*",GZ33)),"female",IF(ISNUMBER(SEARCH("*male*",GZ33)),"male",""))</f>
        <v/>
      </c>
      <c r="GV33" s="104" t="str">
        <f>IF(GZ33="","",IF(ISERROR(MID(GZ33,FIND("male,",GZ33)+6,(FIND(")",GZ33)-(FIND("male,",GZ33)+6))))=TRUE,"missing/error",MID(GZ33,FIND("male,",GZ33)+6,(FIND(")",GZ33)-(FIND("male,",GZ33)+6)))))</f>
        <v/>
      </c>
      <c r="GW33" s="105" t="str">
        <f>IF(GS33="","",(MID(GS33,(SEARCH("^^",SUBSTITUTE(GS33," ","^^",LEN(GS33)-LEN(SUBSTITUTE(GS33," ","")))))+1,99)&amp;"_"&amp;LEFT(GS33,FIND(" ",GS33)-1)&amp;"_"&amp;GT33))</f>
        <v/>
      </c>
      <c r="GX33" s="2" t="str">
        <f>IF(GZ33="","",IF((LEN(GZ33)-LEN(SUBSTITUTE(GZ33,"male","")))/LEN("male")&gt;1,"!",IF(RIGHT(GZ33,1)=")","",IF(RIGHT(GZ33,2)=") ","",IF(RIGHT(GZ33,2)=").","","!!")))))</f>
        <v/>
      </c>
      <c r="GY33" s="96"/>
      <c r="GZ33" s="286"/>
      <c r="HA33" s="97" t="str">
        <f>IF(HE33="","",HA$3)</f>
        <v/>
      </c>
      <c r="HB33" s="98" t="str">
        <f>IF(HE33="","",HA$1)</f>
        <v/>
      </c>
      <c r="HC33" s="293" t="str">
        <f t="shared" si="220"/>
        <v/>
      </c>
      <c r="HD33" s="293" t="str">
        <f t="shared" si="221"/>
        <v/>
      </c>
      <c r="HE33" s="101" t="str">
        <f>IF(HL33="","",IF(ISNUMBER(SEARCH(":",HL33)),MID(HL33,FIND(":",HL33)+2,FIND("(",HL33)-FIND(":",HL33)-3),LEFT(HL33,FIND("(",HL33)-2)))</f>
        <v/>
      </c>
      <c r="HF33" s="102" t="str">
        <f>IF(HL33="","",MID(HL33,FIND("(",HL33)+1,4))</f>
        <v/>
      </c>
      <c r="HG33" s="103" t="str">
        <f>IF(ISNUMBER(SEARCH("*female*",HL33)),"female",IF(ISNUMBER(SEARCH("*male*",HL33)),"male",""))</f>
        <v/>
      </c>
      <c r="HH33" s="104" t="str">
        <f>IF(HL33="","",IF(ISERROR(MID(HL33,FIND("male,",HL33)+6,(FIND(")",HL33)-(FIND("male,",HL33)+6))))=TRUE,"missing/error",MID(HL33,FIND("male,",HL33)+6,(FIND(")",HL33)-(FIND("male,",HL33)+6)))))</f>
        <v/>
      </c>
      <c r="HI33" s="105" t="str">
        <f>IF(HE33="","",(MID(HE33,(SEARCH("^^",SUBSTITUTE(HE33," ","^^",LEN(HE33)-LEN(SUBSTITUTE(HE33," ","")))))+1,99)&amp;"_"&amp;LEFT(HE33,FIND(" ",HE33)-1)&amp;"_"&amp;HF33))</f>
        <v/>
      </c>
      <c r="HJ33" s="2" t="str">
        <f>IF(HL33="","",IF((LEN(HL33)-LEN(SUBSTITUTE(HL33,"male","")))/LEN("male")&gt;1,"!",IF(RIGHT(HL33,1)=")","",IF(RIGHT(HL33,2)=") ","",IF(RIGHT(HL33,2)=").","","!!")))))</f>
        <v/>
      </c>
      <c r="HK33" s="96"/>
      <c r="HL33" s="286"/>
      <c r="HM33" s="97" t="str">
        <f>IF(HQ33="","",HM$3)</f>
        <v/>
      </c>
      <c r="HN33" s="98" t="str">
        <f>IF(HQ33="","",HM$1)</f>
        <v/>
      </c>
      <c r="HO33" s="293" t="str">
        <f t="shared" si="96"/>
        <v/>
      </c>
      <c r="HP33" s="293" t="str">
        <f t="shared" si="97"/>
        <v/>
      </c>
      <c r="HQ33" s="101" t="str">
        <f>IF(HX33="","",IF(ISNUMBER(SEARCH(":",HX33)),MID(HX33,FIND(":",HX33)+2,FIND("(",HX33)-FIND(":",HX33)-3),LEFT(HX33,FIND("(",HX33)-2)))</f>
        <v/>
      </c>
      <c r="HR33" s="102" t="str">
        <f>IF(HX33="","",MID(HX33,FIND("(",HX33)+1,4))</f>
        <v/>
      </c>
      <c r="HS33" s="103" t="str">
        <f>IF(ISNUMBER(SEARCH("*female*",HX33)),"female",IF(ISNUMBER(SEARCH("*male*",HX33)),"male",""))</f>
        <v/>
      </c>
      <c r="HT33" s="104" t="str">
        <f t="shared" si="25"/>
        <v/>
      </c>
      <c r="HU33" s="105" t="str">
        <f>IF(HQ33="","",(MID(HQ33,(SEARCH("^^",SUBSTITUTE(HQ33," ","^^",LEN(HQ33)-LEN(SUBSTITUTE(HQ33," ","")))))+1,99)&amp;"_"&amp;LEFT(HQ33,FIND(" ",HQ33)-1)&amp;"_"&amp;HR33))</f>
        <v/>
      </c>
      <c r="HV33" s="2" t="str">
        <f>IF(HX33="","",IF((LEN(HX33)-LEN(SUBSTITUTE(HX33,"male","")))/LEN("male")&gt;1,"!",IF(RIGHT(HX33,1)=")","",IF(RIGHT(HX33,2)=") ","",IF(RIGHT(HX33,2)=").","","!!")))))</f>
        <v/>
      </c>
      <c r="HW33" s="96"/>
      <c r="HX33" s="286"/>
      <c r="HY33" s="97" t="str">
        <f>IF(IC33="","",HY$3)</f>
        <v/>
      </c>
      <c r="HZ33" s="98" t="str">
        <f>IF(IC33="","",HY$1)</f>
        <v/>
      </c>
      <c r="IA33" s="293" t="str">
        <f t="shared" si="222"/>
        <v/>
      </c>
      <c r="IB33" s="293" t="str">
        <f t="shared" si="223"/>
        <v/>
      </c>
      <c r="IC33" s="101" t="str">
        <f>IF(IJ33="","",IF(ISNUMBER(SEARCH(":",IJ33)),MID(IJ33,FIND(":",IJ33)+2,FIND("(",IJ33)-FIND(":",IJ33)-3),LEFT(IJ33,FIND("(",IJ33)-2)))</f>
        <v/>
      </c>
      <c r="ID33" s="102" t="str">
        <f>IF(IJ33="","",MID(IJ33,FIND("(",IJ33)+1,4))</f>
        <v/>
      </c>
      <c r="IE33" s="103" t="str">
        <f>IF(ISNUMBER(SEARCH("*female*",IJ33)),"female",IF(ISNUMBER(SEARCH("*male*",IJ33)),"male",""))</f>
        <v/>
      </c>
      <c r="IF33" s="104" t="str">
        <f>IF(IJ33="","",IF(ISERROR(MID(IJ33,FIND("male,",IJ33)+6,(FIND(")",IJ33)-(FIND("male,",IJ33)+6))))=TRUE,"missing/error",MID(IJ33,FIND("male,",IJ33)+6,(FIND(")",IJ33)-(FIND("male,",IJ33)+6)))))</f>
        <v/>
      </c>
      <c r="IG33" s="105" t="str">
        <f>IF(IC33="","",(MID(IC33,(SEARCH("^^",SUBSTITUTE(IC33," ","^^",LEN(IC33)-LEN(SUBSTITUTE(IC33," ","")))))+1,99)&amp;"_"&amp;LEFT(IC33,FIND(" ",IC33)-1)&amp;"_"&amp;ID33))</f>
        <v/>
      </c>
      <c r="IH33" s="2" t="str">
        <f>IF(IJ33="","",IF((LEN(IJ33)-LEN(SUBSTITUTE(IJ33,"male","")))/LEN("male")&gt;1,"!",IF(RIGHT(IJ33,1)=")","",IF(RIGHT(IJ33,2)=") ","",IF(RIGHT(IJ33,2)=").","","!!")))))</f>
        <v/>
      </c>
      <c r="II33" s="96"/>
      <c r="IJ33" s="286"/>
      <c r="IK33" s="291" t="str">
        <f t="shared" si="226"/>
        <v/>
      </c>
      <c r="IL33" s="292" t="str">
        <f t="shared" si="227"/>
        <v/>
      </c>
      <c r="IM33" s="293" t="str">
        <f t="shared" si="228"/>
        <v/>
      </c>
      <c r="IN33" s="293" t="str">
        <f t="shared" si="229"/>
        <v/>
      </c>
      <c r="IO33" s="294" t="str">
        <f t="shared" si="230"/>
        <v/>
      </c>
      <c r="IP33" s="295" t="str">
        <f t="shared" si="231"/>
        <v/>
      </c>
      <c r="IQ33" s="296" t="str">
        <f t="shared" si="232"/>
        <v/>
      </c>
      <c r="IR33" s="297" t="str">
        <f t="shared" si="233"/>
        <v/>
      </c>
      <c r="IS33" s="298" t="str">
        <f t="shared" si="234"/>
        <v/>
      </c>
      <c r="IT33" s="299" t="str">
        <f t="shared" si="235"/>
        <v/>
      </c>
      <c r="IU33" s="300"/>
      <c r="IV33" s="286"/>
      <c r="IW33" s="97" t="str">
        <f t="shared" si="192"/>
        <v/>
      </c>
      <c r="IX33" s="98" t="str">
        <f t="shared" si="193"/>
        <v/>
      </c>
      <c r="IY33" s="293" t="str">
        <f t="shared" si="125"/>
        <v/>
      </c>
      <c r="IZ33" s="293" t="str">
        <f t="shared" si="126"/>
        <v/>
      </c>
      <c r="JA33" s="101" t="str">
        <f t="shared" si="194"/>
        <v/>
      </c>
      <c r="JB33" s="102" t="str">
        <f t="shared" si="195"/>
        <v/>
      </c>
      <c r="JC33" s="103" t="str">
        <f t="shared" si="196"/>
        <v/>
      </c>
      <c r="JD33" s="104" t="str">
        <f t="shared" si="197"/>
        <v/>
      </c>
      <c r="JE33" s="105" t="str">
        <f t="shared" si="198"/>
        <v/>
      </c>
      <c r="JG33" s="4"/>
      <c r="JI33" s="97"/>
      <c r="JJ33" s="98"/>
      <c r="JK33" s="99"/>
      <c r="JL33" s="4"/>
      <c r="JM33" s="101"/>
      <c r="JN33" s="102"/>
      <c r="JO33" s="103"/>
      <c r="JP33" s="104"/>
      <c r="JQ33" s="105"/>
      <c r="JS33" s="4"/>
      <c r="JU33" s="97"/>
      <c r="JV33" s="98"/>
      <c r="JW33" s="99"/>
      <c r="JX33" s="4"/>
      <c r="JY33" s="101"/>
      <c r="JZ33" s="102"/>
      <c r="KA33" s="103"/>
      <c r="KB33" s="104"/>
      <c r="KC33" s="105"/>
      <c r="KE33" s="4"/>
    </row>
    <row r="34" spans="1:292" ht="13.5" customHeight="1" x14ac:dyDescent="0.2">
      <c r="A34" s="21"/>
      <c r="B34" s="2" t="s">
        <v>2472</v>
      </c>
      <c r="C34" s="2" t="s">
        <v>2471</v>
      </c>
      <c r="D34" s="287"/>
      <c r="E34" s="97"/>
      <c r="F34" s="98"/>
      <c r="G34" s="99"/>
      <c r="H34" s="100"/>
      <c r="I34" s="101"/>
      <c r="J34" s="102"/>
      <c r="K34" s="103"/>
      <c r="L34" s="104"/>
      <c r="M34" s="105"/>
      <c r="O34" s="96"/>
      <c r="P34" s="286"/>
      <c r="Q34" s="97"/>
      <c r="R34" s="98"/>
      <c r="S34" s="99"/>
      <c r="T34" s="100"/>
      <c r="U34" s="101"/>
      <c r="V34" s="102"/>
      <c r="W34" s="103"/>
      <c r="X34" s="104"/>
      <c r="Y34" s="105"/>
      <c r="AA34" s="96"/>
      <c r="AB34" s="286"/>
      <c r="AC34" s="97"/>
      <c r="AD34" s="98"/>
      <c r="AE34" s="99"/>
      <c r="AF34" s="100"/>
      <c r="AG34" s="101"/>
      <c r="AH34" s="102"/>
      <c r="AI34" s="103"/>
      <c r="AJ34" s="104"/>
      <c r="AK34" s="105"/>
      <c r="AM34" s="96"/>
      <c r="AN34" s="286"/>
      <c r="AO34" s="97"/>
      <c r="AP34" s="98"/>
      <c r="AQ34" s="99"/>
      <c r="AR34" s="100"/>
      <c r="AS34" s="101"/>
      <c r="AT34" s="102"/>
      <c r="AU34" s="103"/>
      <c r="AV34" s="104"/>
      <c r="AW34" s="105"/>
      <c r="AY34" s="96"/>
      <c r="AZ34" s="286"/>
      <c r="BA34" s="97"/>
      <c r="BB34" s="98"/>
      <c r="BC34" s="99"/>
      <c r="BD34" s="100"/>
      <c r="BE34" s="101"/>
      <c r="BF34" s="102"/>
      <c r="BG34" s="103"/>
      <c r="BH34" s="104"/>
      <c r="BI34" s="105"/>
      <c r="BK34" s="96"/>
      <c r="BL34" s="286"/>
      <c r="BM34" s="97"/>
      <c r="BN34" s="98"/>
      <c r="BO34" s="99"/>
      <c r="BP34" s="100"/>
      <c r="BQ34" s="101"/>
      <c r="BR34" s="102"/>
      <c r="BS34" s="103"/>
      <c r="BT34" s="104"/>
      <c r="BU34" s="105"/>
      <c r="BW34" s="96"/>
      <c r="BX34" s="286"/>
      <c r="BY34" s="97"/>
      <c r="BZ34" s="98"/>
      <c r="CA34" s="99"/>
      <c r="CB34" s="100"/>
      <c r="CC34" s="101"/>
      <c r="CD34" s="102"/>
      <c r="CE34" s="103"/>
      <c r="CF34" s="104"/>
      <c r="CG34" s="105"/>
      <c r="CI34" s="96"/>
      <c r="CJ34" s="286"/>
      <c r="CK34" s="97"/>
      <c r="CL34" s="98"/>
      <c r="CM34" s="99"/>
      <c r="CN34" s="100"/>
      <c r="CO34" s="101"/>
      <c r="CP34" s="102"/>
      <c r="CQ34" s="103"/>
      <c r="CR34" s="104"/>
      <c r="CS34" s="105"/>
      <c r="CU34" s="96"/>
      <c r="CV34" s="286"/>
      <c r="CW34" s="97"/>
      <c r="CX34" s="98"/>
      <c r="CY34" s="99"/>
      <c r="CZ34" s="100"/>
      <c r="DA34" s="101"/>
      <c r="DB34" s="102"/>
      <c r="DC34" s="103"/>
      <c r="DD34" s="104"/>
      <c r="DE34" s="105"/>
      <c r="DG34" s="96"/>
      <c r="DH34" s="286"/>
      <c r="DI34" s="97"/>
      <c r="DJ34" s="98"/>
      <c r="DK34" s="99"/>
      <c r="DL34" s="100"/>
      <c r="DM34" s="101"/>
      <c r="DN34" s="102"/>
      <c r="DO34" s="103"/>
      <c r="DP34" s="104"/>
      <c r="DQ34" s="105"/>
      <c r="DS34" s="96"/>
      <c r="DT34" s="286"/>
      <c r="DU34" s="97"/>
      <c r="DV34" s="98"/>
      <c r="DW34" s="99"/>
      <c r="DX34" s="100"/>
      <c r="DY34" s="101"/>
      <c r="DZ34" s="102"/>
      <c r="EA34" s="103"/>
      <c r="EB34" s="104"/>
      <c r="EC34" s="105"/>
      <c r="EE34" s="96"/>
      <c r="EF34" s="286"/>
      <c r="EG34" s="97"/>
      <c r="EH34" s="98"/>
      <c r="EI34" s="99"/>
      <c r="EJ34" s="100"/>
      <c r="EK34" s="101"/>
      <c r="EL34" s="102"/>
      <c r="EM34" s="103"/>
      <c r="EN34" s="104"/>
      <c r="EO34" s="105"/>
      <c r="EQ34" s="96"/>
      <c r="ER34" s="286"/>
      <c r="ES34" s="97"/>
      <c r="ET34" s="98"/>
      <c r="EU34" s="99"/>
      <c r="EV34" s="100"/>
      <c r="EW34" s="101"/>
      <c r="EX34" s="102"/>
      <c r="EY34" s="103"/>
      <c r="EZ34" s="104"/>
      <c r="FA34" s="105"/>
      <c r="FC34" s="96"/>
      <c r="FD34" s="286"/>
      <c r="FE34" s="97"/>
      <c r="FF34" s="98"/>
      <c r="FG34" s="99"/>
      <c r="FH34" s="100"/>
      <c r="FI34" s="101"/>
      <c r="FJ34" s="102"/>
      <c r="FK34" s="103"/>
      <c r="FL34" s="104"/>
      <c r="FM34" s="105"/>
      <c r="FO34" s="96"/>
      <c r="FP34" s="286"/>
      <c r="FQ34" s="97"/>
      <c r="FR34" s="98"/>
      <c r="FS34" s="99"/>
      <c r="FT34" s="100"/>
      <c r="FU34" s="101"/>
      <c r="FV34" s="102"/>
      <c r="FW34" s="103"/>
      <c r="FX34" s="104"/>
      <c r="FY34" s="105"/>
      <c r="GA34" s="96"/>
      <c r="GB34" s="286"/>
      <c r="GC34" s="97">
        <v>41692</v>
      </c>
      <c r="GD34" s="98" t="s">
        <v>522</v>
      </c>
      <c r="GE34" s="99">
        <v>41391</v>
      </c>
      <c r="GF34" s="100">
        <v>41692</v>
      </c>
      <c r="GG34" s="101" t="s">
        <v>2474</v>
      </c>
      <c r="GH34" s="102" t="s">
        <v>999</v>
      </c>
      <c r="GI34" s="103" t="s">
        <v>531</v>
      </c>
      <c r="GJ34" s="104" t="s">
        <v>1475</v>
      </c>
      <c r="GK34" s="105" t="s">
        <v>2475</v>
      </c>
      <c r="GL34" s="2" t="str">
        <f>IF(GN34="","",IF((LEN(GN34)-LEN(SUBSTITUTE(GN34,"male","")))/LEN("male")&gt;1,"!",IF(RIGHT(GN34,1)=")","",IF(RIGHT(GN34,2)=") ","",IF(RIGHT(GN34,2)=").","","!!")))))</f>
        <v/>
      </c>
      <c r="GM34" s="96"/>
      <c r="GN34" s="286"/>
      <c r="GO34" s="97"/>
      <c r="GP34" s="98"/>
      <c r="GQ34" s="99" t="str">
        <f t="shared" si="224"/>
        <v/>
      </c>
      <c r="GR34" s="100" t="str">
        <f t="shared" si="225"/>
        <v/>
      </c>
      <c r="GS34" s="101"/>
      <c r="GT34" s="102"/>
      <c r="GU34" s="103"/>
      <c r="GV34" s="104"/>
      <c r="GW34" s="105"/>
      <c r="GY34" s="96"/>
      <c r="GZ34" s="286"/>
      <c r="HA34" s="97"/>
      <c r="HB34" s="98"/>
      <c r="HC34" s="293" t="str">
        <f t="shared" si="220"/>
        <v/>
      </c>
      <c r="HD34" s="293" t="str">
        <f t="shared" si="221"/>
        <v/>
      </c>
      <c r="HE34" s="101"/>
      <c r="HF34" s="102"/>
      <c r="HG34" s="103"/>
      <c r="HH34" s="104"/>
      <c r="HI34" s="105"/>
      <c r="HK34" s="96"/>
      <c r="HL34" s="286"/>
      <c r="HM34" s="97"/>
      <c r="HN34" s="98"/>
      <c r="HO34" s="293" t="str">
        <f t="shared" si="96"/>
        <v/>
      </c>
      <c r="HP34" s="293" t="str">
        <f t="shared" si="97"/>
        <v/>
      </c>
      <c r="HQ34" s="101"/>
      <c r="HR34" s="102"/>
      <c r="HS34" s="103"/>
      <c r="HT34" s="104" t="str">
        <f t="shared" si="25"/>
        <v/>
      </c>
      <c r="HU34" s="105"/>
      <c r="HW34" s="96"/>
      <c r="HX34" s="286"/>
      <c r="HY34" s="97"/>
      <c r="HZ34" s="98"/>
      <c r="IA34" s="293" t="str">
        <f t="shared" si="222"/>
        <v/>
      </c>
      <c r="IB34" s="293" t="str">
        <f t="shared" si="223"/>
        <v/>
      </c>
      <c r="IC34" s="101"/>
      <c r="ID34" s="102"/>
      <c r="IE34" s="103"/>
      <c r="IF34" s="104"/>
      <c r="IG34" s="105"/>
      <c r="II34" s="96"/>
      <c r="IJ34" s="286"/>
      <c r="IK34" s="291" t="str">
        <f t="shared" si="226"/>
        <v/>
      </c>
      <c r="IL34" s="292" t="str">
        <f t="shared" si="227"/>
        <v/>
      </c>
      <c r="IM34" s="293" t="str">
        <f t="shared" si="228"/>
        <v/>
      </c>
      <c r="IN34" s="293" t="str">
        <f t="shared" si="229"/>
        <v/>
      </c>
      <c r="IO34" s="294" t="str">
        <f t="shared" si="230"/>
        <v/>
      </c>
      <c r="IP34" s="295" t="str">
        <f t="shared" si="231"/>
        <v/>
      </c>
      <c r="IQ34" s="296" t="str">
        <f t="shared" si="232"/>
        <v/>
      </c>
      <c r="IR34" s="297" t="str">
        <f t="shared" si="233"/>
        <v/>
      </c>
      <c r="IS34" s="298" t="str">
        <f t="shared" si="234"/>
        <v/>
      </c>
      <c r="IT34" s="299" t="str">
        <f t="shared" si="235"/>
        <v/>
      </c>
      <c r="IU34" s="300"/>
      <c r="IV34" s="286"/>
      <c r="IW34" s="97" t="str">
        <f t="shared" si="192"/>
        <v/>
      </c>
      <c r="IX34" s="98" t="str">
        <f t="shared" si="193"/>
        <v/>
      </c>
      <c r="IY34" s="293" t="str">
        <f t="shared" si="125"/>
        <v/>
      </c>
      <c r="IZ34" s="293" t="str">
        <f t="shared" si="126"/>
        <v/>
      </c>
      <c r="JA34" s="101" t="str">
        <f t="shared" si="194"/>
        <v/>
      </c>
      <c r="JB34" s="102" t="str">
        <f t="shared" si="195"/>
        <v/>
      </c>
      <c r="JC34" s="103" t="str">
        <f t="shared" si="196"/>
        <v/>
      </c>
      <c r="JD34" s="104" t="str">
        <f t="shared" si="197"/>
        <v/>
      </c>
      <c r="JE34" s="105" t="str">
        <f t="shared" si="198"/>
        <v/>
      </c>
      <c r="JG34" s="4"/>
      <c r="JI34" s="97"/>
      <c r="JJ34" s="98"/>
      <c r="JK34" s="99"/>
      <c r="JL34" s="4"/>
      <c r="JM34" s="101"/>
      <c r="JN34" s="102"/>
      <c r="JO34" s="103"/>
      <c r="JP34" s="104"/>
      <c r="JQ34" s="105"/>
      <c r="JS34" s="4"/>
      <c r="JU34" s="97"/>
      <c r="JV34" s="98"/>
      <c r="JW34" s="99"/>
      <c r="JX34" s="4"/>
      <c r="JY34" s="101"/>
      <c r="JZ34" s="102"/>
      <c r="KA34" s="103"/>
      <c r="KB34" s="104"/>
      <c r="KC34" s="105"/>
      <c r="KE34" s="4"/>
    </row>
    <row r="35" spans="1:292" ht="13.5" customHeight="1" x14ac:dyDescent="0.2">
      <c r="A35" s="21"/>
      <c r="B35" s="2" t="s">
        <v>2493</v>
      </c>
      <c r="C35" s="2" t="s">
        <v>2494</v>
      </c>
      <c r="E35" s="97"/>
      <c r="F35" s="98"/>
      <c r="G35" s="99"/>
      <c r="H35" s="100"/>
      <c r="I35" s="101"/>
      <c r="J35" s="102"/>
      <c r="K35" s="103"/>
      <c r="L35" s="104"/>
      <c r="M35" s="105"/>
      <c r="O35" s="96"/>
      <c r="P35" s="286"/>
      <c r="Q35" s="97"/>
      <c r="R35" s="98"/>
      <c r="S35" s="99"/>
      <c r="T35" s="100"/>
      <c r="U35" s="101"/>
      <c r="V35" s="102"/>
      <c r="W35" s="103"/>
      <c r="X35" s="104"/>
      <c r="Y35" s="105"/>
      <c r="AA35" s="96"/>
      <c r="AB35" s="286"/>
      <c r="AC35" s="97"/>
      <c r="AD35" s="98"/>
      <c r="AE35" s="99"/>
      <c r="AF35" s="100"/>
      <c r="AG35" s="101"/>
      <c r="AH35" s="102"/>
      <c r="AI35" s="103"/>
      <c r="AJ35" s="104"/>
      <c r="AK35" s="105"/>
      <c r="AM35" s="96"/>
      <c r="AN35" s="286"/>
      <c r="AO35" s="97"/>
      <c r="AP35" s="98"/>
      <c r="AQ35" s="99"/>
      <c r="AR35" s="100"/>
      <c r="AS35" s="101"/>
      <c r="AT35" s="102"/>
      <c r="AU35" s="103"/>
      <c r="AV35" s="104"/>
      <c r="AW35" s="105"/>
      <c r="AY35" s="96"/>
      <c r="AZ35" s="286"/>
      <c r="BA35" s="97"/>
      <c r="BB35" s="98"/>
      <c r="BC35" s="99"/>
      <c r="BD35" s="100"/>
      <c r="BE35" s="101"/>
      <c r="BF35" s="102"/>
      <c r="BG35" s="103"/>
      <c r="BH35" s="104"/>
      <c r="BI35" s="105"/>
      <c r="BK35" s="96"/>
      <c r="BL35" s="286"/>
      <c r="BM35" s="97"/>
      <c r="BN35" s="98"/>
      <c r="BO35" s="99"/>
      <c r="BP35" s="100"/>
      <c r="BQ35" s="101"/>
      <c r="BR35" s="102"/>
      <c r="BS35" s="103"/>
      <c r="BT35" s="104"/>
      <c r="BU35" s="105"/>
      <c r="BW35" s="96"/>
      <c r="BX35" s="286"/>
      <c r="BY35" s="97"/>
      <c r="BZ35" s="98"/>
      <c r="CA35" s="99"/>
      <c r="CB35" s="100"/>
      <c r="CC35" s="101"/>
      <c r="CD35" s="102"/>
      <c r="CE35" s="103"/>
      <c r="CF35" s="104"/>
      <c r="CG35" s="105"/>
      <c r="CI35" s="96"/>
      <c r="CJ35" s="286"/>
      <c r="CK35" s="97"/>
      <c r="CL35" s="98"/>
      <c r="CM35" s="99"/>
      <c r="CN35" s="100"/>
      <c r="CO35" s="101"/>
      <c r="CP35" s="102"/>
      <c r="CQ35" s="103"/>
      <c r="CR35" s="104"/>
      <c r="CS35" s="105"/>
      <c r="CU35" s="96"/>
      <c r="CV35" s="286"/>
      <c r="CW35" s="97"/>
      <c r="CX35" s="98"/>
      <c r="CY35" s="99"/>
      <c r="CZ35" s="100"/>
      <c r="DA35" s="101"/>
      <c r="DB35" s="102"/>
      <c r="DC35" s="103"/>
      <c r="DD35" s="104"/>
      <c r="DE35" s="105"/>
      <c r="DG35" s="96"/>
      <c r="DH35" s="286"/>
      <c r="DI35" s="97"/>
      <c r="DJ35" s="98"/>
      <c r="DK35" s="99"/>
      <c r="DL35" s="100"/>
      <c r="DM35" s="101"/>
      <c r="DN35" s="102"/>
      <c r="DO35" s="103"/>
      <c r="DP35" s="104"/>
      <c r="DQ35" s="105"/>
      <c r="DS35" s="96"/>
      <c r="DT35" s="286"/>
      <c r="DU35" s="97"/>
      <c r="DV35" s="98"/>
      <c r="DW35" s="99"/>
      <c r="DX35" s="100"/>
      <c r="DY35" s="101"/>
      <c r="DZ35" s="102"/>
      <c r="EA35" s="103"/>
      <c r="EB35" s="104"/>
      <c r="EC35" s="105"/>
      <c r="EE35" s="96"/>
      <c r="EF35" s="286"/>
      <c r="EG35" s="97"/>
      <c r="EH35" s="98"/>
      <c r="EI35" s="99"/>
      <c r="EJ35" s="100"/>
      <c r="EK35" s="101"/>
      <c r="EL35" s="102"/>
      <c r="EM35" s="103"/>
      <c r="EN35" s="104"/>
      <c r="EO35" s="105"/>
      <c r="EQ35" s="96"/>
      <c r="ER35" s="286"/>
      <c r="ES35" s="97"/>
      <c r="ET35" s="98"/>
      <c r="EU35" s="99"/>
      <c r="EV35" s="100"/>
      <c r="EW35" s="101"/>
      <c r="EX35" s="102"/>
      <c r="EY35" s="103"/>
      <c r="EZ35" s="104"/>
      <c r="FA35" s="105"/>
      <c r="FC35" s="96"/>
      <c r="FD35" s="286"/>
      <c r="FE35" s="97"/>
      <c r="FF35" s="98"/>
      <c r="FG35" s="99"/>
      <c r="FH35" s="100"/>
      <c r="FI35" s="101"/>
      <c r="FJ35" s="102"/>
      <c r="FK35" s="103"/>
      <c r="FL35" s="104"/>
      <c r="FM35" s="105"/>
      <c r="FO35" s="96"/>
      <c r="FP35" s="286"/>
      <c r="FQ35" s="97"/>
      <c r="FR35" s="98"/>
      <c r="FS35" s="99"/>
      <c r="FT35" s="100"/>
      <c r="FU35" s="101"/>
      <c r="FV35" s="102"/>
      <c r="FW35" s="103"/>
      <c r="FX35" s="104"/>
      <c r="FY35" s="105"/>
      <c r="GA35" s="96"/>
      <c r="GB35" s="286"/>
      <c r="GC35" s="97"/>
      <c r="GD35" s="98"/>
      <c r="GE35" s="99"/>
      <c r="GF35" s="100"/>
      <c r="GG35" s="101"/>
      <c r="GH35" s="102"/>
      <c r="GI35" s="103"/>
      <c r="GJ35" s="104"/>
      <c r="GK35" s="105"/>
      <c r="GM35" s="96"/>
      <c r="GN35" s="286"/>
      <c r="GO35" s="97" t="str">
        <f t="shared" ref="GO35:GO48" si="236">IF(GS35="","",GO$3)</f>
        <v/>
      </c>
      <c r="GP35" s="98" t="str">
        <f t="shared" ref="GP35:GP48" si="237">IF(GS35="","",GO$1)</f>
        <v/>
      </c>
      <c r="GQ35" s="99" t="str">
        <f t="shared" si="224"/>
        <v/>
      </c>
      <c r="GR35" s="100" t="str">
        <f t="shared" si="225"/>
        <v/>
      </c>
      <c r="GS35" s="101" t="str">
        <f t="shared" ref="GS35:GS48" si="238">IF(GZ35="","",IF(ISNUMBER(SEARCH(":",GZ35)),MID(GZ35,FIND(":",GZ35)+2,FIND("(",GZ35)-FIND(":",GZ35)-3),LEFT(GZ35,FIND("(",GZ35)-2)))</f>
        <v/>
      </c>
      <c r="GT35" s="102" t="str">
        <f t="shared" ref="GT35:GT48" si="239">IF(GZ35="","",MID(GZ35,FIND("(",GZ35)+1,4))</f>
        <v/>
      </c>
      <c r="GU35" s="103" t="str">
        <f t="shared" ref="GU35:GU48" si="240">IF(ISNUMBER(SEARCH("*female*",GZ35)),"female",IF(ISNUMBER(SEARCH("*male*",GZ35)),"male",""))</f>
        <v/>
      </c>
      <c r="GV35" s="104" t="str">
        <f t="shared" ref="GV35:GV48" si="241">IF(GZ35="","",IF(ISERROR(MID(GZ35,FIND("male,",GZ35)+6,(FIND(")",GZ35)-(FIND("male,",GZ35)+6))))=TRUE,"missing/error",MID(GZ35,FIND("male,",GZ35)+6,(FIND(")",GZ35)-(FIND("male,",GZ35)+6)))))</f>
        <v/>
      </c>
      <c r="GW35" s="105" t="str">
        <f t="shared" ref="GW35:GW48" si="242">IF(GS35="","",(MID(GS35,(SEARCH("^^",SUBSTITUTE(GS35," ","^^",LEN(GS35)-LEN(SUBSTITUTE(GS35," ","")))))+1,99)&amp;"_"&amp;LEFT(GS35,FIND(" ",GS35)-1)&amp;"_"&amp;GT35))</f>
        <v/>
      </c>
      <c r="GX35" s="2" t="str">
        <f t="shared" ref="GX35:GX48" si="243">IF(GZ35="","",IF((LEN(GZ35)-LEN(SUBSTITUTE(GZ35,"male","")))/LEN("male")&gt;1,"!",IF(RIGHT(GZ35,1)=")","",IF(RIGHT(GZ35,2)=") ","",IF(RIGHT(GZ35,2)=").","","!!")))))</f>
        <v/>
      </c>
      <c r="GY35" s="96"/>
      <c r="GZ35" s="286"/>
      <c r="HA35" s="97"/>
      <c r="HB35" s="98"/>
      <c r="HC35" s="293" t="str">
        <f t="shared" si="220"/>
        <v/>
      </c>
      <c r="HD35" s="293" t="str">
        <f t="shared" si="221"/>
        <v/>
      </c>
      <c r="HE35" s="101"/>
      <c r="HF35" s="102"/>
      <c r="HG35" s="103"/>
      <c r="HH35" s="104"/>
      <c r="HI35" s="105"/>
      <c r="HK35" s="96"/>
      <c r="HL35" s="286"/>
      <c r="HM35" s="97"/>
      <c r="HN35" s="98"/>
      <c r="HO35" s="293" t="str">
        <f t="shared" si="96"/>
        <v/>
      </c>
      <c r="HP35" s="293" t="str">
        <f t="shared" si="97"/>
        <v/>
      </c>
      <c r="HQ35" s="101"/>
      <c r="HR35" s="102"/>
      <c r="HS35" s="103"/>
      <c r="HT35" s="104" t="str">
        <f t="shared" si="25"/>
        <v/>
      </c>
      <c r="HU35" s="105"/>
      <c r="HW35" s="96"/>
      <c r="HX35" s="286"/>
      <c r="HY35" s="97"/>
      <c r="HZ35" s="98"/>
      <c r="IA35" s="293" t="str">
        <f t="shared" si="222"/>
        <v/>
      </c>
      <c r="IB35" s="293" t="str">
        <f t="shared" si="223"/>
        <v/>
      </c>
      <c r="IC35" s="101"/>
      <c r="ID35" s="102"/>
      <c r="IE35" s="103"/>
      <c r="IF35" s="104"/>
      <c r="IG35" s="105"/>
      <c r="II35" s="96"/>
      <c r="IJ35" s="286"/>
      <c r="IK35" s="291" t="str">
        <f t="shared" si="226"/>
        <v/>
      </c>
      <c r="IL35" s="292" t="str">
        <f t="shared" si="227"/>
        <v/>
      </c>
      <c r="IM35" s="293" t="str">
        <f t="shared" si="228"/>
        <v/>
      </c>
      <c r="IN35" s="293" t="str">
        <f t="shared" si="229"/>
        <v/>
      </c>
      <c r="IO35" s="294" t="str">
        <f t="shared" si="230"/>
        <v/>
      </c>
      <c r="IP35" s="295" t="str">
        <f t="shared" si="231"/>
        <v/>
      </c>
      <c r="IQ35" s="296" t="str">
        <f t="shared" si="232"/>
        <v/>
      </c>
      <c r="IR35" s="297" t="str">
        <f t="shared" si="233"/>
        <v/>
      </c>
      <c r="IS35" s="298" t="str">
        <f t="shared" si="234"/>
        <v/>
      </c>
      <c r="IT35" s="299" t="str">
        <f t="shared" si="235"/>
        <v/>
      </c>
      <c r="IU35" s="300"/>
      <c r="IV35" s="286"/>
      <c r="IW35" s="97" t="str">
        <f t="shared" si="192"/>
        <v/>
      </c>
      <c r="IX35" s="98" t="str">
        <f t="shared" si="193"/>
        <v/>
      </c>
      <c r="IY35" s="293" t="str">
        <f t="shared" si="125"/>
        <v/>
      </c>
      <c r="IZ35" s="293" t="str">
        <f t="shared" si="126"/>
        <v/>
      </c>
      <c r="JA35" s="101" t="str">
        <f t="shared" si="194"/>
        <v/>
      </c>
      <c r="JB35" s="102" t="str">
        <f t="shared" si="195"/>
        <v/>
      </c>
      <c r="JC35" s="103" t="str">
        <f t="shared" si="196"/>
        <v/>
      </c>
      <c r="JD35" s="104" t="str">
        <f t="shared" si="197"/>
        <v/>
      </c>
      <c r="JE35" s="105" t="str">
        <f t="shared" si="198"/>
        <v/>
      </c>
      <c r="JG35" s="4"/>
      <c r="JI35" s="97"/>
      <c r="JJ35" s="98"/>
      <c r="JK35" s="99"/>
      <c r="JL35" s="4"/>
      <c r="JM35" s="101"/>
      <c r="JN35" s="102"/>
      <c r="JO35" s="103"/>
      <c r="JP35" s="104"/>
      <c r="JQ35" s="105"/>
      <c r="JS35" s="4"/>
      <c r="JU35" s="97"/>
      <c r="JV35" s="98"/>
      <c r="JW35" s="99"/>
      <c r="JX35" s="4"/>
      <c r="JY35" s="101"/>
      <c r="JZ35" s="102"/>
      <c r="KA35" s="103"/>
      <c r="KB35" s="104"/>
      <c r="KC35" s="105"/>
      <c r="KE35" s="4"/>
    </row>
    <row r="36" spans="1:292" ht="13.5" customHeight="1" x14ac:dyDescent="0.2">
      <c r="A36" s="21"/>
      <c r="B36" s="96" t="s">
        <v>339</v>
      </c>
      <c r="C36" s="2" t="s">
        <v>340</v>
      </c>
      <c r="E36" s="97">
        <v>33340</v>
      </c>
      <c r="F36" s="98" t="s">
        <v>288</v>
      </c>
      <c r="G36" s="99">
        <v>32711</v>
      </c>
      <c r="H36" s="100">
        <v>33340</v>
      </c>
      <c r="I36" s="101" t="s">
        <v>780</v>
      </c>
      <c r="J36" s="102" t="s">
        <v>781</v>
      </c>
      <c r="K36" s="103" t="s">
        <v>531</v>
      </c>
      <c r="L36" s="104" t="s">
        <v>1423</v>
      </c>
      <c r="M36" s="105" t="s">
        <v>782</v>
      </c>
      <c r="O36" s="96"/>
      <c r="P36" s="286" t="s">
        <v>1194</v>
      </c>
      <c r="Q36" s="97">
        <v>33718</v>
      </c>
      <c r="R36" s="98" t="s">
        <v>507</v>
      </c>
      <c r="S36" s="99">
        <v>33340</v>
      </c>
      <c r="T36" s="100">
        <v>33718</v>
      </c>
      <c r="U36" s="101" t="s">
        <v>780</v>
      </c>
      <c r="V36" s="102" t="s">
        <v>781</v>
      </c>
      <c r="W36" s="103" t="s">
        <v>531</v>
      </c>
      <c r="X36" s="104" t="s">
        <v>1423</v>
      </c>
      <c r="Y36" s="105" t="s">
        <v>782</v>
      </c>
      <c r="Z36" s="2" t="s">
        <v>286</v>
      </c>
      <c r="AA36" s="96"/>
      <c r="AB36" s="286" t="s">
        <v>1194</v>
      </c>
      <c r="AC36" s="97" t="s">
        <v>286</v>
      </c>
      <c r="AD36" s="98" t="s">
        <v>286</v>
      </c>
      <c r="AE36" s="99" t="s">
        <v>286</v>
      </c>
      <c r="AF36" s="100" t="s">
        <v>286</v>
      </c>
      <c r="AG36" s="101" t="s">
        <v>286</v>
      </c>
      <c r="AH36" s="102" t="s">
        <v>286</v>
      </c>
      <c r="AI36" s="103" t="s">
        <v>286</v>
      </c>
      <c r="AJ36" s="104" t="s">
        <v>286</v>
      </c>
      <c r="AK36" s="105" t="s">
        <v>286</v>
      </c>
      <c r="AM36" s="96"/>
      <c r="AN36" s="286"/>
      <c r="AO36" s="97">
        <v>34464</v>
      </c>
      <c r="AP36" s="98" t="s">
        <v>510</v>
      </c>
      <c r="AQ36" s="99">
        <v>34087</v>
      </c>
      <c r="AR36" s="100">
        <v>34093</v>
      </c>
      <c r="AS36" s="101" t="s">
        <v>783</v>
      </c>
      <c r="AT36" s="102" t="s">
        <v>616</v>
      </c>
      <c r="AU36" s="103" t="s">
        <v>531</v>
      </c>
      <c r="AV36" s="104" t="s">
        <v>1423</v>
      </c>
      <c r="AW36" s="105" t="s">
        <v>784</v>
      </c>
      <c r="AX36" s="2" t="s">
        <v>286</v>
      </c>
      <c r="AY36" s="96"/>
      <c r="AZ36" s="286" t="s">
        <v>1194</v>
      </c>
      <c r="BA36" s="97" t="s">
        <v>286</v>
      </c>
      <c r="BB36" s="98" t="s">
        <v>286</v>
      </c>
      <c r="BC36" s="99" t="s">
        <v>286</v>
      </c>
      <c r="BD36" s="100" t="s">
        <v>286</v>
      </c>
      <c r="BE36" s="101" t="s">
        <v>286</v>
      </c>
      <c r="BF36" s="102" t="s">
        <v>286</v>
      </c>
      <c r="BG36" s="103" t="s">
        <v>286</v>
      </c>
      <c r="BH36" s="104" t="s">
        <v>286</v>
      </c>
      <c r="BI36" s="105" t="s">
        <v>286</v>
      </c>
      <c r="BJ36" s="2" t="s">
        <v>286</v>
      </c>
      <c r="BK36" s="96"/>
      <c r="BL36" s="286"/>
      <c r="BM36" s="97" t="s">
        <v>286</v>
      </c>
      <c r="BN36" s="98" t="s">
        <v>286</v>
      </c>
      <c r="BO36" s="99" t="s">
        <v>286</v>
      </c>
      <c r="BP36" s="100" t="s">
        <v>286</v>
      </c>
      <c r="BQ36" s="101" t="s">
        <v>286</v>
      </c>
      <c r="BR36" s="102" t="s">
        <v>286</v>
      </c>
      <c r="BS36" s="103" t="s">
        <v>286</v>
      </c>
      <c r="BT36" s="104" t="s">
        <v>286</v>
      </c>
      <c r="BU36" s="105" t="s">
        <v>286</v>
      </c>
      <c r="BV36" s="2" t="s">
        <v>286</v>
      </c>
      <c r="BW36" s="96"/>
      <c r="BX36" s="286"/>
      <c r="BY36" s="97" t="s">
        <v>286</v>
      </c>
      <c r="BZ36" s="98" t="s">
        <v>286</v>
      </c>
      <c r="CA36" s="99" t="s">
        <v>286</v>
      </c>
      <c r="CB36" s="100" t="s">
        <v>286</v>
      </c>
      <c r="CC36" s="101" t="s">
        <v>286</v>
      </c>
      <c r="CD36" s="102" t="s">
        <v>286</v>
      </c>
      <c r="CE36" s="103" t="s">
        <v>286</v>
      </c>
      <c r="CF36" s="104" t="s">
        <v>286</v>
      </c>
      <c r="CG36" s="105" t="s">
        <v>286</v>
      </c>
      <c r="CH36" s="2" t="s">
        <v>286</v>
      </c>
      <c r="CI36" s="96"/>
      <c r="CJ36" s="286"/>
      <c r="CK36" s="97" t="s">
        <v>286</v>
      </c>
      <c r="CL36" s="98" t="s">
        <v>286</v>
      </c>
      <c r="CM36" s="99" t="s">
        <v>286</v>
      </c>
      <c r="CN36" s="100" t="s">
        <v>286</v>
      </c>
      <c r="CO36" s="101" t="s">
        <v>286</v>
      </c>
      <c r="CP36" s="102" t="s">
        <v>286</v>
      </c>
      <c r="CQ36" s="103" t="s">
        <v>286</v>
      </c>
      <c r="CR36" s="104" t="s">
        <v>286</v>
      </c>
      <c r="CS36" s="105" t="s">
        <v>286</v>
      </c>
      <c r="CT36" s="2" t="s">
        <v>286</v>
      </c>
      <c r="CU36" s="96"/>
      <c r="CV36" s="286"/>
      <c r="CW36" s="97" t="s">
        <v>286</v>
      </c>
      <c r="CX36" s="98" t="s">
        <v>286</v>
      </c>
      <c r="CY36" s="99" t="s">
        <v>286</v>
      </c>
      <c r="CZ36" s="100" t="s">
        <v>286</v>
      </c>
      <c r="DA36" s="101" t="s">
        <v>286</v>
      </c>
      <c r="DB36" s="102" t="s">
        <v>286</v>
      </c>
      <c r="DC36" s="103" t="s">
        <v>286</v>
      </c>
      <c r="DD36" s="104" t="s">
        <v>286</v>
      </c>
      <c r="DE36" s="105" t="s">
        <v>286</v>
      </c>
      <c r="DF36" s="2" t="s">
        <v>286</v>
      </c>
      <c r="DG36" s="96"/>
      <c r="DH36" s="286"/>
      <c r="DI36" s="97" t="s">
        <v>286</v>
      </c>
      <c r="DJ36" s="98" t="s">
        <v>286</v>
      </c>
      <c r="DK36" s="99" t="s">
        <v>286</v>
      </c>
      <c r="DL36" s="100" t="s">
        <v>286</v>
      </c>
      <c r="DM36" s="101" t="s">
        <v>286</v>
      </c>
      <c r="DN36" s="102" t="s">
        <v>286</v>
      </c>
      <c r="DO36" s="103" t="s">
        <v>286</v>
      </c>
      <c r="DP36" s="104" t="s">
        <v>286</v>
      </c>
      <c r="DQ36" s="105" t="s">
        <v>286</v>
      </c>
      <c r="DR36" s="2" t="s">
        <v>286</v>
      </c>
      <c r="DS36" s="96"/>
      <c r="DT36" s="286"/>
      <c r="DU36" s="97" t="s">
        <v>286</v>
      </c>
      <c r="DV36" s="98" t="s">
        <v>286</v>
      </c>
      <c r="DW36" s="99" t="s">
        <v>286</v>
      </c>
      <c r="DX36" s="100" t="s">
        <v>286</v>
      </c>
      <c r="DY36" s="101" t="s">
        <v>286</v>
      </c>
      <c r="DZ36" s="102" t="s">
        <v>286</v>
      </c>
      <c r="EA36" s="103" t="s">
        <v>286</v>
      </c>
      <c r="EB36" s="104" t="s">
        <v>286</v>
      </c>
      <c r="EC36" s="105" t="s">
        <v>286</v>
      </c>
      <c r="EE36" s="96"/>
      <c r="EF36" s="286"/>
      <c r="EG36" s="97" t="s">
        <v>286</v>
      </c>
      <c r="EH36" s="98" t="s">
        <v>286</v>
      </c>
      <c r="EI36" s="99" t="s">
        <v>286</v>
      </c>
      <c r="EJ36" s="100" t="s">
        <v>286</v>
      </c>
      <c r="EK36" s="101" t="s">
        <v>286</v>
      </c>
      <c r="EL36" s="102" t="s">
        <v>286</v>
      </c>
      <c r="EM36" s="103" t="s">
        <v>286</v>
      </c>
      <c r="EN36" s="104" t="s">
        <v>286</v>
      </c>
      <c r="EO36" s="105" t="s">
        <v>286</v>
      </c>
      <c r="EQ36" s="96"/>
      <c r="ER36" s="286"/>
      <c r="ES36" s="97" t="s">
        <v>286</v>
      </c>
      <c r="ET36" s="98" t="s">
        <v>286</v>
      </c>
      <c r="EU36" s="99" t="s">
        <v>286</v>
      </c>
      <c r="EV36" s="100" t="s">
        <v>286</v>
      </c>
      <c r="EW36" s="101" t="s">
        <v>286</v>
      </c>
      <c r="EX36" s="102" t="s">
        <v>286</v>
      </c>
      <c r="EY36" s="103" t="s">
        <v>286</v>
      </c>
      <c r="EZ36" s="104" t="s">
        <v>286</v>
      </c>
      <c r="FA36" s="105" t="s">
        <v>286</v>
      </c>
      <c r="FB36" s="2" t="s">
        <v>286</v>
      </c>
      <c r="FC36" s="96"/>
      <c r="FD36" s="286"/>
      <c r="FE36" s="97" t="s">
        <v>286</v>
      </c>
      <c r="FF36" s="98" t="s">
        <v>286</v>
      </c>
      <c r="FG36" s="99" t="s">
        <v>286</v>
      </c>
      <c r="FH36" s="100" t="s">
        <v>286</v>
      </c>
      <c r="FI36" s="101" t="s">
        <v>286</v>
      </c>
      <c r="FJ36" s="102" t="s">
        <v>286</v>
      </c>
      <c r="FK36" s="103" t="s">
        <v>286</v>
      </c>
      <c r="FL36" s="104" t="s">
        <v>286</v>
      </c>
      <c r="FM36" s="105" t="s">
        <v>286</v>
      </c>
      <c r="FO36" s="96"/>
      <c r="FP36" s="286"/>
      <c r="FQ36" s="97" t="s">
        <v>286</v>
      </c>
      <c r="FR36" s="98" t="s">
        <v>286</v>
      </c>
      <c r="FS36" s="99" t="s">
        <v>286</v>
      </c>
      <c r="FT36" s="100" t="s">
        <v>286</v>
      </c>
      <c r="FU36" s="101" t="s">
        <v>286</v>
      </c>
      <c r="FV36" s="102" t="s">
        <v>286</v>
      </c>
      <c r="FW36" s="103" t="s">
        <v>286</v>
      </c>
      <c r="FX36" s="104" t="s">
        <v>286</v>
      </c>
      <c r="FY36" s="105" t="s">
        <v>286</v>
      </c>
      <c r="GA36" s="96"/>
      <c r="GB36" s="286"/>
      <c r="GC36" s="97" t="s">
        <v>286</v>
      </c>
      <c r="GD36" s="98" t="s">
        <v>286</v>
      </c>
      <c r="GE36" s="99" t="s">
        <v>286</v>
      </c>
      <c r="GF36" s="100" t="s">
        <v>286</v>
      </c>
      <c r="GG36" s="101" t="s">
        <v>286</v>
      </c>
      <c r="GH36" s="102" t="s">
        <v>286</v>
      </c>
      <c r="GI36" s="103" t="s">
        <v>286</v>
      </c>
      <c r="GJ36" s="104" t="s">
        <v>286</v>
      </c>
      <c r="GK36" s="105" t="s">
        <v>286</v>
      </c>
      <c r="GL36" s="2" t="s">
        <v>286</v>
      </c>
      <c r="GM36" s="96"/>
      <c r="GN36" s="286"/>
      <c r="GO36" s="97" t="str">
        <f t="shared" si="236"/>
        <v/>
      </c>
      <c r="GP36" s="98" t="str">
        <f t="shared" si="237"/>
        <v/>
      </c>
      <c r="GQ36" s="99" t="str">
        <f t="shared" si="224"/>
        <v/>
      </c>
      <c r="GR36" s="100" t="str">
        <f t="shared" si="225"/>
        <v/>
      </c>
      <c r="GS36" s="101" t="str">
        <f t="shared" si="238"/>
        <v/>
      </c>
      <c r="GT36" s="102" t="str">
        <f t="shared" si="239"/>
        <v/>
      </c>
      <c r="GU36" s="103" t="str">
        <f t="shared" si="240"/>
        <v/>
      </c>
      <c r="GV36" s="104" t="str">
        <f t="shared" si="241"/>
        <v/>
      </c>
      <c r="GW36" s="105" t="str">
        <f t="shared" si="242"/>
        <v/>
      </c>
      <c r="GX36" s="2" t="str">
        <f t="shared" si="243"/>
        <v/>
      </c>
      <c r="GY36" s="96"/>
      <c r="GZ36" s="286"/>
      <c r="HA36" s="97" t="str">
        <f t="shared" ref="HA36:HA48" si="244">IF(HE36="","",HA$3)</f>
        <v/>
      </c>
      <c r="HB36" s="98" t="str">
        <f t="shared" ref="HB36:HB48" si="245">IF(HE36="","",HA$1)</f>
        <v/>
      </c>
      <c r="HC36" s="293" t="str">
        <f t="shared" si="220"/>
        <v/>
      </c>
      <c r="HD36" s="293" t="str">
        <f t="shared" si="221"/>
        <v/>
      </c>
      <c r="HE36" s="101" t="str">
        <f t="shared" ref="HE36:HE48" si="246">IF(HL36="","",IF(ISNUMBER(SEARCH(":",HL36)),MID(HL36,FIND(":",HL36)+2,FIND("(",HL36)-FIND(":",HL36)-3),LEFT(HL36,FIND("(",HL36)-2)))</f>
        <v/>
      </c>
      <c r="HF36" s="102" t="str">
        <f t="shared" ref="HF36:HF48" si="247">IF(HL36="","",MID(HL36,FIND("(",HL36)+1,4))</f>
        <v/>
      </c>
      <c r="HG36" s="103" t="str">
        <f t="shared" ref="HG36:HG48" si="248">IF(ISNUMBER(SEARCH("*female*",HL36)),"female",IF(ISNUMBER(SEARCH("*male*",HL36)),"male",""))</f>
        <v/>
      </c>
      <c r="HH36" s="104" t="str">
        <f t="shared" ref="HH36:HH48" si="249">IF(HL36="","",IF(ISERROR(MID(HL36,FIND("male,",HL36)+6,(FIND(")",HL36)-(FIND("male,",HL36)+6))))=TRUE,"missing/error",MID(HL36,FIND("male,",HL36)+6,(FIND(")",HL36)-(FIND("male,",HL36)+6)))))</f>
        <v/>
      </c>
      <c r="HI36" s="105" t="str">
        <f t="shared" ref="HI36:HI48" si="250">IF(HE36="","",(MID(HE36,(SEARCH("^^",SUBSTITUTE(HE36," ","^^",LEN(HE36)-LEN(SUBSTITUTE(HE36," ","")))))+1,99)&amp;"_"&amp;LEFT(HE36,FIND(" ",HE36)-1)&amp;"_"&amp;HF36))</f>
        <v/>
      </c>
      <c r="HJ36" s="2" t="str">
        <f t="shared" ref="HJ36:HJ48" si="251">IF(HL36="","",IF((LEN(HL36)-LEN(SUBSTITUTE(HL36,"male","")))/LEN("male")&gt;1,"!",IF(RIGHT(HL36,1)=")","",IF(RIGHT(HL36,2)=") ","",IF(RIGHT(HL36,2)=").","","!!")))))</f>
        <v/>
      </c>
      <c r="HK36" s="96"/>
      <c r="HL36" s="286"/>
      <c r="HM36" s="97" t="str">
        <f t="shared" ref="HM36:HM48" si="252">IF(HQ36="","",HM$3)</f>
        <v/>
      </c>
      <c r="HN36" s="98" t="str">
        <f t="shared" ref="HN36:HN48" si="253">IF(HQ36="","",HM$1)</f>
        <v/>
      </c>
      <c r="HO36" s="293" t="str">
        <f t="shared" si="96"/>
        <v/>
      </c>
      <c r="HP36" s="293" t="str">
        <f t="shared" si="97"/>
        <v/>
      </c>
      <c r="HQ36" s="101" t="str">
        <f t="shared" ref="HQ36:HQ48" si="254">IF(HX36="","",IF(ISNUMBER(SEARCH(":",HX36)),MID(HX36,FIND(":",HX36)+2,FIND("(",HX36)-FIND(":",HX36)-3),LEFT(HX36,FIND("(",HX36)-2)))</f>
        <v/>
      </c>
      <c r="HR36" s="102" t="str">
        <f t="shared" ref="HR36:HR48" si="255">IF(HX36="","",MID(HX36,FIND("(",HX36)+1,4))</f>
        <v/>
      </c>
      <c r="HS36" s="103" t="str">
        <f t="shared" ref="HS36:HS48" si="256">IF(ISNUMBER(SEARCH("*female*",HX36)),"female",IF(ISNUMBER(SEARCH("*male*",HX36)),"male",""))</f>
        <v/>
      </c>
      <c r="HT36" s="104" t="str">
        <f t="shared" si="25"/>
        <v/>
      </c>
      <c r="HU36" s="105" t="str">
        <f t="shared" ref="HU36:HU48" si="257">IF(HQ36="","",(MID(HQ36,(SEARCH("^^",SUBSTITUTE(HQ36," ","^^",LEN(HQ36)-LEN(SUBSTITUTE(HQ36," ","")))))+1,99)&amp;"_"&amp;LEFT(HQ36,FIND(" ",HQ36)-1)&amp;"_"&amp;HR36))</f>
        <v/>
      </c>
      <c r="HV36" s="2" t="str">
        <f t="shared" ref="HV36:HV48" si="258">IF(HX36="","",IF((LEN(HX36)-LEN(SUBSTITUTE(HX36,"male","")))/LEN("male")&gt;1,"!",IF(RIGHT(HX36,1)=")","",IF(RIGHT(HX36,2)=") ","",IF(RIGHT(HX36,2)=").","","!!")))))</f>
        <v/>
      </c>
      <c r="HW36" s="96"/>
      <c r="HX36" s="286"/>
      <c r="HY36" s="97" t="str">
        <f t="shared" ref="HY36:HY48" si="259">IF(IC36="","",HY$3)</f>
        <v/>
      </c>
      <c r="HZ36" s="98" t="str">
        <f t="shared" ref="HZ36:HZ48" si="260">IF(IC36="","",HY$1)</f>
        <v/>
      </c>
      <c r="IA36" s="293" t="str">
        <f t="shared" si="222"/>
        <v/>
      </c>
      <c r="IB36" s="293" t="str">
        <f t="shared" si="223"/>
        <v/>
      </c>
      <c r="IC36" s="101" t="str">
        <f t="shared" ref="IC36:IC48" si="261">IF(IJ36="","",IF(ISNUMBER(SEARCH(":",IJ36)),MID(IJ36,FIND(":",IJ36)+2,FIND("(",IJ36)-FIND(":",IJ36)-3),LEFT(IJ36,FIND("(",IJ36)-2)))</f>
        <v/>
      </c>
      <c r="ID36" s="102" t="str">
        <f t="shared" ref="ID36:ID48" si="262">IF(IJ36="","",MID(IJ36,FIND("(",IJ36)+1,4))</f>
        <v/>
      </c>
      <c r="IE36" s="103" t="str">
        <f t="shared" ref="IE36:IE48" si="263">IF(ISNUMBER(SEARCH("*female*",IJ36)),"female",IF(ISNUMBER(SEARCH("*male*",IJ36)),"male",""))</f>
        <v/>
      </c>
      <c r="IF36" s="104" t="str">
        <f t="shared" ref="IF36:IF48" si="264">IF(IJ36="","",IF(ISERROR(MID(IJ36,FIND("male,",IJ36)+6,(FIND(")",IJ36)-(FIND("male,",IJ36)+6))))=TRUE,"missing/error",MID(IJ36,FIND("male,",IJ36)+6,(FIND(")",IJ36)-(FIND("male,",IJ36)+6)))))</f>
        <v/>
      </c>
      <c r="IG36" s="105" t="str">
        <f t="shared" ref="IG36:IG48" si="265">IF(IC36="","",(MID(IC36,(SEARCH("^^",SUBSTITUTE(IC36," ","^^",LEN(IC36)-LEN(SUBSTITUTE(IC36," ","")))))+1,99)&amp;"_"&amp;LEFT(IC36,FIND(" ",IC36)-1)&amp;"_"&amp;ID36))</f>
        <v/>
      </c>
      <c r="IH36" s="2" t="str">
        <f t="shared" ref="IH36:IH48" si="266">IF(IJ36="","",IF((LEN(IJ36)-LEN(SUBSTITUTE(IJ36,"male","")))/LEN("male")&gt;1,"!",IF(RIGHT(IJ36,1)=")","",IF(RIGHT(IJ36,2)=") ","",IF(RIGHT(IJ36,2)=").","","!!")))))</f>
        <v/>
      </c>
      <c r="II36" s="96"/>
      <c r="IJ36" s="286"/>
      <c r="IK36" s="291" t="str">
        <f t="shared" si="226"/>
        <v/>
      </c>
      <c r="IL36" s="292" t="str">
        <f t="shared" si="227"/>
        <v/>
      </c>
      <c r="IM36" s="293" t="str">
        <f t="shared" si="228"/>
        <v/>
      </c>
      <c r="IN36" s="293" t="str">
        <f t="shared" si="229"/>
        <v/>
      </c>
      <c r="IO36" s="294" t="str">
        <f t="shared" si="230"/>
        <v/>
      </c>
      <c r="IP36" s="295" t="str">
        <f t="shared" si="231"/>
        <v/>
      </c>
      <c r="IQ36" s="296" t="str">
        <f t="shared" si="232"/>
        <v/>
      </c>
      <c r="IR36" s="297" t="str">
        <f t="shared" si="233"/>
        <v/>
      </c>
      <c r="IS36" s="298" t="str">
        <f t="shared" si="234"/>
        <v/>
      </c>
      <c r="IT36" s="299" t="str">
        <f t="shared" si="235"/>
        <v/>
      </c>
      <c r="IU36" s="300"/>
      <c r="IV36" s="286"/>
      <c r="IW36" s="97" t="str">
        <f t="shared" si="192"/>
        <v/>
      </c>
      <c r="IX36" s="98" t="str">
        <f t="shared" si="193"/>
        <v/>
      </c>
      <c r="IY36" s="293" t="str">
        <f t="shared" si="125"/>
        <v/>
      </c>
      <c r="IZ36" s="293" t="str">
        <f t="shared" si="126"/>
        <v/>
      </c>
      <c r="JA36" s="101" t="str">
        <f t="shared" si="194"/>
        <v/>
      </c>
      <c r="JB36" s="102" t="str">
        <f t="shared" si="195"/>
        <v/>
      </c>
      <c r="JC36" s="103" t="str">
        <f t="shared" si="196"/>
        <v/>
      </c>
      <c r="JD36" s="104" t="str">
        <f t="shared" si="197"/>
        <v/>
      </c>
      <c r="JE36" s="105" t="str">
        <f t="shared" si="198"/>
        <v/>
      </c>
      <c r="JF36" s="2" t="str">
        <f t="shared" ref="JF36:JF47" si="267">IF(JH36="","",IF((LEN(JH36)-LEN(SUBSTITUTE(JH36,"male","")))/LEN("male")&gt;1,"!",IF(RIGHT(JH36,1)=")","",IF(RIGHT(JH36,2)=") ","",IF(RIGHT(JH36,2)=").","","!!")))))</f>
        <v/>
      </c>
      <c r="JG36" s="96"/>
      <c r="JH36" s="286"/>
      <c r="JI36" s="97" t="str">
        <f t="shared" ref="JI36:JI47" si="268">IF(JM36="","",JI$3)</f>
        <v/>
      </c>
      <c r="JJ36" s="98" t="str">
        <f t="shared" ref="JJ36:JJ47" si="269">IF(JM36="","",JI$1)</f>
        <v/>
      </c>
      <c r="JK36" s="99"/>
      <c r="JL36" s="100"/>
      <c r="JM36" s="101" t="str">
        <f t="shared" ref="JM36:JM47" si="270">IF(JT36="","",IF(ISNUMBER(SEARCH(":",JT36)),MID(JT36,FIND(":",JT36)+2,FIND("(",JT36)-FIND(":",JT36)-3),LEFT(JT36,FIND("(",JT36)-2)))</f>
        <v/>
      </c>
      <c r="JN36" s="102" t="str">
        <f t="shared" ref="JN36:JN47" si="271">IF(JT36="","",MID(JT36,FIND("(",JT36)+1,4))</f>
        <v/>
      </c>
      <c r="JO36" s="103" t="str">
        <f t="shared" ref="JO36:JO47" si="272">IF(ISNUMBER(SEARCH("*female*",JT36)),"female",IF(ISNUMBER(SEARCH("*male*",JT36)),"male",""))</f>
        <v/>
      </c>
      <c r="JP36" s="104" t="str">
        <f t="shared" ref="JP36:JP47" si="273">IF(JT36="","",IF(ISERROR(MID(JT36,FIND("male,",JT36)+6,(FIND(")",JT36)-(FIND("male,",JT36)+6))))=TRUE,"missing/error",MID(JT36,FIND("male,",JT36)+6,(FIND(")",JT36)-(FIND("male,",JT36)+6)))))</f>
        <v/>
      </c>
      <c r="JQ36" s="105" t="str">
        <f t="shared" ref="JQ36:JQ47" si="274">IF(JM36="","",(MID(JM36,(SEARCH("^^",SUBSTITUTE(JM36," ","^^",LEN(JM36)-LEN(SUBSTITUTE(JM36," ","")))))+1,99)&amp;"_"&amp;LEFT(JM36,FIND(" ",JM36)-1)&amp;"_"&amp;JN36))</f>
        <v/>
      </c>
      <c r="JR36" s="2" t="str">
        <f t="shared" ref="JR36:JR47" si="275">IF(JT36="","",IF((LEN(JT36)-LEN(SUBSTITUTE(JT36,"male","")))/LEN("male")&gt;1,"!",IF(RIGHT(JT36,1)=")","",IF(RIGHT(JT36,2)=") ","",IF(RIGHT(JT36,2)=").","","!!")))))</f>
        <v/>
      </c>
      <c r="JS36" s="96"/>
      <c r="JT36" s="286"/>
      <c r="JU36" s="97" t="str">
        <f t="shared" ref="JU36:JU47" si="276">IF(JY36="","",JU$3)</f>
        <v/>
      </c>
      <c r="JV36" s="98" t="str">
        <f t="shared" ref="JV36:JV47" si="277">IF(JY36="","",JU$1)</f>
        <v/>
      </c>
      <c r="JW36" s="99"/>
      <c r="JX36" s="100"/>
      <c r="JY36" s="101" t="str">
        <f t="shared" ref="JY36:JY47" si="278">IF(KF36="","",IF(ISNUMBER(SEARCH(":",KF36)),MID(KF36,FIND(":",KF36)+2,FIND("(",KF36)-FIND(":",KF36)-3),LEFT(KF36,FIND("(",KF36)-2)))</f>
        <v/>
      </c>
      <c r="JZ36" s="102" t="str">
        <f t="shared" ref="JZ36:JZ47" si="279">IF(KF36="","",MID(KF36,FIND("(",KF36)+1,4))</f>
        <v/>
      </c>
      <c r="KA36" s="103" t="str">
        <f t="shared" ref="KA36:KA47" si="280">IF(ISNUMBER(SEARCH("*female*",KF36)),"female",IF(ISNUMBER(SEARCH("*male*",KF36)),"male",""))</f>
        <v/>
      </c>
      <c r="KB36" s="104" t="str">
        <f t="shared" ref="KB36:KB47" si="281">IF(KF36="","",IF(ISERROR(MID(KF36,FIND("male,",KF36)+6,(FIND(")",KF36)-(FIND("male,",KF36)+6))))=TRUE,"missing/error",MID(KF36,FIND("male,",KF36)+6,(FIND(")",KF36)-(FIND("male,",KF36)+6)))))</f>
        <v/>
      </c>
      <c r="KC36" s="105" t="str">
        <f t="shared" ref="KC36:KC47" si="282">IF(JY36="","",(MID(JY36,(SEARCH("^^",SUBSTITUTE(JY36," ","^^",LEN(JY36)-LEN(SUBSTITUTE(JY36," ","")))))+1,99)&amp;"_"&amp;LEFT(JY36,FIND(" ",JY36)-1)&amp;"_"&amp;JZ36))</f>
        <v/>
      </c>
      <c r="KD36" s="2" t="str">
        <f t="shared" ref="KD36:KD47" si="283">IF(KF36="","",IF((LEN(KF36)-LEN(SUBSTITUTE(KF36,"male","")))/LEN("male")&gt;1,"!",IF(RIGHT(KF36,1)=")","",IF(RIGHT(KF36,2)=") ","",IF(RIGHT(KF36,2)=").","","!!")))))</f>
        <v/>
      </c>
      <c r="KE36" s="96"/>
      <c r="KF36" s="286"/>
    </row>
    <row r="37" spans="1:292" ht="13.5" customHeight="1" x14ac:dyDescent="0.2">
      <c r="A37" s="21"/>
      <c r="B37" s="96" t="s">
        <v>339</v>
      </c>
      <c r="C37" s="2" t="s">
        <v>340</v>
      </c>
      <c r="E37" s="97" t="s">
        <v>286</v>
      </c>
      <c r="F37" s="98" t="s">
        <v>286</v>
      </c>
      <c r="G37" s="99"/>
      <c r="H37" s="100"/>
      <c r="I37" s="101" t="s">
        <v>286</v>
      </c>
      <c r="J37" s="102" t="s">
        <v>286</v>
      </c>
      <c r="K37" s="103" t="s">
        <v>286</v>
      </c>
      <c r="L37" s="104" t="s">
        <v>286</v>
      </c>
      <c r="M37" s="105" t="s">
        <v>286</v>
      </c>
      <c r="O37" s="96"/>
      <c r="P37" s="286"/>
      <c r="Q37" s="97" t="s">
        <v>286</v>
      </c>
      <c r="R37" s="98" t="s">
        <v>286</v>
      </c>
      <c r="S37" s="99"/>
      <c r="T37" s="100"/>
      <c r="U37" s="101" t="s">
        <v>286</v>
      </c>
      <c r="V37" s="102" t="s">
        <v>286</v>
      </c>
      <c r="W37" s="103" t="s">
        <v>286</v>
      </c>
      <c r="X37" s="104" t="s">
        <v>286</v>
      </c>
      <c r="Y37" s="105" t="s">
        <v>286</v>
      </c>
      <c r="Z37" s="2" t="s">
        <v>286</v>
      </c>
      <c r="AA37" s="96"/>
      <c r="AB37" s="286"/>
      <c r="AC37" s="97" t="s">
        <v>286</v>
      </c>
      <c r="AD37" s="98" t="s">
        <v>286</v>
      </c>
      <c r="AE37" s="99"/>
      <c r="AF37" s="100"/>
      <c r="AG37" s="101" t="s">
        <v>286</v>
      </c>
      <c r="AH37" s="102" t="s">
        <v>286</v>
      </c>
      <c r="AI37" s="103" t="s">
        <v>286</v>
      </c>
      <c r="AJ37" s="104" t="s">
        <v>286</v>
      </c>
      <c r="AK37" s="105" t="s">
        <v>286</v>
      </c>
      <c r="AM37" s="96"/>
      <c r="AN37" s="286"/>
      <c r="AO37" s="97">
        <v>34464</v>
      </c>
      <c r="AP37" s="98" t="s">
        <v>510</v>
      </c>
      <c r="AQ37" s="99">
        <v>34093</v>
      </c>
      <c r="AR37" s="100">
        <v>34464</v>
      </c>
      <c r="AS37" s="101" t="s">
        <v>785</v>
      </c>
      <c r="AT37" s="102">
        <v>1933</v>
      </c>
      <c r="AU37" s="103" t="s">
        <v>531</v>
      </c>
      <c r="AV37" s="104" t="s">
        <v>1419</v>
      </c>
      <c r="AW37" s="105" t="s">
        <v>2258</v>
      </c>
      <c r="AX37" s="2" t="s">
        <v>286</v>
      </c>
      <c r="AY37" s="96"/>
      <c r="AZ37" s="286" t="s">
        <v>1194</v>
      </c>
      <c r="BA37" s="97" t="s">
        <v>286</v>
      </c>
      <c r="BB37" s="98" t="s">
        <v>286</v>
      </c>
      <c r="BC37" s="99" t="s">
        <v>286</v>
      </c>
      <c r="BD37" s="100" t="s">
        <v>286</v>
      </c>
      <c r="BE37" s="101" t="s">
        <v>286</v>
      </c>
      <c r="BF37" s="102" t="s">
        <v>286</v>
      </c>
      <c r="BG37" s="103" t="s">
        <v>286</v>
      </c>
      <c r="BH37" s="104" t="s">
        <v>286</v>
      </c>
      <c r="BI37" s="105" t="s">
        <v>286</v>
      </c>
      <c r="BJ37" s="2" t="s">
        <v>286</v>
      </c>
      <c r="BK37" s="96"/>
      <c r="BL37" s="286"/>
      <c r="BM37" s="97" t="s">
        <v>286</v>
      </c>
      <c r="BN37" s="98" t="s">
        <v>286</v>
      </c>
      <c r="BO37" s="99" t="s">
        <v>286</v>
      </c>
      <c r="BP37" s="100" t="s">
        <v>286</v>
      </c>
      <c r="BQ37" s="101" t="s">
        <v>286</v>
      </c>
      <c r="BR37" s="102" t="s">
        <v>286</v>
      </c>
      <c r="BS37" s="103" t="s">
        <v>286</v>
      </c>
      <c r="BT37" s="104" t="s">
        <v>286</v>
      </c>
      <c r="BU37" s="105" t="s">
        <v>286</v>
      </c>
      <c r="BV37" s="2" t="s">
        <v>286</v>
      </c>
      <c r="BW37" s="96"/>
      <c r="BX37" s="286"/>
      <c r="BY37" s="97" t="s">
        <v>286</v>
      </c>
      <c r="BZ37" s="98" t="s">
        <v>286</v>
      </c>
      <c r="CA37" s="99" t="s">
        <v>286</v>
      </c>
      <c r="CB37" s="100" t="s">
        <v>286</v>
      </c>
      <c r="CC37" s="101" t="s">
        <v>286</v>
      </c>
      <c r="CD37" s="102" t="s">
        <v>286</v>
      </c>
      <c r="CE37" s="103" t="s">
        <v>286</v>
      </c>
      <c r="CF37" s="104" t="s">
        <v>286</v>
      </c>
      <c r="CG37" s="105" t="s">
        <v>286</v>
      </c>
      <c r="CH37" s="2" t="s">
        <v>286</v>
      </c>
      <c r="CI37" s="96"/>
      <c r="CJ37" s="286"/>
      <c r="CK37" s="97" t="s">
        <v>286</v>
      </c>
      <c r="CL37" s="98" t="s">
        <v>286</v>
      </c>
      <c r="CM37" s="99" t="s">
        <v>286</v>
      </c>
      <c r="CN37" s="100" t="s">
        <v>286</v>
      </c>
      <c r="CO37" s="101" t="s">
        <v>286</v>
      </c>
      <c r="CP37" s="102" t="s">
        <v>286</v>
      </c>
      <c r="CQ37" s="103" t="s">
        <v>286</v>
      </c>
      <c r="CR37" s="104" t="s">
        <v>286</v>
      </c>
      <c r="CS37" s="105" t="s">
        <v>286</v>
      </c>
      <c r="CT37" s="2" t="s">
        <v>286</v>
      </c>
      <c r="CU37" s="96"/>
      <c r="CV37" s="286"/>
      <c r="CW37" s="97" t="s">
        <v>286</v>
      </c>
      <c r="CX37" s="98" t="s">
        <v>286</v>
      </c>
      <c r="CY37" s="99" t="s">
        <v>286</v>
      </c>
      <c r="CZ37" s="100" t="s">
        <v>286</v>
      </c>
      <c r="DA37" s="101" t="s">
        <v>286</v>
      </c>
      <c r="DB37" s="102" t="s">
        <v>286</v>
      </c>
      <c r="DC37" s="103" t="s">
        <v>286</v>
      </c>
      <c r="DD37" s="104" t="s">
        <v>286</v>
      </c>
      <c r="DE37" s="105" t="s">
        <v>286</v>
      </c>
      <c r="DF37" s="2" t="s">
        <v>286</v>
      </c>
      <c r="DG37" s="96"/>
      <c r="DH37" s="286"/>
      <c r="DI37" s="97" t="s">
        <v>286</v>
      </c>
      <c r="DJ37" s="98" t="s">
        <v>286</v>
      </c>
      <c r="DK37" s="99" t="s">
        <v>286</v>
      </c>
      <c r="DL37" s="100" t="s">
        <v>286</v>
      </c>
      <c r="DM37" s="101" t="s">
        <v>286</v>
      </c>
      <c r="DN37" s="102" t="s">
        <v>286</v>
      </c>
      <c r="DO37" s="103" t="s">
        <v>286</v>
      </c>
      <c r="DP37" s="104" t="s">
        <v>286</v>
      </c>
      <c r="DQ37" s="105" t="s">
        <v>286</v>
      </c>
      <c r="DR37" s="2" t="s">
        <v>286</v>
      </c>
      <c r="DS37" s="96"/>
      <c r="DT37" s="286"/>
      <c r="DU37" s="97" t="s">
        <v>286</v>
      </c>
      <c r="DV37" s="98" t="s">
        <v>286</v>
      </c>
      <c r="DW37" s="99" t="s">
        <v>286</v>
      </c>
      <c r="DX37" s="100" t="s">
        <v>286</v>
      </c>
      <c r="DY37" s="101" t="s">
        <v>286</v>
      </c>
      <c r="DZ37" s="102" t="s">
        <v>286</v>
      </c>
      <c r="EA37" s="103" t="s">
        <v>286</v>
      </c>
      <c r="EB37" s="104" t="s">
        <v>286</v>
      </c>
      <c r="EC37" s="105" t="s">
        <v>286</v>
      </c>
      <c r="EE37" s="96"/>
      <c r="EF37" s="286"/>
      <c r="EG37" s="97" t="s">
        <v>286</v>
      </c>
      <c r="EH37" s="98" t="s">
        <v>286</v>
      </c>
      <c r="EI37" s="99" t="s">
        <v>286</v>
      </c>
      <c r="EJ37" s="100" t="s">
        <v>286</v>
      </c>
      <c r="EK37" s="101" t="s">
        <v>286</v>
      </c>
      <c r="EL37" s="102" t="s">
        <v>286</v>
      </c>
      <c r="EM37" s="103" t="s">
        <v>286</v>
      </c>
      <c r="EN37" s="104" t="s">
        <v>286</v>
      </c>
      <c r="EO37" s="105" t="s">
        <v>286</v>
      </c>
      <c r="EQ37" s="96"/>
      <c r="ER37" s="286"/>
      <c r="ES37" s="97" t="s">
        <v>286</v>
      </c>
      <c r="ET37" s="98" t="s">
        <v>286</v>
      </c>
      <c r="EU37" s="99" t="s">
        <v>286</v>
      </c>
      <c r="EV37" s="100" t="s">
        <v>286</v>
      </c>
      <c r="EW37" s="101" t="s">
        <v>286</v>
      </c>
      <c r="EX37" s="102" t="s">
        <v>286</v>
      </c>
      <c r="EY37" s="103" t="s">
        <v>286</v>
      </c>
      <c r="EZ37" s="104" t="s">
        <v>286</v>
      </c>
      <c r="FA37" s="105" t="s">
        <v>286</v>
      </c>
      <c r="FB37" s="2" t="s">
        <v>286</v>
      </c>
      <c r="FC37" s="96"/>
      <c r="FD37" s="286"/>
      <c r="FE37" s="97" t="s">
        <v>286</v>
      </c>
      <c r="FF37" s="98" t="s">
        <v>286</v>
      </c>
      <c r="FG37" s="99" t="s">
        <v>286</v>
      </c>
      <c r="FH37" s="100" t="s">
        <v>286</v>
      </c>
      <c r="FI37" s="101" t="s">
        <v>286</v>
      </c>
      <c r="FJ37" s="102" t="s">
        <v>286</v>
      </c>
      <c r="FK37" s="103" t="s">
        <v>286</v>
      </c>
      <c r="FL37" s="104" t="s">
        <v>286</v>
      </c>
      <c r="FM37" s="105" t="s">
        <v>286</v>
      </c>
      <c r="FO37" s="96"/>
      <c r="FP37" s="286"/>
      <c r="FQ37" s="97" t="s">
        <v>286</v>
      </c>
      <c r="FR37" s="98" t="s">
        <v>286</v>
      </c>
      <c r="FS37" s="99" t="s">
        <v>286</v>
      </c>
      <c r="FT37" s="100" t="s">
        <v>286</v>
      </c>
      <c r="FU37" s="101" t="s">
        <v>286</v>
      </c>
      <c r="FV37" s="102" t="s">
        <v>286</v>
      </c>
      <c r="FW37" s="103" t="s">
        <v>286</v>
      </c>
      <c r="FX37" s="104" t="s">
        <v>286</v>
      </c>
      <c r="FY37" s="105" t="s">
        <v>286</v>
      </c>
      <c r="GA37" s="96"/>
      <c r="GB37" s="286"/>
      <c r="GC37" s="97" t="s">
        <v>286</v>
      </c>
      <c r="GD37" s="98" t="s">
        <v>286</v>
      </c>
      <c r="GE37" s="99" t="s">
        <v>286</v>
      </c>
      <c r="GF37" s="100" t="s">
        <v>286</v>
      </c>
      <c r="GG37" s="101" t="s">
        <v>286</v>
      </c>
      <c r="GH37" s="102" t="s">
        <v>286</v>
      </c>
      <c r="GI37" s="103" t="s">
        <v>286</v>
      </c>
      <c r="GJ37" s="104" t="s">
        <v>286</v>
      </c>
      <c r="GK37" s="105" t="s">
        <v>286</v>
      </c>
      <c r="GL37" s="2" t="s">
        <v>286</v>
      </c>
      <c r="GM37" s="96"/>
      <c r="GN37" s="286"/>
      <c r="GO37" s="97" t="str">
        <f t="shared" si="236"/>
        <v/>
      </c>
      <c r="GP37" s="98" t="str">
        <f t="shared" si="237"/>
        <v/>
      </c>
      <c r="GQ37" s="99" t="str">
        <f t="shared" si="224"/>
        <v/>
      </c>
      <c r="GR37" s="100" t="str">
        <f t="shared" si="225"/>
        <v/>
      </c>
      <c r="GS37" s="101" t="str">
        <f t="shared" si="238"/>
        <v/>
      </c>
      <c r="GT37" s="102" t="str">
        <f t="shared" si="239"/>
        <v/>
      </c>
      <c r="GU37" s="103" t="str">
        <f t="shared" si="240"/>
        <v/>
      </c>
      <c r="GV37" s="104" t="str">
        <f t="shared" si="241"/>
        <v/>
      </c>
      <c r="GW37" s="105" t="str">
        <f t="shared" si="242"/>
        <v/>
      </c>
      <c r="GX37" s="2" t="str">
        <f t="shared" si="243"/>
        <v/>
      </c>
      <c r="GY37" s="96"/>
      <c r="GZ37" s="286"/>
      <c r="HA37" s="97" t="str">
        <f t="shared" si="244"/>
        <v/>
      </c>
      <c r="HB37" s="98" t="str">
        <f t="shared" si="245"/>
        <v/>
      </c>
      <c r="HC37" s="293" t="str">
        <f t="shared" si="220"/>
        <v/>
      </c>
      <c r="HD37" s="293" t="str">
        <f t="shared" si="221"/>
        <v/>
      </c>
      <c r="HE37" s="101" t="str">
        <f t="shared" si="246"/>
        <v/>
      </c>
      <c r="HF37" s="102" t="str">
        <f t="shared" si="247"/>
        <v/>
      </c>
      <c r="HG37" s="103" t="str">
        <f t="shared" si="248"/>
        <v/>
      </c>
      <c r="HH37" s="104" t="str">
        <f t="shared" si="249"/>
        <v/>
      </c>
      <c r="HI37" s="105" t="str">
        <f t="shared" si="250"/>
        <v/>
      </c>
      <c r="HJ37" s="2" t="str">
        <f t="shared" si="251"/>
        <v/>
      </c>
      <c r="HK37" s="96"/>
      <c r="HL37" s="286"/>
      <c r="HM37" s="97" t="str">
        <f t="shared" si="252"/>
        <v/>
      </c>
      <c r="HN37" s="98" t="str">
        <f t="shared" si="253"/>
        <v/>
      </c>
      <c r="HO37" s="293" t="str">
        <f t="shared" si="96"/>
        <v/>
      </c>
      <c r="HP37" s="293" t="str">
        <f t="shared" si="97"/>
        <v/>
      </c>
      <c r="HQ37" s="101" t="str">
        <f t="shared" si="254"/>
        <v/>
      </c>
      <c r="HR37" s="102" t="str">
        <f t="shared" si="255"/>
        <v/>
      </c>
      <c r="HS37" s="103" t="str">
        <f t="shared" si="256"/>
        <v/>
      </c>
      <c r="HT37" s="104" t="str">
        <f t="shared" si="25"/>
        <v/>
      </c>
      <c r="HU37" s="105" t="str">
        <f t="shared" si="257"/>
        <v/>
      </c>
      <c r="HV37" s="2" t="str">
        <f t="shared" si="258"/>
        <v/>
      </c>
      <c r="HW37" s="96"/>
      <c r="HX37" s="286"/>
      <c r="HY37" s="97" t="str">
        <f t="shared" si="259"/>
        <v/>
      </c>
      <c r="HZ37" s="98" t="str">
        <f t="shared" si="260"/>
        <v/>
      </c>
      <c r="IA37" s="293" t="str">
        <f t="shared" si="222"/>
        <v/>
      </c>
      <c r="IB37" s="293" t="str">
        <f t="shared" si="223"/>
        <v/>
      </c>
      <c r="IC37" s="101" t="str">
        <f t="shared" si="261"/>
        <v/>
      </c>
      <c r="ID37" s="102" t="str">
        <f t="shared" si="262"/>
        <v/>
      </c>
      <c r="IE37" s="103" t="str">
        <f t="shared" si="263"/>
        <v/>
      </c>
      <c r="IF37" s="104" t="str">
        <f t="shared" si="264"/>
        <v/>
      </c>
      <c r="IG37" s="105" t="str">
        <f t="shared" si="265"/>
        <v/>
      </c>
      <c r="IH37" s="2" t="str">
        <f t="shared" si="266"/>
        <v/>
      </c>
      <c r="II37" s="96"/>
      <c r="IJ37" s="286"/>
      <c r="IK37" s="291" t="str">
        <f t="shared" si="226"/>
        <v/>
      </c>
      <c r="IL37" s="292" t="str">
        <f t="shared" si="227"/>
        <v/>
      </c>
      <c r="IM37" s="293" t="str">
        <f t="shared" si="228"/>
        <v/>
      </c>
      <c r="IN37" s="293" t="str">
        <f t="shared" si="229"/>
        <v/>
      </c>
      <c r="IO37" s="294" t="str">
        <f t="shared" si="230"/>
        <v/>
      </c>
      <c r="IP37" s="295" t="str">
        <f t="shared" si="231"/>
        <v/>
      </c>
      <c r="IQ37" s="296" t="str">
        <f t="shared" si="232"/>
        <v/>
      </c>
      <c r="IR37" s="297" t="str">
        <f t="shared" si="233"/>
        <v/>
      </c>
      <c r="IS37" s="298" t="str">
        <f t="shared" si="234"/>
        <v/>
      </c>
      <c r="IT37" s="299" t="str">
        <f t="shared" si="235"/>
        <v/>
      </c>
      <c r="IU37" s="300"/>
      <c r="IV37" s="286"/>
      <c r="IW37" s="97" t="str">
        <f t="shared" si="192"/>
        <v/>
      </c>
      <c r="IX37" s="98" t="str">
        <f t="shared" si="193"/>
        <v/>
      </c>
      <c r="IY37" s="293" t="str">
        <f t="shared" si="125"/>
        <v/>
      </c>
      <c r="IZ37" s="293" t="str">
        <f t="shared" si="126"/>
        <v/>
      </c>
      <c r="JA37" s="101" t="str">
        <f t="shared" si="194"/>
        <v/>
      </c>
      <c r="JB37" s="102" t="str">
        <f t="shared" si="195"/>
        <v/>
      </c>
      <c r="JC37" s="103" t="str">
        <f t="shared" si="196"/>
        <v/>
      </c>
      <c r="JD37" s="104" t="str">
        <f t="shared" si="197"/>
        <v/>
      </c>
      <c r="JE37" s="105" t="str">
        <f t="shared" si="198"/>
        <v/>
      </c>
      <c r="JF37" s="2" t="str">
        <f t="shared" si="267"/>
        <v/>
      </c>
      <c r="JG37" s="96"/>
      <c r="JH37" s="286"/>
      <c r="JI37" s="97" t="str">
        <f t="shared" si="268"/>
        <v/>
      </c>
      <c r="JJ37" s="98" t="str">
        <f t="shared" si="269"/>
        <v/>
      </c>
      <c r="JK37" s="99"/>
      <c r="JL37" s="100"/>
      <c r="JM37" s="101" t="str">
        <f t="shared" si="270"/>
        <v/>
      </c>
      <c r="JN37" s="102" t="str">
        <f t="shared" si="271"/>
        <v/>
      </c>
      <c r="JO37" s="103" t="str">
        <f t="shared" si="272"/>
        <v/>
      </c>
      <c r="JP37" s="104" t="str">
        <f t="shared" si="273"/>
        <v/>
      </c>
      <c r="JQ37" s="105" t="str">
        <f t="shared" si="274"/>
        <v/>
      </c>
      <c r="JR37" s="2" t="str">
        <f t="shared" si="275"/>
        <v/>
      </c>
      <c r="JS37" s="96"/>
      <c r="JT37" s="286"/>
      <c r="JU37" s="97" t="str">
        <f t="shared" si="276"/>
        <v/>
      </c>
      <c r="JV37" s="98" t="str">
        <f t="shared" si="277"/>
        <v/>
      </c>
      <c r="JW37" s="99"/>
      <c r="JX37" s="100"/>
      <c r="JY37" s="101" t="str">
        <f t="shared" si="278"/>
        <v/>
      </c>
      <c r="JZ37" s="102" t="str">
        <f t="shared" si="279"/>
        <v/>
      </c>
      <c r="KA37" s="103" t="str">
        <f t="shared" si="280"/>
        <v/>
      </c>
      <c r="KB37" s="104" t="str">
        <f t="shared" si="281"/>
        <v/>
      </c>
      <c r="KC37" s="105" t="str">
        <f t="shared" si="282"/>
        <v/>
      </c>
      <c r="KD37" s="2" t="str">
        <f t="shared" si="283"/>
        <v/>
      </c>
      <c r="KE37" s="96"/>
      <c r="KF37" s="286"/>
    </row>
    <row r="38" spans="1:292" ht="13.5" customHeight="1" x14ac:dyDescent="0.2">
      <c r="A38" s="21"/>
      <c r="B38" s="96" t="s">
        <v>341</v>
      </c>
      <c r="C38" s="2" t="s">
        <v>342</v>
      </c>
      <c r="E38" s="97" t="s">
        <v>286</v>
      </c>
      <c r="F38" s="98" t="s">
        <v>286</v>
      </c>
      <c r="G38" s="99"/>
      <c r="H38" s="100"/>
      <c r="I38" s="101" t="s">
        <v>286</v>
      </c>
      <c r="J38" s="102" t="s">
        <v>286</v>
      </c>
      <c r="K38" s="103" t="s">
        <v>286</v>
      </c>
      <c r="L38" s="104" t="s">
        <v>286</v>
      </c>
      <c r="M38" s="105" t="s">
        <v>286</v>
      </c>
      <c r="O38" s="96"/>
      <c r="P38" s="286"/>
      <c r="Q38" s="97" t="s">
        <v>286</v>
      </c>
      <c r="R38" s="98" t="s">
        <v>286</v>
      </c>
      <c r="S38" s="99"/>
      <c r="T38" s="100"/>
      <c r="U38" s="101" t="s">
        <v>286</v>
      </c>
      <c r="V38" s="102" t="s">
        <v>286</v>
      </c>
      <c r="W38" s="103" t="s">
        <v>286</v>
      </c>
      <c r="X38" s="104" t="s">
        <v>286</v>
      </c>
      <c r="Y38" s="105" t="s">
        <v>286</v>
      </c>
      <c r="Z38" s="2" t="s">
        <v>286</v>
      </c>
      <c r="AA38" s="96"/>
      <c r="AB38" s="286"/>
      <c r="AC38" s="97">
        <v>34056</v>
      </c>
      <c r="AD38" s="98" t="s">
        <v>508</v>
      </c>
      <c r="AE38" s="99">
        <v>33783</v>
      </c>
      <c r="AF38" s="100">
        <v>34021</v>
      </c>
      <c r="AG38" s="101" t="s">
        <v>786</v>
      </c>
      <c r="AH38" s="102" t="s">
        <v>541</v>
      </c>
      <c r="AI38" s="103" t="s">
        <v>531</v>
      </c>
      <c r="AJ38" s="104" t="s">
        <v>1393</v>
      </c>
      <c r="AK38" s="105" t="s">
        <v>788</v>
      </c>
      <c r="AM38" s="96"/>
      <c r="AN38" s="286" t="s">
        <v>1194</v>
      </c>
      <c r="AO38" s="97" t="s">
        <v>286</v>
      </c>
      <c r="AP38" s="98" t="s">
        <v>286</v>
      </c>
      <c r="AQ38" s="99" t="s">
        <v>286</v>
      </c>
      <c r="AR38" s="100" t="s">
        <v>286</v>
      </c>
      <c r="AS38" s="101" t="s">
        <v>286</v>
      </c>
      <c r="AT38" s="102" t="s">
        <v>286</v>
      </c>
      <c r="AU38" s="103" t="s">
        <v>286</v>
      </c>
      <c r="AV38" s="104" t="s">
        <v>286</v>
      </c>
      <c r="AW38" s="105" t="s">
        <v>286</v>
      </c>
      <c r="AX38" s="2" t="s">
        <v>286</v>
      </c>
      <c r="AY38" s="96"/>
      <c r="AZ38" s="286"/>
      <c r="BA38" s="97" t="s">
        <v>286</v>
      </c>
      <c r="BB38" s="98" t="s">
        <v>286</v>
      </c>
      <c r="BC38" s="99" t="s">
        <v>286</v>
      </c>
      <c r="BD38" s="100" t="s">
        <v>286</v>
      </c>
      <c r="BE38" s="101" t="s">
        <v>286</v>
      </c>
      <c r="BF38" s="102" t="s">
        <v>286</v>
      </c>
      <c r="BG38" s="103" t="s">
        <v>286</v>
      </c>
      <c r="BH38" s="104" t="s">
        <v>286</v>
      </c>
      <c r="BI38" s="105" t="s">
        <v>286</v>
      </c>
      <c r="BJ38" s="2" t="s">
        <v>286</v>
      </c>
      <c r="BK38" s="96"/>
      <c r="BL38" s="286"/>
      <c r="BM38" s="97" t="s">
        <v>286</v>
      </c>
      <c r="BN38" s="98" t="s">
        <v>286</v>
      </c>
      <c r="BO38" s="99" t="s">
        <v>286</v>
      </c>
      <c r="BP38" s="100" t="s">
        <v>286</v>
      </c>
      <c r="BQ38" s="101" t="s">
        <v>286</v>
      </c>
      <c r="BR38" s="102" t="s">
        <v>286</v>
      </c>
      <c r="BS38" s="103" t="s">
        <v>286</v>
      </c>
      <c r="BT38" s="104" t="s">
        <v>286</v>
      </c>
      <c r="BU38" s="105" t="s">
        <v>286</v>
      </c>
      <c r="BV38" s="2" t="s">
        <v>286</v>
      </c>
      <c r="BW38" s="96"/>
      <c r="BX38" s="286"/>
      <c r="BY38" s="97" t="s">
        <v>286</v>
      </c>
      <c r="BZ38" s="98" t="s">
        <v>286</v>
      </c>
      <c r="CA38" s="99" t="s">
        <v>286</v>
      </c>
      <c r="CB38" s="100" t="s">
        <v>286</v>
      </c>
      <c r="CC38" s="101" t="s">
        <v>286</v>
      </c>
      <c r="CD38" s="102" t="s">
        <v>286</v>
      </c>
      <c r="CE38" s="103" t="s">
        <v>286</v>
      </c>
      <c r="CF38" s="104" t="s">
        <v>286</v>
      </c>
      <c r="CG38" s="105" t="s">
        <v>286</v>
      </c>
      <c r="CH38" s="2" t="s">
        <v>286</v>
      </c>
      <c r="CI38" s="96"/>
      <c r="CJ38" s="286"/>
      <c r="CK38" s="97" t="s">
        <v>286</v>
      </c>
      <c r="CL38" s="98" t="s">
        <v>286</v>
      </c>
      <c r="CM38" s="99" t="s">
        <v>286</v>
      </c>
      <c r="CN38" s="100" t="s">
        <v>286</v>
      </c>
      <c r="CO38" s="101" t="s">
        <v>286</v>
      </c>
      <c r="CP38" s="102" t="s">
        <v>286</v>
      </c>
      <c r="CQ38" s="103" t="s">
        <v>286</v>
      </c>
      <c r="CR38" s="104" t="s">
        <v>286</v>
      </c>
      <c r="CS38" s="105" t="s">
        <v>286</v>
      </c>
      <c r="CT38" s="2" t="s">
        <v>286</v>
      </c>
      <c r="CU38" s="96"/>
      <c r="CV38" s="286"/>
      <c r="CW38" s="97" t="s">
        <v>286</v>
      </c>
      <c r="CX38" s="98" t="s">
        <v>286</v>
      </c>
      <c r="CY38" s="99" t="s">
        <v>286</v>
      </c>
      <c r="CZ38" s="100" t="s">
        <v>286</v>
      </c>
      <c r="DA38" s="101" t="s">
        <v>286</v>
      </c>
      <c r="DB38" s="102" t="s">
        <v>286</v>
      </c>
      <c r="DC38" s="103" t="s">
        <v>286</v>
      </c>
      <c r="DD38" s="104" t="s">
        <v>286</v>
      </c>
      <c r="DE38" s="105" t="s">
        <v>286</v>
      </c>
      <c r="DF38" s="2" t="s">
        <v>286</v>
      </c>
      <c r="DG38" s="96"/>
      <c r="DH38" s="286"/>
      <c r="DI38" s="97" t="s">
        <v>286</v>
      </c>
      <c r="DJ38" s="98" t="s">
        <v>286</v>
      </c>
      <c r="DK38" s="99" t="s">
        <v>286</v>
      </c>
      <c r="DL38" s="100" t="s">
        <v>286</v>
      </c>
      <c r="DM38" s="101" t="s">
        <v>286</v>
      </c>
      <c r="DN38" s="102" t="s">
        <v>286</v>
      </c>
      <c r="DO38" s="103" t="s">
        <v>286</v>
      </c>
      <c r="DP38" s="104" t="s">
        <v>286</v>
      </c>
      <c r="DQ38" s="105" t="s">
        <v>286</v>
      </c>
      <c r="DR38" s="2" t="s">
        <v>286</v>
      </c>
      <c r="DS38" s="96"/>
      <c r="DT38" s="286"/>
      <c r="DU38" s="97" t="s">
        <v>286</v>
      </c>
      <c r="DV38" s="98" t="s">
        <v>286</v>
      </c>
      <c r="DW38" s="99" t="s">
        <v>286</v>
      </c>
      <c r="DX38" s="100" t="s">
        <v>286</v>
      </c>
      <c r="DY38" s="101" t="s">
        <v>286</v>
      </c>
      <c r="DZ38" s="102" t="s">
        <v>286</v>
      </c>
      <c r="EA38" s="103" t="s">
        <v>286</v>
      </c>
      <c r="EB38" s="104" t="s">
        <v>286</v>
      </c>
      <c r="EC38" s="105" t="s">
        <v>286</v>
      </c>
      <c r="EE38" s="96"/>
      <c r="EF38" s="286"/>
      <c r="EG38" s="97" t="s">
        <v>286</v>
      </c>
      <c r="EH38" s="98" t="s">
        <v>286</v>
      </c>
      <c r="EI38" s="99" t="s">
        <v>286</v>
      </c>
      <c r="EJ38" s="100" t="s">
        <v>286</v>
      </c>
      <c r="EK38" s="101" t="s">
        <v>286</v>
      </c>
      <c r="EL38" s="102" t="s">
        <v>286</v>
      </c>
      <c r="EM38" s="103" t="s">
        <v>286</v>
      </c>
      <c r="EN38" s="104" t="s">
        <v>286</v>
      </c>
      <c r="EO38" s="105" t="s">
        <v>286</v>
      </c>
      <c r="EQ38" s="96"/>
      <c r="ER38" s="286"/>
      <c r="ES38" s="97" t="s">
        <v>286</v>
      </c>
      <c r="ET38" s="98" t="s">
        <v>286</v>
      </c>
      <c r="EU38" s="99" t="s">
        <v>286</v>
      </c>
      <c r="EV38" s="100" t="s">
        <v>286</v>
      </c>
      <c r="EW38" s="101" t="s">
        <v>286</v>
      </c>
      <c r="EX38" s="102" t="s">
        <v>286</v>
      </c>
      <c r="EY38" s="103" t="s">
        <v>286</v>
      </c>
      <c r="EZ38" s="104" t="s">
        <v>286</v>
      </c>
      <c r="FA38" s="105" t="s">
        <v>286</v>
      </c>
      <c r="FB38" s="2" t="s">
        <v>286</v>
      </c>
      <c r="FC38" s="96"/>
      <c r="FD38" s="286"/>
      <c r="FE38" s="97" t="s">
        <v>286</v>
      </c>
      <c r="FF38" s="98" t="s">
        <v>286</v>
      </c>
      <c r="FG38" s="99" t="s">
        <v>286</v>
      </c>
      <c r="FH38" s="100" t="s">
        <v>286</v>
      </c>
      <c r="FI38" s="101" t="s">
        <v>286</v>
      </c>
      <c r="FJ38" s="102" t="s">
        <v>286</v>
      </c>
      <c r="FK38" s="103" t="s">
        <v>286</v>
      </c>
      <c r="FL38" s="104" t="s">
        <v>286</v>
      </c>
      <c r="FM38" s="105" t="s">
        <v>286</v>
      </c>
      <c r="FO38" s="96"/>
      <c r="FP38" s="286"/>
      <c r="FQ38" s="97" t="s">
        <v>286</v>
      </c>
      <c r="FR38" s="98" t="s">
        <v>286</v>
      </c>
      <c r="FS38" s="99" t="s">
        <v>286</v>
      </c>
      <c r="FT38" s="100" t="s">
        <v>286</v>
      </c>
      <c r="FU38" s="101" t="s">
        <v>286</v>
      </c>
      <c r="FV38" s="102" t="s">
        <v>286</v>
      </c>
      <c r="FW38" s="103" t="s">
        <v>286</v>
      </c>
      <c r="FX38" s="104" t="s">
        <v>286</v>
      </c>
      <c r="FY38" s="105" t="s">
        <v>286</v>
      </c>
      <c r="GA38" s="96"/>
      <c r="GB38" s="286"/>
      <c r="GC38" s="97" t="s">
        <v>286</v>
      </c>
      <c r="GD38" s="98" t="s">
        <v>286</v>
      </c>
      <c r="GE38" s="99" t="s">
        <v>286</v>
      </c>
      <c r="GF38" s="100" t="s">
        <v>286</v>
      </c>
      <c r="GG38" s="101" t="s">
        <v>286</v>
      </c>
      <c r="GH38" s="102" t="s">
        <v>286</v>
      </c>
      <c r="GI38" s="103" t="s">
        <v>286</v>
      </c>
      <c r="GJ38" s="104" t="s">
        <v>286</v>
      </c>
      <c r="GK38" s="105" t="s">
        <v>286</v>
      </c>
      <c r="GL38" s="2" t="s">
        <v>286</v>
      </c>
      <c r="GM38" s="96"/>
      <c r="GN38" s="286"/>
      <c r="GO38" s="97" t="str">
        <f t="shared" si="236"/>
        <v/>
      </c>
      <c r="GP38" s="98" t="str">
        <f t="shared" si="237"/>
        <v/>
      </c>
      <c r="GQ38" s="99" t="str">
        <f t="shared" si="224"/>
        <v/>
      </c>
      <c r="GR38" s="100" t="str">
        <f t="shared" si="225"/>
        <v/>
      </c>
      <c r="GS38" s="101" t="str">
        <f t="shared" si="238"/>
        <v/>
      </c>
      <c r="GT38" s="102" t="str">
        <f t="shared" si="239"/>
        <v/>
      </c>
      <c r="GU38" s="103" t="str">
        <f t="shared" si="240"/>
        <v/>
      </c>
      <c r="GV38" s="104" t="str">
        <f t="shared" si="241"/>
        <v/>
      </c>
      <c r="GW38" s="105" t="str">
        <f t="shared" si="242"/>
        <v/>
      </c>
      <c r="GX38" s="2" t="str">
        <f t="shared" si="243"/>
        <v/>
      </c>
      <c r="GY38" s="96"/>
      <c r="GZ38" s="286"/>
      <c r="HA38" s="97" t="str">
        <f t="shared" si="244"/>
        <v/>
      </c>
      <c r="HB38" s="98" t="str">
        <f t="shared" si="245"/>
        <v/>
      </c>
      <c r="HC38" s="293" t="str">
        <f t="shared" si="220"/>
        <v/>
      </c>
      <c r="HD38" s="293" t="str">
        <f t="shared" si="221"/>
        <v/>
      </c>
      <c r="HE38" s="101" t="str">
        <f t="shared" si="246"/>
        <v/>
      </c>
      <c r="HF38" s="102" t="str">
        <f t="shared" si="247"/>
        <v/>
      </c>
      <c r="HG38" s="103" t="str">
        <f t="shared" si="248"/>
        <v/>
      </c>
      <c r="HH38" s="104" t="str">
        <f t="shared" si="249"/>
        <v/>
      </c>
      <c r="HI38" s="105" t="str">
        <f t="shared" si="250"/>
        <v/>
      </c>
      <c r="HJ38" s="2" t="str">
        <f t="shared" si="251"/>
        <v/>
      </c>
      <c r="HK38" s="96"/>
      <c r="HL38" s="286"/>
      <c r="HM38" s="97" t="str">
        <f t="shared" si="252"/>
        <v/>
      </c>
      <c r="HN38" s="98" t="str">
        <f t="shared" si="253"/>
        <v/>
      </c>
      <c r="HO38" s="293" t="str">
        <f t="shared" si="96"/>
        <v/>
      </c>
      <c r="HP38" s="293" t="str">
        <f t="shared" si="97"/>
        <v/>
      </c>
      <c r="HQ38" s="101" t="str">
        <f t="shared" si="254"/>
        <v/>
      </c>
      <c r="HR38" s="102" t="str">
        <f t="shared" si="255"/>
        <v/>
      </c>
      <c r="HS38" s="103" t="str">
        <f t="shared" si="256"/>
        <v/>
      </c>
      <c r="HT38" s="104" t="str">
        <f t="shared" si="25"/>
        <v/>
      </c>
      <c r="HU38" s="105" t="str">
        <f t="shared" si="257"/>
        <v/>
      </c>
      <c r="HV38" s="2" t="str">
        <f t="shared" si="258"/>
        <v/>
      </c>
      <c r="HW38" s="96"/>
      <c r="HX38" s="286"/>
      <c r="HY38" s="97" t="str">
        <f t="shared" si="259"/>
        <v/>
      </c>
      <c r="HZ38" s="98" t="str">
        <f t="shared" si="260"/>
        <v/>
      </c>
      <c r="IA38" s="293" t="str">
        <f t="shared" si="222"/>
        <v/>
      </c>
      <c r="IB38" s="293" t="str">
        <f t="shared" si="223"/>
        <v/>
      </c>
      <c r="IC38" s="101" t="str">
        <f t="shared" si="261"/>
        <v/>
      </c>
      <c r="ID38" s="102" t="str">
        <f t="shared" si="262"/>
        <v/>
      </c>
      <c r="IE38" s="103" t="str">
        <f t="shared" si="263"/>
        <v/>
      </c>
      <c r="IF38" s="104" t="str">
        <f t="shared" si="264"/>
        <v/>
      </c>
      <c r="IG38" s="105" t="str">
        <f t="shared" si="265"/>
        <v/>
      </c>
      <c r="IH38" s="2" t="str">
        <f t="shared" si="266"/>
        <v/>
      </c>
      <c r="II38" s="96"/>
      <c r="IJ38" s="286"/>
      <c r="IK38" s="291" t="str">
        <f t="shared" si="226"/>
        <v/>
      </c>
      <c r="IL38" s="292" t="str">
        <f t="shared" si="227"/>
        <v/>
      </c>
      <c r="IM38" s="293" t="str">
        <f t="shared" si="228"/>
        <v/>
      </c>
      <c r="IN38" s="293" t="str">
        <f t="shared" si="229"/>
        <v/>
      </c>
      <c r="IO38" s="294" t="str">
        <f t="shared" si="230"/>
        <v/>
      </c>
      <c r="IP38" s="295" t="str">
        <f t="shared" si="231"/>
        <v/>
      </c>
      <c r="IQ38" s="296" t="str">
        <f t="shared" si="232"/>
        <v/>
      </c>
      <c r="IR38" s="297" t="str">
        <f t="shared" si="233"/>
        <v/>
      </c>
      <c r="IS38" s="298" t="str">
        <f t="shared" si="234"/>
        <v/>
      </c>
      <c r="IT38" s="299" t="str">
        <f t="shared" si="235"/>
        <v/>
      </c>
      <c r="IU38" s="300"/>
      <c r="IV38" s="286"/>
      <c r="IW38" s="97" t="str">
        <f t="shared" si="192"/>
        <v/>
      </c>
      <c r="IX38" s="98" t="str">
        <f t="shared" si="193"/>
        <v/>
      </c>
      <c r="IY38" s="293" t="str">
        <f t="shared" si="125"/>
        <v/>
      </c>
      <c r="IZ38" s="293" t="str">
        <f t="shared" si="126"/>
        <v/>
      </c>
      <c r="JA38" s="101" t="str">
        <f t="shared" si="194"/>
        <v/>
      </c>
      <c r="JB38" s="102" t="str">
        <f t="shared" si="195"/>
        <v/>
      </c>
      <c r="JC38" s="103" t="str">
        <f t="shared" si="196"/>
        <v/>
      </c>
      <c r="JD38" s="104" t="str">
        <f t="shared" si="197"/>
        <v/>
      </c>
      <c r="JE38" s="105" t="str">
        <f t="shared" si="198"/>
        <v/>
      </c>
      <c r="JF38" s="2" t="str">
        <f t="shared" si="267"/>
        <v/>
      </c>
      <c r="JG38" s="96"/>
      <c r="JH38" s="286"/>
      <c r="JI38" s="97" t="str">
        <f t="shared" si="268"/>
        <v/>
      </c>
      <c r="JJ38" s="98" t="str">
        <f t="shared" si="269"/>
        <v/>
      </c>
      <c r="JK38" s="99"/>
      <c r="JL38" s="100"/>
      <c r="JM38" s="101" t="str">
        <f t="shared" si="270"/>
        <v/>
      </c>
      <c r="JN38" s="102" t="str">
        <f t="shared" si="271"/>
        <v/>
      </c>
      <c r="JO38" s="103" t="str">
        <f t="shared" si="272"/>
        <v/>
      </c>
      <c r="JP38" s="104" t="str">
        <f t="shared" si="273"/>
        <v/>
      </c>
      <c r="JQ38" s="105" t="str">
        <f t="shared" si="274"/>
        <v/>
      </c>
      <c r="JR38" s="2" t="str">
        <f t="shared" si="275"/>
        <v/>
      </c>
      <c r="JS38" s="96"/>
      <c r="JT38" s="286"/>
      <c r="JU38" s="97" t="str">
        <f t="shared" si="276"/>
        <v/>
      </c>
      <c r="JV38" s="98" t="str">
        <f t="shared" si="277"/>
        <v/>
      </c>
      <c r="JW38" s="99"/>
      <c r="JX38" s="100"/>
      <c r="JY38" s="101" t="str">
        <f t="shared" si="278"/>
        <v/>
      </c>
      <c r="JZ38" s="102" t="str">
        <f t="shared" si="279"/>
        <v/>
      </c>
      <c r="KA38" s="103" t="str">
        <f t="shared" si="280"/>
        <v/>
      </c>
      <c r="KB38" s="104" t="str">
        <f t="shared" si="281"/>
        <v/>
      </c>
      <c r="KC38" s="105" t="str">
        <f t="shared" si="282"/>
        <v/>
      </c>
      <c r="KD38" s="2" t="str">
        <f t="shared" si="283"/>
        <v/>
      </c>
      <c r="KE38" s="96"/>
      <c r="KF38" s="286"/>
    </row>
    <row r="39" spans="1:292" ht="13.5" customHeight="1" x14ac:dyDescent="0.2">
      <c r="A39" s="21"/>
      <c r="B39" s="96" t="s">
        <v>341</v>
      </c>
      <c r="C39" s="2" t="s">
        <v>342</v>
      </c>
      <c r="E39" s="97" t="s">
        <v>286</v>
      </c>
      <c r="F39" s="98" t="s">
        <v>286</v>
      </c>
      <c r="G39" s="99"/>
      <c r="H39" s="100"/>
      <c r="I39" s="101" t="s">
        <v>286</v>
      </c>
      <c r="J39" s="102" t="s">
        <v>286</v>
      </c>
      <c r="K39" s="103" t="s">
        <v>286</v>
      </c>
      <c r="L39" s="104" t="s">
        <v>286</v>
      </c>
      <c r="M39" s="105" t="s">
        <v>286</v>
      </c>
      <c r="O39" s="96"/>
      <c r="P39" s="286"/>
      <c r="Q39" s="97" t="s">
        <v>286</v>
      </c>
      <c r="R39" s="98" t="s">
        <v>286</v>
      </c>
      <c r="S39" s="99"/>
      <c r="T39" s="100"/>
      <c r="U39" s="101" t="s">
        <v>286</v>
      </c>
      <c r="V39" s="102" t="s">
        <v>286</v>
      </c>
      <c r="W39" s="103" t="s">
        <v>286</v>
      </c>
      <c r="X39" s="104" t="s">
        <v>286</v>
      </c>
      <c r="Y39" s="105" t="s">
        <v>286</v>
      </c>
      <c r="Z39" s="2" t="s">
        <v>286</v>
      </c>
      <c r="AA39" s="96"/>
      <c r="AB39" s="286"/>
      <c r="AC39" s="97">
        <v>34056</v>
      </c>
      <c r="AD39" s="98" t="s">
        <v>508</v>
      </c>
      <c r="AE39" s="99">
        <v>34021</v>
      </c>
      <c r="AF39" s="100">
        <v>34056</v>
      </c>
      <c r="AG39" s="101" t="s">
        <v>789</v>
      </c>
      <c r="AH39" s="102" t="s">
        <v>790</v>
      </c>
      <c r="AI39" s="103" t="s">
        <v>531</v>
      </c>
      <c r="AJ39" s="104" t="s">
        <v>1393</v>
      </c>
      <c r="AK39" s="105" t="s">
        <v>791</v>
      </c>
      <c r="AM39" s="96"/>
      <c r="AN39" s="286" t="s">
        <v>1194</v>
      </c>
      <c r="AO39" s="97" t="s">
        <v>286</v>
      </c>
      <c r="AP39" s="98" t="s">
        <v>286</v>
      </c>
      <c r="AQ39" s="99" t="s">
        <v>286</v>
      </c>
      <c r="AR39" s="100" t="s">
        <v>286</v>
      </c>
      <c r="AS39" s="101" t="s">
        <v>286</v>
      </c>
      <c r="AT39" s="102" t="s">
        <v>286</v>
      </c>
      <c r="AU39" s="103" t="s">
        <v>286</v>
      </c>
      <c r="AV39" s="104" t="s">
        <v>286</v>
      </c>
      <c r="AW39" s="105" t="s">
        <v>286</v>
      </c>
      <c r="AX39" s="2" t="s">
        <v>286</v>
      </c>
      <c r="AY39" s="96"/>
      <c r="AZ39" s="286"/>
      <c r="BA39" s="97" t="s">
        <v>286</v>
      </c>
      <c r="BB39" s="98" t="s">
        <v>286</v>
      </c>
      <c r="BC39" s="99" t="s">
        <v>286</v>
      </c>
      <c r="BD39" s="100" t="s">
        <v>286</v>
      </c>
      <c r="BE39" s="101" t="s">
        <v>286</v>
      </c>
      <c r="BF39" s="102" t="s">
        <v>286</v>
      </c>
      <c r="BG39" s="103" t="s">
        <v>286</v>
      </c>
      <c r="BH39" s="104" t="s">
        <v>286</v>
      </c>
      <c r="BI39" s="105" t="s">
        <v>286</v>
      </c>
      <c r="BJ39" s="2" t="s">
        <v>286</v>
      </c>
      <c r="BK39" s="96"/>
      <c r="BL39" s="286"/>
      <c r="BM39" s="97" t="s">
        <v>286</v>
      </c>
      <c r="BN39" s="98" t="s">
        <v>286</v>
      </c>
      <c r="BO39" s="99" t="s">
        <v>286</v>
      </c>
      <c r="BP39" s="100" t="s">
        <v>286</v>
      </c>
      <c r="BQ39" s="101" t="s">
        <v>286</v>
      </c>
      <c r="BR39" s="102" t="s">
        <v>286</v>
      </c>
      <c r="BS39" s="103" t="s">
        <v>286</v>
      </c>
      <c r="BT39" s="104" t="s">
        <v>286</v>
      </c>
      <c r="BU39" s="105" t="s">
        <v>286</v>
      </c>
      <c r="BV39" s="2" t="s">
        <v>286</v>
      </c>
      <c r="BW39" s="96"/>
      <c r="BX39" s="286"/>
      <c r="BY39" s="97" t="s">
        <v>286</v>
      </c>
      <c r="BZ39" s="98" t="s">
        <v>286</v>
      </c>
      <c r="CA39" s="99" t="s">
        <v>286</v>
      </c>
      <c r="CB39" s="100" t="s">
        <v>286</v>
      </c>
      <c r="CC39" s="101" t="s">
        <v>286</v>
      </c>
      <c r="CD39" s="102" t="s">
        <v>286</v>
      </c>
      <c r="CE39" s="103" t="s">
        <v>286</v>
      </c>
      <c r="CF39" s="104" t="s">
        <v>286</v>
      </c>
      <c r="CG39" s="105" t="s">
        <v>286</v>
      </c>
      <c r="CH39" s="2" t="s">
        <v>286</v>
      </c>
      <c r="CI39" s="96"/>
      <c r="CJ39" s="286"/>
      <c r="CK39" s="97" t="s">
        <v>286</v>
      </c>
      <c r="CL39" s="98" t="s">
        <v>286</v>
      </c>
      <c r="CM39" s="99" t="s">
        <v>286</v>
      </c>
      <c r="CN39" s="100" t="s">
        <v>286</v>
      </c>
      <c r="CO39" s="101" t="s">
        <v>286</v>
      </c>
      <c r="CP39" s="102" t="s">
        <v>286</v>
      </c>
      <c r="CQ39" s="103" t="s">
        <v>286</v>
      </c>
      <c r="CR39" s="104" t="s">
        <v>286</v>
      </c>
      <c r="CS39" s="105" t="s">
        <v>286</v>
      </c>
      <c r="CT39" s="2" t="s">
        <v>286</v>
      </c>
      <c r="CU39" s="96"/>
      <c r="CV39" s="286"/>
      <c r="CW39" s="97" t="s">
        <v>286</v>
      </c>
      <c r="CX39" s="98" t="s">
        <v>286</v>
      </c>
      <c r="CY39" s="99" t="s">
        <v>286</v>
      </c>
      <c r="CZ39" s="100" t="s">
        <v>286</v>
      </c>
      <c r="DA39" s="101" t="s">
        <v>286</v>
      </c>
      <c r="DB39" s="102" t="s">
        <v>286</v>
      </c>
      <c r="DC39" s="103" t="s">
        <v>286</v>
      </c>
      <c r="DD39" s="104" t="s">
        <v>286</v>
      </c>
      <c r="DE39" s="105" t="s">
        <v>286</v>
      </c>
      <c r="DF39" s="2" t="s">
        <v>286</v>
      </c>
      <c r="DG39" s="96"/>
      <c r="DH39" s="286"/>
      <c r="DI39" s="97" t="s">
        <v>286</v>
      </c>
      <c r="DJ39" s="98" t="s">
        <v>286</v>
      </c>
      <c r="DK39" s="99" t="s">
        <v>286</v>
      </c>
      <c r="DL39" s="100" t="s">
        <v>286</v>
      </c>
      <c r="DM39" s="101" t="s">
        <v>286</v>
      </c>
      <c r="DN39" s="102" t="s">
        <v>286</v>
      </c>
      <c r="DO39" s="103" t="s">
        <v>286</v>
      </c>
      <c r="DP39" s="104" t="s">
        <v>286</v>
      </c>
      <c r="DQ39" s="105" t="s">
        <v>286</v>
      </c>
      <c r="DR39" s="2" t="s">
        <v>286</v>
      </c>
      <c r="DS39" s="96"/>
      <c r="DT39" s="286"/>
      <c r="DU39" s="97" t="s">
        <v>286</v>
      </c>
      <c r="DV39" s="98" t="s">
        <v>286</v>
      </c>
      <c r="DW39" s="99" t="s">
        <v>286</v>
      </c>
      <c r="DX39" s="100" t="s">
        <v>286</v>
      </c>
      <c r="DY39" s="101" t="s">
        <v>286</v>
      </c>
      <c r="DZ39" s="102" t="s">
        <v>286</v>
      </c>
      <c r="EA39" s="103" t="s">
        <v>286</v>
      </c>
      <c r="EB39" s="104" t="s">
        <v>286</v>
      </c>
      <c r="EC39" s="105" t="s">
        <v>286</v>
      </c>
      <c r="EE39" s="96"/>
      <c r="EF39" s="286"/>
      <c r="EG39" s="97" t="s">
        <v>286</v>
      </c>
      <c r="EH39" s="98" t="s">
        <v>286</v>
      </c>
      <c r="EI39" s="99" t="s">
        <v>286</v>
      </c>
      <c r="EJ39" s="100" t="s">
        <v>286</v>
      </c>
      <c r="EK39" s="101" t="s">
        <v>286</v>
      </c>
      <c r="EL39" s="102" t="s">
        <v>286</v>
      </c>
      <c r="EM39" s="103" t="s">
        <v>286</v>
      </c>
      <c r="EN39" s="104" t="s">
        <v>286</v>
      </c>
      <c r="EO39" s="105" t="s">
        <v>286</v>
      </c>
      <c r="EQ39" s="96"/>
      <c r="ER39" s="286"/>
      <c r="ES39" s="97" t="s">
        <v>286</v>
      </c>
      <c r="ET39" s="98" t="s">
        <v>286</v>
      </c>
      <c r="EU39" s="99" t="s">
        <v>286</v>
      </c>
      <c r="EV39" s="100" t="s">
        <v>286</v>
      </c>
      <c r="EW39" s="101" t="s">
        <v>286</v>
      </c>
      <c r="EX39" s="102" t="s">
        <v>286</v>
      </c>
      <c r="EY39" s="103" t="s">
        <v>286</v>
      </c>
      <c r="EZ39" s="104" t="s">
        <v>286</v>
      </c>
      <c r="FA39" s="105" t="s">
        <v>286</v>
      </c>
      <c r="FB39" s="2" t="s">
        <v>286</v>
      </c>
      <c r="FC39" s="96"/>
      <c r="FD39" s="286"/>
      <c r="FE39" s="97" t="s">
        <v>286</v>
      </c>
      <c r="FF39" s="98" t="s">
        <v>286</v>
      </c>
      <c r="FG39" s="99" t="s">
        <v>286</v>
      </c>
      <c r="FH39" s="100" t="s">
        <v>286</v>
      </c>
      <c r="FI39" s="101" t="s">
        <v>286</v>
      </c>
      <c r="FJ39" s="102" t="s">
        <v>286</v>
      </c>
      <c r="FK39" s="103" t="s">
        <v>286</v>
      </c>
      <c r="FL39" s="104" t="s">
        <v>286</v>
      </c>
      <c r="FM39" s="105" t="s">
        <v>286</v>
      </c>
      <c r="FO39" s="96"/>
      <c r="FP39" s="286"/>
      <c r="FQ39" s="97" t="s">
        <v>286</v>
      </c>
      <c r="FR39" s="98" t="s">
        <v>286</v>
      </c>
      <c r="FS39" s="99" t="s">
        <v>286</v>
      </c>
      <c r="FT39" s="100" t="s">
        <v>286</v>
      </c>
      <c r="FU39" s="101" t="s">
        <v>286</v>
      </c>
      <c r="FV39" s="102" t="s">
        <v>286</v>
      </c>
      <c r="FW39" s="103" t="s">
        <v>286</v>
      </c>
      <c r="FX39" s="104" t="s">
        <v>286</v>
      </c>
      <c r="FY39" s="105" t="s">
        <v>286</v>
      </c>
      <c r="GA39" s="96"/>
      <c r="GB39" s="286"/>
      <c r="GC39" s="97" t="s">
        <v>286</v>
      </c>
      <c r="GD39" s="98" t="s">
        <v>286</v>
      </c>
      <c r="GE39" s="99" t="s">
        <v>286</v>
      </c>
      <c r="GF39" s="100" t="s">
        <v>286</v>
      </c>
      <c r="GG39" s="101" t="s">
        <v>286</v>
      </c>
      <c r="GH39" s="102" t="s">
        <v>286</v>
      </c>
      <c r="GI39" s="103" t="s">
        <v>286</v>
      </c>
      <c r="GJ39" s="104" t="s">
        <v>286</v>
      </c>
      <c r="GK39" s="105" t="s">
        <v>286</v>
      </c>
      <c r="GL39" s="2" t="s">
        <v>286</v>
      </c>
      <c r="GM39" s="96"/>
      <c r="GN39" s="286"/>
      <c r="GO39" s="97" t="str">
        <f t="shared" si="236"/>
        <v/>
      </c>
      <c r="GP39" s="98" t="str">
        <f t="shared" si="237"/>
        <v/>
      </c>
      <c r="GQ39" s="99" t="str">
        <f t="shared" si="224"/>
        <v/>
      </c>
      <c r="GR39" s="100" t="str">
        <f t="shared" si="225"/>
        <v/>
      </c>
      <c r="GS39" s="101" t="str">
        <f t="shared" si="238"/>
        <v/>
      </c>
      <c r="GT39" s="102" t="str">
        <f t="shared" si="239"/>
        <v/>
      </c>
      <c r="GU39" s="103" t="str">
        <f t="shared" si="240"/>
        <v/>
      </c>
      <c r="GV39" s="104" t="str">
        <f t="shared" si="241"/>
        <v/>
      </c>
      <c r="GW39" s="105" t="str">
        <f t="shared" si="242"/>
        <v/>
      </c>
      <c r="GX39" s="2" t="str">
        <f t="shared" si="243"/>
        <v/>
      </c>
      <c r="GY39" s="96"/>
      <c r="GZ39" s="286"/>
      <c r="HA39" s="97" t="str">
        <f t="shared" si="244"/>
        <v/>
      </c>
      <c r="HB39" s="98" t="str">
        <f t="shared" si="245"/>
        <v/>
      </c>
      <c r="HC39" s="293" t="str">
        <f t="shared" si="220"/>
        <v/>
      </c>
      <c r="HD39" s="293" t="str">
        <f t="shared" si="221"/>
        <v/>
      </c>
      <c r="HE39" s="101" t="str">
        <f t="shared" si="246"/>
        <v/>
      </c>
      <c r="HF39" s="102" t="str">
        <f t="shared" si="247"/>
        <v/>
      </c>
      <c r="HG39" s="103" t="str">
        <f t="shared" si="248"/>
        <v/>
      </c>
      <c r="HH39" s="104" t="str">
        <f t="shared" si="249"/>
        <v/>
      </c>
      <c r="HI39" s="105" t="str">
        <f t="shared" si="250"/>
        <v/>
      </c>
      <c r="HJ39" s="2" t="str">
        <f t="shared" si="251"/>
        <v/>
      </c>
      <c r="HK39" s="96"/>
      <c r="HL39" s="286"/>
      <c r="HM39" s="97" t="str">
        <f t="shared" si="252"/>
        <v/>
      </c>
      <c r="HN39" s="98" t="str">
        <f t="shared" si="253"/>
        <v/>
      </c>
      <c r="HO39" s="293" t="str">
        <f t="shared" si="96"/>
        <v/>
      </c>
      <c r="HP39" s="293" t="str">
        <f t="shared" si="97"/>
        <v/>
      </c>
      <c r="HQ39" s="101" t="str">
        <f t="shared" si="254"/>
        <v/>
      </c>
      <c r="HR39" s="102" t="str">
        <f t="shared" si="255"/>
        <v/>
      </c>
      <c r="HS39" s="103" t="str">
        <f t="shared" si="256"/>
        <v/>
      </c>
      <c r="HT39" s="104" t="str">
        <f t="shared" si="25"/>
        <v/>
      </c>
      <c r="HU39" s="105" t="str">
        <f t="shared" si="257"/>
        <v/>
      </c>
      <c r="HV39" s="2" t="str">
        <f t="shared" si="258"/>
        <v/>
      </c>
      <c r="HW39" s="96"/>
      <c r="HX39" s="286"/>
      <c r="HY39" s="97" t="str">
        <f t="shared" si="259"/>
        <v/>
      </c>
      <c r="HZ39" s="98" t="str">
        <f t="shared" si="260"/>
        <v/>
      </c>
      <c r="IA39" s="293" t="str">
        <f t="shared" si="222"/>
        <v/>
      </c>
      <c r="IB39" s="293" t="str">
        <f t="shared" si="223"/>
        <v/>
      </c>
      <c r="IC39" s="101" t="str">
        <f t="shared" si="261"/>
        <v/>
      </c>
      <c r="ID39" s="102" t="str">
        <f t="shared" si="262"/>
        <v/>
      </c>
      <c r="IE39" s="103" t="str">
        <f t="shared" si="263"/>
        <v/>
      </c>
      <c r="IF39" s="104" t="str">
        <f t="shared" si="264"/>
        <v/>
      </c>
      <c r="IG39" s="105" t="str">
        <f t="shared" si="265"/>
        <v/>
      </c>
      <c r="IH39" s="2" t="str">
        <f t="shared" si="266"/>
        <v/>
      </c>
      <c r="II39" s="96"/>
      <c r="IJ39" s="286"/>
      <c r="IK39" s="291" t="str">
        <f t="shared" si="226"/>
        <v/>
      </c>
      <c r="IL39" s="292" t="str">
        <f t="shared" si="227"/>
        <v/>
      </c>
      <c r="IM39" s="293" t="str">
        <f t="shared" si="228"/>
        <v/>
      </c>
      <c r="IN39" s="293" t="str">
        <f t="shared" si="229"/>
        <v/>
      </c>
      <c r="IO39" s="294" t="str">
        <f t="shared" si="230"/>
        <v/>
      </c>
      <c r="IP39" s="295" t="str">
        <f t="shared" si="231"/>
        <v/>
      </c>
      <c r="IQ39" s="296" t="str">
        <f t="shared" si="232"/>
        <v/>
      </c>
      <c r="IR39" s="297" t="str">
        <f t="shared" si="233"/>
        <v/>
      </c>
      <c r="IS39" s="298" t="str">
        <f t="shared" si="234"/>
        <v/>
      </c>
      <c r="IT39" s="299" t="str">
        <f t="shared" si="235"/>
        <v/>
      </c>
      <c r="IU39" s="300"/>
      <c r="IV39" s="286"/>
      <c r="IW39" s="97" t="str">
        <f t="shared" si="192"/>
        <v/>
      </c>
      <c r="IX39" s="98" t="str">
        <f t="shared" si="193"/>
        <v/>
      </c>
      <c r="IY39" s="293" t="str">
        <f t="shared" si="125"/>
        <v/>
      </c>
      <c r="IZ39" s="293" t="str">
        <f t="shared" si="126"/>
        <v/>
      </c>
      <c r="JA39" s="101" t="str">
        <f t="shared" si="194"/>
        <v/>
      </c>
      <c r="JB39" s="102" t="str">
        <f t="shared" si="195"/>
        <v/>
      </c>
      <c r="JC39" s="103" t="str">
        <f t="shared" si="196"/>
        <v/>
      </c>
      <c r="JD39" s="104" t="str">
        <f t="shared" si="197"/>
        <v/>
      </c>
      <c r="JE39" s="105" t="str">
        <f t="shared" si="198"/>
        <v/>
      </c>
      <c r="JF39" s="2" t="str">
        <f t="shared" si="267"/>
        <v/>
      </c>
      <c r="JG39" s="96"/>
      <c r="JH39" s="286"/>
      <c r="JI39" s="97" t="str">
        <f t="shared" si="268"/>
        <v/>
      </c>
      <c r="JJ39" s="98" t="str">
        <f t="shared" si="269"/>
        <v/>
      </c>
      <c r="JK39" s="99"/>
      <c r="JL39" s="100"/>
      <c r="JM39" s="101" t="str">
        <f t="shared" si="270"/>
        <v/>
      </c>
      <c r="JN39" s="102" t="str">
        <f t="shared" si="271"/>
        <v/>
      </c>
      <c r="JO39" s="103" t="str">
        <f t="shared" si="272"/>
        <v/>
      </c>
      <c r="JP39" s="104" t="str">
        <f t="shared" si="273"/>
        <v/>
      </c>
      <c r="JQ39" s="105" t="str">
        <f t="shared" si="274"/>
        <v/>
      </c>
      <c r="JR39" s="2" t="str">
        <f t="shared" si="275"/>
        <v/>
      </c>
      <c r="JS39" s="96"/>
      <c r="JT39" s="286"/>
      <c r="JU39" s="97" t="str">
        <f t="shared" si="276"/>
        <v/>
      </c>
      <c r="JV39" s="98" t="str">
        <f t="shared" si="277"/>
        <v/>
      </c>
      <c r="JW39" s="99"/>
      <c r="JX39" s="100"/>
      <c r="JY39" s="101" t="str">
        <f t="shared" si="278"/>
        <v/>
      </c>
      <c r="JZ39" s="102" t="str">
        <f t="shared" si="279"/>
        <v/>
      </c>
      <c r="KA39" s="103" t="str">
        <f t="shared" si="280"/>
        <v/>
      </c>
      <c r="KB39" s="104" t="str">
        <f t="shared" si="281"/>
        <v/>
      </c>
      <c r="KC39" s="105" t="str">
        <f t="shared" si="282"/>
        <v/>
      </c>
      <c r="KD39" s="2" t="str">
        <f t="shared" si="283"/>
        <v/>
      </c>
      <c r="KE39" s="96"/>
      <c r="KF39" s="286"/>
    </row>
    <row r="40" spans="1:292" ht="13.5" customHeight="1" x14ac:dyDescent="0.2">
      <c r="A40" s="21"/>
      <c r="B40" s="96" t="s">
        <v>343</v>
      </c>
      <c r="C40" s="2" t="s">
        <v>344</v>
      </c>
      <c r="E40" s="97" t="s">
        <v>286</v>
      </c>
      <c r="F40" s="98" t="s">
        <v>286</v>
      </c>
      <c r="G40" s="99"/>
      <c r="H40" s="100"/>
      <c r="I40" s="101" t="s">
        <v>286</v>
      </c>
      <c r="J40" s="102" t="s">
        <v>286</v>
      </c>
      <c r="K40" s="103" t="s">
        <v>286</v>
      </c>
      <c r="L40" s="104" t="s">
        <v>286</v>
      </c>
      <c r="M40" s="105" t="s">
        <v>286</v>
      </c>
      <c r="O40" s="96"/>
      <c r="P40" s="286"/>
      <c r="Q40" s="97" t="s">
        <v>286</v>
      </c>
      <c r="R40" s="98" t="s">
        <v>286</v>
      </c>
      <c r="S40" s="99"/>
      <c r="T40" s="100"/>
      <c r="U40" s="101" t="s">
        <v>286</v>
      </c>
      <c r="V40" s="102" t="s">
        <v>286</v>
      </c>
      <c r="W40" s="103" t="s">
        <v>286</v>
      </c>
      <c r="X40" s="104" t="s">
        <v>286</v>
      </c>
      <c r="Y40" s="105" t="s">
        <v>286</v>
      </c>
      <c r="Z40" s="2" t="s">
        <v>286</v>
      </c>
      <c r="AA40" s="96"/>
      <c r="AB40" s="286"/>
      <c r="AC40" s="97" t="s">
        <v>286</v>
      </c>
      <c r="AD40" s="98" t="s">
        <v>286</v>
      </c>
      <c r="AE40" s="99"/>
      <c r="AF40" s="100"/>
      <c r="AG40" s="101" t="s">
        <v>286</v>
      </c>
      <c r="AH40" s="102" t="s">
        <v>286</v>
      </c>
      <c r="AI40" s="103" t="s">
        <v>286</v>
      </c>
      <c r="AJ40" s="104" t="s">
        <v>286</v>
      </c>
      <c r="AK40" s="105" t="s">
        <v>286</v>
      </c>
      <c r="AM40" s="96"/>
      <c r="AN40" s="286"/>
      <c r="AO40" s="97" t="s">
        <v>286</v>
      </c>
      <c r="AP40" s="98" t="s">
        <v>286</v>
      </c>
      <c r="AQ40" s="99"/>
      <c r="AR40" s="100"/>
      <c r="AS40" s="101" t="s">
        <v>286</v>
      </c>
      <c r="AT40" s="102" t="s">
        <v>286</v>
      </c>
      <c r="AU40" s="103" t="s">
        <v>286</v>
      </c>
      <c r="AV40" s="104" t="s">
        <v>286</v>
      </c>
      <c r="AW40" s="105" t="s">
        <v>286</v>
      </c>
      <c r="AX40" s="2" t="s">
        <v>286</v>
      </c>
      <c r="AY40" s="96"/>
      <c r="AZ40" s="286"/>
      <c r="BA40" s="97">
        <v>34716</v>
      </c>
      <c r="BB40" s="98" t="s">
        <v>511</v>
      </c>
      <c r="BC40" s="99">
        <v>34464</v>
      </c>
      <c r="BD40" s="100">
        <v>34716</v>
      </c>
      <c r="BE40" s="101" t="s">
        <v>792</v>
      </c>
      <c r="BF40" s="102" t="s">
        <v>566</v>
      </c>
      <c r="BG40" s="103" t="s">
        <v>531</v>
      </c>
      <c r="BH40" s="104" t="s">
        <v>1387</v>
      </c>
      <c r="BI40" s="105" t="s">
        <v>793</v>
      </c>
      <c r="BJ40" s="2" t="s">
        <v>286</v>
      </c>
      <c r="BK40" s="96"/>
      <c r="BL40" s="286" t="s">
        <v>1194</v>
      </c>
      <c r="BM40" s="97" t="s">
        <v>286</v>
      </c>
      <c r="BN40" s="98" t="s">
        <v>286</v>
      </c>
      <c r="BO40" s="99" t="s">
        <v>286</v>
      </c>
      <c r="BP40" s="100" t="s">
        <v>286</v>
      </c>
      <c r="BQ40" s="101" t="s">
        <v>286</v>
      </c>
      <c r="BR40" s="102" t="s">
        <v>286</v>
      </c>
      <c r="BS40" s="103" t="s">
        <v>286</v>
      </c>
      <c r="BT40" s="104" t="s">
        <v>286</v>
      </c>
      <c r="BU40" s="105" t="s">
        <v>286</v>
      </c>
      <c r="BV40" s="2" t="s">
        <v>286</v>
      </c>
      <c r="BW40" s="96"/>
      <c r="BX40" s="286"/>
      <c r="BY40" s="97" t="s">
        <v>286</v>
      </c>
      <c r="BZ40" s="98" t="s">
        <v>286</v>
      </c>
      <c r="CA40" s="99" t="s">
        <v>286</v>
      </c>
      <c r="CB40" s="100" t="s">
        <v>286</v>
      </c>
      <c r="CC40" s="101" t="s">
        <v>286</v>
      </c>
      <c r="CD40" s="102" t="s">
        <v>286</v>
      </c>
      <c r="CE40" s="103" t="s">
        <v>286</v>
      </c>
      <c r="CF40" s="104" t="s">
        <v>286</v>
      </c>
      <c r="CG40" s="105" t="s">
        <v>286</v>
      </c>
      <c r="CH40" s="2" t="s">
        <v>286</v>
      </c>
      <c r="CI40" s="96"/>
      <c r="CJ40" s="286"/>
      <c r="CK40" s="97" t="s">
        <v>286</v>
      </c>
      <c r="CL40" s="98" t="s">
        <v>286</v>
      </c>
      <c r="CM40" s="99" t="s">
        <v>286</v>
      </c>
      <c r="CN40" s="100" t="s">
        <v>286</v>
      </c>
      <c r="CO40" s="101" t="s">
        <v>286</v>
      </c>
      <c r="CP40" s="102" t="s">
        <v>286</v>
      </c>
      <c r="CQ40" s="103" t="s">
        <v>286</v>
      </c>
      <c r="CR40" s="104" t="s">
        <v>286</v>
      </c>
      <c r="CS40" s="105" t="s">
        <v>286</v>
      </c>
      <c r="CT40" s="2" t="s">
        <v>286</v>
      </c>
      <c r="CU40" s="96"/>
      <c r="CV40" s="286"/>
      <c r="CW40" s="97" t="s">
        <v>286</v>
      </c>
      <c r="CX40" s="98" t="s">
        <v>286</v>
      </c>
      <c r="CY40" s="99" t="s">
        <v>286</v>
      </c>
      <c r="CZ40" s="100" t="s">
        <v>286</v>
      </c>
      <c r="DA40" s="101" t="s">
        <v>286</v>
      </c>
      <c r="DB40" s="102" t="s">
        <v>286</v>
      </c>
      <c r="DC40" s="103" t="s">
        <v>286</v>
      </c>
      <c r="DD40" s="104" t="s">
        <v>286</v>
      </c>
      <c r="DE40" s="105" t="s">
        <v>286</v>
      </c>
      <c r="DF40" s="2" t="s">
        <v>286</v>
      </c>
      <c r="DG40" s="96"/>
      <c r="DH40" s="286"/>
      <c r="DI40" s="97" t="s">
        <v>286</v>
      </c>
      <c r="DJ40" s="98" t="s">
        <v>286</v>
      </c>
      <c r="DK40" s="99" t="s">
        <v>286</v>
      </c>
      <c r="DL40" s="100" t="s">
        <v>286</v>
      </c>
      <c r="DM40" s="101" t="s">
        <v>286</v>
      </c>
      <c r="DN40" s="102" t="s">
        <v>286</v>
      </c>
      <c r="DO40" s="103" t="s">
        <v>286</v>
      </c>
      <c r="DP40" s="104" t="s">
        <v>286</v>
      </c>
      <c r="DQ40" s="105" t="s">
        <v>286</v>
      </c>
      <c r="DR40" s="2" t="s">
        <v>286</v>
      </c>
      <c r="DS40" s="96"/>
      <c r="DT40" s="286"/>
      <c r="DU40" s="97" t="s">
        <v>286</v>
      </c>
      <c r="DV40" s="98" t="s">
        <v>286</v>
      </c>
      <c r="DW40" s="99" t="s">
        <v>286</v>
      </c>
      <c r="DX40" s="100" t="s">
        <v>286</v>
      </c>
      <c r="DY40" s="101" t="s">
        <v>286</v>
      </c>
      <c r="DZ40" s="102" t="s">
        <v>286</v>
      </c>
      <c r="EA40" s="103" t="s">
        <v>286</v>
      </c>
      <c r="EB40" s="104" t="s">
        <v>286</v>
      </c>
      <c r="EC40" s="105" t="s">
        <v>286</v>
      </c>
      <c r="EE40" s="96"/>
      <c r="EF40" s="286"/>
      <c r="EG40" s="97" t="s">
        <v>286</v>
      </c>
      <c r="EH40" s="98" t="s">
        <v>286</v>
      </c>
      <c r="EI40" s="99" t="s">
        <v>286</v>
      </c>
      <c r="EJ40" s="100" t="s">
        <v>286</v>
      </c>
      <c r="EK40" s="101" t="s">
        <v>286</v>
      </c>
      <c r="EL40" s="102" t="s">
        <v>286</v>
      </c>
      <c r="EM40" s="103" t="s">
        <v>286</v>
      </c>
      <c r="EN40" s="104" t="s">
        <v>286</v>
      </c>
      <c r="EO40" s="105" t="s">
        <v>286</v>
      </c>
      <c r="EQ40" s="96"/>
      <c r="ER40" s="286"/>
      <c r="ES40" s="97" t="s">
        <v>286</v>
      </c>
      <c r="ET40" s="98" t="s">
        <v>286</v>
      </c>
      <c r="EU40" s="99" t="s">
        <v>286</v>
      </c>
      <c r="EV40" s="100" t="s">
        <v>286</v>
      </c>
      <c r="EW40" s="101" t="s">
        <v>286</v>
      </c>
      <c r="EX40" s="102" t="s">
        <v>286</v>
      </c>
      <c r="EY40" s="103" t="s">
        <v>286</v>
      </c>
      <c r="EZ40" s="104" t="s">
        <v>286</v>
      </c>
      <c r="FA40" s="105" t="s">
        <v>286</v>
      </c>
      <c r="FB40" s="2" t="s">
        <v>286</v>
      </c>
      <c r="FC40" s="96"/>
      <c r="FD40" s="286"/>
      <c r="FE40" s="97" t="s">
        <v>286</v>
      </c>
      <c r="FF40" s="98" t="s">
        <v>286</v>
      </c>
      <c r="FG40" s="99" t="s">
        <v>286</v>
      </c>
      <c r="FH40" s="100" t="s">
        <v>286</v>
      </c>
      <c r="FI40" s="101" t="s">
        <v>286</v>
      </c>
      <c r="FJ40" s="102" t="s">
        <v>286</v>
      </c>
      <c r="FK40" s="103" t="s">
        <v>286</v>
      </c>
      <c r="FL40" s="104" t="s">
        <v>286</v>
      </c>
      <c r="FM40" s="105" t="s">
        <v>286</v>
      </c>
      <c r="FO40" s="96"/>
      <c r="FP40" s="286"/>
      <c r="FQ40" s="97" t="s">
        <v>286</v>
      </c>
      <c r="FR40" s="98" t="s">
        <v>286</v>
      </c>
      <c r="FS40" s="99" t="s">
        <v>286</v>
      </c>
      <c r="FT40" s="100" t="s">
        <v>286</v>
      </c>
      <c r="FU40" s="101" t="s">
        <v>286</v>
      </c>
      <c r="FV40" s="102" t="s">
        <v>286</v>
      </c>
      <c r="FW40" s="103" t="s">
        <v>286</v>
      </c>
      <c r="FX40" s="104" t="s">
        <v>286</v>
      </c>
      <c r="FY40" s="105" t="s">
        <v>286</v>
      </c>
      <c r="GA40" s="96"/>
      <c r="GB40" s="286"/>
      <c r="GC40" s="97" t="s">
        <v>286</v>
      </c>
      <c r="GD40" s="98" t="s">
        <v>286</v>
      </c>
      <c r="GE40" s="99" t="s">
        <v>286</v>
      </c>
      <c r="GF40" s="100" t="s">
        <v>286</v>
      </c>
      <c r="GG40" s="101" t="s">
        <v>286</v>
      </c>
      <c r="GH40" s="102" t="s">
        <v>286</v>
      </c>
      <c r="GI40" s="103" t="s">
        <v>286</v>
      </c>
      <c r="GJ40" s="104" t="s">
        <v>286</v>
      </c>
      <c r="GK40" s="105" t="s">
        <v>286</v>
      </c>
      <c r="GL40" s="2" t="s">
        <v>286</v>
      </c>
      <c r="GM40" s="96"/>
      <c r="GN40" s="286"/>
      <c r="GO40" s="97" t="str">
        <f t="shared" si="236"/>
        <v/>
      </c>
      <c r="GP40" s="98" t="str">
        <f t="shared" si="237"/>
        <v/>
      </c>
      <c r="GQ40" s="99" t="str">
        <f t="shared" si="224"/>
        <v/>
      </c>
      <c r="GR40" s="100" t="str">
        <f t="shared" si="225"/>
        <v/>
      </c>
      <c r="GS40" s="101" t="str">
        <f t="shared" si="238"/>
        <v/>
      </c>
      <c r="GT40" s="102" t="str">
        <f t="shared" si="239"/>
        <v/>
      </c>
      <c r="GU40" s="103" t="str">
        <f t="shared" si="240"/>
        <v/>
      </c>
      <c r="GV40" s="104" t="str">
        <f t="shared" si="241"/>
        <v/>
      </c>
      <c r="GW40" s="105" t="str">
        <f t="shared" si="242"/>
        <v/>
      </c>
      <c r="GX40" s="2" t="str">
        <f t="shared" si="243"/>
        <v/>
      </c>
      <c r="GY40" s="96"/>
      <c r="GZ40" s="286"/>
      <c r="HA40" s="97" t="str">
        <f t="shared" si="244"/>
        <v/>
      </c>
      <c r="HB40" s="98" t="str">
        <f t="shared" si="245"/>
        <v/>
      </c>
      <c r="HC40" s="293" t="str">
        <f t="shared" si="220"/>
        <v/>
      </c>
      <c r="HD40" s="293" t="str">
        <f t="shared" si="221"/>
        <v/>
      </c>
      <c r="HE40" s="101" t="str">
        <f t="shared" si="246"/>
        <v/>
      </c>
      <c r="HF40" s="102" t="str">
        <f t="shared" si="247"/>
        <v/>
      </c>
      <c r="HG40" s="103" t="str">
        <f t="shared" si="248"/>
        <v/>
      </c>
      <c r="HH40" s="104" t="str">
        <f t="shared" si="249"/>
        <v/>
      </c>
      <c r="HI40" s="105" t="str">
        <f t="shared" si="250"/>
        <v/>
      </c>
      <c r="HJ40" s="2" t="str">
        <f t="shared" si="251"/>
        <v/>
      </c>
      <c r="HK40" s="96"/>
      <c r="HL40" s="286"/>
      <c r="HM40" s="97" t="str">
        <f t="shared" si="252"/>
        <v/>
      </c>
      <c r="HN40" s="98" t="str">
        <f t="shared" si="253"/>
        <v/>
      </c>
      <c r="HO40" s="293" t="str">
        <f t="shared" si="96"/>
        <v/>
      </c>
      <c r="HP40" s="293" t="str">
        <f t="shared" si="97"/>
        <v/>
      </c>
      <c r="HQ40" s="101" t="str">
        <f t="shared" si="254"/>
        <v/>
      </c>
      <c r="HR40" s="102" t="str">
        <f t="shared" si="255"/>
        <v/>
      </c>
      <c r="HS40" s="103" t="str">
        <f t="shared" si="256"/>
        <v/>
      </c>
      <c r="HT40" s="104" t="str">
        <f t="shared" si="25"/>
        <v/>
      </c>
      <c r="HU40" s="105" t="str">
        <f t="shared" si="257"/>
        <v/>
      </c>
      <c r="HV40" s="2" t="str">
        <f t="shared" si="258"/>
        <v/>
      </c>
      <c r="HW40" s="96"/>
      <c r="HX40" s="286"/>
      <c r="HY40" s="97" t="str">
        <f t="shared" si="259"/>
        <v/>
      </c>
      <c r="HZ40" s="98" t="str">
        <f t="shared" si="260"/>
        <v/>
      </c>
      <c r="IA40" s="293" t="str">
        <f t="shared" si="222"/>
        <v/>
      </c>
      <c r="IB40" s="293" t="str">
        <f t="shared" si="223"/>
        <v/>
      </c>
      <c r="IC40" s="101" t="str">
        <f t="shared" si="261"/>
        <v/>
      </c>
      <c r="ID40" s="102" t="str">
        <f t="shared" si="262"/>
        <v/>
      </c>
      <c r="IE40" s="103" t="str">
        <f t="shared" si="263"/>
        <v/>
      </c>
      <c r="IF40" s="104" t="str">
        <f t="shared" si="264"/>
        <v/>
      </c>
      <c r="IG40" s="105" t="str">
        <f t="shared" si="265"/>
        <v/>
      </c>
      <c r="IH40" s="2" t="str">
        <f t="shared" si="266"/>
        <v/>
      </c>
      <c r="II40" s="96"/>
      <c r="IJ40" s="286"/>
      <c r="IK40" s="291" t="str">
        <f t="shared" si="226"/>
        <v/>
      </c>
      <c r="IL40" s="292" t="str">
        <f t="shared" si="227"/>
        <v/>
      </c>
      <c r="IM40" s="293" t="str">
        <f t="shared" si="228"/>
        <v/>
      </c>
      <c r="IN40" s="293" t="str">
        <f t="shared" si="229"/>
        <v/>
      </c>
      <c r="IO40" s="294" t="str">
        <f t="shared" si="230"/>
        <v/>
      </c>
      <c r="IP40" s="295" t="str">
        <f t="shared" si="231"/>
        <v/>
      </c>
      <c r="IQ40" s="296" t="str">
        <f t="shared" si="232"/>
        <v/>
      </c>
      <c r="IR40" s="297" t="str">
        <f t="shared" si="233"/>
        <v/>
      </c>
      <c r="IS40" s="298" t="str">
        <f t="shared" si="234"/>
        <v/>
      </c>
      <c r="IT40" s="299" t="str">
        <f t="shared" si="235"/>
        <v/>
      </c>
      <c r="IU40" s="300"/>
      <c r="IV40" s="286"/>
      <c r="IW40" s="97" t="str">
        <f t="shared" si="192"/>
        <v/>
      </c>
      <c r="IX40" s="98" t="str">
        <f t="shared" si="193"/>
        <v/>
      </c>
      <c r="IY40" s="293" t="str">
        <f t="shared" si="125"/>
        <v/>
      </c>
      <c r="IZ40" s="293" t="str">
        <f t="shared" si="126"/>
        <v/>
      </c>
      <c r="JA40" s="101" t="str">
        <f t="shared" si="194"/>
        <v/>
      </c>
      <c r="JB40" s="102" t="str">
        <f t="shared" si="195"/>
        <v/>
      </c>
      <c r="JC40" s="103" t="str">
        <f t="shared" si="196"/>
        <v/>
      </c>
      <c r="JD40" s="104" t="str">
        <f t="shared" si="197"/>
        <v/>
      </c>
      <c r="JE40" s="105" t="str">
        <f t="shared" si="198"/>
        <v/>
      </c>
      <c r="JF40" s="2" t="str">
        <f t="shared" si="267"/>
        <v/>
      </c>
      <c r="JG40" s="96"/>
      <c r="JH40" s="286"/>
      <c r="JI40" s="97" t="str">
        <f t="shared" si="268"/>
        <v/>
      </c>
      <c r="JJ40" s="98" t="str">
        <f t="shared" si="269"/>
        <v/>
      </c>
      <c r="JK40" s="99"/>
      <c r="JL40" s="100"/>
      <c r="JM40" s="101" t="str">
        <f t="shared" si="270"/>
        <v/>
      </c>
      <c r="JN40" s="102" t="str">
        <f t="shared" si="271"/>
        <v/>
      </c>
      <c r="JO40" s="103" t="str">
        <f t="shared" si="272"/>
        <v/>
      </c>
      <c r="JP40" s="104" t="str">
        <f t="shared" si="273"/>
        <v/>
      </c>
      <c r="JQ40" s="105" t="str">
        <f t="shared" si="274"/>
        <v/>
      </c>
      <c r="JR40" s="2" t="str">
        <f t="shared" si="275"/>
        <v/>
      </c>
      <c r="JS40" s="96"/>
      <c r="JT40" s="286"/>
      <c r="JU40" s="97" t="str">
        <f t="shared" si="276"/>
        <v/>
      </c>
      <c r="JV40" s="98" t="str">
        <f t="shared" si="277"/>
        <v/>
      </c>
      <c r="JW40" s="99"/>
      <c r="JX40" s="100"/>
      <c r="JY40" s="101" t="str">
        <f t="shared" si="278"/>
        <v/>
      </c>
      <c r="JZ40" s="102" t="str">
        <f t="shared" si="279"/>
        <v/>
      </c>
      <c r="KA40" s="103" t="str">
        <f t="shared" si="280"/>
        <v/>
      </c>
      <c r="KB40" s="104" t="str">
        <f t="shared" si="281"/>
        <v/>
      </c>
      <c r="KC40" s="105" t="str">
        <f t="shared" si="282"/>
        <v/>
      </c>
      <c r="KD40" s="2" t="str">
        <f t="shared" si="283"/>
        <v/>
      </c>
      <c r="KE40" s="96"/>
      <c r="KF40" s="286"/>
    </row>
    <row r="41" spans="1:292" ht="13.5" customHeight="1" x14ac:dyDescent="0.2">
      <c r="A41" s="21"/>
      <c r="B41" s="96" t="s">
        <v>354</v>
      </c>
      <c r="C41" s="2" t="s">
        <v>355</v>
      </c>
      <c r="E41" s="97" t="s">
        <v>286</v>
      </c>
      <c r="F41" s="98" t="s">
        <v>286</v>
      </c>
      <c r="G41" s="99"/>
      <c r="H41" s="100"/>
      <c r="I41" s="101" t="s">
        <v>286</v>
      </c>
      <c r="J41" s="102" t="s">
        <v>286</v>
      </c>
      <c r="K41" s="103" t="s">
        <v>286</v>
      </c>
      <c r="L41" s="104" t="s">
        <v>286</v>
      </c>
      <c r="M41" s="105" t="s">
        <v>286</v>
      </c>
      <c r="O41" s="96"/>
      <c r="P41" s="286"/>
      <c r="Q41" s="97" t="s">
        <v>286</v>
      </c>
      <c r="R41" s="98" t="s">
        <v>286</v>
      </c>
      <c r="S41" s="99"/>
      <c r="T41" s="100"/>
      <c r="U41" s="101" t="s">
        <v>286</v>
      </c>
      <c r="V41" s="102" t="s">
        <v>286</v>
      </c>
      <c r="W41" s="103" t="s">
        <v>286</v>
      </c>
      <c r="X41" s="104" t="s">
        <v>286</v>
      </c>
      <c r="Y41" s="105" t="s">
        <v>286</v>
      </c>
      <c r="Z41" s="2" t="s">
        <v>286</v>
      </c>
      <c r="AA41" s="96"/>
      <c r="AB41" s="286"/>
      <c r="AC41" s="97" t="s">
        <v>286</v>
      </c>
      <c r="AD41" s="98" t="s">
        <v>286</v>
      </c>
      <c r="AE41" s="99"/>
      <c r="AF41" s="100"/>
      <c r="AG41" s="101" t="s">
        <v>286</v>
      </c>
      <c r="AH41" s="102" t="s">
        <v>286</v>
      </c>
      <c r="AI41" s="103" t="s">
        <v>286</v>
      </c>
      <c r="AJ41" s="104" t="s">
        <v>286</v>
      </c>
      <c r="AK41" s="105" t="s">
        <v>286</v>
      </c>
      <c r="AM41" s="96"/>
      <c r="AN41" s="286"/>
      <c r="AO41" s="97">
        <v>34464</v>
      </c>
      <c r="AP41" s="98" t="s">
        <v>510</v>
      </c>
      <c r="AQ41" s="99">
        <v>34087</v>
      </c>
      <c r="AR41" s="100">
        <v>34464</v>
      </c>
      <c r="AS41" s="101" t="s">
        <v>809</v>
      </c>
      <c r="AT41" s="102" t="s">
        <v>637</v>
      </c>
      <c r="AU41" s="103" t="s">
        <v>531</v>
      </c>
      <c r="AV41" s="104" t="s">
        <v>1434</v>
      </c>
      <c r="AW41" s="105" t="s">
        <v>810</v>
      </c>
      <c r="AX41" s="2" t="s">
        <v>286</v>
      </c>
      <c r="AY41" s="96"/>
      <c r="AZ41" s="286"/>
      <c r="BA41" s="97">
        <v>34716</v>
      </c>
      <c r="BB41" s="98" t="s">
        <v>511</v>
      </c>
      <c r="BC41" s="99">
        <v>34464</v>
      </c>
      <c r="BD41" s="100">
        <v>34716</v>
      </c>
      <c r="BE41" s="101" t="s">
        <v>815</v>
      </c>
      <c r="BF41" s="102" t="s">
        <v>587</v>
      </c>
      <c r="BG41" s="103" t="s">
        <v>531</v>
      </c>
      <c r="BH41" s="104" t="s">
        <v>1321</v>
      </c>
      <c r="BI41" s="105" t="s">
        <v>816</v>
      </c>
      <c r="BJ41" s="2" t="s">
        <v>286</v>
      </c>
      <c r="BK41" s="96"/>
      <c r="BL41" s="286"/>
      <c r="BM41" s="97">
        <v>35202</v>
      </c>
      <c r="BN41" s="98" t="s">
        <v>512</v>
      </c>
      <c r="BO41" s="99">
        <v>34716</v>
      </c>
      <c r="BP41" s="100">
        <v>35202</v>
      </c>
      <c r="BQ41" s="101" t="s">
        <v>817</v>
      </c>
      <c r="BR41" s="102" t="s">
        <v>548</v>
      </c>
      <c r="BS41" s="103" t="s">
        <v>531</v>
      </c>
      <c r="BT41" s="104" t="s">
        <v>1434</v>
      </c>
      <c r="BU41" s="105" t="s">
        <v>818</v>
      </c>
      <c r="BV41" s="2" t="s">
        <v>286</v>
      </c>
      <c r="BW41" s="96"/>
      <c r="BX41" s="286"/>
      <c r="BY41" s="97" t="s">
        <v>286</v>
      </c>
      <c r="BZ41" s="98" t="s">
        <v>286</v>
      </c>
      <c r="CA41" s="99" t="s">
        <v>286</v>
      </c>
      <c r="CB41" s="100" t="s">
        <v>286</v>
      </c>
      <c r="CC41" s="101" t="s">
        <v>286</v>
      </c>
      <c r="CD41" s="102" t="s">
        <v>286</v>
      </c>
      <c r="CE41" s="103" t="s">
        <v>286</v>
      </c>
      <c r="CF41" s="104" t="s">
        <v>286</v>
      </c>
      <c r="CG41" s="105" t="s">
        <v>286</v>
      </c>
      <c r="CH41" s="2" t="s">
        <v>286</v>
      </c>
      <c r="CI41" s="96"/>
      <c r="CJ41" s="286"/>
      <c r="CK41" s="97">
        <v>36516</v>
      </c>
      <c r="CL41" s="98" t="s">
        <v>514</v>
      </c>
      <c r="CM41" s="99">
        <v>36089</v>
      </c>
      <c r="CN41" s="100">
        <v>36516</v>
      </c>
      <c r="CO41" s="101" t="s">
        <v>819</v>
      </c>
      <c r="CP41" s="102" t="s">
        <v>820</v>
      </c>
      <c r="CQ41" s="103" t="s">
        <v>620</v>
      </c>
      <c r="CR41" s="104" t="s">
        <v>1354</v>
      </c>
      <c r="CS41" s="105" t="s">
        <v>821</v>
      </c>
      <c r="CT41" s="2" t="s">
        <v>286</v>
      </c>
      <c r="CU41" s="96"/>
      <c r="CV41" s="286"/>
      <c r="CW41" s="97" t="s">
        <v>286</v>
      </c>
      <c r="CX41" s="98" t="s">
        <v>286</v>
      </c>
      <c r="CY41" s="99" t="s">
        <v>286</v>
      </c>
      <c r="CZ41" s="100" t="s">
        <v>286</v>
      </c>
      <c r="DA41" s="101" t="s">
        <v>286</v>
      </c>
      <c r="DB41" s="102" t="s">
        <v>286</v>
      </c>
      <c r="DC41" s="103" t="s">
        <v>286</v>
      </c>
      <c r="DD41" s="104" t="s">
        <v>286</v>
      </c>
      <c r="DE41" s="105" t="s">
        <v>286</v>
      </c>
      <c r="DF41" s="2" t="s">
        <v>286</v>
      </c>
      <c r="DG41" s="96"/>
      <c r="DH41" s="286"/>
      <c r="DI41" s="97" t="s">
        <v>286</v>
      </c>
      <c r="DJ41" s="98" t="s">
        <v>286</v>
      </c>
      <c r="DK41" s="99" t="s">
        <v>286</v>
      </c>
      <c r="DL41" s="100" t="s">
        <v>286</v>
      </c>
      <c r="DM41" s="101" t="s">
        <v>286</v>
      </c>
      <c r="DN41" s="102" t="s">
        <v>286</v>
      </c>
      <c r="DO41" s="103" t="s">
        <v>286</v>
      </c>
      <c r="DP41" s="104" t="s">
        <v>286</v>
      </c>
      <c r="DQ41" s="105" t="s">
        <v>286</v>
      </c>
      <c r="DR41" s="2" t="s">
        <v>286</v>
      </c>
      <c r="DS41" s="96"/>
      <c r="DT41" s="286"/>
      <c r="DU41" s="97" t="s">
        <v>286</v>
      </c>
      <c r="DV41" s="98" t="s">
        <v>286</v>
      </c>
      <c r="DW41" s="99" t="s">
        <v>286</v>
      </c>
      <c r="DX41" s="100" t="s">
        <v>286</v>
      </c>
      <c r="DY41" s="101" t="s">
        <v>286</v>
      </c>
      <c r="DZ41" s="102" t="s">
        <v>286</v>
      </c>
      <c r="EA41" s="103" t="s">
        <v>286</v>
      </c>
      <c r="EB41" s="104" t="s">
        <v>286</v>
      </c>
      <c r="EC41" s="105" t="s">
        <v>286</v>
      </c>
      <c r="EE41" s="96"/>
      <c r="EF41" s="286"/>
      <c r="EG41" s="97" t="s">
        <v>286</v>
      </c>
      <c r="EH41" s="98" t="s">
        <v>286</v>
      </c>
      <c r="EI41" s="99" t="s">
        <v>286</v>
      </c>
      <c r="EJ41" s="100" t="s">
        <v>286</v>
      </c>
      <c r="EK41" s="101" t="s">
        <v>286</v>
      </c>
      <c r="EL41" s="102" t="s">
        <v>286</v>
      </c>
      <c r="EM41" s="103" t="s">
        <v>286</v>
      </c>
      <c r="EN41" s="104" t="s">
        <v>286</v>
      </c>
      <c r="EO41" s="105" t="s">
        <v>286</v>
      </c>
      <c r="EQ41" s="96"/>
      <c r="ER41" s="286"/>
      <c r="ES41" s="97" t="s">
        <v>286</v>
      </c>
      <c r="ET41" s="98" t="s">
        <v>286</v>
      </c>
      <c r="EU41" s="99" t="s">
        <v>286</v>
      </c>
      <c r="EV41" s="100" t="s">
        <v>286</v>
      </c>
      <c r="EW41" s="101" t="s">
        <v>286</v>
      </c>
      <c r="EX41" s="102" t="s">
        <v>286</v>
      </c>
      <c r="EY41" s="103" t="s">
        <v>286</v>
      </c>
      <c r="EZ41" s="104" t="s">
        <v>286</v>
      </c>
      <c r="FA41" s="105" t="s">
        <v>286</v>
      </c>
      <c r="FB41" s="2" t="s">
        <v>286</v>
      </c>
      <c r="FC41" s="96"/>
      <c r="FD41" s="286"/>
      <c r="FE41" s="97" t="s">
        <v>286</v>
      </c>
      <c r="FF41" s="98" t="s">
        <v>286</v>
      </c>
      <c r="FG41" s="99" t="s">
        <v>286</v>
      </c>
      <c r="FH41" s="100" t="s">
        <v>286</v>
      </c>
      <c r="FI41" s="101" t="s">
        <v>286</v>
      </c>
      <c r="FJ41" s="102" t="s">
        <v>286</v>
      </c>
      <c r="FK41" s="103" t="s">
        <v>286</v>
      </c>
      <c r="FL41" s="104" t="s">
        <v>286</v>
      </c>
      <c r="FM41" s="105" t="s">
        <v>286</v>
      </c>
      <c r="FO41" s="96"/>
      <c r="FP41" s="286"/>
      <c r="FQ41" s="97" t="s">
        <v>286</v>
      </c>
      <c r="FR41" s="98" t="s">
        <v>286</v>
      </c>
      <c r="FS41" s="99" t="s">
        <v>286</v>
      </c>
      <c r="FT41" s="100" t="s">
        <v>286</v>
      </c>
      <c r="FU41" s="101" t="s">
        <v>286</v>
      </c>
      <c r="FV41" s="102" t="s">
        <v>286</v>
      </c>
      <c r="FW41" s="103" t="s">
        <v>286</v>
      </c>
      <c r="FX41" s="104" t="s">
        <v>286</v>
      </c>
      <c r="FY41" s="105" t="s">
        <v>286</v>
      </c>
      <c r="GA41" s="96"/>
      <c r="GB41" s="286"/>
      <c r="GC41" s="97" t="s">
        <v>286</v>
      </c>
      <c r="GD41" s="98" t="s">
        <v>286</v>
      </c>
      <c r="GE41" s="99" t="s">
        <v>286</v>
      </c>
      <c r="GF41" s="100" t="s">
        <v>286</v>
      </c>
      <c r="GG41" s="101" t="s">
        <v>286</v>
      </c>
      <c r="GH41" s="102" t="s">
        <v>286</v>
      </c>
      <c r="GI41" s="103" t="s">
        <v>286</v>
      </c>
      <c r="GJ41" s="104" t="s">
        <v>286</v>
      </c>
      <c r="GK41" s="105" t="s">
        <v>286</v>
      </c>
      <c r="GL41" s="2" t="s">
        <v>286</v>
      </c>
      <c r="GM41" s="96"/>
      <c r="GN41" s="286"/>
      <c r="GO41" s="97" t="str">
        <f t="shared" si="236"/>
        <v/>
      </c>
      <c r="GP41" s="98" t="str">
        <f t="shared" si="237"/>
        <v/>
      </c>
      <c r="GQ41" s="99" t="str">
        <f t="shared" si="224"/>
        <v/>
      </c>
      <c r="GR41" s="100" t="str">
        <f t="shared" si="225"/>
        <v/>
      </c>
      <c r="GS41" s="101" t="str">
        <f t="shared" si="238"/>
        <v/>
      </c>
      <c r="GT41" s="102" t="str">
        <f t="shared" si="239"/>
        <v/>
      </c>
      <c r="GU41" s="103" t="str">
        <f t="shared" si="240"/>
        <v/>
      </c>
      <c r="GV41" s="104" t="str">
        <f t="shared" si="241"/>
        <v/>
      </c>
      <c r="GW41" s="105" t="str">
        <f t="shared" si="242"/>
        <v/>
      </c>
      <c r="GX41" s="2" t="str">
        <f t="shared" si="243"/>
        <v/>
      </c>
      <c r="GY41" s="96"/>
      <c r="GZ41" s="286"/>
      <c r="HA41" s="97" t="str">
        <f t="shared" si="244"/>
        <v/>
      </c>
      <c r="HB41" s="98" t="str">
        <f t="shared" si="245"/>
        <v/>
      </c>
      <c r="HC41" s="293" t="str">
        <f t="shared" si="220"/>
        <v/>
      </c>
      <c r="HD41" s="293" t="str">
        <f t="shared" si="221"/>
        <v/>
      </c>
      <c r="HE41" s="101" t="str">
        <f t="shared" si="246"/>
        <v/>
      </c>
      <c r="HF41" s="102" t="str">
        <f t="shared" si="247"/>
        <v/>
      </c>
      <c r="HG41" s="103" t="str">
        <f t="shared" si="248"/>
        <v/>
      </c>
      <c r="HH41" s="104" t="str">
        <f t="shared" si="249"/>
        <v/>
      </c>
      <c r="HI41" s="105" t="str">
        <f t="shared" si="250"/>
        <v/>
      </c>
      <c r="HJ41" s="2" t="str">
        <f t="shared" si="251"/>
        <v/>
      </c>
      <c r="HK41" s="96"/>
      <c r="HL41" s="286"/>
      <c r="HM41" s="97" t="str">
        <f t="shared" si="252"/>
        <v/>
      </c>
      <c r="HN41" s="98" t="str">
        <f t="shared" si="253"/>
        <v/>
      </c>
      <c r="HO41" s="293" t="str">
        <f t="shared" si="96"/>
        <v/>
      </c>
      <c r="HP41" s="293" t="str">
        <f t="shared" si="97"/>
        <v/>
      </c>
      <c r="HQ41" s="101" t="str">
        <f t="shared" si="254"/>
        <v/>
      </c>
      <c r="HR41" s="102" t="str">
        <f t="shared" si="255"/>
        <v/>
      </c>
      <c r="HS41" s="103" t="str">
        <f t="shared" si="256"/>
        <v/>
      </c>
      <c r="HT41" s="104" t="str">
        <f t="shared" si="25"/>
        <v/>
      </c>
      <c r="HU41" s="105" t="str">
        <f t="shared" si="257"/>
        <v/>
      </c>
      <c r="HV41" s="2" t="str">
        <f t="shared" si="258"/>
        <v/>
      </c>
      <c r="HW41" s="96"/>
      <c r="HX41" s="286"/>
      <c r="HY41" s="97" t="str">
        <f t="shared" si="259"/>
        <v/>
      </c>
      <c r="HZ41" s="98" t="str">
        <f t="shared" si="260"/>
        <v/>
      </c>
      <c r="IA41" s="293" t="str">
        <f t="shared" si="222"/>
        <v/>
      </c>
      <c r="IB41" s="293" t="str">
        <f t="shared" si="223"/>
        <v/>
      </c>
      <c r="IC41" s="101" t="str">
        <f t="shared" si="261"/>
        <v/>
      </c>
      <c r="ID41" s="102" t="str">
        <f t="shared" si="262"/>
        <v/>
      </c>
      <c r="IE41" s="103" t="str">
        <f t="shared" si="263"/>
        <v/>
      </c>
      <c r="IF41" s="104" t="str">
        <f t="shared" si="264"/>
        <v/>
      </c>
      <c r="IG41" s="105" t="str">
        <f t="shared" si="265"/>
        <v/>
      </c>
      <c r="IH41" s="2" t="str">
        <f t="shared" si="266"/>
        <v/>
      </c>
      <c r="II41" s="96"/>
      <c r="IJ41" s="286"/>
      <c r="IK41" s="291" t="str">
        <f t="shared" si="226"/>
        <v/>
      </c>
      <c r="IL41" s="292" t="str">
        <f t="shared" si="227"/>
        <v/>
      </c>
      <c r="IM41" s="293" t="str">
        <f t="shared" si="228"/>
        <v/>
      </c>
      <c r="IN41" s="293" t="str">
        <f t="shared" si="229"/>
        <v/>
      </c>
      <c r="IO41" s="294" t="str">
        <f t="shared" si="230"/>
        <v/>
      </c>
      <c r="IP41" s="295" t="str">
        <f t="shared" si="231"/>
        <v/>
      </c>
      <c r="IQ41" s="296" t="str">
        <f t="shared" si="232"/>
        <v/>
      </c>
      <c r="IR41" s="297" t="str">
        <f t="shared" si="233"/>
        <v/>
      </c>
      <c r="IS41" s="298" t="str">
        <f t="shared" si="234"/>
        <v/>
      </c>
      <c r="IT41" s="299" t="str">
        <f t="shared" si="235"/>
        <v/>
      </c>
      <c r="IU41" s="300"/>
      <c r="IV41" s="286"/>
      <c r="IW41" s="97" t="str">
        <f t="shared" si="192"/>
        <v/>
      </c>
      <c r="IX41" s="98" t="str">
        <f t="shared" si="193"/>
        <v/>
      </c>
      <c r="IY41" s="293" t="str">
        <f t="shared" si="125"/>
        <v/>
      </c>
      <c r="IZ41" s="293" t="str">
        <f t="shared" si="126"/>
        <v/>
      </c>
      <c r="JA41" s="101" t="str">
        <f t="shared" si="194"/>
        <v/>
      </c>
      <c r="JB41" s="102" t="str">
        <f t="shared" si="195"/>
        <v/>
      </c>
      <c r="JC41" s="103" t="str">
        <f t="shared" si="196"/>
        <v/>
      </c>
      <c r="JD41" s="104" t="str">
        <f t="shared" si="197"/>
        <v/>
      </c>
      <c r="JE41" s="105" t="str">
        <f t="shared" si="198"/>
        <v/>
      </c>
      <c r="JF41" s="2" t="str">
        <f t="shared" si="267"/>
        <v/>
      </c>
      <c r="JG41" s="96"/>
      <c r="JH41" s="286"/>
      <c r="JI41" s="97" t="str">
        <f t="shared" si="268"/>
        <v/>
      </c>
      <c r="JJ41" s="98" t="str">
        <f t="shared" si="269"/>
        <v/>
      </c>
      <c r="JK41" s="99"/>
      <c r="JL41" s="100"/>
      <c r="JM41" s="101" t="str">
        <f t="shared" si="270"/>
        <v/>
      </c>
      <c r="JN41" s="102" t="str">
        <f t="shared" si="271"/>
        <v/>
      </c>
      <c r="JO41" s="103" t="str">
        <f t="shared" si="272"/>
        <v/>
      </c>
      <c r="JP41" s="104" t="str">
        <f t="shared" si="273"/>
        <v/>
      </c>
      <c r="JQ41" s="105" t="str">
        <f t="shared" si="274"/>
        <v/>
      </c>
      <c r="JR41" s="2" t="str">
        <f t="shared" si="275"/>
        <v/>
      </c>
      <c r="JS41" s="96"/>
      <c r="JT41" s="286"/>
      <c r="JU41" s="97" t="str">
        <f t="shared" si="276"/>
        <v/>
      </c>
      <c r="JV41" s="98" t="str">
        <f t="shared" si="277"/>
        <v/>
      </c>
      <c r="JW41" s="99"/>
      <c r="JX41" s="100"/>
      <c r="JY41" s="101" t="str">
        <f t="shared" si="278"/>
        <v/>
      </c>
      <c r="JZ41" s="102" t="str">
        <f t="shared" si="279"/>
        <v/>
      </c>
      <c r="KA41" s="103" t="str">
        <f t="shared" si="280"/>
        <v/>
      </c>
      <c r="KB41" s="104" t="str">
        <f t="shared" si="281"/>
        <v/>
      </c>
      <c r="KC41" s="105" t="str">
        <f t="shared" si="282"/>
        <v/>
      </c>
      <c r="KD41" s="2" t="str">
        <f t="shared" si="283"/>
        <v/>
      </c>
      <c r="KE41" s="96"/>
      <c r="KF41" s="286"/>
    </row>
    <row r="42" spans="1:292" ht="13.5" customHeight="1" x14ac:dyDescent="0.2">
      <c r="A42" s="21"/>
      <c r="B42" s="96" t="s">
        <v>352</v>
      </c>
      <c r="C42" s="2" t="s">
        <v>353</v>
      </c>
      <c r="E42" s="97">
        <v>33340</v>
      </c>
      <c r="F42" s="98" t="s">
        <v>288</v>
      </c>
      <c r="G42" s="99">
        <v>32711</v>
      </c>
      <c r="H42" s="100">
        <v>33340</v>
      </c>
      <c r="I42" s="101" t="s">
        <v>807</v>
      </c>
      <c r="J42" s="102" t="s">
        <v>709</v>
      </c>
      <c r="K42" s="103" t="s">
        <v>531</v>
      </c>
      <c r="L42" s="104" t="s">
        <v>1419</v>
      </c>
      <c r="M42" s="105" t="s">
        <v>808</v>
      </c>
      <c r="O42" s="96"/>
      <c r="P42" s="286"/>
      <c r="Q42" s="97">
        <v>33718</v>
      </c>
      <c r="R42" s="98" t="s">
        <v>507</v>
      </c>
      <c r="S42" s="99">
        <v>33340</v>
      </c>
      <c r="T42" s="100">
        <v>33718</v>
      </c>
      <c r="U42" s="101" t="s">
        <v>529</v>
      </c>
      <c r="V42" s="102" t="s">
        <v>530</v>
      </c>
      <c r="W42" s="103" t="s">
        <v>531</v>
      </c>
      <c r="X42" s="104" t="s">
        <v>1328</v>
      </c>
      <c r="Y42" s="105" t="s">
        <v>533</v>
      </c>
      <c r="Z42" s="2" t="s">
        <v>286</v>
      </c>
      <c r="AA42" s="96"/>
      <c r="AB42" s="286"/>
      <c r="AC42" s="97">
        <v>34056</v>
      </c>
      <c r="AD42" s="98" t="s">
        <v>508</v>
      </c>
      <c r="AE42" s="99">
        <v>33783</v>
      </c>
      <c r="AF42" s="100">
        <v>34056</v>
      </c>
      <c r="AG42" s="101" t="s">
        <v>809</v>
      </c>
      <c r="AH42" s="102" t="s">
        <v>637</v>
      </c>
      <c r="AI42" s="103" t="s">
        <v>531</v>
      </c>
      <c r="AJ42" s="104" t="s">
        <v>1434</v>
      </c>
      <c r="AK42" s="105" t="s">
        <v>810</v>
      </c>
      <c r="AM42" s="96"/>
      <c r="AN42" s="286"/>
      <c r="AO42" s="97" t="s">
        <v>286</v>
      </c>
      <c r="AP42" s="98" t="s">
        <v>286</v>
      </c>
      <c r="AQ42" s="99"/>
      <c r="AR42" s="100"/>
      <c r="AS42" s="101" t="s">
        <v>286</v>
      </c>
      <c r="AT42" s="102" t="s">
        <v>286</v>
      </c>
      <c r="AU42" s="103" t="s">
        <v>286</v>
      </c>
      <c r="AV42" s="104" t="s">
        <v>286</v>
      </c>
      <c r="AW42" s="105" t="s">
        <v>286</v>
      </c>
      <c r="AX42" s="2" t="s">
        <v>286</v>
      </c>
      <c r="AY42" s="96"/>
      <c r="AZ42" s="286"/>
      <c r="BA42" s="97" t="s">
        <v>286</v>
      </c>
      <c r="BB42" s="98" t="s">
        <v>286</v>
      </c>
      <c r="BC42" s="99"/>
      <c r="BD42" s="100"/>
      <c r="BE42" s="101" t="s">
        <v>286</v>
      </c>
      <c r="BF42" s="102" t="s">
        <v>286</v>
      </c>
      <c r="BG42" s="103" t="s">
        <v>286</v>
      </c>
      <c r="BH42" s="104" t="s">
        <v>286</v>
      </c>
      <c r="BI42" s="105" t="s">
        <v>286</v>
      </c>
      <c r="BJ42" s="2" t="s">
        <v>286</v>
      </c>
      <c r="BK42" s="96"/>
      <c r="BL42" s="286"/>
      <c r="BM42" s="97" t="s">
        <v>286</v>
      </c>
      <c r="BN42" s="98" t="s">
        <v>286</v>
      </c>
      <c r="BO42" s="99" t="s">
        <v>286</v>
      </c>
      <c r="BP42" s="100" t="s">
        <v>286</v>
      </c>
      <c r="BQ42" s="101" t="s">
        <v>286</v>
      </c>
      <c r="BR42" s="102" t="s">
        <v>286</v>
      </c>
      <c r="BS42" s="103" t="s">
        <v>286</v>
      </c>
      <c r="BT42" s="104" t="s">
        <v>286</v>
      </c>
      <c r="BU42" s="105" t="s">
        <v>286</v>
      </c>
      <c r="BV42" s="2" t="s">
        <v>286</v>
      </c>
      <c r="BW42" s="96"/>
      <c r="BX42" s="286"/>
      <c r="BY42" s="97" t="s">
        <v>286</v>
      </c>
      <c r="BZ42" s="98" t="s">
        <v>286</v>
      </c>
      <c r="CA42" s="99" t="s">
        <v>286</v>
      </c>
      <c r="CB42" s="100" t="s">
        <v>286</v>
      </c>
      <c r="CC42" s="101" t="s">
        <v>286</v>
      </c>
      <c r="CD42" s="102" t="s">
        <v>286</v>
      </c>
      <c r="CE42" s="103" t="s">
        <v>286</v>
      </c>
      <c r="CF42" s="104" t="s">
        <v>286</v>
      </c>
      <c r="CG42" s="105" t="s">
        <v>286</v>
      </c>
      <c r="CH42" s="2" t="s">
        <v>286</v>
      </c>
      <c r="CI42" s="96"/>
      <c r="CJ42" s="286"/>
      <c r="CK42" s="97" t="s">
        <v>286</v>
      </c>
      <c r="CL42" s="98" t="s">
        <v>286</v>
      </c>
      <c r="CM42" s="99" t="s">
        <v>286</v>
      </c>
      <c r="CN42" s="100" t="s">
        <v>286</v>
      </c>
      <c r="CO42" s="101" t="s">
        <v>286</v>
      </c>
      <c r="CP42" s="102" t="s">
        <v>286</v>
      </c>
      <c r="CQ42" s="103" t="s">
        <v>286</v>
      </c>
      <c r="CR42" s="104" t="s">
        <v>286</v>
      </c>
      <c r="CS42" s="105" t="s">
        <v>286</v>
      </c>
      <c r="CT42" s="2" t="s">
        <v>286</v>
      </c>
      <c r="CU42" s="96"/>
      <c r="CV42" s="286"/>
      <c r="CW42" s="97" t="s">
        <v>286</v>
      </c>
      <c r="CX42" s="98" t="s">
        <v>286</v>
      </c>
      <c r="CY42" s="99" t="s">
        <v>286</v>
      </c>
      <c r="CZ42" s="100" t="s">
        <v>286</v>
      </c>
      <c r="DA42" s="101" t="s">
        <v>286</v>
      </c>
      <c r="DB42" s="102" t="s">
        <v>286</v>
      </c>
      <c r="DC42" s="103" t="s">
        <v>286</v>
      </c>
      <c r="DD42" s="104" t="s">
        <v>286</v>
      </c>
      <c r="DE42" s="105" t="s">
        <v>286</v>
      </c>
      <c r="DF42" s="2" t="s">
        <v>286</v>
      </c>
      <c r="DG42" s="96"/>
      <c r="DH42" s="286"/>
      <c r="DI42" s="97" t="s">
        <v>286</v>
      </c>
      <c r="DJ42" s="98" t="s">
        <v>286</v>
      </c>
      <c r="DK42" s="99" t="s">
        <v>286</v>
      </c>
      <c r="DL42" s="100" t="s">
        <v>286</v>
      </c>
      <c r="DM42" s="101" t="s">
        <v>286</v>
      </c>
      <c r="DN42" s="102" t="s">
        <v>286</v>
      </c>
      <c r="DO42" s="103" t="s">
        <v>286</v>
      </c>
      <c r="DP42" s="104" t="s">
        <v>286</v>
      </c>
      <c r="DQ42" s="105" t="s">
        <v>286</v>
      </c>
      <c r="DR42" s="2" t="s">
        <v>286</v>
      </c>
      <c r="DS42" s="96"/>
      <c r="DT42" s="286"/>
      <c r="DU42" s="97">
        <v>38465</v>
      </c>
      <c r="DV42" s="98" t="s">
        <v>517</v>
      </c>
      <c r="DW42" s="284">
        <v>37053</v>
      </c>
      <c r="DX42" s="100">
        <v>38465</v>
      </c>
      <c r="DY42" s="101" t="s">
        <v>811</v>
      </c>
      <c r="DZ42" s="102" t="s">
        <v>653</v>
      </c>
      <c r="EA42" s="103" t="s">
        <v>531</v>
      </c>
      <c r="EB42" s="104" t="s">
        <v>1357</v>
      </c>
      <c r="EC42" s="105" t="s">
        <v>812</v>
      </c>
      <c r="EE42" s="96"/>
      <c r="EF42" s="286"/>
      <c r="EG42" s="97">
        <v>38854</v>
      </c>
      <c r="EH42" s="98" t="s">
        <v>518</v>
      </c>
      <c r="EI42" s="99">
        <v>38465</v>
      </c>
      <c r="EJ42" s="100">
        <v>38854</v>
      </c>
      <c r="EK42" s="101" t="s">
        <v>813</v>
      </c>
      <c r="EL42" s="102" t="s">
        <v>619</v>
      </c>
      <c r="EM42" s="103" t="s">
        <v>531</v>
      </c>
      <c r="EN42" s="104" t="s">
        <v>1340</v>
      </c>
      <c r="EO42" s="105" t="s">
        <v>814</v>
      </c>
      <c r="EQ42" s="96"/>
      <c r="ER42" s="286"/>
      <c r="ES42" s="97" t="s">
        <v>286</v>
      </c>
      <c r="ET42" s="98" t="s">
        <v>286</v>
      </c>
      <c r="EU42" s="99" t="s">
        <v>286</v>
      </c>
      <c r="EV42" s="100" t="s">
        <v>286</v>
      </c>
      <c r="EW42" s="101" t="s">
        <v>286</v>
      </c>
      <c r="EX42" s="102" t="s">
        <v>286</v>
      </c>
      <c r="EY42" s="103" t="s">
        <v>286</v>
      </c>
      <c r="EZ42" s="104" t="s">
        <v>286</v>
      </c>
      <c r="FA42" s="105" t="s">
        <v>286</v>
      </c>
      <c r="FB42" s="2" t="s">
        <v>286</v>
      </c>
      <c r="FC42" s="96"/>
      <c r="FD42" s="286"/>
      <c r="FE42" s="97" t="s">
        <v>286</v>
      </c>
      <c r="FF42" s="98" t="s">
        <v>286</v>
      </c>
      <c r="FG42" s="99" t="s">
        <v>286</v>
      </c>
      <c r="FH42" s="100" t="s">
        <v>286</v>
      </c>
      <c r="FI42" s="101" t="s">
        <v>286</v>
      </c>
      <c r="FJ42" s="102" t="s">
        <v>286</v>
      </c>
      <c r="FK42" s="103" t="s">
        <v>286</v>
      </c>
      <c r="FL42" s="104" t="s">
        <v>286</v>
      </c>
      <c r="FM42" s="105" t="s">
        <v>286</v>
      </c>
      <c r="FO42" s="96"/>
      <c r="FP42" s="286"/>
      <c r="FQ42" s="97" t="s">
        <v>286</v>
      </c>
      <c r="FR42" s="98" t="s">
        <v>286</v>
      </c>
      <c r="FS42" s="99" t="s">
        <v>286</v>
      </c>
      <c r="FT42" s="100" t="s">
        <v>286</v>
      </c>
      <c r="FU42" s="101" t="s">
        <v>286</v>
      </c>
      <c r="FV42" s="102" t="s">
        <v>286</v>
      </c>
      <c r="FW42" s="103" t="s">
        <v>286</v>
      </c>
      <c r="FX42" s="104" t="s">
        <v>286</v>
      </c>
      <c r="FY42" s="105" t="s">
        <v>286</v>
      </c>
      <c r="GA42" s="96"/>
      <c r="GB42" s="286"/>
      <c r="GC42" s="97" t="s">
        <v>286</v>
      </c>
      <c r="GD42" s="98" t="s">
        <v>286</v>
      </c>
      <c r="GE42" s="99" t="s">
        <v>286</v>
      </c>
      <c r="GF42" s="100" t="s">
        <v>286</v>
      </c>
      <c r="GG42" s="101" t="s">
        <v>286</v>
      </c>
      <c r="GH42" s="102" t="s">
        <v>286</v>
      </c>
      <c r="GI42" s="103" t="s">
        <v>286</v>
      </c>
      <c r="GJ42" s="104" t="s">
        <v>286</v>
      </c>
      <c r="GK42" s="105" t="s">
        <v>286</v>
      </c>
      <c r="GL42" s="2" t="s">
        <v>286</v>
      </c>
      <c r="GM42" s="96"/>
      <c r="GN42" s="286"/>
      <c r="GO42" s="97" t="str">
        <f t="shared" si="236"/>
        <v/>
      </c>
      <c r="GP42" s="98" t="str">
        <f t="shared" si="237"/>
        <v/>
      </c>
      <c r="GQ42" s="99" t="str">
        <f t="shared" si="224"/>
        <v/>
      </c>
      <c r="GR42" s="100" t="str">
        <f t="shared" si="225"/>
        <v/>
      </c>
      <c r="GS42" s="101" t="str">
        <f t="shared" si="238"/>
        <v/>
      </c>
      <c r="GT42" s="102" t="str">
        <f t="shared" si="239"/>
        <v/>
      </c>
      <c r="GU42" s="103" t="str">
        <f t="shared" si="240"/>
        <v/>
      </c>
      <c r="GV42" s="104" t="str">
        <f t="shared" si="241"/>
        <v/>
      </c>
      <c r="GW42" s="105" t="str">
        <f t="shared" si="242"/>
        <v/>
      </c>
      <c r="GX42" s="2" t="str">
        <f t="shared" si="243"/>
        <v/>
      </c>
      <c r="GY42" s="96"/>
      <c r="GZ42" s="286"/>
      <c r="HA42" s="97" t="str">
        <f t="shared" si="244"/>
        <v/>
      </c>
      <c r="HB42" s="98" t="str">
        <f t="shared" si="245"/>
        <v/>
      </c>
      <c r="HC42" s="293" t="str">
        <f t="shared" si="220"/>
        <v/>
      </c>
      <c r="HD42" s="293" t="str">
        <f t="shared" si="221"/>
        <v/>
      </c>
      <c r="HE42" s="101" t="str">
        <f t="shared" si="246"/>
        <v/>
      </c>
      <c r="HF42" s="102" t="str">
        <f t="shared" si="247"/>
        <v/>
      </c>
      <c r="HG42" s="103" t="str">
        <f t="shared" si="248"/>
        <v/>
      </c>
      <c r="HH42" s="104" t="str">
        <f t="shared" si="249"/>
        <v/>
      </c>
      <c r="HI42" s="105" t="str">
        <f t="shared" si="250"/>
        <v/>
      </c>
      <c r="HJ42" s="2" t="str">
        <f t="shared" si="251"/>
        <v/>
      </c>
      <c r="HK42" s="96"/>
      <c r="HL42" s="286"/>
      <c r="HM42" s="97" t="str">
        <f t="shared" si="252"/>
        <v/>
      </c>
      <c r="HN42" s="98" t="str">
        <f t="shared" si="253"/>
        <v/>
      </c>
      <c r="HO42" s="293" t="str">
        <f t="shared" si="96"/>
        <v/>
      </c>
      <c r="HP42" s="293" t="str">
        <f t="shared" si="97"/>
        <v/>
      </c>
      <c r="HQ42" s="101" t="str">
        <f t="shared" si="254"/>
        <v/>
      </c>
      <c r="HR42" s="102" t="str">
        <f t="shared" si="255"/>
        <v/>
      </c>
      <c r="HS42" s="103" t="str">
        <f t="shared" si="256"/>
        <v/>
      </c>
      <c r="HT42" s="104" t="str">
        <f t="shared" si="25"/>
        <v/>
      </c>
      <c r="HU42" s="105" t="str">
        <f t="shared" si="257"/>
        <v/>
      </c>
      <c r="HV42" s="2" t="str">
        <f t="shared" si="258"/>
        <v/>
      </c>
      <c r="HW42" s="96"/>
      <c r="HX42" s="286"/>
      <c r="HY42" s="97" t="str">
        <f t="shared" si="259"/>
        <v/>
      </c>
      <c r="HZ42" s="98" t="str">
        <f t="shared" si="260"/>
        <v/>
      </c>
      <c r="IA42" s="293" t="str">
        <f t="shared" si="222"/>
        <v/>
      </c>
      <c r="IB42" s="293" t="str">
        <f t="shared" si="223"/>
        <v/>
      </c>
      <c r="IC42" s="101" t="str">
        <f t="shared" si="261"/>
        <v/>
      </c>
      <c r="ID42" s="102" t="str">
        <f t="shared" si="262"/>
        <v/>
      </c>
      <c r="IE42" s="103" t="str">
        <f t="shared" si="263"/>
        <v/>
      </c>
      <c r="IF42" s="104" t="str">
        <f t="shared" si="264"/>
        <v/>
      </c>
      <c r="IG42" s="105" t="str">
        <f t="shared" si="265"/>
        <v/>
      </c>
      <c r="IH42" s="2" t="str">
        <f t="shared" si="266"/>
        <v/>
      </c>
      <c r="II42" s="96"/>
      <c r="IJ42" s="286"/>
      <c r="IK42" s="291">
        <f t="shared" si="226"/>
        <v>44856</v>
      </c>
      <c r="IL42" s="292" t="str">
        <f t="shared" si="227"/>
        <v>Draghi I</v>
      </c>
      <c r="IM42" s="293">
        <f t="shared" si="228"/>
        <v>44240</v>
      </c>
      <c r="IN42" s="293">
        <f t="shared" si="229"/>
        <v>44856</v>
      </c>
      <c r="IO42" s="294" t="str">
        <f t="shared" si="230"/>
        <v>Dario Franceschini</v>
      </c>
      <c r="IP42" s="295" t="str">
        <f t="shared" si="231"/>
        <v>1958</v>
      </c>
      <c r="IQ42" s="296" t="str">
        <f t="shared" si="232"/>
        <v>male</v>
      </c>
      <c r="IR42" s="297" t="str">
        <f t="shared" si="233"/>
        <v>it_pd01</v>
      </c>
      <c r="IS42" s="298" t="str">
        <f t="shared" si="234"/>
        <v>Franceschini_Dario_1958</v>
      </c>
      <c r="IT42" s="299" t="str">
        <f t="shared" si="235"/>
        <v/>
      </c>
      <c r="IU42" s="300"/>
      <c r="IV42" s="286" t="s">
        <v>2509</v>
      </c>
      <c r="IW42" s="97">
        <f t="shared" si="192"/>
        <v>44926</v>
      </c>
      <c r="IX42" s="98" t="str">
        <f t="shared" si="193"/>
        <v>Meloni I</v>
      </c>
      <c r="IY42" s="293">
        <f t="shared" si="125"/>
        <v>44856</v>
      </c>
      <c r="IZ42" s="293">
        <f t="shared" si="126"/>
        <v>44926</v>
      </c>
      <c r="JA42" s="101" t="str">
        <f t="shared" si="194"/>
        <v>Gennaro Sangiuliano</v>
      </c>
      <c r="JB42" s="102" t="str">
        <f t="shared" si="195"/>
        <v>1962</v>
      </c>
      <c r="JC42" s="103" t="str">
        <f t="shared" si="196"/>
        <v>male</v>
      </c>
      <c r="JD42" s="104" t="str">
        <f t="shared" si="197"/>
        <v>it_independent01</v>
      </c>
      <c r="JE42" s="105" t="str">
        <f t="shared" si="198"/>
        <v>Sangiuliano_Gennaro_1962</v>
      </c>
      <c r="JF42" s="2" t="str">
        <f t="shared" si="267"/>
        <v/>
      </c>
      <c r="JG42" s="96"/>
      <c r="JH42" s="286" t="s">
        <v>2732</v>
      </c>
      <c r="JI42" s="97" t="str">
        <f t="shared" si="268"/>
        <v/>
      </c>
      <c r="JJ42" s="98" t="str">
        <f t="shared" si="269"/>
        <v/>
      </c>
      <c r="JK42" s="99"/>
      <c r="JL42" s="100"/>
      <c r="JM42" s="101" t="str">
        <f t="shared" si="270"/>
        <v/>
      </c>
      <c r="JN42" s="102" t="str">
        <f t="shared" si="271"/>
        <v/>
      </c>
      <c r="JO42" s="103" t="str">
        <f t="shared" si="272"/>
        <v/>
      </c>
      <c r="JP42" s="104" t="str">
        <f t="shared" si="273"/>
        <v/>
      </c>
      <c r="JQ42" s="105" t="str">
        <f t="shared" si="274"/>
        <v/>
      </c>
      <c r="JR42" s="2" t="str">
        <f t="shared" si="275"/>
        <v/>
      </c>
      <c r="JS42" s="96"/>
      <c r="JT42" s="286"/>
      <c r="JU42" s="97" t="str">
        <f t="shared" si="276"/>
        <v/>
      </c>
      <c r="JV42" s="98" t="str">
        <f t="shared" si="277"/>
        <v/>
      </c>
      <c r="JW42" s="99"/>
      <c r="JX42" s="100"/>
      <c r="JY42" s="101" t="str">
        <f t="shared" si="278"/>
        <v/>
      </c>
      <c r="JZ42" s="102" t="str">
        <f t="shared" si="279"/>
        <v/>
      </c>
      <c r="KA42" s="103" t="str">
        <f t="shared" si="280"/>
        <v/>
      </c>
      <c r="KB42" s="104" t="str">
        <f t="shared" si="281"/>
        <v/>
      </c>
      <c r="KC42" s="105" t="str">
        <f t="shared" si="282"/>
        <v/>
      </c>
      <c r="KD42" s="2" t="str">
        <f t="shared" si="283"/>
        <v/>
      </c>
      <c r="KE42" s="96"/>
      <c r="KF42" s="286"/>
    </row>
    <row r="43" spans="1:292" ht="13.5" customHeight="1" x14ac:dyDescent="0.2">
      <c r="A43" s="21"/>
      <c r="B43" s="96" t="s">
        <v>358</v>
      </c>
      <c r="C43" s="2" t="s">
        <v>359</v>
      </c>
      <c r="E43" s="97" t="s">
        <v>286</v>
      </c>
      <c r="F43" s="98" t="s">
        <v>286</v>
      </c>
      <c r="G43" s="99"/>
      <c r="H43" s="100"/>
      <c r="I43" s="101" t="s">
        <v>286</v>
      </c>
      <c r="J43" s="102" t="s">
        <v>286</v>
      </c>
      <c r="K43" s="103" t="s">
        <v>286</v>
      </c>
      <c r="L43" s="104" t="s">
        <v>286</v>
      </c>
      <c r="M43" s="105" t="s">
        <v>286</v>
      </c>
      <c r="O43" s="96"/>
      <c r="P43" s="286"/>
      <c r="Q43" s="97" t="s">
        <v>286</v>
      </c>
      <c r="R43" s="98" t="s">
        <v>286</v>
      </c>
      <c r="S43" s="99"/>
      <c r="T43" s="100"/>
      <c r="U43" s="101" t="s">
        <v>286</v>
      </c>
      <c r="V43" s="102" t="s">
        <v>286</v>
      </c>
      <c r="W43" s="103" t="s">
        <v>286</v>
      </c>
      <c r="X43" s="104" t="s">
        <v>286</v>
      </c>
      <c r="Y43" s="105" t="s">
        <v>286</v>
      </c>
      <c r="Z43" s="2" t="s">
        <v>286</v>
      </c>
      <c r="AA43" s="96"/>
      <c r="AB43" s="286"/>
      <c r="AC43" s="97" t="s">
        <v>286</v>
      </c>
      <c r="AD43" s="98" t="s">
        <v>286</v>
      </c>
      <c r="AE43" s="99"/>
      <c r="AF43" s="100"/>
      <c r="AG43" s="101" t="s">
        <v>286</v>
      </c>
      <c r="AH43" s="102" t="s">
        <v>286</v>
      </c>
      <c r="AI43" s="103" t="s">
        <v>286</v>
      </c>
      <c r="AJ43" s="104" t="s">
        <v>286</v>
      </c>
      <c r="AK43" s="105" t="s">
        <v>286</v>
      </c>
      <c r="AM43" s="96"/>
      <c r="AN43" s="286"/>
      <c r="AO43" s="97" t="s">
        <v>286</v>
      </c>
      <c r="AP43" s="98" t="s">
        <v>286</v>
      </c>
      <c r="AQ43" s="99"/>
      <c r="AR43" s="100"/>
      <c r="AS43" s="101" t="s">
        <v>286</v>
      </c>
      <c r="AT43" s="102" t="s">
        <v>286</v>
      </c>
      <c r="AU43" s="103" t="s">
        <v>286</v>
      </c>
      <c r="AV43" s="104" t="s">
        <v>286</v>
      </c>
      <c r="AW43" s="105" t="s">
        <v>286</v>
      </c>
      <c r="AX43" s="2" t="s">
        <v>286</v>
      </c>
      <c r="AY43" s="96"/>
      <c r="AZ43" s="286"/>
      <c r="BA43" s="97" t="s">
        <v>286</v>
      </c>
      <c r="BB43" s="98" t="s">
        <v>286</v>
      </c>
      <c r="BC43" s="99"/>
      <c r="BD43" s="100"/>
      <c r="BE43" s="101" t="s">
        <v>286</v>
      </c>
      <c r="BF43" s="102" t="s">
        <v>286</v>
      </c>
      <c r="BG43" s="103" t="s">
        <v>286</v>
      </c>
      <c r="BH43" s="104" t="s">
        <v>286</v>
      </c>
      <c r="BI43" s="105" t="s">
        <v>286</v>
      </c>
      <c r="BJ43" s="2" t="s">
        <v>286</v>
      </c>
      <c r="BK43" s="96"/>
      <c r="BL43" s="286"/>
      <c r="BM43" s="97" t="s">
        <v>286</v>
      </c>
      <c r="BN43" s="98" t="s">
        <v>286</v>
      </c>
      <c r="BO43" s="99"/>
      <c r="BP43" s="100"/>
      <c r="BQ43" s="101" t="s">
        <v>286</v>
      </c>
      <c r="BR43" s="102" t="s">
        <v>286</v>
      </c>
      <c r="BS43" s="103" t="s">
        <v>286</v>
      </c>
      <c r="BT43" s="104" t="s">
        <v>286</v>
      </c>
      <c r="BU43" s="105" t="s">
        <v>286</v>
      </c>
      <c r="BV43" s="2" t="s">
        <v>286</v>
      </c>
      <c r="BW43" s="96"/>
      <c r="BX43" s="286"/>
      <c r="BY43" s="97" t="s">
        <v>286</v>
      </c>
      <c r="BZ43" s="98" t="s">
        <v>286</v>
      </c>
      <c r="CA43" s="99"/>
      <c r="CB43" s="100"/>
      <c r="CC43" s="101" t="s">
        <v>286</v>
      </c>
      <c r="CD43" s="102" t="s">
        <v>286</v>
      </c>
      <c r="CE43" s="103" t="s">
        <v>286</v>
      </c>
      <c r="CF43" s="104" t="s">
        <v>286</v>
      </c>
      <c r="CG43" s="105" t="s">
        <v>286</v>
      </c>
      <c r="CH43" s="2" t="s">
        <v>286</v>
      </c>
      <c r="CI43" s="96"/>
      <c r="CJ43" s="286"/>
      <c r="CK43" s="97" t="s">
        <v>286</v>
      </c>
      <c r="CL43" s="98" t="s">
        <v>286</v>
      </c>
      <c r="CM43" s="99" t="s">
        <v>286</v>
      </c>
      <c r="CN43" s="100" t="s">
        <v>286</v>
      </c>
      <c r="CO43" s="101" t="s">
        <v>286</v>
      </c>
      <c r="CP43" s="102" t="s">
        <v>286</v>
      </c>
      <c r="CQ43" s="103" t="s">
        <v>286</v>
      </c>
      <c r="CR43" s="104" t="s">
        <v>286</v>
      </c>
      <c r="CS43" s="105" t="s">
        <v>286</v>
      </c>
      <c r="CT43" s="2" t="s">
        <v>286</v>
      </c>
      <c r="CU43" s="96"/>
      <c r="CV43" s="286"/>
      <c r="CW43" s="97">
        <v>36641</v>
      </c>
      <c r="CX43" s="98" t="s">
        <v>515</v>
      </c>
      <c r="CY43" s="99">
        <v>36516</v>
      </c>
      <c r="CZ43" s="100">
        <v>36641</v>
      </c>
      <c r="DA43" s="101" t="s">
        <v>819</v>
      </c>
      <c r="DB43" s="102" t="s">
        <v>820</v>
      </c>
      <c r="DC43" s="103" t="s">
        <v>620</v>
      </c>
      <c r="DD43" s="104" t="s">
        <v>1354</v>
      </c>
      <c r="DE43" s="105" t="s">
        <v>821</v>
      </c>
      <c r="DF43" s="2" t="s">
        <v>286</v>
      </c>
      <c r="DG43" s="96"/>
      <c r="DH43" s="286"/>
      <c r="DI43" s="97">
        <v>37053</v>
      </c>
      <c r="DJ43" s="98" t="s">
        <v>516</v>
      </c>
      <c r="DK43" s="99">
        <v>36641</v>
      </c>
      <c r="DL43" s="100">
        <v>37053</v>
      </c>
      <c r="DM43" s="101" t="s">
        <v>819</v>
      </c>
      <c r="DN43" s="102" t="s">
        <v>820</v>
      </c>
      <c r="DO43" s="103" t="s">
        <v>620</v>
      </c>
      <c r="DP43" s="104" t="s">
        <v>1354</v>
      </c>
      <c r="DQ43" s="105" t="s">
        <v>821</v>
      </c>
      <c r="DR43" s="2" t="s">
        <v>286</v>
      </c>
      <c r="DS43" s="96"/>
      <c r="DT43" s="286"/>
      <c r="DU43" s="97" t="s">
        <v>286</v>
      </c>
      <c r="DV43" s="98" t="s">
        <v>286</v>
      </c>
      <c r="DW43" s="99"/>
      <c r="DX43" s="100"/>
      <c r="DY43" s="101" t="s">
        <v>286</v>
      </c>
      <c r="DZ43" s="102" t="s">
        <v>286</v>
      </c>
      <c r="EA43" s="103" t="s">
        <v>286</v>
      </c>
      <c r="EB43" s="104" t="s">
        <v>286</v>
      </c>
      <c r="EC43" s="105" t="s">
        <v>286</v>
      </c>
      <c r="EE43" s="96"/>
      <c r="EF43" s="286"/>
      <c r="EG43" s="97" t="s">
        <v>286</v>
      </c>
      <c r="EH43" s="98" t="s">
        <v>286</v>
      </c>
      <c r="EI43" s="99" t="s">
        <v>286</v>
      </c>
      <c r="EJ43" s="100" t="s">
        <v>286</v>
      </c>
      <c r="EK43" s="101" t="s">
        <v>286</v>
      </c>
      <c r="EL43" s="102" t="s">
        <v>286</v>
      </c>
      <c r="EM43" s="103" t="s">
        <v>286</v>
      </c>
      <c r="EN43" s="104" t="s">
        <v>286</v>
      </c>
      <c r="EO43" s="105" t="s">
        <v>286</v>
      </c>
      <c r="EQ43" s="96"/>
      <c r="ER43" s="286"/>
      <c r="ES43" s="97">
        <v>39576</v>
      </c>
      <c r="ET43" s="98" t="s">
        <v>519</v>
      </c>
      <c r="EU43" s="99">
        <v>38854</v>
      </c>
      <c r="EV43" s="100">
        <v>39576</v>
      </c>
      <c r="EW43" s="101" t="s">
        <v>578</v>
      </c>
      <c r="EX43" s="102" t="s">
        <v>579</v>
      </c>
      <c r="EY43" s="103" t="s">
        <v>531</v>
      </c>
      <c r="EZ43" s="104" t="s">
        <v>1399</v>
      </c>
      <c r="FA43" s="105" t="s">
        <v>581</v>
      </c>
      <c r="FB43" s="2" t="s">
        <v>286</v>
      </c>
      <c r="FC43" s="96"/>
      <c r="FD43" s="286"/>
      <c r="FE43" s="97">
        <v>40863</v>
      </c>
      <c r="FF43" s="98" t="s">
        <v>520</v>
      </c>
      <c r="FG43" s="99">
        <v>39576</v>
      </c>
      <c r="FH43" s="100">
        <v>40625</v>
      </c>
      <c r="FI43" s="101" t="s">
        <v>822</v>
      </c>
      <c r="FJ43" s="102" t="s">
        <v>661</v>
      </c>
      <c r="FK43" s="103" t="s">
        <v>531</v>
      </c>
      <c r="FL43" s="104" t="s">
        <v>1357</v>
      </c>
      <c r="FM43" s="105" t="s">
        <v>823</v>
      </c>
      <c r="FO43" s="96"/>
      <c r="FP43" s="286"/>
      <c r="FQ43" s="97">
        <v>41391</v>
      </c>
      <c r="FR43" s="98" t="s">
        <v>521</v>
      </c>
      <c r="FS43" s="99">
        <v>40863</v>
      </c>
      <c r="FT43" s="100">
        <v>41391</v>
      </c>
      <c r="FU43" s="101" t="s">
        <v>824</v>
      </c>
      <c r="FV43" s="102" t="s">
        <v>619</v>
      </c>
      <c r="FW43" s="103" t="s">
        <v>531</v>
      </c>
      <c r="FX43" s="104" t="s">
        <v>1434</v>
      </c>
      <c r="FY43" s="105" t="s">
        <v>825</v>
      </c>
      <c r="GA43" s="96"/>
      <c r="GB43" s="286"/>
      <c r="GC43" s="97">
        <f>GC$3</f>
        <v>41692</v>
      </c>
      <c r="GD43" s="98" t="s">
        <v>522</v>
      </c>
      <c r="GE43" s="99">
        <v>41391</v>
      </c>
      <c r="GF43" s="100">
        <f>GC$3</f>
        <v>41692</v>
      </c>
      <c r="GG43" s="101" t="s">
        <v>826</v>
      </c>
      <c r="GH43" s="102" t="s">
        <v>661</v>
      </c>
      <c r="GI43" s="103" t="s">
        <v>531</v>
      </c>
      <c r="GJ43" s="104" t="s">
        <v>1490</v>
      </c>
      <c r="GK43" s="105" t="s">
        <v>827</v>
      </c>
      <c r="GL43" s="2" t="s">
        <v>286</v>
      </c>
      <c r="GM43" s="96"/>
      <c r="GN43" s="286"/>
      <c r="GO43" s="97" t="str">
        <f t="shared" si="236"/>
        <v/>
      </c>
      <c r="GP43" s="98" t="str">
        <f t="shared" si="237"/>
        <v/>
      </c>
      <c r="GQ43" s="99" t="str">
        <f t="shared" si="224"/>
        <v/>
      </c>
      <c r="GR43" s="100" t="str">
        <f t="shared" si="225"/>
        <v/>
      </c>
      <c r="GS43" s="101" t="str">
        <f t="shared" si="238"/>
        <v/>
      </c>
      <c r="GT43" s="102" t="str">
        <f t="shared" si="239"/>
        <v/>
      </c>
      <c r="GU43" s="103" t="str">
        <f t="shared" si="240"/>
        <v/>
      </c>
      <c r="GV43" s="104" t="str">
        <f t="shared" si="241"/>
        <v/>
      </c>
      <c r="GW43" s="105" t="str">
        <f t="shared" si="242"/>
        <v/>
      </c>
      <c r="GX43" s="2" t="str">
        <f t="shared" si="243"/>
        <v/>
      </c>
      <c r="GY43" s="96"/>
      <c r="GZ43" s="286"/>
      <c r="HA43" s="97" t="str">
        <f t="shared" si="244"/>
        <v/>
      </c>
      <c r="HB43" s="98" t="str">
        <f t="shared" si="245"/>
        <v/>
      </c>
      <c r="HC43" s="293" t="str">
        <f t="shared" si="220"/>
        <v/>
      </c>
      <c r="HD43" s="293" t="str">
        <f t="shared" si="221"/>
        <v/>
      </c>
      <c r="HE43" s="101" t="str">
        <f t="shared" si="246"/>
        <v/>
      </c>
      <c r="HF43" s="102" t="str">
        <f t="shared" si="247"/>
        <v/>
      </c>
      <c r="HG43" s="103" t="str">
        <f t="shared" si="248"/>
        <v/>
      </c>
      <c r="HH43" s="104" t="str">
        <f t="shared" si="249"/>
        <v/>
      </c>
      <c r="HI43" s="105" t="str">
        <f t="shared" si="250"/>
        <v/>
      </c>
      <c r="HJ43" s="2" t="str">
        <f t="shared" si="251"/>
        <v/>
      </c>
      <c r="HK43" s="96"/>
      <c r="HL43" s="286"/>
      <c r="HM43" s="97" t="str">
        <f t="shared" si="252"/>
        <v/>
      </c>
      <c r="HN43" s="98" t="str">
        <f t="shared" si="253"/>
        <v/>
      </c>
      <c r="HO43" s="293" t="str">
        <f t="shared" si="96"/>
        <v/>
      </c>
      <c r="HP43" s="293" t="str">
        <f t="shared" si="97"/>
        <v/>
      </c>
      <c r="HQ43" s="101" t="str">
        <f t="shared" si="254"/>
        <v/>
      </c>
      <c r="HR43" s="102" t="str">
        <f t="shared" si="255"/>
        <v/>
      </c>
      <c r="HS43" s="103" t="str">
        <f t="shared" si="256"/>
        <v/>
      </c>
      <c r="HT43" s="104" t="str">
        <f t="shared" si="25"/>
        <v/>
      </c>
      <c r="HU43" s="105" t="str">
        <f t="shared" si="257"/>
        <v/>
      </c>
      <c r="HV43" s="2" t="str">
        <f t="shared" si="258"/>
        <v/>
      </c>
      <c r="HW43" s="96"/>
      <c r="HX43" s="286"/>
      <c r="HY43" s="97" t="str">
        <f t="shared" si="259"/>
        <v/>
      </c>
      <c r="HZ43" s="98" t="str">
        <f t="shared" si="260"/>
        <v/>
      </c>
      <c r="IA43" s="293" t="str">
        <f t="shared" si="222"/>
        <v/>
      </c>
      <c r="IB43" s="293" t="str">
        <f t="shared" si="223"/>
        <v/>
      </c>
      <c r="IC43" s="101" t="str">
        <f t="shared" si="261"/>
        <v/>
      </c>
      <c r="ID43" s="102" t="str">
        <f t="shared" si="262"/>
        <v/>
      </c>
      <c r="IE43" s="103" t="str">
        <f t="shared" si="263"/>
        <v/>
      </c>
      <c r="IF43" s="104" t="str">
        <f t="shared" si="264"/>
        <v/>
      </c>
      <c r="IG43" s="105" t="str">
        <f t="shared" si="265"/>
        <v/>
      </c>
      <c r="IH43" s="2" t="str">
        <f t="shared" si="266"/>
        <v/>
      </c>
      <c r="II43" s="96"/>
      <c r="IJ43" s="286"/>
      <c r="IK43" s="291" t="str">
        <f t="shared" si="226"/>
        <v/>
      </c>
      <c r="IL43" s="292" t="str">
        <f t="shared" si="227"/>
        <v/>
      </c>
      <c r="IM43" s="293" t="str">
        <f t="shared" si="228"/>
        <v/>
      </c>
      <c r="IN43" s="293" t="str">
        <f t="shared" si="229"/>
        <v/>
      </c>
      <c r="IO43" s="294" t="str">
        <f t="shared" si="230"/>
        <v/>
      </c>
      <c r="IP43" s="295" t="str">
        <f t="shared" si="231"/>
        <v/>
      </c>
      <c r="IQ43" s="296" t="str">
        <f t="shared" si="232"/>
        <v/>
      </c>
      <c r="IR43" s="297" t="str">
        <f t="shared" si="233"/>
        <v/>
      </c>
      <c r="IS43" s="298" t="str">
        <f t="shared" si="234"/>
        <v/>
      </c>
      <c r="IT43" s="299" t="str">
        <f t="shared" si="235"/>
        <v/>
      </c>
      <c r="IU43" s="300"/>
      <c r="IV43" s="286"/>
      <c r="IW43" s="97" t="str">
        <f t="shared" si="192"/>
        <v/>
      </c>
      <c r="IX43" s="98" t="str">
        <f t="shared" si="193"/>
        <v/>
      </c>
      <c r="IY43" s="293" t="str">
        <f t="shared" si="125"/>
        <v/>
      </c>
      <c r="IZ43" s="293" t="str">
        <f t="shared" si="126"/>
        <v/>
      </c>
      <c r="JA43" s="101" t="str">
        <f t="shared" si="194"/>
        <v/>
      </c>
      <c r="JB43" s="102" t="str">
        <f t="shared" si="195"/>
        <v/>
      </c>
      <c r="JC43" s="103" t="str">
        <f t="shared" si="196"/>
        <v/>
      </c>
      <c r="JD43" s="104" t="str">
        <f t="shared" si="197"/>
        <v/>
      </c>
      <c r="JE43" s="105" t="str">
        <f t="shared" si="198"/>
        <v/>
      </c>
      <c r="JF43" s="2" t="str">
        <f t="shared" si="267"/>
        <v/>
      </c>
      <c r="JG43" s="96"/>
      <c r="JH43" s="286"/>
      <c r="JI43" s="97" t="str">
        <f t="shared" si="268"/>
        <v/>
      </c>
      <c r="JJ43" s="98" t="str">
        <f t="shared" si="269"/>
        <v/>
      </c>
      <c r="JK43" s="99"/>
      <c r="JL43" s="100"/>
      <c r="JM43" s="101" t="str">
        <f t="shared" si="270"/>
        <v/>
      </c>
      <c r="JN43" s="102" t="str">
        <f t="shared" si="271"/>
        <v/>
      </c>
      <c r="JO43" s="103" t="str">
        <f t="shared" si="272"/>
        <v/>
      </c>
      <c r="JP43" s="104" t="str">
        <f t="shared" si="273"/>
        <v/>
      </c>
      <c r="JQ43" s="105" t="str">
        <f t="shared" si="274"/>
        <v/>
      </c>
      <c r="JR43" s="2" t="str">
        <f t="shared" si="275"/>
        <v/>
      </c>
      <c r="JS43" s="96"/>
      <c r="JT43" s="286"/>
      <c r="JU43" s="97" t="str">
        <f t="shared" si="276"/>
        <v/>
      </c>
      <c r="JV43" s="98" t="str">
        <f t="shared" si="277"/>
        <v/>
      </c>
      <c r="JW43" s="99"/>
      <c r="JX43" s="100"/>
      <c r="JY43" s="101" t="str">
        <f t="shared" si="278"/>
        <v/>
      </c>
      <c r="JZ43" s="102" t="str">
        <f t="shared" si="279"/>
        <v/>
      </c>
      <c r="KA43" s="103" t="str">
        <f t="shared" si="280"/>
        <v/>
      </c>
      <c r="KB43" s="104" t="str">
        <f t="shared" si="281"/>
        <v/>
      </c>
      <c r="KC43" s="105" t="str">
        <f t="shared" si="282"/>
        <v/>
      </c>
      <c r="KD43" s="2" t="str">
        <f t="shared" si="283"/>
        <v/>
      </c>
      <c r="KE43" s="96"/>
      <c r="KF43" s="286"/>
    </row>
    <row r="44" spans="1:292" ht="13.5" customHeight="1" x14ac:dyDescent="0.2">
      <c r="A44" s="21"/>
      <c r="B44" s="96" t="s">
        <v>358</v>
      </c>
      <c r="C44" s="2" t="s">
        <v>359</v>
      </c>
      <c r="E44" s="97" t="s">
        <v>286</v>
      </c>
      <c r="F44" s="98" t="s">
        <v>286</v>
      </c>
      <c r="G44" s="99"/>
      <c r="H44" s="100"/>
      <c r="I44" s="101" t="s">
        <v>286</v>
      </c>
      <c r="J44" s="102" t="s">
        <v>286</v>
      </c>
      <c r="K44" s="103" t="s">
        <v>286</v>
      </c>
      <c r="L44" s="104" t="s">
        <v>286</v>
      </c>
      <c r="M44" s="105" t="s">
        <v>286</v>
      </c>
      <c r="O44" s="96"/>
      <c r="P44" s="286"/>
      <c r="Q44" s="97" t="s">
        <v>286</v>
      </c>
      <c r="R44" s="98" t="s">
        <v>286</v>
      </c>
      <c r="S44" s="99"/>
      <c r="T44" s="100"/>
      <c r="U44" s="101" t="s">
        <v>286</v>
      </c>
      <c r="V44" s="102" t="s">
        <v>286</v>
      </c>
      <c r="W44" s="103" t="s">
        <v>286</v>
      </c>
      <c r="X44" s="104" t="s">
        <v>286</v>
      </c>
      <c r="Y44" s="105" t="s">
        <v>286</v>
      </c>
      <c r="Z44" s="2" t="s">
        <v>286</v>
      </c>
      <c r="AA44" s="96"/>
      <c r="AB44" s="286"/>
      <c r="AC44" s="97" t="s">
        <v>286</v>
      </c>
      <c r="AD44" s="98" t="s">
        <v>286</v>
      </c>
      <c r="AE44" s="99"/>
      <c r="AF44" s="100"/>
      <c r="AG44" s="101" t="s">
        <v>286</v>
      </c>
      <c r="AH44" s="102" t="s">
        <v>286</v>
      </c>
      <c r="AI44" s="103" t="s">
        <v>286</v>
      </c>
      <c r="AJ44" s="104" t="s">
        <v>286</v>
      </c>
      <c r="AK44" s="105" t="s">
        <v>286</v>
      </c>
      <c r="AM44" s="96"/>
      <c r="AN44" s="286"/>
      <c r="AO44" s="97" t="s">
        <v>286</v>
      </c>
      <c r="AP44" s="98" t="s">
        <v>286</v>
      </c>
      <c r="AQ44" s="99"/>
      <c r="AR44" s="100"/>
      <c r="AS44" s="101" t="s">
        <v>286</v>
      </c>
      <c r="AT44" s="102" t="s">
        <v>286</v>
      </c>
      <c r="AU44" s="103" t="s">
        <v>286</v>
      </c>
      <c r="AV44" s="104" t="s">
        <v>286</v>
      </c>
      <c r="AW44" s="105" t="s">
        <v>286</v>
      </c>
      <c r="AX44" s="2" t="s">
        <v>286</v>
      </c>
      <c r="AY44" s="96"/>
      <c r="AZ44" s="286"/>
      <c r="BA44" s="97" t="s">
        <v>286</v>
      </c>
      <c r="BB44" s="98" t="s">
        <v>286</v>
      </c>
      <c r="BC44" s="99"/>
      <c r="BD44" s="100"/>
      <c r="BE44" s="101" t="s">
        <v>286</v>
      </c>
      <c r="BF44" s="102" t="s">
        <v>286</v>
      </c>
      <c r="BG44" s="103" t="s">
        <v>286</v>
      </c>
      <c r="BH44" s="104" t="s">
        <v>286</v>
      </c>
      <c r="BI44" s="105" t="s">
        <v>286</v>
      </c>
      <c r="BJ44" s="2" t="s">
        <v>286</v>
      </c>
      <c r="BK44" s="96"/>
      <c r="BL44" s="286"/>
      <c r="BM44" s="97" t="s">
        <v>286</v>
      </c>
      <c r="BN44" s="98" t="s">
        <v>286</v>
      </c>
      <c r="BO44" s="99"/>
      <c r="BP44" s="100"/>
      <c r="BQ44" s="101" t="s">
        <v>286</v>
      </c>
      <c r="BR44" s="102" t="s">
        <v>286</v>
      </c>
      <c r="BS44" s="103" t="s">
        <v>286</v>
      </c>
      <c r="BT44" s="104" t="s">
        <v>286</v>
      </c>
      <c r="BU44" s="105" t="s">
        <v>286</v>
      </c>
      <c r="BV44" s="2" t="s">
        <v>286</v>
      </c>
      <c r="BW44" s="96"/>
      <c r="BX44" s="286"/>
      <c r="BY44" s="97" t="s">
        <v>286</v>
      </c>
      <c r="BZ44" s="98" t="s">
        <v>286</v>
      </c>
      <c r="CA44" s="99"/>
      <c r="CB44" s="100"/>
      <c r="CC44" s="101" t="s">
        <v>286</v>
      </c>
      <c r="CD44" s="102" t="s">
        <v>286</v>
      </c>
      <c r="CE44" s="103" t="s">
        <v>286</v>
      </c>
      <c r="CF44" s="104" t="s">
        <v>286</v>
      </c>
      <c r="CG44" s="105" t="s">
        <v>286</v>
      </c>
      <c r="CH44" s="2" t="s">
        <v>286</v>
      </c>
      <c r="CI44" s="96"/>
      <c r="CJ44" s="286"/>
      <c r="CK44" s="97" t="s">
        <v>286</v>
      </c>
      <c r="CL44" s="98" t="s">
        <v>286</v>
      </c>
      <c r="CM44" s="99"/>
      <c r="CN44" s="100"/>
      <c r="CO44" s="101" t="s">
        <v>286</v>
      </c>
      <c r="CP44" s="102" t="s">
        <v>286</v>
      </c>
      <c r="CQ44" s="103" t="s">
        <v>286</v>
      </c>
      <c r="CR44" s="104" t="s">
        <v>286</v>
      </c>
      <c r="CS44" s="105" t="s">
        <v>286</v>
      </c>
      <c r="CT44" s="2" t="s">
        <v>286</v>
      </c>
      <c r="CU44" s="96"/>
      <c r="CV44" s="286"/>
      <c r="CW44" s="97" t="s">
        <v>286</v>
      </c>
      <c r="CX44" s="98" t="s">
        <v>286</v>
      </c>
      <c r="CY44" s="99"/>
      <c r="CZ44" s="100"/>
      <c r="DA44" s="101" t="s">
        <v>286</v>
      </c>
      <c r="DB44" s="102" t="s">
        <v>286</v>
      </c>
      <c r="DC44" s="103" t="s">
        <v>286</v>
      </c>
      <c r="DD44" s="104" t="s">
        <v>286</v>
      </c>
      <c r="DE44" s="105" t="s">
        <v>286</v>
      </c>
      <c r="DF44" s="2" t="s">
        <v>286</v>
      </c>
      <c r="DG44" s="96"/>
      <c r="DH44" s="286"/>
      <c r="DI44" s="97" t="s">
        <v>286</v>
      </c>
      <c r="DJ44" s="98" t="s">
        <v>286</v>
      </c>
      <c r="DK44" s="99"/>
      <c r="DL44" s="100"/>
      <c r="DM44" s="101" t="s">
        <v>286</v>
      </c>
      <c r="DN44" s="102" t="s">
        <v>286</v>
      </c>
      <c r="DO44" s="103" t="s">
        <v>286</v>
      </c>
      <c r="DP44" s="104" t="s">
        <v>286</v>
      </c>
      <c r="DQ44" s="105" t="s">
        <v>286</v>
      </c>
      <c r="DR44" s="2" t="s">
        <v>286</v>
      </c>
      <c r="DS44" s="96"/>
      <c r="DT44" s="286"/>
      <c r="DU44" s="97" t="s">
        <v>286</v>
      </c>
      <c r="DV44" s="98" t="s">
        <v>286</v>
      </c>
      <c r="DW44" s="99"/>
      <c r="DX44" s="100"/>
      <c r="DY44" s="101" t="s">
        <v>286</v>
      </c>
      <c r="DZ44" s="102" t="s">
        <v>286</v>
      </c>
      <c r="EA44" s="103" t="s">
        <v>286</v>
      </c>
      <c r="EB44" s="104" t="s">
        <v>286</v>
      </c>
      <c r="EC44" s="105" t="s">
        <v>286</v>
      </c>
      <c r="EE44" s="96"/>
      <c r="EF44" s="286"/>
      <c r="EG44" s="97" t="s">
        <v>286</v>
      </c>
      <c r="EH44" s="98" t="s">
        <v>286</v>
      </c>
      <c r="EI44" s="99"/>
      <c r="EJ44" s="100"/>
      <c r="EK44" s="101" t="s">
        <v>286</v>
      </c>
      <c r="EL44" s="102" t="s">
        <v>286</v>
      </c>
      <c r="EM44" s="103" t="s">
        <v>286</v>
      </c>
      <c r="EN44" s="104" t="s">
        <v>286</v>
      </c>
      <c r="EO44" s="105" t="s">
        <v>286</v>
      </c>
      <c r="EQ44" s="96"/>
      <c r="ER44" s="286"/>
      <c r="ES44" s="97" t="s">
        <v>286</v>
      </c>
      <c r="ET44" s="98" t="s">
        <v>286</v>
      </c>
      <c r="EU44" s="99"/>
      <c r="EV44" s="100"/>
      <c r="EW44" s="101" t="s">
        <v>286</v>
      </c>
      <c r="EX44" s="102" t="s">
        <v>286</v>
      </c>
      <c r="EY44" s="103" t="s">
        <v>286</v>
      </c>
      <c r="EZ44" s="104" t="s">
        <v>286</v>
      </c>
      <c r="FA44" s="105" t="s">
        <v>286</v>
      </c>
      <c r="FB44" s="2" t="s">
        <v>286</v>
      </c>
      <c r="FC44" s="96"/>
      <c r="FD44" s="286"/>
      <c r="FE44" s="97">
        <v>40863</v>
      </c>
      <c r="FF44" s="98" t="s">
        <v>520</v>
      </c>
      <c r="FG44" s="99">
        <v>40625</v>
      </c>
      <c r="FH44" s="100">
        <v>40863</v>
      </c>
      <c r="FI44" s="101" t="s">
        <v>676</v>
      </c>
      <c r="FJ44" s="102" t="s">
        <v>677</v>
      </c>
      <c r="FK44" s="103" t="s">
        <v>531</v>
      </c>
      <c r="FL44" s="104" t="s">
        <v>1357</v>
      </c>
      <c r="FM44" s="105" t="s">
        <v>678</v>
      </c>
      <c r="FO44" s="96"/>
      <c r="FP44" s="286"/>
      <c r="FQ44" s="97" t="s">
        <v>286</v>
      </c>
      <c r="FR44" s="98" t="s">
        <v>286</v>
      </c>
      <c r="FS44" s="99" t="s">
        <v>286</v>
      </c>
      <c r="FT44" s="100" t="s">
        <v>286</v>
      </c>
      <c r="FU44" s="101" t="s">
        <v>286</v>
      </c>
      <c r="FV44" s="102" t="s">
        <v>286</v>
      </c>
      <c r="FW44" s="103" t="s">
        <v>286</v>
      </c>
      <c r="FX44" s="104" t="s">
        <v>286</v>
      </c>
      <c r="FY44" s="105" t="s">
        <v>286</v>
      </c>
      <c r="GA44" s="96"/>
      <c r="GB44" s="286"/>
      <c r="GC44" s="97" t="s">
        <v>286</v>
      </c>
      <c r="GD44" s="98" t="s">
        <v>286</v>
      </c>
      <c r="GE44" s="99" t="s">
        <v>286</v>
      </c>
      <c r="GF44" s="100" t="s">
        <v>286</v>
      </c>
      <c r="GG44" s="101" t="s">
        <v>286</v>
      </c>
      <c r="GH44" s="102" t="s">
        <v>286</v>
      </c>
      <c r="GI44" s="103" t="s">
        <v>286</v>
      </c>
      <c r="GJ44" s="104" t="s">
        <v>286</v>
      </c>
      <c r="GK44" s="105" t="s">
        <v>286</v>
      </c>
      <c r="GL44" s="2" t="s">
        <v>286</v>
      </c>
      <c r="GM44" s="96"/>
      <c r="GN44" s="286"/>
      <c r="GO44" s="97" t="str">
        <f t="shared" si="236"/>
        <v/>
      </c>
      <c r="GP44" s="98" t="str">
        <f t="shared" si="237"/>
        <v/>
      </c>
      <c r="GQ44" s="99" t="str">
        <f t="shared" si="224"/>
        <v/>
      </c>
      <c r="GR44" s="100" t="str">
        <f t="shared" si="225"/>
        <v/>
      </c>
      <c r="GS44" s="101" t="str">
        <f t="shared" si="238"/>
        <v/>
      </c>
      <c r="GT44" s="102" t="str">
        <f t="shared" si="239"/>
        <v/>
      </c>
      <c r="GU44" s="103" t="str">
        <f t="shared" si="240"/>
        <v/>
      </c>
      <c r="GV44" s="104" t="str">
        <f t="shared" si="241"/>
        <v/>
      </c>
      <c r="GW44" s="105" t="str">
        <f t="shared" si="242"/>
        <v/>
      </c>
      <c r="GX44" s="2" t="str">
        <f t="shared" si="243"/>
        <v/>
      </c>
      <c r="GY44" s="96"/>
      <c r="GZ44" s="286"/>
      <c r="HA44" s="97" t="str">
        <f t="shared" si="244"/>
        <v/>
      </c>
      <c r="HB44" s="98" t="str">
        <f t="shared" si="245"/>
        <v/>
      </c>
      <c r="HC44" s="293" t="str">
        <f t="shared" si="220"/>
        <v/>
      </c>
      <c r="HD44" s="293" t="str">
        <f t="shared" si="221"/>
        <v/>
      </c>
      <c r="HE44" s="101" t="str">
        <f t="shared" si="246"/>
        <v/>
      </c>
      <c r="HF44" s="102" t="str">
        <f t="shared" si="247"/>
        <v/>
      </c>
      <c r="HG44" s="103" t="str">
        <f t="shared" si="248"/>
        <v/>
      </c>
      <c r="HH44" s="104" t="str">
        <f t="shared" si="249"/>
        <v/>
      </c>
      <c r="HI44" s="105" t="str">
        <f t="shared" si="250"/>
        <v/>
      </c>
      <c r="HJ44" s="2" t="str">
        <f t="shared" si="251"/>
        <v/>
      </c>
      <c r="HK44" s="96"/>
      <c r="HL44" s="286"/>
      <c r="HM44" s="97" t="str">
        <f t="shared" si="252"/>
        <v/>
      </c>
      <c r="HN44" s="98" t="str">
        <f t="shared" si="253"/>
        <v/>
      </c>
      <c r="HO44" s="293" t="str">
        <f t="shared" si="96"/>
        <v/>
      </c>
      <c r="HP44" s="293" t="str">
        <f t="shared" si="97"/>
        <v/>
      </c>
      <c r="HQ44" s="101" t="str">
        <f t="shared" si="254"/>
        <v/>
      </c>
      <c r="HR44" s="102" t="str">
        <f t="shared" si="255"/>
        <v/>
      </c>
      <c r="HS44" s="103" t="str">
        <f t="shared" si="256"/>
        <v/>
      </c>
      <c r="HT44" s="104" t="str">
        <f t="shared" si="25"/>
        <v/>
      </c>
      <c r="HU44" s="105" t="str">
        <f t="shared" si="257"/>
        <v/>
      </c>
      <c r="HV44" s="2" t="str">
        <f t="shared" si="258"/>
        <v/>
      </c>
      <c r="HW44" s="96"/>
      <c r="HX44" s="286"/>
      <c r="HY44" s="97" t="str">
        <f t="shared" si="259"/>
        <v/>
      </c>
      <c r="HZ44" s="98" t="str">
        <f t="shared" si="260"/>
        <v/>
      </c>
      <c r="IA44" s="293" t="str">
        <f t="shared" si="222"/>
        <v/>
      </c>
      <c r="IB44" s="293" t="str">
        <f t="shared" si="223"/>
        <v/>
      </c>
      <c r="IC44" s="101" t="str">
        <f t="shared" si="261"/>
        <v/>
      </c>
      <c r="ID44" s="102" t="str">
        <f t="shared" si="262"/>
        <v/>
      </c>
      <c r="IE44" s="103" t="str">
        <f t="shared" si="263"/>
        <v/>
      </c>
      <c r="IF44" s="104" t="str">
        <f t="shared" si="264"/>
        <v/>
      </c>
      <c r="IG44" s="105" t="str">
        <f t="shared" si="265"/>
        <v/>
      </c>
      <c r="IH44" s="2" t="str">
        <f t="shared" si="266"/>
        <v/>
      </c>
      <c r="II44" s="96"/>
      <c r="IJ44" s="286"/>
      <c r="IK44" s="291" t="str">
        <f t="shared" si="226"/>
        <v/>
      </c>
      <c r="IL44" s="292" t="str">
        <f t="shared" si="227"/>
        <v/>
      </c>
      <c r="IM44" s="293" t="str">
        <f t="shared" si="228"/>
        <v/>
      </c>
      <c r="IN44" s="293" t="str">
        <f t="shared" si="229"/>
        <v/>
      </c>
      <c r="IO44" s="294" t="str">
        <f t="shared" si="230"/>
        <v/>
      </c>
      <c r="IP44" s="295" t="str">
        <f t="shared" si="231"/>
        <v/>
      </c>
      <c r="IQ44" s="296" t="str">
        <f t="shared" si="232"/>
        <v/>
      </c>
      <c r="IR44" s="297" t="str">
        <f t="shared" si="233"/>
        <v/>
      </c>
      <c r="IS44" s="298" t="str">
        <f t="shared" si="234"/>
        <v/>
      </c>
      <c r="IT44" s="299" t="str">
        <f t="shared" si="235"/>
        <v/>
      </c>
      <c r="IU44" s="300"/>
      <c r="IV44" s="286"/>
      <c r="IW44" s="97" t="str">
        <f t="shared" si="192"/>
        <v/>
      </c>
      <c r="IX44" s="98" t="str">
        <f t="shared" si="193"/>
        <v/>
      </c>
      <c r="IY44" s="293" t="str">
        <f t="shared" si="125"/>
        <v/>
      </c>
      <c r="IZ44" s="293" t="str">
        <f t="shared" si="126"/>
        <v/>
      </c>
      <c r="JA44" s="101" t="str">
        <f t="shared" si="194"/>
        <v/>
      </c>
      <c r="JB44" s="102" t="str">
        <f t="shared" si="195"/>
        <v/>
      </c>
      <c r="JC44" s="103" t="str">
        <f t="shared" si="196"/>
        <v/>
      </c>
      <c r="JD44" s="104" t="str">
        <f t="shared" si="197"/>
        <v/>
      </c>
      <c r="JE44" s="105" t="str">
        <f t="shared" si="198"/>
        <v/>
      </c>
      <c r="JF44" s="2" t="str">
        <f t="shared" si="267"/>
        <v/>
      </c>
      <c r="JG44" s="96"/>
      <c r="JH44" s="286"/>
      <c r="JI44" s="97" t="str">
        <f t="shared" si="268"/>
        <v/>
      </c>
      <c r="JJ44" s="98" t="str">
        <f t="shared" si="269"/>
        <v/>
      </c>
      <c r="JK44" s="99"/>
      <c r="JL44" s="100"/>
      <c r="JM44" s="101" t="str">
        <f t="shared" si="270"/>
        <v/>
      </c>
      <c r="JN44" s="102" t="str">
        <f t="shared" si="271"/>
        <v/>
      </c>
      <c r="JO44" s="103" t="str">
        <f t="shared" si="272"/>
        <v/>
      </c>
      <c r="JP44" s="104" t="str">
        <f t="shared" si="273"/>
        <v/>
      </c>
      <c r="JQ44" s="105" t="str">
        <f t="shared" si="274"/>
        <v/>
      </c>
      <c r="JR44" s="2" t="str">
        <f t="shared" si="275"/>
        <v/>
      </c>
      <c r="JS44" s="96"/>
      <c r="JT44" s="286"/>
      <c r="JU44" s="97" t="str">
        <f t="shared" si="276"/>
        <v/>
      </c>
      <c r="JV44" s="98" t="str">
        <f t="shared" si="277"/>
        <v/>
      </c>
      <c r="JW44" s="99"/>
      <c r="JX44" s="100"/>
      <c r="JY44" s="101" t="str">
        <f t="shared" si="278"/>
        <v/>
      </c>
      <c r="JZ44" s="102" t="str">
        <f t="shared" si="279"/>
        <v/>
      </c>
      <c r="KA44" s="103" t="str">
        <f t="shared" si="280"/>
        <v/>
      </c>
      <c r="KB44" s="104" t="str">
        <f t="shared" si="281"/>
        <v/>
      </c>
      <c r="KC44" s="105" t="str">
        <f t="shared" si="282"/>
        <v/>
      </c>
      <c r="KD44" s="2" t="str">
        <f t="shared" si="283"/>
        <v/>
      </c>
      <c r="KE44" s="96"/>
      <c r="KF44" s="286"/>
    </row>
    <row r="45" spans="1:292" ht="13.5" customHeight="1" x14ac:dyDescent="0.2">
      <c r="A45" s="21"/>
      <c r="B45" s="96" t="s">
        <v>356</v>
      </c>
      <c r="C45" s="2" t="s">
        <v>357</v>
      </c>
      <c r="E45" s="97" t="s">
        <v>286</v>
      </c>
      <c r="F45" s="98" t="s">
        <v>286</v>
      </c>
      <c r="G45" s="99" t="s">
        <v>286</v>
      </c>
      <c r="H45" s="100" t="s">
        <v>286</v>
      </c>
      <c r="I45" s="101" t="s">
        <v>286</v>
      </c>
      <c r="J45" s="102" t="s">
        <v>286</v>
      </c>
      <c r="K45" s="103" t="s">
        <v>286</v>
      </c>
      <c r="L45" s="104" t="s">
        <v>286</v>
      </c>
      <c r="M45" s="105" t="s">
        <v>286</v>
      </c>
      <c r="O45" s="96"/>
      <c r="P45" s="286"/>
      <c r="Q45" s="97" t="s">
        <v>286</v>
      </c>
      <c r="R45" s="98" t="s">
        <v>286</v>
      </c>
      <c r="S45" s="99" t="s">
        <v>286</v>
      </c>
      <c r="T45" s="100" t="s">
        <v>286</v>
      </c>
      <c r="U45" s="101" t="s">
        <v>286</v>
      </c>
      <c r="V45" s="102" t="s">
        <v>286</v>
      </c>
      <c r="W45" s="103" t="s">
        <v>286</v>
      </c>
      <c r="X45" s="104" t="s">
        <v>286</v>
      </c>
      <c r="Y45" s="105" t="s">
        <v>286</v>
      </c>
      <c r="Z45" s="2" t="s">
        <v>286</v>
      </c>
      <c r="AA45" s="96"/>
      <c r="AB45" s="286"/>
      <c r="AC45" s="97" t="s">
        <v>286</v>
      </c>
      <c r="AD45" s="98" t="s">
        <v>286</v>
      </c>
      <c r="AE45" s="99" t="s">
        <v>286</v>
      </c>
      <c r="AF45" s="100" t="s">
        <v>286</v>
      </c>
      <c r="AG45" s="101" t="s">
        <v>286</v>
      </c>
      <c r="AH45" s="102" t="s">
        <v>286</v>
      </c>
      <c r="AI45" s="103" t="s">
        <v>286</v>
      </c>
      <c r="AJ45" s="104" t="s">
        <v>286</v>
      </c>
      <c r="AK45" s="105" t="s">
        <v>286</v>
      </c>
      <c r="AM45" s="96"/>
      <c r="AN45" s="286"/>
      <c r="AO45" s="97" t="s">
        <v>286</v>
      </c>
      <c r="AP45" s="98" t="s">
        <v>286</v>
      </c>
      <c r="AQ45" s="99" t="s">
        <v>286</v>
      </c>
      <c r="AR45" s="100" t="s">
        <v>286</v>
      </c>
      <c r="AS45" s="101" t="s">
        <v>286</v>
      </c>
      <c r="AT45" s="102" t="s">
        <v>286</v>
      </c>
      <c r="AU45" s="103" t="s">
        <v>286</v>
      </c>
      <c r="AV45" s="104" t="s">
        <v>286</v>
      </c>
      <c r="AW45" s="105" t="s">
        <v>286</v>
      </c>
      <c r="AX45" s="2" t="s">
        <v>286</v>
      </c>
      <c r="AY45" s="96"/>
      <c r="AZ45" s="286"/>
      <c r="BA45" s="97" t="s">
        <v>286</v>
      </c>
      <c r="BB45" s="98" t="s">
        <v>286</v>
      </c>
      <c r="BC45" s="99" t="s">
        <v>286</v>
      </c>
      <c r="BD45" s="100" t="s">
        <v>286</v>
      </c>
      <c r="BE45" s="101" t="s">
        <v>286</v>
      </c>
      <c r="BF45" s="102" t="s">
        <v>286</v>
      </c>
      <c r="BG45" s="103" t="s">
        <v>286</v>
      </c>
      <c r="BH45" s="104" t="s">
        <v>286</v>
      </c>
      <c r="BI45" s="105" t="s">
        <v>286</v>
      </c>
      <c r="BJ45" s="2" t="s">
        <v>286</v>
      </c>
      <c r="BK45" s="96"/>
      <c r="BL45" s="286"/>
      <c r="BM45" s="97" t="s">
        <v>286</v>
      </c>
      <c r="BN45" s="98" t="s">
        <v>286</v>
      </c>
      <c r="BO45" s="99" t="s">
        <v>286</v>
      </c>
      <c r="BP45" s="100" t="s">
        <v>286</v>
      </c>
      <c r="BQ45" s="101" t="s">
        <v>286</v>
      </c>
      <c r="BR45" s="102" t="s">
        <v>286</v>
      </c>
      <c r="BS45" s="103" t="s">
        <v>286</v>
      </c>
      <c r="BT45" s="104" t="s">
        <v>286</v>
      </c>
      <c r="BU45" s="105" t="s">
        <v>286</v>
      </c>
      <c r="BV45" s="2" t="s">
        <v>286</v>
      </c>
      <c r="BW45" s="96"/>
      <c r="BX45" s="286"/>
      <c r="BY45" s="97">
        <v>36089</v>
      </c>
      <c r="BZ45" s="98" t="s">
        <v>513</v>
      </c>
      <c r="CA45" s="99">
        <v>35202</v>
      </c>
      <c r="CB45" s="100">
        <v>36089</v>
      </c>
      <c r="CC45" s="101" t="s">
        <v>569</v>
      </c>
      <c r="CD45" s="102" t="s">
        <v>566</v>
      </c>
      <c r="CE45" s="103" t="s">
        <v>531</v>
      </c>
      <c r="CF45" s="104" t="s">
        <v>1403</v>
      </c>
      <c r="CG45" s="105" t="s">
        <v>571</v>
      </c>
      <c r="CH45" s="2" t="s">
        <v>286</v>
      </c>
      <c r="CI45" s="96"/>
      <c r="CJ45" s="286"/>
      <c r="CK45" s="97" t="s">
        <v>286</v>
      </c>
      <c r="CL45" s="98" t="s">
        <v>286</v>
      </c>
      <c r="CM45" s="99" t="s">
        <v>286</v>
      </c>
      <c r="CN45" s="100" t="s">
        <v>286</v>
      </c>
      <c r="CO45" s="101" t="s">
        <v>286</v>
      </c>
      <c r="CP45" s="102" t="s">
        <v>286</v>
      </c>
      <c r="CQ45" s="103" t="s">
        <v>286</v>
      </c>
      <c r="CR45" s="104" t="s">
        <v>286</v>
      </c>
      <c r="CS45" s="105" t="s">
        <v>286</v>
      </c>
      <c r="CT45" s="2" t="s">
        <v>286</v>
      </c>
      <c r="CU45" s="96"/>
      <c r="CV45" s="286"/>
      <c r="CW45" s="97" t="s">
        <v>286</v>
      </c>
      <c r="CX45" s="98" t="s">
        <v>286</v>
      </c>
      <c r="CY45" s="99" t="s">
        <v>286</v>
      </c>
      <c r="CZ45" s="100" t="s">
        <v>286</v>
      </c>
      <c r="DA45" s="101" t="s">
        <v>286</v>
      </c>
      <c r="DB45" s="102" t="s">
        <v>286</v>
      </c>
      <c r="DC45" s="103" t="s">
        <v>286</v>
      </c>
      <c r="DD45" s="104" t="s">
        <v>286</v>
      </c>
      <c r="DE45" s="105" t="s">
        <v>286</v>
      </c>
      <c r="DF45" s="2" t="s">
        <v>286</v>
      </c>
      <c r="DG45" s="96"/>
      <c r="DH45" s="286"/>
      <c r="DI45" s="97" t="s">
        <v>286</v>
      </c>
      <c r="DJ45" s="98" t="s">
        <v>286</v>
      </c>
      <c r="DK45" s="99" t="s">
        <v>286</v>
      </c>
      <c r="DL45" s="100" t="s">
        <v>286</v>
      </c>
      <c r="DM45" s="101" t="s">
        <v>286</v>
      </c>
      <c r="DN45" s="102" t="s">
        <v>286</v>
      </c>
      <c r="DO45" s="103" t="s">
        <v>286</v>
      </c>
      <c r="DP45" s="104" t="s">
        <v>286</v>
      </c>
      <c r="DQ45" s="105" t="s">
        <v>286</v>
      </c>
      <c r="DR45" s="2" t="s">
        <v>286</v>
      </c>
      <c r="DS45" s="96"/>
      <c r="DT45" s="286"/>
      <c r="DU45" s="97" t="s">
        <v>286</v>
      </c>
      <c r="DV45" s="98" t="s">
        <v>286</v>
      </c>
      <c r="DW45" s="8" t="s">
        <v>286</v>
      </c>
      <c r="DX45" s="100" t="s">
        <v>286</v>
      </c>
      <c r="DY45" s="101" t="s">
        <v>286</v>
      </c>
      <c r="DZ45" s="102" t="s">
        <v>286</v>
      </c>
      <c r="EA45" s="103" t="s">
        <v>286</v>
      </c>
      <c r="EB45" s="104" t="s">
        <v>286</v>
      </c>
      <c r="EC45" s="105" t="s">
        <v>286</v>
      </c>
      <c r="EE45" s="96"/>
      <c r="EF45" s="286"/>
      <c r="EG45" s="97" t="s">
        <v>286</v>
      </c>
      <c r="EH45" s="98" t="s">
        <v>286</v>
      </c>
      <c r="EI45" s="99" t="s">
        <v>286</v>
      </c>
      <c r="EJ45" s="100" t="s">
        <v>286</v>
      </c>
      <c r="EK45" s="101" t="s">
        <v>286</v>
      </c>
      <c r="EL45" s="102" t="s">
        <v>286</v>
      </c>
      <c r="EM45" s="103" t="s">
        <v>286</v>
      </c>
      <c r="EN45" s="104" t="s">
        <v>286</v>
      </c>
      <c r="EO45" s="105" t="s">
        <v>286</v>
      </c>
      <c r="EQ45" s="96"/>
      <c r="ER45" s="286"/>
      <c r="ES45" s="97" t="s">
        <v>286</v>
      </c>
      <c r="ET45" s="98" t="s">
        <v>286</v>
      </c>
      <c r="EU45" s="99" t="s">
        <v>286</v>
      </c>
      <c r="EV45" s="100" t="s">
        <v>286</v>
      </c>
      <c r="EW45" s="101" t="s">
        <v>286</v>
      </c>
      <c r="EX45" s="102" t="s">
        <v>286</v>
      </c>
      <c r="EY45" s="103" t="s">
        <v>286</v>
      </c>
      <c r="EZ45" s="104" t="s">
        <v>286</v>
      </c>
      <c r="FA45" s="105" t="s">
        <v>286</v>
      </c>
      <c r="FB45" s="2" t="s">
        <v>286</v>
      </c>
      <c r="FC45" s="96"/>
      <c r="FD45" s="286"/>
      <c r="FE45" s="97" t="s">
        <v>286</v>
      </c>
      <c r="FF45" s="98" t="s">
        <v>286</v>
      </c>
      <c r="FG45" s="99" t="s">
        <v>286</v>
      </c>
      <c r="FH45" s="100" t="s">
        <v>286</v>
      </c>
      <c r="FI45" s="101" t="s">
        <v>286</v>
      </c>
      <c r="FJ45" s="102" t="s">
        <v>286</v>
      </c>
      <c r="FK45" s="103" t="s">
        <v>286</v>
      </c>
      <c r="FL45" s="104" t="s">
        <v>286</v>
      </c>
      <c r="FM45" s="105" t="s">
        <v>286</v>
      </c>
      <c r="FO45" s="96"/>
      <c r="FP45" s="286"/>
      <c r="FQ45" s="97" t="s">
        <v>286</v>
      </c>
      <c r="FR45" s="98" t="s">
        <v>286</v>
      </c>
      <c r="FS45" s="99" t="s">
        <v>286</v>
      </c>
      <c r="FT45" s="100" t="s">
        <v>286</v>
      </c>
      <c r="FU45" s="101" t="s">
        <v>286</v>
      </c>
      <c r="FV45" s="102" t="s">
        <v>286</v>
      </c>
      <c r="FW45" s="103" t="s">
        <v>286</v>
      </c>
      <c r="FX45" s="104" t="s">
        <v>286</v>
      </c>
      <c r="FY45" s="105" t="s">
        <v>286</v>
      </c>
      <c r="GA45" s="96"/>
      <c r="GB45" s="286"/>
      <c r="GC45" s="97" t="s">
        <v>286</v>
      </c>
      <c r="GD45" s="98" t="s">
        <v>286</v>
      </c>
      <c r="GE45" s="99" t="s">
        <v>286</v>
      </c>
      <c r="GF45" s="100" t="s">
        <v>286</v>
      </c>
      <c r="GG45" s="101" t="s">
        <v>286</v>
      </c>
      <c r="GH45" s="102" t="s">
        <v>286</v>
      </c>
      <c r="GI45" s="103" t="s">
        <v>286</v>
      </c>
      <c r="GJ45" s="104" t="s">
        <v>286</v>
      </c>
      <c r="GK45" s="105" t="s">
        <v>286</v>
      </c>
      <c r="GL45" s="2" t="s">
        <v>286</v>
      </c>
      <c r="GM45" s="96"/>
      <c r="GN45" s="286"/>
      <c r="GO45" s="97" t="str">
        <f t="shared" si="236"/>
        <v/>
      </c>
      <c r="GP45" s="98" t="str">
        <f t="shared" si="237"/>
        <v/>
      </c>
      <c r="GQ45" s="99" t="str">
        <f t="shared" si="224"/>
        <v/>
      </c>
      <c r="GR45" s="100" t="str">
        <f t="shared" si="225"/>
        <v/>
      </c>
      <c r="GS45" s="101" t="str">
        <f t="shared" si="238"/>
        <v/>
      </c>
      <c r="GT45" s="102" t="str">
        <f t="shared" si="239"/>
        <v/>
      </c>
      <c r="GU45" s="103" t="str">
        <f t="shared" si="240"/>
        <v/>
      </c>
      <c r="GV45" s="104" t="str">
        <f t="shared" si="241"/>
        <v/>
      </c>
      <c r="GW45" s="105" t="str">
        <f t="shared" si="242"/>
        <v/>
      </c>
      <c r="GX45" s="2" t="str">
        <f t="shared" si="243"/>
        <v/>
      </c>
      <c r="GY45" s="96"/>
      <c r="GZ45" s="286"/>
      <c r="HA45" s="97" t="str">
        <f t="shared" si="244"/>
        <v/>
      </c>
      <c r="HB45" s="98" t="str">
        <f t="shared" si="245"/>
        <v/>
      </c>
      <c r="HC45" s="293" t="str">
        <f t="shared" si="220"/>
        <v/>
      </c>
      <c r="HD45" s="293" t="str">
        <f t="shared" si="221"/>
        <v/>
      </c>
      <c r="HE45" s="101" t="str">
        <f t="shared" si="246"/>
        <v/>
      </c>
      <c r="HF45" s="102" t="str">
        <f t="shared" si="247"/>
        <v/>
      </c>
      <c r="HG45" s="103" t="str">
        <f t="shared" si="248"/>
        <v/>
      </c>
      <c r="HH45" s="104" t="str">
        <f t="shared" si="249"/>
        <v/>
      </c>
      <c r="HI45" s="105" t="str">
        <f t="shared" si="250"/>
        <v/>
      </c>
      <c r="HJ45" s="2" t="str">
        <f t="shared" si="251"/>
        <v/>
      </c>
      <c r="HK45" s="96"/>
      <c r="HL45" s="286"/>
      <c r="HM45" s="97" t="str">
        <f t="shared" si="252"/>
        <v/>
      </c>
      <c r="HN45" s="98" t="str">
        <f t="shared" si="253"/>
        <v/>
      </c>
      <c r="HO45" s="293" t="str">
        <f t="shared" si="96"/>
        <v/>
      </c>
      <c r="HP45" s="293" t="str">
        <f t="shared" si="97"/>
        <v/>
      </c>
      <c r="HQ45" s="101" t="str">
        <f t="shared" si="254"/>
        <v/>
      </c>
      <c r="HR45" s="102" t="str">
        <f t="shared" si="255"/>
        <v/>
      </c>
      <c r="HS45" s="103" t="str">
        <f t="shared" si="256"/>
        <v/>
      </c>
      <c r="HT45" s="104" t="str">
        <f t="shared" si="25"/>
        <v/>
      </c>
      <c r="HU45" s="105" t="str">
        <f t="shared" si="257"/>
        <v/>
      </c>
      <c r="HV45" s="2" t="str">
        <f t="shared" si="258"/>
        <v/>
      </c>
      <c r="HW45" s="96"/>
      <c r="HX45" s="286"/>
      <c r="HY45" s="97" t="str">
        <f t="shared" si="259"/>
        <v/>
      </c>
      <c r="HZ45" s="98" t="str">
        <f t="shared" si="260"/>
        <v/>
      </c>
      <c r="IA45" s="293" t="str">
        <f t="shared" si="222"/>
        <v/>
      </c>
      <c r="IB45" s="293" t="str">
        <f t="shared" si="223"/>
        <v/>
      </c>
      <c r="IC45" s="101" t="str">
        <f t="shared" si="261"/>
        <v/>
      </c>
      <c r="ID45" s="102" t="str">
        <f t="shared" si="262"/>
        <v/>
      </c>
      <c r="IE45" s="103" t="str">
        <f t="shared" si="263"/>
        <v/>
      </c>
      <c r="IF45" s="104" t="str">
        <f t="shared" si="264"/>
        <v/>
      </c>
      <c r="IG45" s="105" t="str">
        <f t="shared" si="265"/>
        <v/>
      </c>
      <c r="IH45" s="2" t="str">
        <f t="shared" si="266"/>
        <v/>
      </c>
      <c r="II45" s="96"/>
      <c r="IJ45" s="286"/>
      <c r="IK45" s="291" t="str">
        <f t="shared" si="226"/>
        <v/>
      </c>
      <c r="IL45" s="292" t="str">
        <f t="shared" si="227"/>
        <v/>
      </c>
      <c r="IM45" s="293" t="str">
        <f t="shared" si="228"/>
        <v/>
      </c>
      <c r="IN45" s="293" t="str">
        <f t="shared" si="229"/>
        <v/>
      </c>
      <c r="IO45" s="294" t="str">
        <f t="shared" si="230"/>
        <v/>
      </c>
      <c r="IP45" s="295" t="str">
        <f t="shared" si="231"/>
        <v/>
      </c>
      <c r="IQ45" s="296" t="str">
        <f t="shared" si="232"/>
        <v/>
      </c>
      <c r="IR45" s="297" t="str">
        <f t="shared" si="233"/>
        <v/>
      </c>
      <c r="IS45" s="298" t="str">
        <f t="shared" si="234"/>
        <v/>
      </c>
      <c r="IT45" s="299" t="str">
        <f t="shared" si="235"/>
        <v/>
      </c>
      <c r="IU45" s="300"/>
      <c r="IV45" s="286"/>
      <c r="IW45" s="97" t="str">
        <f t="shared" si="192"/>
        <v/>
      </c>
      <c r="IX45" s="98" t="str">
        <f t="shared" si="193"/>
        <v/>
      </c>
      <c r="IY45" s="293" t="str">
        <f t="shared" si="125"/>
        <v/>
      </c>
      <c r="IZ45" s="293" t="str">
        <f t="shared" si="126"/>
        <v/>
      </c>
      <c r="JA45" s="101" t="str">
        <f t="shared" si="194"/>
        <v/>
      </c>
      <c r="JB45" s="102" t="str">
        <f t="shared" si="195"/>
        <v/>
      </c>
      <c r="JC45" s="103" t="str">
        <f t="shared" si="196"/>
        <v/>
      </c>
      <c r="JD45" s="104" t="str">
        <f t="shared" si="197"/>
        <v/>
      </c>
      <c r="JE45" s="105" t="str">
        <f t="shared" si="198"/>
        <v/>
      </c>
      <c r="JF45" s="2" t="str">
        <f t="shared" si="267"/>
        <v/>
      </c>
      <c r="JG45" s="96"/>
      <c r="JH45" s="286"/>
      <c r="JI45" s="97" t="str">
        <f t="shared" si="268"/>
        <v/>
      </c>
      <c r="JJ45" s="98" t="str">
        <f t="shared" si="269"/>
        <v/>
      </c>
      <c r="JK45" s="99"/>
      <c r="JL45" s="100"/>
      <c r="JM45" s="101" t="str">
        <f t="shared" si="270"/>
        <v/>
      </c>
      <c r="JN45" s="102" t="str">
        <f t="shared" si="271"/>
        <v/>
      </c>
      <c r="JO45" s="103" t="str">
        <f t="shared" si="272"/>
        <v/>
      </c>
      <c r="JP45" s="104" t="str">
        <f t="shared" si="273"/>
        <v/>
      </c>
      <c r="JQ45" s="105" t="str">
        <f t="shared" si="274"/>
        <v/>
      </c>
      <c r="JR45" s="2" t="str">
        <f t="shared" si="275"/>
        <v/>
      </c>
      <c r="JS45" s="96"/>
      <c r="JT45" s="286"/>
      <c r="JU45" s="97" t="str">
        <f t="shared" si="276"/>
        <v/>
      </c>
      <c r="JV45" s="98" t="str">
        <f t="shared" si="277"/>
        <v/>
      </c>
      <c r="JW45" s="99"/>
      <c r="JX45" s="100"/>
      <c r="JY45" s="101" t="str">
        <f t="shared" si="278"/>
        <v/>
      </c>
      <c r="JZ45" s="102" t="str">
        <f t="shared" si="279"/>
        <v/>
      </c>
      <c r="KA45" s="103" t="str">
        <f t="shared" si="280"/>
        <v/>
      </c>
      <c r="KB45" s="104" t="str">
        <f t="shared" si="281"/>
        <v/>
      </c>
      <c r="KC45" s="105" t="str">
        <f t="shared" si="282"/>
        <v/>
      </c>
      <c r="KD45" s="2" t="str">
        <f t="shared" si="283"/>
        <v/>
      </c>
      <c r="KE45" s="96"/>
      <c r="KF45" s="286"/>
    </row>
    <row r="46" spans="1:292" ht="13.5" customHeight="1" x14ac:dyDescent="0.2">
      <c r="A46" s="21"/>
      <c r="B46" s="96" t="s">
        <v>360</v>
      </c>
      <c r="C46" s="2" t="s">
        <v>361</v>
      </c>
      <c r="E46" s="97">
        <v>33340</v>
      </c>
      <c r="F46" s="98" t="s">
        <v>288</v>
      </c>
      <c r="G46" s="99">
        <v>32711</v>
      </c>
      <c r="H46" s="100">
        <v>33081</v>
      </c>
      <c r="I46" s="101" t="s">
        <v>828</v>
      </c>
      <c r="J46" s="102" t="s">
        <v>545</v>
      </c>
      <c r="K46" s="103" t="s">
        <v>531</v>
      </c>
      <c r="L46" s="104" t="s">
        <v>1328</v>
      </c>
      <c r="M46" s="105" t="s">
        <v>829</v>
      </c>
      <c r="O46" s="96"/>
      <c r="P46" s="286"/>
      <c r="Q46" s="97">
        <v>33718</v>
      </c>
      <c r="R46" s="98" t="s">
        <v>507</v>
      </c>
      <c r="S46" s="99">
        <v>33340</v>
      </c>
      <c r="T46" s="100">
        <v>33718</v>
      </c>
      <c r="U46" s="101" t="s">
        <v>830</v>
      </c>
      <c r="V46" s="102" t="s">
        <v>781</v>
      </c>
      <c r="W46" s="103" t="s">
        <v>531</v>
      </c>
      <c r="X46" s="104" t="s">
        <v>1328</v>
      </c>
      <c r="Y46" s="105" t="s">
        <v>831</v>
      </c>
      <c r="Z46" s="2" t="s">
        <v>286</v>
      </c>
      <c r="AA46" s="96"/>
      <c r="AB46" s="286"/>
      <c r="AC46" s="97">
        <v>34056</v>
      </c>
      <c r="AD46" s="98" t="s">
        <v>508</v>
      </c>
      <c r="AE46" s="99">
        <v>33783</v>
      </c>
      <c r="AF46" s="100">
        <v>34056</v>
      </c>
      <c r="AG46" s="101" t="s">
        <v>832</v>
      </c>
      <c r="AH46" s="102" t="s">
        <v>833</v>
      </c>
      <c r="AI46" s="103" t="s">
        <v>531</v>
      </c>
      <c r="AJ46" s="104" t="s">
        <v>1423</v>
      </c>
      <c r="AK46" s="105" t="s">
        <v>834</v>
      </c>
      <c r="AM46" s="96"/>
      <c r="AN46" s="286"/>
      <c r="AO46" s="97">
        <v>34464</v>
      </c>
      <c r="AP46" s="98" t="s">
        <v>510</v>
      </c>
      <c r="AQ46" s="99">
        <v>34087</v>
      </c>
      <c r="AR46" s="100">
        <v>34464</v>
      </c>
      <c r="AS46" s="101" t="s">
        <v>835</v>
      </c>
      <c r="AT46" s="102" t="s">
        <v>599</v>
      </c>
      <c r="AU46" s="103" t="s">
        <v>531</v>
      </c>
      <c r="AV46" s="104" t="s">
        <v>1423</v>
      </c>
      <c r="AW46" s="105" t="s">
        <v>836</v>
      </c>
      <c r="AX46" s="2" t="s">
        <v>286</v>
      </c>
      <c r="AY46" s="96"/>
      <c r="AZ46" s="286"/>
      <c r="BA46" s="97">
        <v>34716</v>
      </c>
      <c r="BB46" s="98" t="s">
        <v>511</v>
      </c>
      <c r="BC46" s="99">
        <v>34464</v>
      </c>
      <c r="BD46" s="100">
        <v>34716</v>
      </c>
      <c r="BE46" s="101" t="s">
        <v>837</v>
      </c>
      <c r="BF46" s="102" t="s">
        <v>634</v>
      </c>
      <c r="BG46" s="103" t="s">
        <v>531</v>
      </c>
      <c r="BH46" s="104" t="s">
        <v>1357</v>
      </c>
      <c r="BI46" s="105" t="s">
        <v>838</v>
      </c>
      <c r="BJ46" s="2" t="s">
        <v>286</v>
      </c>
      <c r="BK46" s="96"/>
      <c r="BL46" s="286"/>
      <c r="BM46" s="97">
        <v>35202</v>
      </c>
      <c r="BN46" s="98" t="s">
        <v>512</v>
      </c>
      <c r="BO46" s="99">
        <v>34716</v>
      </c>
      <c r="BP46" s="100">
        <v>35202</v>
      </c>
      <c r="BQ46" s="101" t="s">
        <v>839</v>
      </c>
      <c r="BR46" s="102" t="s">
        <v>790</v>
      </c>
      <c r="BS46" s="103" t="s">
        <v>531</v>
      </c>
      <c r="BT46" s="104" t="s">
        <v>1434</v>
      </c>
      <c r="BU46" s="105" t="s">
        <v>840</v>
      </c>
      <c r="BV46" s="2" t="s">
        <v>286</v>
      </c>
      <c r="BW46" s="96"/>
      <c r="BX46" s="286"/>
      <c r="BY46" s="97">
        <v>36089</v>
      </c>
      <c r="BZ46" s="98" t="s">
        <v>513</v>
      </c>
      <c r="CA46" s="99">
        <v>35202</v>
      </c>
      <c r="CB46" s="100">
        <v>36089</v>
      </c>
      <c r="CC46" s="101" t="s">
        <v>601</v>
      </c>
      <c r="CD46" s="102" t="s">
        <v>602</v>
      </c>
      <c r="CE46" s="103" t="s">
        <v>531</v>
      </c>
      <c r="CF46" s="104" t="s">
        <v>1372</v>
      </c>
      <c r="CG46" s="105" t="s">
        <v>603</v>
      </c>
      <c r="CH46" s="2" t="s">
        <v>286</v>
      </c>
      <c r="CI46" s="96"/>
      <c r="CJ46" s="286"/>
      <c r="CK46" s="97">
        <v>36516</v>
      </c>
      <c r="CL46" s="98" t="s">
        <v>514</v>
      </c>
      <c r="CM46" s="99">
        <v>36089</v>
      </c>
      <c r="CN46" s="100">
        <v>36516</v>
      </c>
      <c r="CO46" s="101" t="s">
        <v>841</v>
      </c>
      <c r="CP46" s="102" t="s">
        <v>644</v>
      </c>
      <c r="CQ46" s="103" t="s">
        <v>531</v>
      </c>
      <c r="CR46" s="104" t="s">
        <v>1429</v>
      </c>
      <c r="CS46" s="105" t="s">
        <v>843</v>
      </c>
      <c r="CT46" s="2" t="s">
        <v>286</v>
      </c>
      <c r="CU46" s="96"/>
      <c r="CV46" s="286"/>
      <c r="CW46" s="97">
        <v>36641</v>
      </c>
      <c r="CX46" s="98" t="s">
        <v>515</v>
      </c>
      <c r="CY46" s="99">
        <v>36516</v>
      </c>
      <c r="CZ46" s="100">
        <v>36641</v>
      </c>
      <c r="DA46" s="101" t="s">
        <v>572</v>
      </c>
      <c r="DB46" s="102" t="s">
        <v>535</v>
      </c>
      <c r="DC46" s="103" t="s">
        <v>531</v>
      </c>
      <c r="DD46" s="104" t="s">
        <v>1372</v>
      </c>
      <c r="DE46" s="105" t="s">
        <v>573</v>
      </c>
      <c r="DF46" s="2" t="s">
        <v>286</v>
      </c>
      <c r="DG46" s="96"/>
      <c r="DH46" s="286"/>
      <c r="DI46" s="97">
        <v>37053</v>
      </c>
      <c r="DJ46" s="98" t="s">
        <v>516</v>
      </c>
      <c r="DK46" s="99">
        <v>36641</v>
      </c>
      <c r="DL46" s="100">
        <v>37053</v>
      </c>
      <c r="DM46" s="101" t="s">
        <v>572</v>
      </c>
      <c r="DN46" s="102" t="s">
        <v>535</v>
      </c>
      <c r="DO46" s="103" t="s">
        <v>531</v>
      </c>
      <c r="DP46" s="104" t="s">
        <v>1372</v>
      </c>
      <c r="DQ46" s="105" t="s">
        <v>573</v>
      </c>
      <c r="DR46" s="2" t="s">
        <v>286</v>
      </c>
      <c r="DS46" s="96"/>
      <c r="DT46" s="286"/>
      <c r="DU46" s="97">
        <v>38465</v>
      </c>
      <c r="DV46" s="98" t="s">
        <v>517</v>
      </c>
      <c r="DW46" s="284">
        <v>37053</v>
      </c>
      <c r="DX46" s="100">
        <v>38465</v>
      </c>
      <c r="DY46" s="101" t="s">
        <v>604</v>
      </c>
      <c r="DZ46" s="102" t="s">
        <v>605</v>
      </c>
      <c r="EA46" s="103" t="s">
        <v>531</v>
      </c>
      <c r="EB46" s="104" t="s">
        <v>1357</v>
      </c>
      <c r="EC46" s="105" t="s">
        <v>606</v>
      </c>
      <c r="EE46" s="96"/>
      <c r="EF46" s="286"/>
      <c r="EG46" s="97">
        <v>38854</v>
      </c>
      <c r="EH46" s="98" t="s">
        <v>518</v>
      </c>
      <c r="EI46" s="99">
        <v>38465</v>
      </c>
      <c r="EJ46" s="100">
        <v>38854</v>
      </c>
      <c r="EK46" s="101" t="s">
        <v>604</v>
      </c>
      <c r="EL46" s="102" t="s">
        <v>605</v>
      </c>
      <c r="EM46" s="103" t="s">
        <v>531</v>
      </c>
      <c r="EN46" s="104" t="s">
        <v>1357</v>
      </c>
      <c r="EO46" s="105" t="s">
        <v>606</v>
      </c>
      <c r="EQ46" s="96"/>
      <c r="ER46" s="286"/>
      <c r="ES46" s="97">
        <v>39576</v>
      </c>
      <c r="ET46" s="98" t="s">
        <v>519</v>
      </c>
      <c r="EU46" s="99">
        <v>38854</v>
      </c>
      <c r="EV46" s="100">
        <v>39576</v>
      </c>
      <c r="EW46" s="101" t="s">
        <v>844</v>
      </c>
      <c r="EX46" s="102" t="s">
        <v>596</v>
      </c>
      <c r="EY46" s="103" t="s">
        <v>531</v>
      </c>
      <c r="EZ46" s="104" t="s">
        <v>1399</v>
      </c>
      <c r="FA46" s="105" t="s">
        <v>845</v>
      </c>
      <c r="FB46" s="2" t="s">
        <v>286</v>
      </c>
      <c r="FC46" s="96"/>
      <c r="FD46" s="286"/>
      <c r="FE46" s="97">
        <v>40863</v>
      </c>
      <c r="FF46" s="98" t="s">
        <v>520</v>
      </c>
      <c r="FG46" s="99">
        <v>39576</v>
      </c>
      <c r="FH46" s="100">
        <v>40863</v>
      </c>
      <c r="FI46" s="101" t="s">
        <v>846</v>
      </c>
      <c r="FJ46" s="102" t="s">
        <v>593</v>
      </c>
      <c r="FK46" s="103" t="s">
        <v>531</v>
      </c>
      <c r="FL46" s="104" t="s">
        <v>1321</v>
      </c>
      <c r="FM46" s="105" t="s">
        <v>847</v>
      </c>
      <c r="FO46" s="96"/>
      <c r="FP46" s="286"/>
      <c r="FQ46" s="97">
        <v>41391</v>
      </c>
      <c r="FR46" s="98" t="s">
        <v>521</v>
      </c>
      <c r="FS46" s="99">
        <v>40863</v>
      </c>
      <c r="FT46" s="100">
        <v>41391</v>
      </c>
      <c r="FU46" s="101" t="s">
        <v>848</v>
      </c>
      <c r="FV46" s="102" t="s">
        <v>644</v>
      </c>
      <c r="FW46" s="103" t="s">
        <v>531</v>
      </c>
      <c r="FX46" s="104" t="s">
        <v>1434</v>
      </c>
      <c r="FY46" s="105" t="s">
        <v>849</v>
      </c>
      <c r="GA46" s="96"/>
      <c r="GB46" s="286"/>
      <c r="GC46" s="97">
        <f>GC$3</f>
        <v>41692</v>
      </c>
      <c r="GD46" s="98" t="s">
        <v>522</v>
      </c>
      <c r="GE46" s="99">
        <v>41391</v>
      </c>
      <c r="GF46" s="100">
        <f>GC$3</f>
        <v>41692</v>
      </c>
      <c r="GG46" s="101" t="s">
        <v>850</v>
      </c>
      <c r="GH46" s="102" t="s">
        <v>727</v>
      </c>
      <c r="GI46" s="103" t="s">
        <v>531</v>
      </c>
      <c r="GJ46" s="104" t="s">
        <v>1480</v>
      </c>
      <c r="GK46" s="105" t="s">
        <v>852</v>
      </c>
      <c r="GL46" s="2" t="s">
        <v>286</v>
      </c>
      <c r="GM46" s="96"/>
      <c r="GN46" s="286"/>
      <c r="GO46" s="97">
        <f t="shared" si="236"/>
        <v>42711</v>
      </c>
      <c r="GP46" s="98" t="str">
        <f t="shared" si="237"/>
        <v>Renzi I</v>
      </c>
      <c r="GQ46" s="99">
        <f t="shared" si="224"/>
        <v>41692</v>
      </c>
      <c r="GR46" s="100">
        <f t="shared" si="225"/>
        <v>42711</v>
      </c>
      <c r="GS46" s="101" t="str">
        <f t="shared" si="238"/>
        <v>Roberta Pinotti</v>
      </c>
      <c r="GT46" s="102" t="str">
        <f t="shared" si="239"/>
        <v>1961</v>
      </c>
      <c r="GU46" s="103" t="str">
        <f t="shared" si="240"/>
        <v>female</v>
      </c>
      <c r="GV46" s="104" t="str">
        <f t="shared" si="241"/>
        <v>it_pd01</v>
      </c>
      <c r="GW46" s="105" t="str">
        <f t="shared" si="242"/>
        <v>Pinotti_Roberta_1961</v>
      </c>
      <c r="GX46" s="2" t="str">
        <f t="shared" si="243"/>
        <v/>
      </c>
      <c r="GY46" s="96"/>
      <c r="GZ46" s="165" t="s">
        <v>2503</v>
      </c>
      <c r="HA46" s="97">
        <f t="shared" si="244"/>
        <v>43465</v>
      </c>
      <c r="HB46" s="98" t="str">
        <f t="shared" si="245"/>
        <v>Gentiloni I</v>
      </c>
      <c r="HC46" s="293">
        <f t="shared" si="220"/>
        <v>42716</v>
      </c>
      <c r="HD46" s="293">
        <f t="shared" si="221"/>
        <v>43465</v>
      </c>
      <c r="HE46" s="101" t="str">
        <f t="shared" si="246"/>
        <v>Roberta Pinotti</v>
      </c>
      <c r="HF46" s="102" t="str">
        <f t="shared" si="247"/>
        <v>1961</v>
      </c>
      <c r="HG46" s="103" t="str">
        <f t="shared" si="248"/>
        <v>female</v>
      </c>
      <c r="HH46" s="104" t="str">
        <f t="shared" si="249"/>
        <v>it_pd01</v>
      </c>
      <c r="HI46" s="105" t="str">
        <f t="shared" si="250"/>
        <v>Pinotti_Roberta_1961</v>
      </c>
      <c r="HJ46" s="2" t="str">
        <f t="shared" si="251"/>
        <v/>
      </c>
      <c r="HK46" s="96"/>
      <c r="HL46" s="286" t="s">
        <v>2503</v>
      </c>
      <c r="HM46" s="97">
        <f t="shared" si="252"/>
        <v>43713</v>
      </c>
      <c r="HN46" s="98" t="str">
        <f t="shared" si="253"/>
        <v>Conte I</v>
      </c>
      <c r="HO46" s="293">
        <f t="shared" si="96"/>
        <v>43252</v>
      </c>
      <c r="HP46" s="293">
        <f t="shared" si="97"/>
        <v>43713</v>
      </c>
      <c r="HQ46" s="101" t="str">
        <f t="shared" si="254"/>
        <v>Elisabetta Trenta</v>
      </c>
      <c r="HR46" s="102" t="str">
        <f t="shared" si="255"/>
        <v>1967</v>
      </c>
      <c r="HS46" s="103" t="str">
        <f t="shared" si="256"/>
        <v>female</v>
      </c>
      <c r="HT46" s="104" t="str">
        <f t="shared" si="25"/>
        <v>it_m5s01</v>
      </c>
      <c r="HU46" s="105" t="str">
        <f t="shared" si="257"/>
        <v>Trenta_Elisabetta_1967</v>
      </c>
      <c r="HV46" s="2" t="str">
        <f t="shared" si="258"/>
        <v/>
      </c>
      <c r="HW46" s="96"/>
      <c r="HX46" s="286" t="s">
        <v>2557</v>
      </c>
      <c r="HY46" s="97">
        <f t="shared" si="259"/>
        <v>44240</v>
      </c>
      <c r="HZ46" s="98" t="str">
        <f t="shared" si="260"/>
        <v>Conte II</v>
      </c>
      <c r="IA46" s="293">
        <f t="shared" si="222"/>
        <v>43713</v>
      </c>
      <c r="IB46" s="293">
        <f t="shared" si="223"/>
        <v>44240</v>
      </c>
      <c r="IC46" s="101" t="str">
        <f t="shared" si="261"/>
        <v>Lorenzo Guerini</v>
      </c>
      <c r="ID46" s="102" t="str">
        <f t="shared" si="262"/>
        <v>1966</v>
      </c>
      <c r="IE46" s="103" t="str">
        <f t="shared" si="263"/>
        <v>male</v>
      </c>
      <c r="IF46" s="104" t="str">
        <f t="shared" si="264"/>
        <v>it_pd01</v>
      </c>
      <c r="IG46" s="105" t="str">
        <f t="shared" si="265"/>
        <v>Guerini_Lorenzo_1966</v>
      </c>
      <c r="IH46" s="2" t="str">
        <f t="shared" si="266"/>
        <v/>
      </c>
      <c r="II46" s="96"/>
      <c r="IJ46" s="286" t="s">
        <v>2599</v>
      </c>
      <c r="IK46" s="291">
        <f t="shared" si="226"/>
        <v>44856</v>
      </c>
      <c r="IL46" s="292" t="str">
        <f t="shared" si="227"/>
        <v>Draghi I</v>
      </c>
      <c r="IM46" s="293">
        <f t="shared" si="228"/>
        <v>44240</v>
      </c>
      <c r="IN46" s="293">
        <f t="shared" si="229"/>
        <v>44856</v>
      </c>
      <c r="IO46" s="294" t="str">
        <f t="shared" si="230"/>
        <v>Lorenzo Guerini</v>
      </c>
      <c r="IP46" s="295" t="str">
        <f t="shared" si="231"/>
        <v>1966</v>
      </c>
      <c r="IQ46" s="296" t="str">
        <f t="shared" si="232"/>
        <v>male</v>
      </c>
      <c r="IR46" s="297" t="str">
        <f t="shared" si="233"/>
        <v>it_pd01</v>
      </c>
      <c r="IS46" s="298" t="str">
        <f t="shared" si="234"/>
        <v>Guerini_Lorenzo_1966</v>
      </c>
      <c r="IT46" s="299" t="str">
        <f t="shared" si="235"/>
        <v/>
      </c>
      <c r="IU46" s="300"/>
      <c r="IV46" s="286" t="s">
        <v>2599</v>
      </c>
      <c r="IW46" s="97">
        <f t="shared" si="192"/>
        <v>44926</v>
      </c>
      <c r="IX46" s="98" t="str">
        <f t="shared" si="193"/>
        <v>Meloni I</v>
      </c>
      <c r="IY46" s="293">
        <f t="shared" si="125"/>
        <v>44856</v>
      </c>
      <c r="IZ46" s="293">
        <f t="shared" si="126"/>
        <v>44926</v>
      </c>
      <c r="JA46" s="101" t="str">
        <f t="shared" si="194"/>
        <v>Guido Crosetto</v>
      </c>
      <c r="JB46" s="102" t="str">
        <f t="shared" si="195"/>
        <v>1963</v>
      </c>
      <c r="JC46" s="103" t="str">
        <f t="shared" si="196"/>
        <v>male</v>
      </c>
      <c r="JD46" s="104" t="str">
        <f t="shared" si="197"/>
        <v>it_fdi01</v>
      </c>
      <c r="JE46" s="105" t="str">
        <f t="shared" si="198"/>
        <v>Crosetto_Guido_1963</v>
      </c>
      <c r="JF46" s="2" t="str">
        <f t="shared" si="267"/>
        <v/>
      </c>
      <c r="JG46" s="96"/>
      <c r="JH46" s="286" t="s">
        <v>2717</v>
      </c>
      <c r="JI46" s="97" t="str">
        <f t="shared" si="268"/>
        <v/>
      </c>
      <c r="JJ46" s="98" t="str">
        <f t="shared" si="269"/>
        <v/>
      </c>
      <c r="JK46" s="99"/>
      <c r="JL46" s="100"/>
      <c r="JM46" s="101" t="str">
        <f t="shared" si="270"/>
        <v/>
      </c>
      <c r="JN46" s="102" t="str">
        <f t="shared" si="271"/>
        <v/>
      </c>
      <c r="JO46" s="103" t="str">
        <f t="shared" si="272"/>
        <v/>
      </c>
      <c r="JP46" s="104" t="str">
        <f t="shared" si="273"/>
        <v/>
      </c>
      <c r="JQ46" s="105" t="str">
        <f t="shared" si="274"/>
        <v/>
      </c>
      <c r="JR46" s="2" t="str">
        <f t="shared" si="275"/>
        <v/>
      </c>
      <c r="JS46" s="96"/>
      <c r="JT46" s="286"/>
      <c r="JU46" s="97" t="str">
        <f t="shared" si="276"/>
        <v/>
      </c>
      <c r="JV46" s="98" t="str">
        <f t="shared" si="277"/>
        <v/>
      </c>
      <c r="JW46" s="99"/>
      <c r="JX46" s="100"/>
      <c r="JY46" s="101" t="str">
        <f t="shared" si="278"/>
        <v/>
      </c>
      <c r="JZ46" s="102" t="str">
        <f t="shared" si="279"/>
        <v/>
      </c>
      <c r="KA46" s="103" t="str">
        <f t="shared" si="280"/>
        <v/>
      </c>
      <c r="KB46" s="104" t="str">
        <f t="shared" si="281"/>
        <v/>
      </c>
      <c r="KC46" s="105" t="str">
        <f t="shared" si="282"/>
        <v/>
      </c>
      <c r="KD46" s="2" t="str">
        <f t="shared" si="283"/>
        <v/>
      </c>
      <c r="KE46" s="96"/>
      <c r="KF46" s="286"/>
    </row>
    <row r="47" spans="1:292" ht="13.5" customHeight="1" x14ac:dyDescent="0.2">
      <c r="A47" s="21"/>
      <c r="B47" s="96" t="s">
        <v>360</v>
      </c>
      <c r="C47" s="2" t="s">
        <v>361</v>
      </c>
      <c r="E47" s="97">
        <v>33340</v>
      </c>
      <c r="F47" s="98" t="s">
        <v>288</v>
      </c>
      <c r="G47" s="99">
        <v>33081</v>
      </c>
      <c r="H47" s="100">
        <v>33340</v>
      </c>
      <c r="I47" s="101" t="s">
        <v>830</v>
      </c>
      <c r="J47" s="102" t="s">
        <v>781</v>
      </c>
      <c r="K47" s="103" t="s">
        <v>531</v>
      </c>
      <c r="L47" s="104" t="s">
        <v>1328</v>
      </c>
      <c r="M47" s="105" t="s">
        <v>831</v>
      </c>
      <c r="O47" s="96"/>
      <c r="P47" s="286"/>
      <c r="Q47" s="97" t="s">
        <v>286</v>
      </c>
      <c r="R47" s="98" t="s">
        <v>286</v>
      </c>
      <c r="S47" s="99" t="s">
        <v>286</v>
      </c>
      <c r="T47" s="100" t="s">
        <v>286</v>
      </c>
      <c r="U47" s="101" t="s">
        <v>286</v>
      </c>
      <c r="V47" s="102" t="s">
        <v>286</v>
      </c>
      <c r="W47" s="103" t="s">
        <v>286</v>
      </c>
      <c r="X47" s="104" t="s">
        <v>286</v>
      </c>
      <c r="Y47" s="105" t="s">
        <v>286</v>
      </c>
      <c r="Z47" s="2" t="s">
        <v>286</v>
      </c>
      <c r="AA47" s="96"/>
      <c r="AB47" s="286"/>
      <c r="AC47" s="97" t="s">
        <v>286</v>
      </c>
      <c r="AD47" s="98" t="s">
        <v>286</v>
      </c>
      <c r="AE47" s="99" t="s">
        <v>286</v>
      </c>
      <c r="AF47" s="100" t="s">
        <v>286</v>
      </c>
      <c r="AG47" s="101" t="s">
        <v>286</v>
      </c>
      <c r="AH47" s="102" t="s">
        <v>286</v>
      </c>
      <c r="AI47" s="103" t="s">
        <v>286</v>
      </c>
      <c r="AJ47" s="104" t="s">
        <v>286</v>
      </c>
      <c r="AK47" s="105" t="s">
        <v>286</v>
      </c>
      <c r="AM47" s="96"/>
      <c r="AN47" s="286"/>
      <c r="AO47" s="97" t="s">
        <v>286</v>
      </c>
      <c r="AP47" s="98" t="s">
        <v>286</v>
      </c>
      <c r="AQ47" s="99" t="s">
        <v>286</v>
      </c>
      <c r="AR47" s="100" t="s">
        <v>286</v>
      </c>
      <c r="AS47" s="101" t="s">
        <v>286</v>
      </c>
      <c r="AT47" s="102" t="s">
        <v>286</v>
      </c>
      <c r="AU47" s="103" t="s">
        <v>286</v>
      </c>
      <c r="AV47" s="104" t="s">
        <v>286</v>
      </c>
      <c r="AW47" s="105" t="s">
        <v>286</v>
      </c>
      <c r="AX47" s="2" t="s">
        <v>286</v>
      </c>
      <c r="AY47" s="96"/>
      <c r="AZ47" s="286"/>
      <c r="BA47" s="97" t="s">
        <v>286</v>
      </c>
      <c r="BB47" s="98" t="s">
        <v>286</v>
      </c>
      <c r="BC47" s="99" t="s">
        <v>286</v>
      </c>
      <c r="BD47" s="100" t="s">
        <v>286</v>
      </c>
      <c r="BE47" s="101" t="s">
        <v>286</v>
      </c>
      <c r="BF47" s="102" t="s">
        <v>286</v>
      </c>
      <c r="BG47" s="103" t="s">
        <v>286</v>
      </c>
      <c r="BH47" s="104" t="s">
        <v>286</v>
      </c>
      <c r="BI47" s="105" t="s">
        <v>286</v>
      </c>
      <c r="BJ47" s="2" t="s">
        <v>286</v>
      </c>
      <c r="BK47" s="96"/>
      <c r="BL47" s="286"/>
      <c r="BM47" s="97" t="s">
        <v>286</v>
      </c>
      <c r="BN47" s="98" t="s">
        <v>286</v>
      </c>
      <c r="BO47" s="99" t="s">
        <v>286</v>
      </c>
      <c r="BP47" s="100" t="s">
        <v>286</v>
      </c>
      <c r="BQ47" s="101" t="s">
        <v>286</v>
      </c>
      <c r="BR47" s="102" t="s">
        <v>286</v>
      </c>
      <c r="BS47" s="103" t="s">
        <v>286</v>
      </c>
      <c r="BT47" s="104" t="s">
        <v>286</v>
      </c>
      <c r="BU47" s="105" t="s">
        <v>286</v>
      </c>
      <c r="BV47" s="2" t="s">
        <v>286</v>
      </c>
      <c r="BW47" s="96"/>
      <c r="BX47" s="286"/>
      <c r="BY47" s="97" t="s">
        <v>286</v>
      </c>
      <c r="BZ47" s="98" t="s">
        <v>286</v>
      </c>
      <c r="CA47" s="99" t="s">
        <v>286</v>
      </c>
      <c r="CB47" s="100" t="s">
        <v>286</v>
      </c>
      <c r="CC47" s="101" t="s">
        <v>286</v>
      </c>
      <c r="CD47" s="102" t="s">
        <v>286</v>
      </c>
      <c r="CE47" s="103" t="s">
        <v>286</v>
      </c>
      <c r="CF47" s="104" t="s">
        <v>286</v>
      </c>
      <c r="CG47" s="105" t="s">
        <v>286</v>
      </c>
      <c r="CH47" s="2" t="s">
        <v>286</v>
      </c>
      <c r="CI47" s="96"/>
      <c r="CJ47" s="286"/>
      <c r="CK47" s="97" t="s">
        <v>286</v>
      </c>
      <c r="CL47" s="98" t="s">
        <v>286</v>
      </c>
      <c r="CM47" s="99" t="s">
        <v>286</v>
      </c>
      <c r="CN47" s="100" t="s">
        <v>286</v>
      </c>
      <c r="CO47" s="101" t="s">
        <v>286</v>
      </c>
      <c r="CP47" s="102" t="s">
        <v>286</v>
      </c>
      <c r="CQ47" s="103" t="s">
        <v>286</v>
      </c>
      <c r="CR47" s="104" t="s">
        <v>286</v>
      </c>
      <c r="CS47" s="105" t="s">
        <v>286</v>
      </c>
      <c r="CT47" s="2" t="s">
        <v>286</v>
      </c>
      <c r="CU47" s="96"/>
      <c r="CV47" s="286"/>
      <c r="CW47" s="97" t="s">
        <v>286</v>
      </c>
      <c r="CX47" s="98" t="s">
        <v>286</v>
      </c>
      <c r="CY47" s="99" t="s">
        <v>286</v>
      </c>
      <c r="CZ47" s="100" t="s">
        <v>286</v>
      </c>
      <c r="DA47" s="101" t="s">
        <v>286</v>
      </c>
      <c r="DB47" s="102" t="s">
        <v>286</v>
      </c>
      <c r="DC47" s="103" t="s">
        <v>286</v>
      </c>
      <c r="DD47" s="104" t="s">
        <v>286</v>
      </c>
      <c r="DE47" s="105" t="s">
        <v>286</v>
      </c>
      <c r="DF47" s="2" t="s">
        <v>286</v>
      </c>
      <c r="DG47" s="96"/>
      <c r="DH47" s="286"/>
      <c r="DI47" s="97" t="s">
        <v>286</v>
      </c>
      <c r="DJ47" s="98" t="s">
        <v>286</v>
      </c>
      <c r="DK47" s="99" t="s">
        <v>286</v>
      </c>
      <c r="DL47" s="100" t="s">
        <v>286</v>
      </c>
      <c r="DM47" s="101" t="s">
        <v>286</v>
      </c>
      <c r="DN47" s="102" t="s">
        <v>286</v>
      </c>
      <c r="DO47" s="103" t="s">
        <v>286</v>
      </c>
      <c r="DP47" s="104" t="s">
        <v>286</v>
      </c>
      <c r="DQ47" s="105" t="s">
        <v>286</v>
      </c>
      <c r="DR47" s="2" t="s">
        <v>286</v>
      </c>
      <c r="DS47" s="96"/>
      <c r="DT47" s="286"/>
      <c r="DU47" s="97" t="s">
        <v>286</v>
      </c>
      <c r="DV47" s="98" t="s">
        <v>286</v>
      </c>
      <c r="DW47" s="99" t="s">
        <v>286</v>
      </c>
      <c r="DX47" s="100" t="s">
        <v>286</v>
      </c>
      <c r="DY47" s="101" t="s">
        <v>286</v>
      </c>
      <c r="DZ47" s="102" t="s">
        <v>286</v>
      </c>
      <c r="EA47" s="103" t="s">
        <v>286</v>
      </c>
      <c r="EB47" s="104" t="s">
        <v>286</v>
      </c>
      <c r="EC47" s="105" t="s">
        <v>286</v>
      </c>
      <c r="EE47" s="96"/>
      <c r="EF47" s="286"/>
      <c r="EG47" s="97" t="s">
        <v>286</v>
      </c>
      <c r="EH47" s="98" t="s">
        <v>286</v>
      </c>
      <c r="EI47" s="99" t="s">
        <v>286</v>
      </c>
      <c r="EJ47" s="100" t="s">
        <v>286</v>
      </c>
      <c r="EK47" s="101" t="s">
        <v>286</v>
      </c>
      <c r="EL47" s="102" t="s">
        <v>286</v>
      </c>
      <c r="EM47" s="103" t="s">
        <v>286</v>
      </c>
      <c r="EN47" s="104" t="s">
        <v>286</v>
      </c>
      <c r="EO47" s="105" t="s">
        <v>286</v>
      </c>
      <c r="EQ47" s="96"/>
      <c r="ER47" s="286"/>
      <c r="ES47" s="97" t="s">
        <v>286</v>
      </c>
      <c r="ET47" s="98" t="s">
        <v>286</v>
      </c>
      <c r="EU47" s="99" t="s">
        <v>286</v>
      </c>
      <c r="EV47" s="100" t="s">
        <v>286</v>
      </c>
      <c r="EW47" s="101" t="s">
        <v>286</v>
      </c>
      <c r="EX47" s="102" t="s">
        <v>286</v>
      </c>
      <c r="EY47" s="103" t="s">
        <v>286</v>
      </c>
      <c r="EZ47" s="104" t="s">
        <v>286</v>
      </c>
      <c r="FA47" s="105" t="s">
        <v>286</v>
      </c>
      <c r="FB47" s="2" t="s">
        <v>286</v>
      </c>
      <c r="FC47" s="96"/>
      <c r="FD47" s="286"/>
      <c r="FE47" s="97" t="s">
        <v>286</v>
      </c>
      <c r="FF47" s="98" t="s">
        <v>286</v>
      </c>
      <c r="FG47" s="99" t="s">
        <v>286</v>
      </c>
      <c r="FH47" s="100" t="s">
        <v>286</v>
      </c>
      <c r="FI47" s="101" t="s">
        <v>286</v>
      </c>
      <c r="FJ47" s="102" t="s">
        <v>286</v>
      </c>
      <c r="FK47" s="103" t="s">
        <v>286</v>
      </c>
      <c r="FL47" s="104" t="s">
        <v>286</v>
      </c>
      <c r="FM47" s="105" t="s">
        <v>286</v>
      </c>
      <c r="FO47" s="96"/>
      <c r="FP47" s="286"/>
      <c r="FQ47" s="97" t="s">
        <v>286</v>
      </c>
      <c r="FR47" s="98" t="s">
        <v>286</v>
      </c>
      <c r="FS47" s="99" t="s">
        <v>286</v>
      </c>
      <c r="FT47" s="100" t="s">
        <v>286</v>
      </c>
      <c r="FU47" s="101" t="s">
        <v>286</v>
      </c>
      <c r="FV47" s="102" t="s">
        <v>286</v>
      </c>
      <c r="FW47" s="103" t="s">
        <v>286</v>
      </c>
      <c r="FX47" s="104" t="s">
        <v>286</v>
      </c>
      <c r="FY47" s="105" t="s">
        <v>286</v>
      </c>
      <c r="GA47" s="96"/>
      <c r="GB47" s="286"/>
      <c r="GC47" s="97" t="s">
        <v>286</v>
      </c>
      <c r="GD47" s="98" t="s">
        <v>286</v>
      </c>
      <c r="GE47" s="99" t="s">
        <v>286</v>
      </c>
      <c r="GF47" s="100" t="s">
        <v>286</v>
      </c>
      <c r="GG47" s="101" t="s">
        <v>286</v>
      </c>
      <c r="GH47" s="102" t="s">
        <v>286</v>
      </c>
      <c r="GI47" s="103" t="s">
        <v>286</v>
      </c>
      <c r="GJ47" s="104" t="s">
        <v>286</v>
      </c>
      <c r="GK47" s="105" t="s">
        <v>286</v>
      </c>
      <c r="GL47" s="2" t="s">
        <v>286</v>
      </c>
      <c r="GM47" s="96"/>
      <c r="GN47" s="286"/>
      <c r="GO47" s="97" t="str">
        <f t="shared" si="236"/>
        <v/>
      </c>
      <c r="GP47" s="98" t="str">
        <f t="shared" si="237"/>
        <v/>
      </c>
      <c r="GQ47" s="99" t="str">
        <f t="shared" si="224"/>
        <v/>
      </c>
      <c r="GR47" s="100" t="str">
        <f t="shared" si="225"/>
        <v/>
      </c>
      <c r="GS47" s="101" t="str">
        <f t="shared" si="238"/>
        <v/>
      </c>
      <c r="GT47" s="102" t="str">
        <f t="shared" si="239"/>
        <v/>
      </c>
      <c r="GU47" s="103" t="str">
        <f t="shared" si="240"/>
        <v/>
      </c>
      <c r="GV47" s="104" t="str">
        <f t="shared" si="241"/>
        <v/>
      </c>
      <c r="GW47" s="105" t="str">
        <f t="shared" si="242"/>
        <v/>
      </c>
      <c r="GX47" s="2" t="str">
        <f t="shared" si="243"/>
        <v/>
      </c>
      <c r="GY47" s="96"/>
      <c r="GZ47" s="286"/>
      <c r="HA47" s="97" t="str">
        <f t="shared" si="244"/>
        <v/>
      </c>
      <c r="HB47" s="98" t="str">
        <f t="shared" si="245"/>
        <v/>
      </c>
      <c r="HC47" s="293" t="str">
        <f t="shared" si="220"/>
        <v/>
      </c>
      <c r="HD47" s="293" t="str">
        <f t="shared" si="221"/>
        <v/>
      </c>
      <c r="HE47" s="101" t="str">
        <f t="shared" si="246"/>
        <v/>
      </c>
      <c r="HF47" s="102" t="str">
        <f t="shared" si="247"/>
        <v/>
      </c>
      <c r="HG47" s="103" t="str">
        <f t="shared" si="248"/>
        <v/>
      </c>
      <c r="HH47" s="104" t="str">
        <f t="shared" si="249"/>
        <v/>
      </c>
      <c r="HI47" s="105" t="str">
        <f t="shared" si="250"/>
        <v/>
      </c>
      <c r="HJ47" s="2" t="str">
        <f t="shared" si="251"/>
        <v/>
      </c>
      <c r="HK47" s="96"/>
      <c r="HL47" s="286"/>
      <c r="HM47" s="97" t="str">
        <f t="shared" si="252"/>
        <v/>
      </c>
      <c r="HN47" s="98" t="str">
        <f t="shared" si="253"/>
        <v/>
      </c>
      <c r="HO47" s="293" t="str">
        <f t="shared" si="96"/>
        <v/>
      </c>
      <c r="HP47" s="293" t="str">
        <f t="shared" si="97"/>
        <v/>
      </c>
      <c r="HQ47" s="101" t="str">
        <f t="shared" si="254"/>
        <v/>
      </c>
      <c r="HR47" s="102" t="str">
        <f t="shared" si="255"/>
        <v/>
      </c>
      <c r="HS47" s="103" t="str">
        <f t="shared" si="256"/>
        <v/>
      </c>
      <c r="HT47" s="104" t="str">
        <f t="shared" si="25"/>
        <v/>
      </c>
      <c r="HU47" s="105" t="str">
        <f t="shared" si="257"/>
        <v/>
      </c>
      <c r="HV47" s="2" t="str">
        <f t="shared" si="258"/>
        <v/>
      </c>
      <c r="HW47" s="96"/>
      <c r="HX47" s="286"/>
      <c r="HY47" s="97" t="str">
        <f t="shared" si="259"/>
        <v/>
      </c>
      <c r="HZ47" s="98" t="str">
        <f t="shared" si="260"/>
        <v/>
      </c>
      <c r="IA47" s="293" t="str">
        <f t="shared" si="222"/>
        <v/>
      </c>
      <c r="IB47" s="293" t="str">
        <f t="shared" si="223"/>
        <v/>
      </c>
      <c r="IC47" s="101" t="str">
        <f t="shared" si="261"/>
        <v/>
      </c>
      <c r="ID47" s="102" t="str">
        <f t="shared" si="262"/>
        <v/>
      </c>
      <c r="IE47" s="103" t="str">
        <f t="shared" si="263"/>
        <v/>
      </c>
      <c r="IF47" s="104" t="str">
        <f t="shared" si="264"/>
        <v/>
      </c>
      <c r="IG47" s="105" t="str">
        <f t="shared" si="265"/>
        <v/>
      </c>
      <c r="IH47" s="2" t="str">
        <f t="shared" si="266"/>
        <v/>
      </c>
      <c r="II47" s="96"/>
      <c r="IJ47" s="286"/>
      <c r="IK47" s="291" t="str">
        <f t="shared" si="226"/>
        <v/>
      </c>
      <c r="IL47" s="292" t="str">
        <f t="shared" si="227"/>
        <v/>
      </c>
      <c r="IM47" s="293" t="str">
        <f t="shared" si="228"/>
        <v/>
      </c>
      <c r="IN47" s="293" t="str">
        <f t="shared" si="229"/>
        <v/>
      </c>
      <c r="IO47" s="294" t="str">
        <f t="shared" si="230"/>
        <v/>
      </c>
      <c r="IP47" s="295" t="str">
        <f t="shared" si="231"/>
        <v/>
      </c>
      <c r="IQ47" s="296" t="str">
        <f t="shared" si="232"/>
        <v/>
      </c>
      <c r="IR47" s="297" t="str">
        <f t="shared" si="233"/>
        <v/>
      </c>
      <c r="IS47" s="298" t="str">
        <f t="shared" si="234"/>
        <v/>
      </c>
      <c r="IT47" s="299" t="str">
        <f t="shared" si="235"/>
        <v/>
      </c>
      <c r="IU47" s="300"/>
      <c r="IV47" s="286"/>
      <c r="IW47" s="97" t="str">
        <f t="shared" ref="IW47:IW78" si="284">IF(JA47="","",IW$3)</f>
        <v/>
      </c>
      <c r="IX47" s="98" t="str">
        <f t="shared" ref="IX47:IX78" si="285">IF(JA47="","",IW$1)</f>
        <v/>
      </c>
      <c r="IY47" s="293" t="str">
        <f t="shared" si="125"/>
        <v/>
      </c>
      <c r="IZ47" s="293" t="str">
        <f t="shared" si="126"/>
        <v/>
      </c>
      <c r="JA47" s="101" t="str">
        <f t="shared" ref="JA47:JA78" si="286">IF(JH47="","",IF(ISNUMBER(SEARCH(":",JH47)),MID(JH47,FIND(":",JH47)+2,FIND("(",JH47)-FIND(":",JH47)-3),LEFT(JH47,FIND("(",JH47)-2)))</f>
        <v/>
      </c>
      <c r="JB47" s="102" t="str">
        <f t="shared" ref="JB47:JB78" si="287">IF(JH47="","",MID(JH47,FIND("(",JH47)+1,4))</f>
        <v/>
      </c>
      <c r="JC47" s="103" t="str">
        <f t="shared" ref="JC47:JC78" si="288">IF(ISNUMBER(SEARCH("*female*",JH47)),"female",IF(ISNUMBER(SEARCH("*male*",JH47)),"male",""))</f>
        <v/>
      </c>
      <c r="JD47" s="104" t="str">
        <f t="shared" ref="JD47:JD78" si="289">IF(JH47="","",IF(ISERROR(MID(JH47,FIND("male,",JH47)+6,(FIND(")",JH47)-(FIND("male,",JH47)+6))))=TRUE,"missing/error",MID(JH47,FIND("male,",JH47)+6,(FIND(")",JH47)-(FIND("male,",JH47)+6)))))</f>
        <v/>
      </c>
      <c r="JE47" s="105" t="str">
        <f t="shared" ref="JE47:JE78" si="290">IF(JA47="","",(MID(JA47,(SEARCH("^^",SUBSTITUTE(JA47," ","^^",LEN(JA47)-LEN(SUBSTITUTE(JA47," ","")))))+1,99)&amp;"_"&amp;LEFT(JA47,FIND(" ",JA47)-1)&amp;"_"&amp;JB47))</f>
        <v/>
      </c>
      <c r="JF47" s="2" t="str">
        <f t="shared" si="267"/>
        <v/>
      </c>
      <c r="JG47" s="96"/>
      <c r="JH47" s="286"/>
      <c r="JI47" s="97" t="str">
        <f t="shared" si="268"/>
        <v/>
      </c>
      <c r="JJ47" s="98" t="str">
        <f t="shared" si="269"/>
        <v/>
      </c>
      <c r="JK47" s="99"/>
      <c r="JL47" s="100"/>
      <c r="JM47" s="101" t="str">
        <f t="shared" si="270"/>
        <v/>
      </c>
      <c r="JN47" s="102" t="str">
        <f t="shared" si="271"/>
        <v/>
      </c>
      <c r="JO47" s="103" t="str">
        <f t="shared" si="272"/>
        <v/>
      </c>
      <c r="JP47" s="104" t="str">
        <f t="shared" si="273"/>
        <v/>
      </c>
      <c r="JQ47" s="105" t="str">
        <f t="shared" si="274"/>
        <v/>
      </c>
      <c r="JR47" s="2" t="str">
        <f t="shared" si="275"/>
        <v/>
      </c>
      <c r="JS47" s="96"/>
      <c r="JT47" s="286"/>
      <c r="JU47" s="97" t="str">
        <f t="shared" si="276"/>
        <v/>
      </c>
      <c r="JV47" s="98" t="str">
        <f t="shared" si="277"/>
        <v/>
      </c>
      <c r="JW47" s="99"/>
      <c r="JX47" s="100"/>
      <c r="JY47" s="101" t="str">
        <f t="shared" si="278"/>
        <v/>
      </c>
      <c r="JZ47" s="102" t="str">
        <f t="shared" si="279"/>
        <v/>
      </c>
      <c r="KA47" s="103" t="str">
        <f t="shared" si="280"/>
        <v/>
      </c>
      <c r="KB47" s="104" t="str">
        <f t="shared" si="281"/>
        <v/>
      </c>
      <c r="KC47" s="105" t="str">
        <f t="shared" si="282"/>
        <v/>
      </c>
      <c r="KD47" s="2" t="str">
        <f t="shared" si="283"/>
        <v/>
      </c>
      <c r="KE47" s="96"/>
      <c r="KF47" s="286"/>
    </row>
    <row r="48" spans="1:292" ht="13.5" customHeight="1" x14ac:dyDescent="0.2">
      <c r="A48" s="21"/>
      <c r="B48" s="2" t="s">
        <v>463</v>
      </c>
      <c r="C48" s="2" t="s">
        <v>464</v>
      </c>
      <c r="E48" s="97" t="s">
        <v>286</v>
      </c>
      <c r="F48" s="98" t="s">
        <v>286</v>
      </c>
      <c r="G48" s="99"/>
      <c r="H48" s="100"/>
      <c r="I48" s="101" t="s">
        <v>286</v>
      </c>
      <c r="J48" s="102" t="s">
        <v>286</v>
      </c>
      <c r="K48" s="103" t="s">
        <v>286</v>
      </c>
      <c r="L48" s="104" t="s">
        <v>286</v>
      </c>
      <c r="M48" s="105" t="s">
        <v>286</v>
      </c>
      <c r="O48" s="96"/>
      <c r="P48" s="286"/>
      <c r="Q48" s="97" t="s">
        <v>286</v>
      </c>
      <c r="R48" s="98" t="s">
        <v>286</v>
      </c>
      <c r="S48" s="99" t="s">
        <v>286</v>
      </c>
      <c r="T48" s="100" t="s">
        <v>286</v>
      </c>
      <c r="U48" s="101" t="s">
        <v>286</v>
      </c>
      <c r="V48" s="102" t="s">
        <v>286</v>
      </c>
      <c r="W48" s="103" t="s">
        <v>286</v>
      </c>
      <c r="X48" s="104" t="s">
        <v>286</v>
      </c>
      <c r="Y48" s="105" t="s">
        <v>286</v>
      </c>
      <c r="Z48" s="2" t="s">
        <v>286</v>
      </c>
      <c r="AA48" s="96"/>
      <c r="AB48" s="286"/>
      <c r="AC48" s="97" t="s">
        <v>286</v>
      </c>
      <c r="AD48" s="98" t="s">
        <v>286</v>
      </c>
      <c r="AE48" s="99" t="s">
        <v>286</v>
      </c>
      <c r="AF48" s="100" t="s">
        <v>286</v>
      </c>
      <c r="AG48" s="101" t="s">
        <v>286</v>
      </c>
      <c r="AH48" s="102" t="s">
        <v>286</v>
      </c>
      <c r="AI48" s="103" t="s">
        <v>286</v>
      </c>
      <c r="AJ48" s="104" t="s">
        <v>286</v>
      </c>
      <c r="AK48" s="105" t="s">
        <v>286</v>
      </c>
      <c r="AM48" s="96"/>
      <c r="AN48" s="286"/>
      <c r="AO48" s="97" t="s">
        <v>286</v>
      </c>
      <c r="AP48" s="98" t="s">
        <v>286</v>
      </c>
      <c r="AQ48" s="99" t="s">
        <v>286</v>
      </c>
      <c r="AR48" s="100" t="s">
        <v>286</v>
      </c>
      <c r="AS48" s="101" t="s">
        <v>286</v>
      </c>
      <c r="AT48" s="102" t="s">
        <v>286</v>
      </c>
      <c r="AU48" s="103" t="s">
        <v>286</v>
      </c>
      <c r="AV48" s="104" t="s">
        <v>286</v>
      </c>
      <c r="AW48" s="105" t="s">
        <v>286</v>
      </c>
      <c r="AX48" s="2" t="s">
        <v>286</v>
      </c>
      <c r="AY48" s="96"/>
      <c r="AZ48" s="286"/>
      <c r="BA48" s="97" t="s">
        <v>286</v>
      </c>
      <c r="BB48" s="98" t="s">
        <v>286</v>
      </c>
      <c r="BC48" s="99" t="s">
        <v>286</v>
      </c>
      <c r="BD48" s="100" t="s">
        <v>286</v>
      </c>
      <c r="BE48" s="101" t="s">
        <v>286</v>
      </c>
      <c r="BF48" s="102" t="s">
        <v>286</v>
      </c>
      <c r="BG48" s="103" t="s">
        <v>286</v>
      </c>
      <c r="BH48" s="104" t="s">
        <v>286</v>
      </c>
      <c r="BI48" s="105" t="s">
        <v>286</v>
      </c>
      <c r="BJ48" s="2" t="s">
        <v>286</v>
      </c>
      <c r="BK48" s="96"/>
      <c r="BL48" s="286"/>
      <c r="BM48" s="97" t="s">
        <v>286</v>
      </c>
      <c r="BN48" s="98" t="s">
        <v>286</v>
      </c>
      <c r="BO48" s="99" t="s">
        <v>286</v>
      </c>
      <c r="BP48" s="100" t="s">
        <v>286</v>
      </c>
      <c r="BQ48" s="101" t="s">
        <v>286</v>
      </c>
      <c r="BR48" s="102" t="s">
        <v>286</v>
      </c>
      <c r="BS48" s="103" t="s">
        <v>286</v>
      </c>
      <c r="BT48" s="104" t="s">
        <v>286</v>
      </c>
      <c r="BU48" s="105" t="s">
        <v>286</v>
      </c>
      <c r="BV48" s="2" t="s">
        <v>286</v>
      </c>
      <c r="BW48" s="96"/>
      <c r="BX48" s="286"/>
      <c r="BY48" s="97" t="s">
        <v>286</v>
      </c>
      <c r="BZ48" s="98" t="s">
        <v>286</v>
      </c>
      <c r="CA48" s="99" t="s">
        <v>286</v>
      </c>
      <c r="CB48" s="100" t="s">
        <v>286</v>
      </c>
      <c r="CC48" s="101" t="s">
        <v>286</v>
      </c>
      <c r="CD48" s="102" t="s">
        <v>286</v>
      </c>
      <c r="CE48" s="103" t="s">
        <v>286</v>
      </c>
      <c r="CF48" s="104" t="s">
        <v>286</v>
      </c>
      <c r="CG48" s="105" t="s">
        <v>286</v>
      </c>
      <c r="CH48" s="2" t="s">
        <v>286</v>
      </c>
      <c r="CI48" s="96"/>
      <c r="CJ48" s="286"/>
      <c r="CK48" s="97" t="s">
        <v>286</v>
      </c>
      <c r="CL48" s="98" t="s">
        <v>286</v>
      </c>
      <c r="CM48" s="99" t="s">
        <v>286</v>
      </c>
      <c r="CN48" s="100" t="s">
        <v>286</v>
      </c>
      <c r="CO48" s="101" t="s">
        <v>286</v>
      </c>
      <c r="CP48" s="102" t="s">
        <v>286</v>
      </c>
      <c r="CQ48" s="103" t="s">
        <v>286</v>
      </c>
      <c r="CR48" s="104" t="s">
        <v>286</v>
      </c>
      <c r="CS48" s="105" t="s">
        <v>286</v>
      </c>
      <c r="CT48" s="2" t="s">
        <v>286</v>
      </c>
      <c r="CU48" s="96"/>
      <c r="CV48" s="286"/>
      <c r="CW48" s="97" t="s">
        <v>286</v>
      </c>
      <c r="CX48" s="98" t="s">
        <v>286</v>
      </c>
      <c r="CY48" s="99" t="s">
        <v>286</v>
      </c>
      <c r="CZ48" s="100" t="s">
        <v>286</v>
      </c>
      <c r="DA48" s="101" t="s">
        <v>286</v>
      </c>
      <c r="DB48" s="102" t="s">
        <v>286</v>
      </c>
      <c r="DC48" s="103" t="s">
        <v>286</v>
      </c>
      <c r="DD48" s="104" t="s">
        <v>286</v>
      </c>
      <c r="DE48" s="105" t="s">
        <v>286</v>
      </c>
      <c r="DF48" s="2" t="s">
        <v>286</v>
      </c>
      <c r="DG48" s="96"/>
      <c r="DH48" s="286"/>
      <c r="DI48" s="97" t="s">
        <v>286</v>
      </c>
      <c r="DJ48" s="98" t="s">
        <v>286</v>
      </c>
      <c r="DK48" s="99" t="s">
        <v>286</v>
      </c>
      <c r="DL48" s="100" t="s">
        <v>286</v>
      </c>
      <c r="DM48" s="101" t="s">
        <v>286</v>
      </c>
      <c r="DN48" s="102" t="s">
        <v>286</v>
      </c>
      <c r="DO48" s="103" t="s">
        <v>286</v>
      </c>
      <c r="DP48" s="104" t="s">
        <v>286</v>
      </c>
      <c r="DQ48" s="105" t="s">
        <v>286</v>
      </c>
      <c r="DR48" s="2" t="s">
        <v>286</v>
      </c>
      <c r="DS48" s="96"/>
      <c r="DT48" s="286"/>
      <c r="DU48" s="97" t="s">
        <v>286</v>
      </c>
      <c r="DV48" s="98" t="s">
        <v>286</v>
      </c>
      <c r="DW48" s="99" t="s">
        <v>286</v>
      </c>
      <c r="DX48" s="100" t="s">
        <v>286</v>
      </c>
      <c r="DY48" s="101" t="s">
        <v>286</v>
      </c>
      <c r="DZ48" s="102" t="s">
        <v>286</v>
      </c>
      <c r="EA48" s="103" t="s">
        <v>286</v>
      </c>
      <c r="EB48" s="104" t="s">
        <v>286</v>
      </c>
      <c r="EC48" s="105" t="s">
        <v>286</v>
      </c>
      <c r="EE48" s="96"/>
      <c r="EF48" s="286"/>
      <c r="EG48" s="97">
        <v>38854</v>
      </c>
      <c r="EH48" s="98" t="s">
        <v>518</v>
      </c>
      <c r="EI48" s="99">
        <v>38465</v>
      </c>
      <c r="EJ48" s="100">
        <v>38854</v>
      </c>
      <c r="EK48" s="101" t="s">
        <v>1122</v>
      </c>
      <c r="EL48" s="102" t="s">
        <v>579</v>
      </c>
      <c r="EM48" s="103" t="s">
        <v>531</v>
      </c>
      <c r="EN48" s="104" t="s">
        <v>1357</v>
      </c>
      <c r="EO48" s="105" t="s">
        <v>1123</v>
      </c>
      <c r="EQ48" s="96"/>
      <c r="ER48" s="286" t="s">
        <v>1194</v>
      </c>
      <c r="ES48" s="97" t="s">
        <v>286</v>
      </c>
      <c r="ET48" s="98" t="s">
        <v>286</v>
      </c>
      <c r="EU48" s="99" t="s">
        <v>286</v>
      </c>
      <c r="EV48" s="100" t="s">
        <v>286</v>
      </c>
      <c r="EW48" s="101" t="s">
        <v>286</v>
      </c>
      <c r="EX48" s="102" t="s">
        <v>286</v>
      </c>
      <c r="EY48" s="103" t="s">
        <v>286</v>
      </c>
      <c r="EZ48" s="104" t="s">
        <v>286</v>
      </c>
      <c r="FA48" s="105" t="s">
        <v>286</v>
      </c>
      <c r="FB48" s="2" t="s">
        <v>286</v>
      </c>
      <c r="FC48" s="96"/>
      <c r="FD48" s="286"/>
      <c r="FE48" s="97" t="s">
        <v>286</v>
      </c>
      <c r="FF48" s="98" t="s">
        <v>286</v>
      </c>
      <c r="FG48" s="99" t="s">
        <v>286</v>
      </c>
      <c r="FH48" s="100" t="s">
        <v>286</v>
      </c>
      <c r="FI48" s="101" t="s">
        <v>286</v>
      </c>
      <c r="FJ48" s="102" t="s">
        <v>286</v>
      </c>
      <c r="FK48" s="103" t="s">
        <v>286</v>
      </c>
      <c r="FL48" s="104" t="s">
        <v>286</v>
      </c>
      <c r="FM48" s="105" t="s">
        <v>286</v>
      </c>
      <c r="FO48" s="96"/>
      <c r="FP48" s="286"/>
      <c r="FQ48" s="97" t="s">
        <v>286</v>
      </c>
      <c r="FR48" s="98" t="s">
        <v>286</v>
      </c>
      <c r="FS48" s="99" t="s">
        <v>286</v>
      </c>
      <c r="FT48" s="100" t="s">
        <v>286</v>
      </c>
      <c r="FU48" s="101" t="s">
        <v>286</v>
      </c>
      <c r="FV48" s="102" t="s">
        <v>286</v>
      </c>
      <c r="FW48" s="103" t="s">
        <v>286</v>
      </c>
      <c r="FX48" s="104" t="s">
        <v>286</v>
      </c>
      <c r="FY48" s="105" t="s">
        <v>286</v>
      </c>
      <c r="GA48" s="96"/>
      <c r="GB48" s="286"/>
      <c r="GC48" s="97" t="s">
        <v>286</v>
      </c>
      <c r="GD48" s="98" t="s">
        <v>286</v>
      </c>
      <c r="GE48" s="99" t="s">
        <v>286</v>
      </c>
      <c r="GF48" s="100" t="s">
        <v>286</v>
      </c>
      <c r="GG48" s="101" t="s">
        <v>286</v>
      </c>
      <c r="GH48" s="102" t="s">
        <v>286</v>
      </c>
      <c r="GI48" s="103" t="s">
        <v>286</v>
      </c>
      <c r="GJ48" s="104" t="s">
        <v>286</v>
      </c>
      <c r="GK48" s="105" t="s">
        <v>286</v>
      </c>
      <c r="GL48" s="2" t="s">
        <v>286</v>
      </c>
      <c r="GM48" s="96"/>
      <c r="GN48" s="286"/>
      <c r="GO48" s="97" t="str">
        <f t="shared" si="236"/>
        <v/>
      </c>
      <c r="GP48" s="98" t="str">
        <f t="shared" si="237"/>
        <v/>
      </c>
      <c r="GQ48" s="99" t="str">
        <f t="shared" si="224"/>
        <v/>
      </c>
      <c r="GR48" s="100" t="str">
        <f t="shared" si="225"/>
        <v/>
      </c>
      <c r="GS48" s="101" t="str">
        <f t="shared" si="238"/>
        <v/>
      </c>
      <c r="GT48" s="102" t="str">
        <f t="shared" si="239"/>
        <v/>
      </c>
      <c r="GU48" s="103" t="str">
        <f t="shared" si="240"/>
        <v/>
      </c>
      <c r="GV48" s="104" t="str">
        <f t="shared" si="241"/>
        <v/>
      </c>
      <c r="GW48" s="105" t="str">
        <f t="shared" si="242"/>
        <v/>
      </c>
      <c r="GX48" s="2" t="str">
        <f t="shared" si="243"/>
        <v/>
      </c>
      <c r="GY48" s="96"/>
      <c r="GZ48" s="286"/>
      <c r="HA48" s="97" t="str">
        <f t="shared" si="244"/>
        <v/>
      </c>
      <c r="HB48" s="98" t="str">
        <f t="shared" si="245"/>
        <v/>
      </c>
      <c r="HC48" s="293" t="str">
        <f t="shared" si="220"/>
        <v/>
      </c>
      <c r="HD48" s="293" t="str">
        <f t="shared" si="221"/>
        <v/>
      </c>
      <c r="HE48" s="101" t="str">
        <f t="shared" si="246"/>
        <v/>
      </c>
      <c r="HF48" s="102" t="str">
        <f t="shared" si="247"/>
        <v/>
      </c>
      <c r="HG48" s="103" t="str">
        <f t="shared" si="248"/>
        <v/>
      </c>
      <c r="HH48" s="104" t="str">
        <f t="shared" si="249"/>
        <v/>
      </c>
      <c r="HI48" s="105" t="str">
        <f t="shared" si="250"/>
        <v/>
      </c>
      <c r="HJ48" s="2" t="str">
        <f t="shared" si="251"/>
        <v/>
      </c>
      <c r="HK48" s="96"/>
      <c r="HL48" s="286"/>
      <c r="HM48" s="97" t="str">
        <f t="shared" si="252"/>
        <v/>
      </c>
      <c r="HN48" s="98" t="str">
        <f t="shared" si="253"/>
        <v/>
      </c>
      <c r="HO48" s="293" t="str">
        <f t="shared" si="96"/>
        <v/>
      </c>
      <c r="HP48" s="293" t="str">
        <f t="shared" si="97"/>
        <v/>
      </c>
      <c r="HQ48" s="101" t="str">
        <f t="shared" si="254"/>
        <v/>
      </c>
      <c r="HR48" s="102" t="str">
        <f t="shared" si="255"/>
        <v/>
      </c>
      <c r="HS48" s="103" t="str">
        <f t="shared" si="256"/>
        <v/>
      </c>
      <c r="HT48" s="104" t="str">
        <f t="shared" si="25"/>
        <v/>
      </c>
      <c r="HU48" s="105" t="str">
        <f t="shared" si="257"/>
        <v/>
      </c>
      <c r="HV48" s="2" t="str">
        <f t="shared" si="258"/>
        <v/>
      </c>
      <c r="HW48" s="96"/>
      <c r="HX48" s="286"/>
      <c r="HY48" s="97" t="str">
        <f t="shared" si="259"/>
        <v/>
      </c>
      <c r="HZ48" s="98" t="str">
        <f t="shared" si="260"/>
        <v/>
      </c>
      <c r="IA48" s="293" t="str">
        <f t="shared" si="222"/>
        <v/>
      </c>
      <c r="IB48" s="293" t="str">
        <f t="shared" si="223"/>
        <v/>
      </c>
      <c r="IC48" s="101" t="str">
        <f t="shared" si="261"/>
        <v/>
      </c>
      <c r="ID48" s="102" t="str">
        <f t="shared" si="262"/>
        <v/>
      </c>
      <c r="IE48" s="103" t="str">
        <f t="shared" si="263"/>
        <v/>
      </c>
      <c r="IF48" s="104" t="str">
        <f t="shared" si="264"/>
        <v/>
      </c>
      <c r="IG48" s="105" t="str">
        <f t="shared" si="265"/>
        <v/>
      </c>
      <c r="IH48" s="2" t="str">
        <f t="shared" si="266"/>
        <v/>
      </c>
      <c r="II48" s="96"/>
      <c r="IJ48" s="286"/>
      <c r="IK48" s="291" t="str">
        <f t="shared" si="226"/>
        <v/>
      </c>
      <c r="IL48" s="292" t="str">
        <f t="shared" si="227"/>
        <v/>
      </c>
      <c r="IM48" s="293" t="str">
        <f t="shared" si="228"/>
        <v/>
      </c>
      <c r="IN48" s="293" t="str">
        <f t="shared" si="229"/>
        <v/>
      </c>
      <c r="IO48" s="294" t="str">
        <f t="shared" si="230"/>
        <v/>
      </c>
      <c r="IP48" s="295" t="str">
        <f t="shared" si="231"/>
        <v/>
      </c>
      <c r="IQ48" s="296" t="str">
        <f t="shared" si="232"/>
        <v/>
      </c>
      <c r="IR48" s="297" t="str">
        <f t="shared" si="233"/>
        <v/>
      </c>
      <c r="IS48" s="298" t="str">
        <f t="shared" si="234"/>
        <v/>
      </c>
      <c r="IT48" s="299" t="str">
        <f t="shared" si="235"/>
        <v/>
      </c>
      <c r="IU48" s="300"/>
      <c r="IV48" s="286"/>
      <c r="IW48" s="97" t="str">
        <f t="shared" si="284"/>
        <v/>
      </c>
      <c r="IX48" s="98" t="str">
        <f t="shared" si="285"/>
        <v/>
      </c>
      <c r="IY48" s="293" t="str">
        <f t="shared" si="125"/>
        <v/>
      </c>
      <c r="IZ48" s="293" t="str">
        <f t="shared" si="126"/>
        <v/>
      </c>
      <c r="JA48" s="101" t="str">
        <f t="shared" si="286"/>
        <v/>
      </c>
      <c r="JB48" s="102" t="str">
        <f t="shared" si="287"/>
        <v/>
      </c>
      <c r="JC48" s="103" t="str">
        <f t="shared" si="288"/>
        <v/>
      </c>
      <c r="JD48" s="104" t="str">
        <f t="shared" si="289"/>
        <v/>
      </c>
      <c r="JE48" s="105" t="str">
        <f t="shared" si="290"/>
        <v/>
      </c>
      <c r="JG48" s="4"/>
      <c r="JI48" s="97"/>
      <c r="JJ48" s="98"/>
      <c r="JK48" s="99"/>
      <c r="JL48" s="4"/>
      <c r="JM48" s="101"/>
      <c r="JN48" s="102"/>
      <c r="JO48" s="103"/>
      <c r="JP48" s="104"/>
      <c r="JQ48" s="105"/>
      <c r="JS48" s="4"/>
      <c r="JU48" s="97"/>
      <c r="JV48" s="98"/>
      <c r="JW48" s="99"/>
      <c r="JX48" s="4"/>
      <c r="JY48" s="101"/>
      <c r="JZ48" s="102"/>
      <c r="KA48" s="103"/>
      <c r="KB48" s="104"/>
      <c r="KC48" s="105"/>
      <c r="KE48" s="4"/>
    </row>
    <row r="49" spans="1:292" ht="13.5" customHeight="1" x14ac:dyDescent="0.2">
      <c r="A49" s="21"/>
      <c r="B49" s="96" t="s">
        <v>2639</v>
      </c>
      <c r="C49" s="2" t="s">
        <v>2708</v>
      </c>
      <c r="E49" s="97"/>
      <c r="F49" s="98"/>
      <c r="G49" s="99"/>
      <c r="H49" s="100"/>
      <c r="I49" s="101"/>
      <c r="J49" s="102"/>
      <c r="K49" s="103"/>
      <c r="L49" s="104"/>
      <c r="M49" s="105"/>
      <c r="O49" s="96"/>
      <c r="P49" s="286"/>
      <c r="Q49" s="97"/>
      <c r="R49" s="98"/>
      <c r="S49" s="99"/>
      <c r="T49" s="100"/>
      <c r="U49" s="101"/>
      <c r="V49" s="102"/>
      <c r="W49" s="103"/>
      <c r="X49" s="104"/>
      <c r="Y49" s="105"/>
      <c r="AA49" s="96"/>
      <c r="AB49" s="286"/>
      <c r="AC49" s="97"/>
      <c r="AD49" s="98"/>
      <c r="AE49" s="99"/>
      <c r="AF49" s="100"/>
      <c r="AG49" s="101"/>
      <c r="AH49" s="102"/>
      <c r="AI49" s="103"/>
      <c r="AJ49" s="104"/>
      <c r="AK49" s="105"/>
      <c r="AM49" s="96"/>
      <c r="AN49" s="286"/>
      <c r="AO49" s="97"/>
      <c r="AP49" s="98"/>
      <c r="AQ49" s="99"/>
      <c r="AR49" s="100"/>
      <c r="AS49" s="101"/>
      <c r="AT49" s="102"/>
      <c r="AU49" s="103"/>
      <c r="AV49" s="104"/>
      <c r="AW49" s="105"/>
      <c r="AY49" s="96"/>
      <c r="AZ49" s="286"/>
      <c r="BA49" s="97"/>
      <c r="BB49" s="98"/>
      <c r="BC49" s="99"/>
      <c r="BD49" s="100"/>
      <c r="BE49" s="101"/>
      <c r="BF49" s="102"/>
      <c r="BG49" s="103"/>
      <c r="BH49" s="104"/>
      <c r="BI49" s="105"/>
      <c r="BK49" s="96"/>
      <c r="BL49" s="286"/>
      <c r="BM49" s="97"/>
      <c r="BN49" s="98"/>
      <c r="BO49" s="99"/>
      <c r="BP49" s="100"/>
      <c r="BQ49" s="101"/>
      <c r="BR49" s="102"/>
      <c r="BS49" s="103"/>
      <c r="BT49" s="104"/>
      <c r="BU49" s="105"/>
      <c r="BW49" s="96"/>
      <c r="BX49" s="286"/>
      <c r="BY49" s="97"/>
      <c r="BZ49" s="98"/>
      <c r="CA49" s="99"/>
      <c r="CB49" s="100"/>
      <c r="CC49" s="101"/>
      <c r="CD49" s="102"/>
      <c r="CE49" s="103"/>
      <c r="CF49" s="104"/>
      <c r="CG49" s="105"/>
      <c r="CI49" s="96"/>
      <c r="CJ49" s="286"/>
      <c r="CK49" s="97"/>
      <c r="CL49" s="98"/>
      <c r="CM49" s="99"/>
      <c r="CN49" s="100"/>
      <c r="CO49" s="101"/>
      <c r="CP49" s="102"/>
      <c r="CQ49" s="103"/>
      <c r="CR49" s="104"/>
      <c r="CS49" s="105"/>
      <c r="CU49" s="96"/>
      <c r="CV49" s="286"/>
      <c r="CW49" s="97"/>
      <c r="CX49" s="98"/>
      <c r="CY49" s="99"/>
      <c r="CZ49" s="100"/>
      <c r="DA49" s="101"/>
      <c r="DB49" s="102"/>
      <c r="DC49" s="103"/>
      <c r="DD49" s="104"/>
      <c r="DE49" s="105"/>
      <c r="DG49" s="96"/>
      <c r="DH49" s="286"/>
      <c r="DI49" s="97"/>
      <c r="DJ49" s="98"/>
      <c r="DK49" s="99"/>
      <c r="DL49" s="100"/>
      <c r="DM49" s="101"/>
      <c r="DN49" s="102"/>
      <c r="DO49" s="103"/>
      <c r="DP49" s="104"/>
      <c r="DQ49" s="105"/>
      <c r="DS49" s="96"/>
      <c r="DT49" s="286"/>
      <c r="DU49" s="97"/>
      <c r="DV49" s="98"/>
      <c r="DW49" s="99"/>
      <c r="DX49" s="100"/>
      <c r="DY49" s="101"/>
      <c r="DZ49" s="102"/>
      <c r="EA49" s="103"/>
      <c r="EB49" s="104"/>
      <c r="EC49" s="105"/>
      <c r="EE49" s="96"/>
      <c r="EF49" s="286"/>
      <c r="EG49" s="97"/>
      <c r="EH49" s="98"/>
      <c r="EI49" s="99"/>
      <c r="EJ49" s="100"/>
      <c r="EK49" s="101"/>
      <c r="EL49" s="102"/>
      <c r="EM49" s="103"/>
      <c r="EN49" s="104"/>
      <c r="EO49" s="105"/>
      <c r="EQ49" s="96"/>
      <c r="ER49" s="286"/>
      <c r="ES49" s="97"/>
      <c r="ET49" s="98"/>
      <c r="EU49" s="99"/>
      <c r="EV49" s="100"/>
      <c r="EW49" s="101"/>
      <c r="EX49" s="102"/>
      <c r="EY49" s="103"/>
      <c r="EZ49" s="104"/>
      <c r="FA49" s="105"/>
      <c r="FC49" s="96"/>
      <c r="FD49" s="286"/>
      <c r="FE49" s="97"/>
      <c r="FF49" s="98"/>
      <c r="FG49" s="99"/>
      <c r="FH49" s="100"/>
      <c r="FI49" s="101"/>
      <c r="FJ49" s="102"/>
      <c r="FK49" s="103"/>
      <c r="FL49" s="104"/>
      <c r="FM49" s="105"/>
      <c r="FO49" s="96"/>
      <c r="FP49" s="286"/>
      <c r="FQ49" s="97"/>
      <c r="FR49" s="98"/>
      <c r="FS49" s="99"/>
      <c r="FT49" s="100"/>
      <c r="FU49" s="101"/>
      <c r="FV49" s="102"/>
      <c r="FW49" s="103"/>
      <c r="FX49" s="104"/>
      <c r="FY49" s="105"/>
      <c r="GA49" s="96"/>
      <c r="GB49" s="286"/>
      <c r="GC49" s="97"/>
      <c r="GD49" s="98"/>
      <c r="GE49" s="99"/>
      <c r="GF49" s="100"/>
      <c r="GG49" s="101"/>
      <c r="GH49" s="102"/>
      <c r="GI49" s="103"/>
      <c r="GJ49" s="104"/>
      <c r="GK49" s="105"/>
      <c r="GM49" s="96"/>
      <c r="GN49" s="286"/>
      <c r="GO49" s="97"/>
      <c r="GP49" s="98"/>
      <c r="GQ49" s="99"/>
      <c r="GR49" s="100"/>
      <c r="GS49" s="101"/>
      <c r="GT49" s="102"/>
      <c r="GU49" s="103"/>
      <c r="GV49" s="104"/>
      <c r="GW49" s="105"/>
      <c r="GY49" s="96"/>
      <c r="GZ49" s="286"/>
      <c r="HA49" s="97"/>
      <c r="HB49" s="98"/>
      <c r="HC49" s="293" t="str">
        <f t="shared" si="220"/>
        <v/>
      </c>
      <c r="HD49" s="293" t="str">
        <f t="shared" si="221"/>
        <v/>
      </c>
      <c r="HE49" s="101"/>
      <c r="HF49" s="102"/>
      <c r="HG49" s="103"/>
      <c r="HH49" s="104"/>
      <c r="HI49" s="105"/>
      <c r="HK49" s="96"/>
      <c r="HL49" s="286"/>
      <c r="HM49" s="97"/>
      <c r="HN49" s="98"/>
      <c r="HO49" s="293" t="str">
        <f t="shared" si="96"/>
        <v/>
      </c>
      <c r="HP49" s="293" t="str">
        <f t="shared" si="97"/>
        <v/>
      </c>
      <c r="HQ49" s="101"/>
      <c r="HR49" s="102"/>
      <c r="HS49" s="103"/>
      <c r="HT49" s="104" t="str">
        <f t="shared" si="25"/>
        <v/>
      </c>
      <c r="HU49" s="105"/>
      <c r="HW49" s="96"/>
      <c r="HX49" s="286"/>
      <c r="HY49" s="97"/>
      <c r="HZ49" s="98"/>
      <c r="IA49" s="293" t="str">
        <f t="shared" si="222"/>
        <v/>
      </c>
      <c r="IB49" s="293" t="str">
        <f t="shared" si="223"/>
        <v/>
      </c>
      <c r="IC49" s="101"/>
      <c r="ID49" s="102"/>
      <c r="IE49" s="103"/>
      <c r="IF49" s="104"/>
      <c r="IG49" s="105"/>
      <c r="II49" s="96"/>
      <c r="IJ49" s="286"/>
      <c r="IK49" s="291">
        <f t="shared" si="226"/>
        <v>44856</v>
      </c>
      <c r="IL49" s="292" t="str">
        <f t="shared" si="227"/>
        <v>Draghi I</v>
      </c>
      <c r="IM49" s="293">
        <f t="shared" si="228"/>
        <v>44240</v>
      </c>
      <c r="IN49" s="293">
        <f t="shared" si="229"/>
        <v>44856</v>
      </c>
      <c r="IO49" s="294" t="str">
        <f t="shared" si="230"/>
        <v>Erika Stefani</v>
      </c>
      <c r="IP49" s="295" t="str">
        <f t="shared" si="231"/>
        <v>1971</v>
      </c>
      <c r="IQ49" s="296" t="str">
        <f t="shared" si="232"/>
        <v>female</v>
      </c>
      <c r="IR49" s="297" t="str">
        <f t="shared" si="233"/>
        <v>it_lega01</v>
      </c>
      <c r="IS49" s="298" t="str">
        <f t="shared" si="234"/>
        <v>Stefani_Erika_1971</v>
      </c>
      <c r="IT49" s="299" t="str">
        <f t="shared" si="235"/>
        <v/>
      </c>
      <c r="IU49" s="300"/>
      <c r="IV49" s="286" t="s">
        <v>2570</v>
      </c>
      <c r="IW49" s="97">
        <f t="shared" si="284"/>
        <v>44926</v>
      </c>
      <c r="IX49" s="98" t="str">
        <f t="shared" si="285"/>
        <v>Meloni I</v>
      </c>
      <c r="IY49" s="293">
        <f t="shared" si="125"/>
        <v>44856</v>
      </c>
      <c r="IZ49" s="293">
        <f t="shared" si="126"/>
        <v>44926</v>
      </c>
      <c r="JA49" s="101" t="str">
        <f t="shared" si="286"/>
        <v>Alessandra Locatelli</v>
      </c>
      <c r="JB49" s="102" t="str">
        <f t="shared" si="287"/>
        <v>1976</v>
      </c>
      <c r="JC49" s="103" t="str">
        <f t="shared" si="288"/>
        <v>female</v>
      </c>
      <c r="JD49" s="104" t="str">
        <f t="shared" si="289"/>
        <v>it_lega01</v>
      </c>
      <c r="JE49" s="105" t="str">
        <f t="shared" si="290"/>
        <v>Locatelli_Alessandra_1976</v>
      </c>
      <c r="JG49" s="96"/>
      <c r="JH49" s="286" t="s">
        <v>2578</v>
      </c>
      <c r="JI49" s="97"/>
      <c r="JJ49" s="98"/>
      <c r="JK49" s="99"/>
      <c r="JL49" s="100"/>
      <c r="JM49" s="101"/>
      <c r="JN49" s="102"/>
      <c r="JO49" s="103"/>
      <c r="JP49" s="104"/>
      <c r="JQ49" s="105"/>
      <c r="JS49" s="96"/>
      <c r="JT49" s="286"/>
      <c r="JU49" s="97"/>
      <c r="JV49" s="98"/>
      <c r="JW49" s="99"/>
      <c r="JX49" s="100"/>
      <c r="JY49" s="101"/>
      <c r="JZ49" s="102"/>
      <c r="KA49" s="103"/>
      <c r="KB49" s="104"/>
      <c r="KC49" s="105"/>
      <c r="KE49" s="96"/>
      <c r="KF49" s="286"/>
    </row>
    <row r="50" spans="1:292" ht="13.5" customHeight="1" x14ac:dyDescent="0.2">
      <c r="A50" s="21"/>
      <c r="B50" s="2" t="s">
        <v>2647</v>
      </c>
      <c r="E50" s="97" t="str">
        <f>IF(I50="","",E$3)</f>
        <v/>
      </c>
      <c r="F50" s="98" t="str">
        <f>IF(I50="","",E$1)</f>
        <v/>
      </c>
      <c r="G50" s="99"/>
      <c r="H50" s="100"/>
      <c r="I50" s="101" t="str">
        <f>IF(P50="","",IF(ISNUMBER(SEARCH(":",P50)),MID(P50,FIND(":",P50)+2,FIND("(",P50)-FIND(":",P50)-3),LEFT(P50,FIND("(",P50)-2)))</f>
        <v/>
      </c>
      <c r="J50" s="102" t="str">
        <f>IF(P50="","",MID(P50,FIND("(",P50)+1,4))</f>
        <v/>
      </c>
      <c r="K50" s="103" t="str">
        <f>IF(ISNUMBER(SEARCH("*female*",P50)),"female",IF(ISNUMBER(SEARCH("*male*",P50)),"male",""))</f>
        <v/>
      </c>
      <c r="L50" s="104" t="str">
        <f>IF(P50="","",IF(ISERROR(MID(P50,FIND("male,",P50)+6,(FIND(")",P50)-(FIND("male,",P50)+6))))=TRUE,"missing/error",MID(P50,FIND("male,",P50)+6,(FIND(")",P50)-(FIND("male,",P50)+6)))))</f>
        <v/>
      </c>
      <c r="M50" s="105" t="str">
        <f>IF(I50="","",(MID(I50,(SEARCH("^^",SUBSTITUTE(I50," ","^^",LEN(I50)-LEN(SUBSTITUTE(I50," ","")))))+1,99)&amp;"_"&amp;LEFT(I50,FIND(" ",I50)-1)&amp;"_"&amp;J50))</f>
        <v/>
      </c>
      <c r="O50" s="96"/>
      <c r="P50" s="286"/>
      <c r="Q50" s="97" t="str">
        <f>IF(U50="","",Q$3)</f>
        <v/>
      </c>
      <c r="R50" s="98" t="str">
        <f>IF(U50="","",Q$1)</f>
        <v/>
      </c>
      <c r="S50" s="99" t="s">
        <v>286</v>
      </c>
      <c r="T50" s="100" t="s">
        <v>286</v>
      </c>
      <c r="U50" s="101" t="str">
        <f>IF(AB50="","",IF(ISNUMBER(SEARCH(":",AB50)),MID(AB50,FIND(":",AB50)+2,FIND("(",AB50)-FIND(":",AB50)-3),LEFT(AB50,FIND("(",AB50)-2)))</f>
        <v/>
      </c>
      <c r="V50" s="102" t="str">
        <f>IF(AB50="","",MID(AB50,FIND("(",AB50)+1,4))</f>
        <v/>
      </c>
      <c r="W50" s="103" t="str">
        <f>IF(ISNUMBER(SEARCH("*female*",AB50)),"female",IF(ISNUMBER(SEARCH("*male*",AB50)),"male",""))</f>
        <v/>
      </c>
      <c r="X50" s="104" t="str">
        <f>IF(AB50="","",IF(ISERROR(MID(AB50,FIND("male,",AB50)+6,(FIND(")",AB50)-(FIND("male,",AB50)+6))))=TRUE,"missing/error",MID(AB50,FIND("male,",AB50)+6,(FIND(")",AB50)-(FIND("male,",AB50)+6)))))</f>
        <v/>
      </c>
      <c r="Y50" s="105" t="str">
        <f>IF(U50="","",(MID(U50,(SEARCH("^^",SUBSTITUTE(U50," ","^^",LEN(U50)-LEN(SUBSTITUTE(U50," ","")))))+1,99)&amp;"_"&amp;LEFT(U50,FIND(" ",U50)-1)&amp;"_"&amp;V50))</f>
        <v/>
      </c>
      <c r="Z50" s="2" t="str">
        <f>IF(AB50="","",IF((LEN(AB50)-LEN(SUBSTITUTE(AB50,"male","")))/LEN("male")&gt;1,"!",IF(RIGHT(AB50,1)=")","",IF(RIGHT(AB50,2)=") ","",IF(RIGHT(AB50,2)=").","","!!")))))</f>
        <v/>
      </c>
      <c r="AA50" s="96"/>
      <c r="AB50" s="286"/>
      <c r="AC50" s="97" t="str">
        <f>IF(AG50="","",AC$3)</f>
        <v/>
      </c>
      <c r="AD50" s="98" t="str">
        <f>IF(AG50="","",AC$1)</f>
        <v/>
      </c>
      <c r="AE50" s="99"/>
      <c r="AF50" s="100"/>
      <c r="AG50" s="101" t="str">
        <f>IF(AN50="","",IF(ISNUMBER(SEARCH(":",AN50)),MID(AN50,FIND(":",AN50)+2,FIND("(",AN50)-FIND(":",AN50)-3),LEFT(AN50,FIND("(",AN50)-2)))</f>
        <v/>
      </c>
      <c r="AH50" s="102" t="str">
        <f>IF(AN50="","",MID(AN50,FIND("(",AN50)+1,4))</f>
        <v/>
      </c>
      <c r="AI50" s="103" t="str">
        <f>IF(ISNUMBER(SEARCH("*female*",AN50)),"female",IF(ISNUMBER(SEARCH("*male*",AN50)),"male",""))</f>
        <v/>
      </c>
      <c r="AJ50" s="104" t="str">
        <f>IF(AN50="","",IF(ISERROR(MID(AN50,FIND("male,",AN50)+6,(FIND(")",AN50)-(FIND("male,",AN50)+6))))=TRUE,"missing/error",MID(AN50,FIND("male,",AN50)+6,(FIND(")",AN50)-(FIND("male,",AN50)+6)))))</f>
        <v/>
      </c>
      <c r="AK50" s="105" t="str">
        <f>IF(AG50="","",(MID(AG50,(SEARCH("^^",SUBSTITUTE(AG50," ","^^",LEN(AG50)-LEN(SUBSTITUTE(AG50," ","")))))+1,99)&amp;"_"&amp;LEFT(AG50,FIND(" ",AG50)-1)&amp;"_"&amp;AH50))</f>
        <v/>
      </c>
      <c r="AM50" s="96"/>
      <c r="AN50" s="286"/>
      <c r="AO50" s="97" t="str">
        <f>IF(AS50="","",AO$3)</f>
        <v/>
      </c>
      <c r="AP50" s="98" t="str">
        <f>IF(AS50="","",AO$1)</f>
        <v/>
      </c>
      <c r="AQ50" s="99" t="s">
        <v>286</v>
      </c>
      <c r="AR50" s="100"/>
      <c r="AS50" s="101" t="str">
        <f>IF(AZ50="","",IF(ISNUMBER(SEARCH(":",AZ50)),MID(AZ50,FIND(":",AZ50)+2,FIND("(",AZ50)-FIND(":",AZ50)-3),LEFT(AZ50,FIND("(",AZ50)-2)))</f>
        <v/>
      </c>
      <c r="AT50" s="102" t="str">
        <f>IF(AZ50="","",MID(AZ50,FIND("(",AZ50)+1,4))</f>
        <v/>
      </c>
      <c r="AU50" s="103" t="str">
        <f>IF(ISNUMBER(SEARCH("*female*",AZ50)),"female",IF(ISNUMBER(SEARCH("*male*",AZ50)),"male",""))</f>
        <v/>
      </c>
      <c r="AV50" s="104" t="str">
        <f>IF(AZ50="","",IF(ISERROR(MID(AZ50,FIND("male,",AZ50)+6,(FIND(")",AZ50)-(FIND("male,",AZ50)+6))))=TRUE,"missing/error",MID(AZ50,FIND("male,",AZ50)+6,(FIND(")",AZ50)-(FIND("male,",AZ50)+6)))))</f>
        <v/>
      </c>
      <c r="AW50" s="105" t="str">
        <f>IF(AS50="","",(MID(AS50,(SEARCH("^^",SUBSTITUTE(AS50," ","^^",LEN(AS50)-LEN(SUBSTITUTE(AS50," ","")))))+1,99)&amp;"_"&amp;LEFT(AS50,FIND(" ",AS50)-1)&amp;"_"&amp;AT50))</f>
        <v/>
      </c>
      <c r="AX50" s="2" t="str">
        <f>IF(AZ50="","",IF((LEN(AZ50)-LEN(SUBSTITUTE(AZ50,"male","")))/LEN("male")&gt;1,"!",IF(RIGHT(AZ50,1)=")","",IF(RIGHT(AZ50,2)=") ","",IF(RIGHT(AZ50,2)=").","","!!")))))</f>
        <v/>
      </c>
      <c r="AY50" s="96"/>
      <c r="AZ50" s="286"/>
      <c r="BA50" s="97" t="str">
        <f>IF(BE50="","",BA$3)</f>
        <v/>
      </c>
      <c r="BB50" s="98" t="str">
        <f>IF(BE50="","",BA$1)</f>
        <v/>
      </c>
      <c r="BC50" s="99"/>
      <c r="BD50" s="100"/>
      <c r="BE50" s="101" t="str">
        <f>IF(BL50="","",IF(ISNUMBER(SEARCH(":",BL50)),MID(BL50,FIND(":",BL50)+2,FIND("(",BL50)-FIND(":",BL50)-3),LEFT(BL50,FIND("(",BL50)-2)))</f>
        <v/>
      </c>
      <c r="BF50" s="102" t="str">
        <f>IF(BL50="","",MID(BL50,FIND("(",BL50)+1,4))</f>
        <v/>
      </c>
      <c r="BG50" s="103" t="str">
        <f>IF(ISNUMBER(SEARCH("*female*",BL50)),"female",IF(ISNUMBER(SEARCH("*male*",BL50)),"male",""))</f>
        <v/>
      </c>
      <c r="BH50" s="104" t="str">
        <f>IF(BL50="","",IF(ISERROR(MID(BL50,FIND("male,",BL50)+6,(FIND(")",BL50)-(FIND("male,",BL50)+6))))=TRUE,"missing/error",MID(BL50,FIND("male,",BL50)+6,(FIND(")",BL50)-(FIND("male,",BL50)+6)))))</f>
        <v/>
      </c>
      <c r="BI50" s="105" t="str">
        <f>IF(BE50="","",(MID(BE50,(SEARCH("^^",SUBSTITUTE(BE50," ","^^",LEN(BE50)-LEN(SUBSTITUTE(BE50," ","")))))+1,99)&amp;"_"&amp;LEFT(BE50,FIND(" ",BE50)-1)&amp;"_"&amp;BF50))</f>
        <v/>
      </c>
      <c r="BJ50" s="2" t="str">
        <f>IF(BL50="","",IF((LEN(BL50)-LEN(SUBSTITUTE(BL50,"male","")))/LEN("male")&gt;1,"!",IF(RIGHT(BL50,1)=")","",IF(RIGHT(BL50,2)=") ","",IF(RIGHT(BL50,2)=").","","!!")))))</f>
        <v/>
      </c>
      <c r="BK50" s="96"/>
      <c r="BL50" s="286"/>
      <c r="BM50" s="97" t="str">
        <f>IF(BQ50="","",BM$3)</f>
        <v/>
      </c>
      <c r="BN50" s="98" t="str">
        <f>IF(BQ50="","",BM$1)</f>
        <v/>
      </c>
      <c r="BO50" s="99"/>
      <c r="BP50" s="100"/>
      <c r="BQ50" s="101" t="str">
        <f>IF(BX50="","",IF(ISNUMBER(SEARCH(":",BX50)),MID(BX50,FIND(":",BX50)+2,FIND("(",BX50)-FIND(":",BX50)-3),LEFT(BX50,FIND("(",BX50)-2)))</f>
        <v/>
      </c>
      <c r="BR50" s="102" t="str">
        <f>IF(BX50="","",MID(BX50,FIND("(",BX50)+1,4))</f>
        <v/>
      </c>
      <c r="BS50" s="103" t="str">
        <f>IF(ISNUMBER(SEARCH("*female*",BX50)),"female",IF(ISNUMBER(SEARCH("*male*",BX50)),"male",""))</f>
        <v/>
      </c>
      <c r="BT50" s="104" t="str">
        <f>IF(BX50="","",IF(ISERROR(MID(BX50,FIND("male,",BX50)+6,(FIND(")",BX50)-(FIND("male,",BX50)+6))))=TRUE,"missing/error",MID(BX50,FIND("male,",BX50)+6,(FIND(")",BX50)-(FIND("male,",BX50)+6)))))</f>
        <v/>
      </c>
      <c r="BU50" s="105" t="str">
        <f>IF(BQ50="","",(MID(BQ50,(SEARCH("^^",SUBSTITUTE(BQ50," ","^^",LEN(BQ50)-LEN(SUBSTITUTE(BQ50," ","")))))+1,99)&amp;"_"&amp;LEFT(BQ50,FIND(" ",BQ50)-1)&amp;"_"&amp;BR50))</f>
        <v/>
      </c>
      <c r="BV50" s="2" t="str">
        <f>IF(BX50="","",IF((LEN(BX50)-LEN(SUBSTITUTE(BX50,"male","")))/LEN("male")&gt;1,"!",IF(RIGHT(BX50,1)=")","",IF(RIGHT(BX50,2)=") ","",IF(RIGHT(BX50,2)=").","","!!")))))</f>
        <v/>
      </c>
      <c r="BW50" s="96"/>
      <c r="BX50" s="286"/>
      <c r="BY50" s="97" t="str">
        <f>IF(CC50="","",BY$3)</f>
        <v/>
      </c>
      <c r="BZ50" s="98" t="str">
        <f>IF(CC50="","",BY$1)</f>
        <v/>
      </c>
      <c r="CA50" s="99"/>
      <c r="CB50" s="100"/>
      <c r="CC50" s="101" t="str">
        <f>IF(CJ50="","",IF(ISNUMBER(SEARCH(":",CJ50)),MID(CJ50,FIND(":",CJ50)+2,FIND("(",CJ50)-FIND(":",CJ50)-3),LEFT(CJ50,FIND("(",CJ50)-2)))</f>
        <v/>
      </c>
      <c r="CD50" s="102" t="str">
        <f>IF(CJ50="","",MID(CJ50,FIND("(",CJ50)+1,4))</f>
        <v/>
      </c>
      <c r="CE50" s="103" t="str">
        <f>IF(ISNUMBER(SEARCH("*female*",CJ50)),"female",IF(ISNUMBER(SEARCH("*male*",CJ50)),"male",""))</f>
        <v/>
      </c>
      <c r="CF50" s="104" t="str">
        <f>IF(CJ50="","",IF(ISERROR(MID(CJ50,FIND("male,",CJ50)+6,(FIND(")",CJ50)-(FIND("male,",CJ50)+6))))=TRUE,"missing/error",MID(CJ50,FIND("male,",CJ50)+6,(FIND(")",CJ50)-(FIND("male,",CJ50)+6)))))</f>
        <v/>
      </c>
      <c r="CG50" s="105" t="str">
        <f>IF(CC50="","",(MID(CC50,(SEARCH("^^",SUBSTITUTE(CC50," ","^^",LEN(CC50)-LEN(SUBSTITUTE(CC50," ","")))))+1,99)&amp;"_"&amp;LEFT(CC50,FIND(" ",CC50)-1)&amp;"_"&amp;CD50))</f>
        <v/>
      </c>
      <c r="CH50" s="2" t="str">
        <f>IF(CJ50="","",IF((LEN(CJ50)-LEN(SUBSTITUTE(CJ50,"male","")))/LEN("male")&gt;1,"!",IF(RIGHT(CJ50,1)=")","",IF(RIGHT(CJ50,2)=") ","",IF(RIGHT(CJ50,2)=").","","!!")))))</f>
        <v/>
      </c>
      <c r="CI50" s="96"/>
      <c r="CJ50" s="286"/>
      <c r="CK50" s="97" t="str">
        <f>IF(CO50="","",CK$3)</f>
        <v/>
      </c>
      <c r="CL50" s="98" t="str">
        <f>IF(CO50="","",CK$1)</f>
        <v/>
      </c>
      <c r="CM50" s="99"/>
      <c r="CN50" s="100"/>
      <c r="CO50" s="101" t="str">
        <f>IF(CV50="","",IF(ISNUMBER(SEARCH(":",CV50)),MID(CV50,FIND(":",CV50)+2,FIND("(",CV50)-FIND(":",CV50)-3),LEFT(CV50,FIND("(",CV50)-2)))</f>
        <v/>
      </c>
      <c r="CP50" s="102" t="str">
        <f>IF(CV50="","",MID(CV50,FIND("(",CV50)+1,4))</f>
        <v/>
      </c>
      <c r="CQ50" s="103" t="str">
        <f>IF(ISNUMBER(SEARCH("*female*",CV50)),"female",IF(ISNUMBER(SEARCH("*male*",CV50)),"male",""))</f>
        <v/>
      </c>
      <c r="CR50" s="104" t="str">
        <f>IF(CV50="","",IF(ISERROR(MID(CV50,FIND("male,",CV50)+6,(FIND(")",CV50)-(FIND("male,",CV50)+6))))=TRUE,"missing/error",MID(CV50,FIND("male,",CV50)+6,(FIND(")",CV50)-(FIND("male,",CV50)+6)))))</f>
        <v/>
      </c>
      <c r="CS50" s="105" t="str">
        <f>IF(CO50="","",(MID(CO50,(SEARCH("^^",SUBSTITUTE(CO50," ","^^",LEN(CO50)-LEN(SUBSTITUTE(CO50," ","")))))+1,99)&amp;"_"&amp;LEFT(CO50,FIND(" ",CO50)-1)&amp;"_"&amp;CP50))</f>
        <v/>
      </c>
      <c r="CT50" s="2" t="str">
        <f>IF(CV50="","",IF((LEN(CV50)-LEN(SUBSTITUTE(CV50,"male","")))/LEN("male")&gt;1,"!",IF(RIGHT(CV50,1)=")","",IF(RIGHT(CV50,2)=") ","",IF(RIGHT(CV50,2)=").","","!!")))))</f>
        <v/>
      </c>
      <c r="CU50" s="96"/>
      <c r="CV50" s="286"/>
      <c r="CW50" s="97" t="str">
        <f>IF(DA50="","",CW$3)</f>
        <v/>
      </c>
      <c r="CX50" s="98" t="str">
        <f>IF(DA50="","",CW$1)</f>
        <v/>
      </c>
      <c r="CY50" s="99"/>
      <c r="CZ50" s="100"/>
      <c r="DA50" s="101" t="str">
        <f>IF(DH50="","",IF(ISNUMBER(SEARCH(":",DH50)),MID(DH50,FIND(":",DH50)+2,FIND("(",DH50)-FIND(":",DH50)-3),LEFT(DH50,FIND("(",DH50)-2)))</f>
        <v/>
      </c>
      <c r="DB50" s="102" t="str">
        <f>IF(DH50="","",MID(DH50,FIND("(",DH50)+1,4))</f>
        <v/>
      </c>
      <c r="DC50" s="103" t="str">
        <f>IF(ISNUMBER(SEARCH("*female*",DH50)),"female",IF(ISNUMBER(SEARCH("*male*",DH50)),"male",""))</f>
        <v/>
      </c>
      <c r="DD50" s="104" t="str">
        <f>IF(DH50="","",IF(ISERROR(MID(DH50,FIND("male,",DH50)+6,(FIND(")",DH50)-(FIND("male,",DH50)+6))))=TRUE,"missing/error",MID(DH50,FIND("male,",DH50)+6,(FIND(")",DH50)-(FIND("male,",DH50)+6)))))</f>
        <v/>
      </c>
      <c r="DE50" s="105" t="str">
        <f>IF(DA50="","",(MID(DA50,(SEARCH("^^",SUBSTITUTE(DA50," ","^^",LEN(DA50)-LEN(SUBSTITUTE(DA50," ","")))))+1,99)&amp;"_"&amp;LEFT(DA50,FIND(" ",DA50)-1)&amp;"_"&amp;DB50))</f>
        <v/>
      </c>
      <c r="DF50" s="2" t="str">
        <f>IF(DH50="","",IF((LEN(DH50)-LEN(SUBSTITUTE(DH50,"male","")))/LEN("male")&gt;1,"!",IF(RIGHT(DH50,1)=")","",IF(RIGHT(DH50,2)=") ","",IF(RIGHT(DH50,2)=").","","!!")))))</f>
        <v/>
      </c>
      <c r="DG50" s="96"/>
      <c r="DH50" s="286"/>
      <c r="DI50" s="97" t="str">
        <f>IF(DM50="","",DI$3)</f>
        <v/>
      </c>
      <c r="DJ50" s="98" t="str">
        <f>IF(DM50="","",DI$1)</f>
        <v/>
      </c>
      <c r="DK50" s="99"/>
      <c r="DL50" s="100"/>
      <c r="DM50" s="101" t="str">
        <f>IF(DT50="","",IF(ISNUMBER(SEARCH(":",DT50)),MID(DT50,FIND(":",DT50)+2,FIND("(",DT50)-FIND(":",DT50)-3),LEFT(DT50,FIND("(",DT50)-2)))</f>
        <v/>
      </c>
      <c r="DN50" s="102" t="str">
        <f>IF(DT50="","",MID(DT50,FIND("(",DT50)+1,4))</f>
        <v/>
      </c>
      <c r="DO50" s="103" t="str">
        <f>IF(ISNUMBER(SEARCH("*female*",DT50)),"female",IF(ISNUMBER(SEARCH("*male*",DT50)),"male",""))</f>
        <v/>
      </c>
      <c r="DP50" s="104" t="str">
        <f>IF(DT50="","",IF(ISERROR(MID(DT50,FIND("male,",DT50)+6,(FIND(")",DT50)-(FIND("male,",DT50)+6))))=TRUE,"missing/error",MID(DT50,FIND("male,",DT50)+6,(FIND(")",DT50)-(FIND("male,",DT50)+6)))))</f>
        <v/>
      </c>
      <c r="DQ50" s="105" t="str">
        <f>IF(DM50="","",(MID(DM50,(SEARCH("^^",SUBSTITUTE(DM50," ","^^",LEN(DM50)-LEN(SUBSTITUTE(DM50," ","")))))+1,99)&amp;"_"&amp;LEFT(DM50,FIND(" ",DM50)-1)&amp;"_"&amp;DN50))</f>
        <v/>
      </c>
      <c r="DR50" s="2" t="str">
        <f>IF(DT50="","",IF((LEN(DT50)-LEN(SUBSTITUTE(DT50,"male","")))/LEN("male")&gt;1,"!",IF(RIGHT(DT50,1)=")","",IF(RIGHT(DT50,2)=") ","",IF(RIGHT(DT50,2)=").","","!!")))))</f>
        <v/>
      </c>
      <c r="DS50" s="96"/>
      <c r="DT50" s="286"/>
      <c r="DU50" s="97" t="str">
        <f>IF(DY50="","",DU$3)</f>
        <v/>
      </c>
      <c r="DV50" s="98" t="str">
        <f>IF(DY50="","",DU$1)</f>
        <v/>
      </c>
      <c r="DW50" s="99"/>
      <c r="DX50" s="100"/>
      <c r="DY50" s="101" t="str">
        <f>IF(EF50="","",IF(ISNUMBER(SEARCH(":",EF50)),MID(EF50,FIND(":",EF50)+2,FIND("(",EF50)-FIND(":",EF50)-3),LEFT(EF50,FIND("(",EF50)-2)))</f>
        <v/>
      </c>
      <c r="DZ50" s="102" t="str">
        <f>IF(EF50="","",MID(EF50,FIND("(",EF50)+1,4))</f>
        <v/>
      </c>
      <c r="EA50" s="103" t="str">
        <f>IF(ISNUMBER(SEARCH("*female*",EF50)),"female",IF(ISNUMBER(SEARCH("*male*",EF50)),"male",""))</f>
        <v/>
      </c>
      <c r="EB50" s="104" t="str">
        <f>IF(EF50="","",IF(ISERROR(MID(EF50,FIND("male,",EF50)+6,(FIND(")",EF50)-(FIND("male,",EF50)+6))))=TRUE,"missing/error",MID(EF50,FIND("male,",EF50)+6,(FIND(")",EF50)-(FIND("male,",EF50)+6)))))</f>
        <v/>
      </c>
      <c r="EC50" s="105" t="str">
        <f>IF(DY50="","",(MID(DY50,(SEARCH("^^",SUBSTITUTE(DY50," ","^^",LEN(DY50)-LEN(SUBSTITUTE(DY50," ","")))))+1,99)&amp;"_"&amp;LEFT(DY50,FIND(" ",DY50)-1)&amp;"_"&amp;DZ50))</f>
        <v/>
      </c>
      <c r="EE50" s="96"/>
      <c r="EF50" s="286"/>
      <c r="EG50" s="97" t="str">
        <f>IF(EK50="","",EG$3)</f>
        <v/>
      </c>
      <c r="EH50" s="98" t="str">
        <f>IF(EK50="","",EG$1)</f>
        <v/>
      </c>
      <c r="EI50" s="99"/>
      <c r="EJ50" s="100"/>
      <c r="EK50" s="101" t="str">
        <f>IF(ER50="","",IF(ISNUMBER(SEARCH(":",ER50)),MID(ER50,FIND(":",ER50)+2,FIND("(",ER50)-FIND(":",ER50)-3),LEFT(ER50,FIND("(",ER50)-2)))</f>
        <v/>
      </c>
      <c r="EL50" s="102" t="str">
        <f>IF(ER50="","",MID(ER50,FIND("(",ER50)+1,4))</f>
        <v/>
      </c>
      <c r="EM50" s="103" t="str">
        <f>IF(ISNUMBER(SEARCH("*female*",ER50)),"female",IF(ISNUMBER(SEARCH("*male*",ER50)),"male",""))</f>
        <v/>
      </c>
      <c r="EN50" s="104" t="str">
        <f>IF(ER50="","",IF(ISERROR(MID(ER50,FIND("male,",ER50)+6,(FIND(")",ER50)-(FIND("male,",ER50)+6))))=TRUE,"missing/error",MID(ER50,FIND("male,",ER50)+6,(FIND(")",ER50)-(FIND("male,",ER50)+6)))))</f>
        <v/>
      </c>
      <c r="EO50" s="105" t="str">
        <f>IF(EK50="","",(MID(EK50,(SEARCH("^^",SUBSTITUTE(EK50," ","^^",LEN(EK50)-LEN(SUBSTITUTE(EK50," ","")))))+1,99)&amp;"_"&amp;LEFT(EK50,FIND(" ",EK50)-1)&amp;"_"&amp;EL50))</f>
        <v/>
      </c>
      <c r="EQ50" s="96"/>
      <c r="ER50" s="286"/>
      <c r="ES50" s="97" t="str">
        <f>IF(EW50="","",ES$3)</f>
        <v/>
      </c>
      <c r="ET50" s="98" t="str">
        <f>IF(EW50="","",ES$1)</f>
        <v/>
      </c>
      <c r="EU50" s="99"/>
      <c r="EV50" s="100"/>
      <c r="EW50" s="101" t="str">
        <f>IF(FD50="","",IF(ISNUMBER(SEARCH(":",FD50)),MID(FD50,FIND(":",FD50)+2,FIND("(",FD50)-FIND(":",FD50)-3),LEFT(FD50,FIND("(",FD50)-2)))</f>
        <v/>
      </c>
      <c r="EX50" s="102" t="str">
        <f>IF(FD50="","",MID(FD50,FIND("(",FD50)+1,4))</f>
        <v/>
      </c>
      <c r="EY50" s="103" t="str">
        <f>IF(ISNUMBER(SEARCH("*female*",FD50)),"female",IF(ISNUMBER(SEARCH("*male*",FD50)),"male",""))</f>
        <v/>
      </c>
      <c r="EZ50" s="104" t="str">
        <f>IF(FD50="","",IF(ISERROR(MID(FD50,FIND("male,",FD50)+6,(FIND(")",FD50)-(FIND("male,",FD50)+6))))=TRUE,"missing/error",MID(FD50,FIND("male,",FD50)+6,(FIND(")",FD50)-(FIND("male,",FD50)+6)))))</f>
        <v/>
      </c>
      <c r="FA50" s="105" t="str">
        <f>IF(EW50="","",(MID(EW50,(SEARCH("^^",SUBSTITUTE(EW50," ","^^",LEN(EW50)-LEN(SUBSTITUTE(EW50," ","")))))+1,99)&amp;"_"&amp;LEFT(EW50,FIND(" ",EW50)-1)&amp;"_"&amp;EX50))</f>
        <v/>
      </c>
      <c r="FB50" s="2" t="str">
        <f>IF(FD50="","",IF((LEN(FD50)-LEN(SUBSTITUTE(FD50,"male","")))/LEN("male")&gt;1,"!",IF(RIGHT(FD50,1)=")","",IF(RIGHT(FD50,2)=") ","",IF(RIGHT(FD50,2)=").","","!!")))))</f>
        <v/>
      </c>
      <c r="FC50" s="96"/>
      <c r="FD50" s="286"/>
      <c r="FE50" s="97" t="str">
        <f>IF(FI50="","",FE$3)</f>
        <v/>
      </c>
      <c r="FF50" s="98" t="str">
        <f>IF(FI50="","",FE$1)</f>
        <v/>
      </c>
      <c r="FG50" s="99"/>
      <c r="FH50" s="100"/>
      <c r="FI50" s="101" t="str">
        <f>IF(FP50="","",IF(ISNUMBER(SEARCH(":",FP50)),MID(FP50,FIND(":",FP50)+2,FIND("(",FP50)-FIND(":",FP50)-3),LEFT(FP50,FIND("(",FP50)-2)))</f>
        <v/>
      </c>
      <c r="FJ50" s="102" t="str">
        <f>IF(FP50="","",MID(FP50,FIND("(",FP50)+1,4))</f>
        <v/>
      </c>
      <c r="FK50" s="103" t="str">
        <f>IF(ISNUMBER(SEARCH("*female*",FP50)),"female",IF(ISNUMBER(SEARCH("*male*",FP50)),"male",""))</f>
        <v/>
      </c>
      <c r="FL50" s="104" t="str">
        <f>IF(FP50="","",IF(ISERROR(MID(FP50,FIND("male,",FP50)+6,(FIND(")",FP50)-(FIND("male,",FP50)+6))))=TRUE,"missing/error",MID(FP50,FIND("male,",FP50)+6,(FIND(")",FP50)-(FIND("male,",FP50)+6)))))</f>
        <v/>
      </c>
      <c r="FM50" s="105" t="str">
        <f>IF(FI50="","",(MID(FI50,(SEARCH("^^",SUBSTITUTE(FI50," ","^^",LEN(FI50)-LEN(SUBSTITUTE(FI50," ","")))))+1,99)&amp;"_"&amp;LEFT(FI50,FIND(" ",FI50)-1)&amp;"_"&amp;FJ50))</f>
        <v/>
      </c>
      <c r="FO50" s="96"/>
      <c r="FP50" s="286"/>
      <c r="FQ50" s="97" t="str">
        <f>IF(FU50="","",FQ$3)</f>
        <v/>
      </c>
      <c r="FR50" s="98" t="str">
        <f>IF(FU50="","",FQ$1)</f>
        <v/>
      </c>
      <c r="FS50" s="99"/>
      <c r="FT50" s="100"/>
      <c r="FU50" s="101" t="str">
        <f>IF(GB50="","",IF(ISNUMBER(SEARCH(":",GB50)),MID(GB50,FIND(":",GB50)+2,FIND("(",GB50)-FIND(":",GB50)-3),LEFT(GB50,FIND("(",GB50)-2)))</f>
        <v/>
      </c>
      <c r="FV50" s="102" t="str">
        <f>IF(GB50="","",MID(GB50,FIND("(",GB50)+1,4))</f>
        <v/>
      </c>
      <c r="FW50" s="103" t="str">
        <f>IF(ISNUMBER(SEARCH("*female*",GB50)),"female",IF(ISNUMBER(SEARCH("*male*",GB50)),"male",""))</f>
        <v/>
      </c>
      <c r="FX50" s="104" t="str">
        <f>IF(GB50="","",IF(ISERROR(MID(GB50,FIND("male,",GB50)+6,(FIND(")",GB50)-(FIND("male,",GB50)+6))))=TRUE,"missing/error",MID(GB50,FIND("male,",GB50)+6,(FIND(")",GB50)-(FIND("male,",GB50)+6)))))</f>
        <v/>
      </c>
      <c r="FY50" s="105" t="str">
        <f>IF(FU50="","",(MID(FU50,(SEARCH("^^",SUBSTITUTE(FU50," ","^^",LEN(FU50)-LEN(SUBSTITUTE(FU50," ","")))))+1,99)&amp;"_"&amp;LEFT(FU50,FIND(" ",FU50)-1)&amp;"_"&amp;FV50))</f>
        <v/>
      </c>
      <c r="GA50" s="96"/>
      <c r="GB50" s="286"/>
      <c r="GC50" s="97" t="str">
        <f>IF(GG50="","",GC$3)</f>
        <v/>
      </c>
      <c r="GD50" s="98" t="str">
        <f>IF(GG50="","",GC$1)</f>
        <v/>
      </c>
      <c r="GE50" s="99"/>
      <c r="GF50" s="100"/>
      <c r="GG50" s="101" t="str">
        <f>IF(GN50="","",IF(ISNUMBER(SEARCH(":",GN50)),MID(GN50,FIND(":",GN50)+2,FIND("(",GN50)-FIND(":",GN50)-3),LEFT(GN50,FIND("(",GN50)-2)))</f>
        <v/>
      </c>
      <c r="GH50" s="102" t="str">
        <f>IF(GN50="","",MID(GN50,FIND("(",GN50)+1,4))</f>
        <v/>
      </c>
      <c r="GI50" s="103" t="str">
        <f>IF(ISNUMBER(SEARCH("*female*",GN50)),"female",IF(ISNUMBER(SEARCH("*male*",GN50)),"male",""))</f>
        <v/>
      </c>
      <c r="GJ50" s="104" t="str">
        <f>IF(GN50="","",IF(ISERROR(MID(GN50,FIND("male,",GN50)+6,(FIND(")",GN50)-(FIND("male,",GN50)+6))))=TRUE,"missing/error",MID(GN50,FIND("male,",GN50)+6,(FIND(")",GN50)-(FIND("male,",GN50)+6)))))</f>
        <v/>
      </c>
      <c r="GK50" s="105" t="str">
        <f>IF(GG50="","",(MID(GG50,(SEARCH("^^",SUBSTITUTE(GG50," ","^^",LEN(GG50)-LEN(SUBSTITUTE(GG50," ","")))))+1,99)&amp;"_"&amp;LEFT(GG50,FIND(" ",GG50)-1)&amp;"_"&amp;GH50))</f>
        <v/>
      </c>
      <c r="GL50" s="2" t="str">
        <f>IF(GN50="","",IF((LEN(GN50)-LEN(SUBSTITUTE(GN50,"male","")))/LEN("male")&gt;1,"!",IF(RIGHT(GN50,1)=")","",IF(RIGHT(GN50,2)=") ","",IF(RIGHT(GN50,2)=").","","!!")))))</f>
        <v/>
      </c>
      <c r="GM50" s="96"/>
      <c r="GN50" s="286"/>
      <c r="GO50" s="97" t="str">
        <f t="shared" ref="GO50:GO62" si="291">IF(GS50="","",GO$3)</f>
        <v/>
      </c>
      <c r="GP50" s="98" t="str">
        <f t="shared" ref="GP50:GP62" si="292">IF(GS50="","",GO$1)</f>
        <v/>
      </c>
      <c r="GQ50" s="99" t="str">
        <f>IF(GS50="","",GO$2)</f>
        <v/>
      </c>
      <c r="GR50" s="100" t="str">
        <f>IF(GS50="","",GO$3)</f>
        <v/>
      </c>
      <c r="GS50" s="101" t="str">
        <f t="shared" ref="GS50:GS62" si="293">IF(GZ50="","",IF(ISNUMBER(SEARCH(":",GZ50)),MID(GZ50,FIND(":",GZ50)+2,FIND("(",GZ50)-FIND(":",GZ50)-3),LEFT(GZ50,FIND("(",GZ50)-2)))</f>
        <v/>
      </c>
      <c r="GT50" s="102" t="str">
        <f t="shared" ref="GT50:GT62" si="294">IF(GZ50="","",MID(GZ50,FIND("(",GZ50)+1,4))</f>
        <v/>
      </c>
      <c r="GU50" s="103" t="str">
        <f t="shared" ref="GU50:GU62" si="295">IF(ISNUMBER(SEARCH("*female*",GZ50)),"female",IF(ISNUMBER(SEARCH("*male*",GZ50)),"male",""))</f>
        <v/>
      </c>
      <c r="GV50" s="104" t="str">
        <f t="shared" ref="GV50:GV62" si="296">IF(GZ50="","",IF(ISERROR(MID(GZ50,FIND("male,",GZ50)+6,(FIND(")",GZ50)-(FIND("male,",GZ50)+6))))=TRUE,"missing/error",MID(GZ50,FIND("male,",GZ50)+6,(FIND(")",GZ50)-(FIND("male,",GZ50)+6)))))</f>
        <v/>
      </c>
      <c r="GW50" s="105" t="str">
        <f t="shared" ref="GW50:GW62" si="297">IF(GS50="","",(MID(GS50,(SEARCH("^^",SUBSTITUTE(GS50," ","^^",LEN(GS50)-LEN(SUBSTITUTE(GS50," ","")))))+1,99)&amp;"_"&amp;LEFT(GS50,FIND(" ",GS50)-1)&amp;"_"&amp;GT50))</f>
        <v/>
      </c>
      <c r="GX50" s="2" t="str">
        <f t="shared" ref="GX50:GX62" si="298">IF(GZ50="","",IF((LEN(GZ50)-LEN(SUBSTITUTE(GZ50,"male","")))/LEN("male")&gt;1,"!",IF(RIGHT(GZ50,1)=")","",IF(RIGHT(GZ50,2)=") ","",IF(RIGHT(GZ50,2)=").","","!!")))))</f>
        <v/>
      </c>
      <c r="GY50" s="96"/>
      <c r="GZ50" s="286"/>
      <c r="HA50" s="97" t="str">
        <f t="shared" ref="HA50:HA60" si="299">IF(HE50="","",HA$3)</f>
        <v/>
      </c>
      <c r="HB50" s="98" t="str">
        <f t="shared" ref="HB50:HB60" si="300">IF(HE50="","",HA$1)</f>
        <v/>
      </c>
      <c r="HC50" s="293" t="str">
        <f t="shared" si="220"/>
        <v/>
      </c>
      <c r="HD50" s="293" t="str">
        <f t="shared" si="221"/>
        <v/>
      </c>
      <c r="HE50" s="101" t="str">
        <f t="shared" ref="HE50:HE60" si="301">IF(HL50="","",IF(ISNUMBER(SEARCH(":",HL50)),MID(HL50,FIND(":",HL50)+2,FIND("(",HL50)-FIND(":",HL50)-3),LEFT(HL50,FIND("(",HL50)-2)))</f>
        <v/>
      </c>
      <c r="HF50" s="102" t="str">
        <f t="shared" ref="HF50:HF60" si="302">IF(HL50="","",MID(HL50,FIND("(",HL50)+1,4))</f>
        <v/>
      </c>
      <c r="HG50" s="103" t="str">
        <f t="shared" ref="HG50:HG60" si="303">IF(ISNUMBER(SEARCH("*female*",HL50)),"female",IF(ISNUMBER(SEARCH("*male*",HL50)),"male",""))</f>
        <v/>
      </c>
      <c r="HH50" s="104" t="str">
        <f t="shared" ref="HH50:HH60" si="304">IF(HL50="","",IF(ISERROR(MID(HL50,FIND("male,",HL50)+6,(FIND(")",HL50)-(FIND("male,",HL50)+6))))=TRUE,"missing/error",MID(HL50,FIND("male,",HL50)+6,(FIND(")",HL50)-(FIND("male,",HL50)+6)))))</f>
        <v/>
      </c>
      <c r="HI50" s="105" t="str">
        <f t="shared" ref="HI50:HI60" si="305">IF(HE50="","",(MID(HE50,(SEARCH("^^",SUBSTITUTE(HE50," ","^^",LEN(HE50)-LEN(SUBSTITUTE(HE50," ","")))))+1,99)&amp;"_"&amp;LEFT(HE50,FIND(" ",HE50)-1)&amp;"_"&amp;HF50))</f>
        <v/>
      </c>
      <c r="HJ50" s="2" t="str">
        <f t="shared" ref="HJ50:HJ60" si="306">IF(HL50="","",IF((LEN(HL50)-LEN(SUBSTITUTE(HL50,"male","")))/LEN("male")&gt;1,"!",IF(RIGHT(HL50,1)=")","",IF(RIGHT(HL50,2)=") ","",IF(RIGHT(HL50,2)=").","","!!")))))</f>
        <v/>
      </c>
      <c r="HK50" s="96"/>
      <c r="HL50" s="286"/>
      <c r="HM50" s="97" t="str">
        <f t="shared" ref="HM50:HM60" si="307">IF(HQ50="","",HM$3)</f>
        <v/>
      </c>
      <c r="HN50" s="98" t="str">
        <f t="shared" ref="HN50:HN60" si="308">IF(HQ50="","",HM$1)</f>
        <v/>
      </c>
      <c r="HO50" s="293" t="str">
        <f t="shared" si="96"/>
        <v/>
      </c>
      <c r="HP50" s="293" t="str">
        <f t="shared" si="97"/>
        <v/>
      </c>
      <c r="HQ50" s="101" t="str">
        <f t="shared" ref="HQ50:HQ60" si="309">IF(HX50="","",IF(ISNUMBER(SEARCH(":",HX50)),MID(HX50,FIND(":",HX50)+2,FIND("(",HX50)-FIND(":",HX50)-3),LEFT(HX50,FIND("(",HX50)-2)))</f>
        <v/>
      </c>
      <c r="HR50" s="102" t="str">
        <f t="shared" ref="HR50:HR60" si="310">IF(HX50="","",MID(HX50,FIND("(",HX50)+1,4))</f>
        <v/>
      </c>
      <c r="HS50" s="103" t="str">
        <f t="shared" ref="HS50:HS60" si="311">IF(ISNUMBER(SEARCH("*female*",HX50)),"female",IF(ISNUMBER(SEARCH("*male*",HX50)),"male",""))</f>
        <v/>
      </c>
      <c r="HT50" s="104" t="str">
        <f t="shared" si="25"/>
        <v/>
      </c>
      <c r="HU50" s="105" t="str">
        <f t="shared" ref="HU50:HU60" si="312">IF(HQ50="","",(MID(HQ50,(SEARCH("^^",SUBSTITUTE(HQ50," ","^^",LEN(HQ50)-LEN(SUBSTITUTE(HQ50," ","")))))+1,99)&amp;"_"&amp;LEFT(HQ50,FIND(" ",HQ50)-1)&amp;"_"&amp;HR50))</f>
        <v/>
      </c>
      <c r="HV50" s="2" t="str">
        <f t="shared" ref="HV50:HV60" si="313">IF(HX50="","",IF((LEN(HX50)-LEN(SUBSTITUTE(HX50,"male","")))/LEN("male")&gt;1,"!",IF(RIGHT(HX50,1)=")","",IF(RIGHT(HX50,2)=") ","",IF(RIGHT(HX50,2)=").","","!!")))))</f>
        <v/>
      </c>
      <c r="HW50" s="96"/>
      <c r="HX50" s="286"/>
      <c r="HY50" s="97" t="str">
        <f t="shared" ref="HY50:HY60" si="314">IF(IC50="","",HY$3)</f>
        <v/>
      </c>
      <c r="HZ50" s="98" t="str">
        <f t="shared" ref="HZ50:HZ60" si="315">IF(IC50="","",HY$1)</f>
        <v/>
      </c>
      <c r="IA50" s="293" t="str">
        <f t="shared" si="222"/>
        <v/>
      </c>
      <c r="IB50" s="293" t="str">
        <f t="shared" si="223"/>
        <v/>
      </c>
      <c r="IC50" s="101" t="str">
        <f t="shared" ref="IC50:IC60" si="316">IF(IJ50="","",IF(ISNUMBER(SEARCH(":",IJ50)),MID(IJ50,FIND(":",IJ50)+2,FIND("(",IJ50)-FIND(":",IJ50)-3),LEFT(IJ50,FIND("(",IJ50)-2)))</f>
        <v/>
      </c>
      <c r="ID50" s="102" t="str">
        <f t="shared" ref="ID50:ID60" si="317">IF(IJ50="","",MID(IJ50,FIND("(",IJ50)+1,4))</f>
        <v/>
      </c>
      <c r="IE50" s="103" t="str">
        <f t="shared" ref="IE50:IE60" si="318">IF(ISNUMBER(SEARCH("*female*",IJ50)),"female",IF(ISNUMBER(SEARCH("*male*",IJ50)),"male",""))</f>
        <v/>
      </c>
      <c r="IF50" s="104" t="str">
        <f t="shared" ref="IF50:IF60" si="319">IF(IJ50="","",IF(ISERROR(MID(IJ50,FIND("male,",IJ50)+6,(FIND(")",IJ50)-(FIND("male,",IJ50)+6))))=TRUE,"missing/error",MID(IJ50,FIND("male,",IJ50)+6,(FIND(")",IJ50)-(FIND("male,",IJ50)+6)))))</f>
        <v/>
      </c>
      <c r="IG50" s="105" t="str">
        <f t="shared" ref="IG50:IG60" si="320">IF(IC50="","",(MID(IC50,(SEARCH("^^",SUBSTITUTE(IC50," ","^^",LEN(IC50)-LEN(SUBSTITUTE(IC50," ","")))))+1,99)&amp;"_"&amp;LEFT(IC50,FIND(" ",IC50)-1)&amp;"_"&amp;ID50))</f>
        <v/>
      </c>
      <c r="IH50" s="2" t="str">
        <f t="shared" ref="IH50:IH60" si="321">IF(IJ50="","",IF((LEN(IJ50)-LEN(SUBSTITUTE(IJ50,"male","")))/LEN("male")&gt;1,"!",IF(RIGHT(IJ50,1)=")","",IF(RIGHT(IJ50,2)=") ","",IF(RIGHT(IJ50,2)=").","","!!")))))</f>
        <v/>
      </c>
      <c r="II50" s="96"/>
      <c r="IJ50" s="286"/>
      <c r="IK50" s="291">
        <f t="shared" si="226"/>
        <v>44856</v>
      </c>
      <c r="IL50" s="292" t="str">
        <f t="shared" si="227"/>
        <v>Draghi I</v>
      </c>
      <c r="IM50" s="293">
        <f t="shared" si="228"/>
        <v>44240</v>
      </c>
      <c r="IN50" s="293">
        <f t="shared" si="229"/>
        <v>44856</v>
      </c>
      <c r="IO50" s="294" t="str">
        <f t="shared" si="230"/>
        <v>Roberto Cingolani</v>
      </c>
      <c r="IP50" s="295" t="str">
        <f t="shared" si="231"/>
        <v>1961</v>
      </c>
      <c r="IQ50" s="296" t="str">
        <f t="shared" si="232"/>
        <v>male</v>
      </c>
      <c r="IR50" s="297" t="str">
        <f t="shared" si="233"/>
        <v>it_independent01</v>
      </c>
      <c r="IS50" s="298" t="str">
        <f t="shared" si="234"/>
        <v>Cingolani_Roberto_1961</v>
      </c>
      <c r="IT50" s="299" t="str">
        <f t="shared" si="235"/>
        <v/>
      </c>
      <c r="IU50" s="300"/>
      <c r="IV50" s="286" t="s">
        <v>2646</v>
      </c>
      <c r="IW50" s="97" t="str">
        <f t="shared" si="284"/>
        <v/>
      </c>
      <c r="IX50" s="98" t="str">
        <f t="shared" si="285"/>
        <v/>
      </c>
      <c r="IY50" s="293" t="str">
        <f t="shared" si="125"/>
        <v/>
      </c>
      <c r="IZ50" s="293" t="str">
        <f t="shared" si="126"/>
        <v/>
      </c>
      <c r="JA50" s="101" t="str">
        <f t="shared" si="286"/>
        <v/>
      </c>
      <c r="JB50" s="102" t="str">
        <f t="shared" si="287"/>
        <v/>
      </c>
      <c r="JC50" s="103" t="str">
        <f t="shared" si="288"/>
        <v/>
      </c>
      <c r="JD50" s="104" t="str">
        <f t="shared" si="289"/>
        <v/>
      </c>
      <c r="JE50" s="105" t="str">
        <f t="shared" si="290"/>
        <v/>
      </c>
      <c r="JG50" s="4"/>
      <c r="JI50" s="97"/>
      <c r="JJ50" s="98"/>
      <c r="JK50" s="99"/>
      <c r="JL50" s="4"/>
      <c r="JM50" s="101"/>
      <c r="JN50" s="102"/>
      <c r="JO50" s="103"/>
      <c r="JP50" s="104"/>
      <c r="JQ50" s="105"/>
      <c r="JS50" s="4"/>
      <c r="JU50" s="97"/>
      <c r="JV50" s="98"/>
      <c r="JW50" s="99"/>
      <c r="JX50" s="4"/>
      <c r="JY50" s="101"/>
      <c r="JZ50" s="102"/>
      <c r="KA50" s="103"/>
      <c r="KB50" s="104"/>
      <c r="KC50" s="105"/>
      <c r="KE50" s="4"/>
    </row>
    <row r="51" spans="1:292" ht="13.5" customHeight="1" x14ac:dyDescent="0.2">
      <c r="A51" s="21"/>
      <c r="B51" s="96" t="s">
        <v>328</v>
      </c>
      <c r="C51" s="2" t="s">
        <v>329</v>
      </c>
      <c r="D51" s="286"/>
      <c r="E51" s="97" t="s">
        <v>286</v>
      </c>
      <c r="F51" s="98" t="s">
        <v>286</v>
      </c>
      <c r="G51" s="99" t="s">
        <v>286</v>
      </c>
      <c r="H51" s="100" t="s">
        <v>286</v>
      </c>
      <c r="I51" s="101" t="s">
        <v>286</v>
      </c>
      <c r="J51" s="102" t="s">
        <v>286</v>
      </c>
      <c r="K51" s="103" t="s">
        <v>286</v>
      </c>
      <c r="L51" s="104" t="s">
        <v>286</v>
      </c>
      <c r="M51" s="105" t="s">
        <v>286</v>
      </c>
      <c r="O51" s="96"/>
      <c r="P51" s="286"/>
      <c r="Q51" s="97" t="s">
        <v>286</v>
      </c>
      <c r="R51" s="98" t="s">
        <v>286</v>
      </c>
      <c r="S51" s="99" t="s">
        <v>286</v>
      </c>
      <c r="T51" s="100" t="s">
        <v>286</v>
      </c>
      <c r="U51" s="101" t="s">
        <v>286</v>
      </c>
      <c r="V51" s="102" t="s">
        <v>286</v>
      </c>
      <c r="W51" s="103" t="s">
        <v>286</v>
      </c>
      <c r="X51" s="104" t="s">
        <v>286</v>
      </c>
      <c r="Y51" s="105" t="s">
        <v>286</v>
      </c>
      <c r="Z51" s="2" t="s">
        <v>286</v>
      </c>
      <c r="AA51" s="96"/>
      <c r="AB51" s="286"/>
      <c r="AC51" s="97" t="s">
        <v>286</v>
      </c>
      <c r="AD51" s="98" t="s">
        <v>286</v>
      </c>
      <c r="AE51" s="99" t="s">
        <v>286</v>
      </c>
      <c r="AF51" s="100" t="s">
        <v>286</v>
      </c>
      <c r="AG51" s="101" t="s">
        <v>286</v>
      </c>
      <c r="AH51" s="102" t="s">
        <v>286</v>
      </c>
      <c r="AI51" s="103" t="s">
        <v>286</v>
      </c>
      <c r="AJ51" s="104" t="s">
        <v>286</v>
      </c>
      <c r="AK51" s="105" t="s">
        <v>286</v>
      </c>
      <c r="AM51" s="96"/>
      <c r="AN51" s="286"/>
      <c r="AO51" s="97" t="s">
        <v>286</v>
      </c>
      <c r="AP51" s="98" t="s">
        <v>286</v>
      </c>
      <c r="AQ51" s="99" t="s">
        <v>286</v>
      </c>
      <c r="AR51" s="100" t="s">
        <v>286</v>
      </c>
      <c r="AS51" s="101" t="s">
        <v>286</v>
      </c>
      <c r="AT51" s="102" t="s">
        <v>286</v>
      </c>
      <c r="AU51" s="103" t="s">
        <v>286</v>
      </c>
      <c r="AV51" s="104" t="s">
        <v>286</v>
      </c>
      <c r="AW51" s="105" t="s">
        <v>286</v>
      </c>
      <c r="AX51" s="2" t="s">
        <v>286</v>
      </c>
      <c r="AY51" s="96"/>
      <c r="AZ51" s="286"/>
      <c r="BA51" s="97" t="s">
        <v>286</v>
      </c>
      <c r="BB51" s="98" t="s">
        <v>286</v>
      </c>
      <c r="BC51" s="99" t="s">
        <v>286</v>
      </c>
      <c r="BD51" s="100" t="s">
        <v>286</v>
      </c>
      <c r="BE51" s="101" t="s">
        <v>286</v>
      </c>
      <c r="BF51" s="102" t="s">
        <v>286</v>
      </c>
      <c r="BG51" s="103" t="s">
        <v>286</v>
      </c>
      <c r="BH51" s="104" t="s">
        <v>286</v>
      </c>
      <c r="BI51" s="105" t="s">
        <v>286</v>
      </c>
      <c r="BJ51" s="2" t="s">
        <v>286</v>
      </c>
      <c r="BK51" s="96"/>
      <c r="BL51" s="286"/>
      <c r="BM51" s="97" t="s">
        <v>286</v>
      </c>
      <c r="BN51" s="98" t="s">
        <v>286</v>
      </c>
      <c r="BO51" s="99" t="s">
        <v>286</v>
      </c>
      <c r="BP51" s="100" t="s">
        <v>286</v>
      </c>
      <c r="BQ51" s="101" t="s">
        <v>286</v>
      </c>
      <c r="BR51" s="102" t="s">
        <v>286</v>
      </c>
      <c r="BS51" s="103" t="s">
        <v>286</v>
      </c>
      <c r="BT51" s="104" t="s">
        <v>286</v>
      </c>
      <c r="BU51" s="105" t="s">
        <v>286</v>
      </c>
      <c r="BV51" s="2" t="s">
        <v>286</v>
      </c>
      <c r="BW51" s="96"/>
      <c r="BX51" s="286"/>
      <c r="BY51" s="97" t="s">
        <v>286</v>
      </c>
      <c r="BZ51" s="98" t="s">
        <v>286</v>
      </c>
      <c r="CA51" s="99" t="s">
        <v>286</v>
      </c>
      <c r="CB51" s="100" t="s">
        <v>286</v>
      </c>
      <c r="CC51" s="101" t="s">
        <v>286</v>
      </c>
      <c r="CD51" s="102" t="s">
        <v>286</v>
      </c>
      <c r="CE51" s="103" t="s">
        <v>286</v>
      </c>
      <c r="CF51" s="104" t="s">
        <v>286</v>
      </c>
      <c r="CG51" s="105" t="s">
        <v>286</v>
      </c>
      <c r="CH51" s="2" t="s">
        <v>286</v>
      </c>
      <c r="CI51" s="96"/>
      <c r="CJ51" s="286"/>
      <c r="CK51" s="97" t="s">
        <v>286</v>
      </c>
      <c r="CL51" s="98" t="s">
        <v>286</v>
      </c>
      <c r="CM51" s="99" t="s">
        <v>286</v>
      </c>
      <c r="CN51" s="100" t="s">
        <v>286</v>
      </c>
      <c r="CO51" s="101" t="s">
        <v>286</v>
      </c>
      <c r="CP51" s="102" t="s">
        <v>286</v>
      </c>
      <c r="CQ51" s="103" t="s">
        <v>286</v>
      </c>
      <c r="CR51" s="104" t="s">
        <v>286</v>
      </c>
      <c r="CS51" s="105" t="s">
        <v>286</v>
      </c>
      <c r="CT51" s="2" t="s">
        <v>286</v>
      </c>
      <c r="CU51" s="96"/>
      <c r="CV51" s="286"/>
      <c r="CW51" s="97" t="s">
        <v>286</v>
      </c>
      <c r="CX51" s="98" t="s">
        <v>286</v>
      </c>
      <c r="CY51" s="99" t="s">
        <v>286</v>
      </c>
      <c r="CZ51" s="100" t="s">
        <v>286</v>
      </c>
      <c r="DA51" s="101" t="s">
        <v>286</v>
      </c>
      <c r="DB51" s="102" t="s">
        <v>286</v>
      </c>
      <c r="DC51" s="103" t="s">
        <v>286</v>
      </c>
      <c r="DD51" s="104" t="s">
        <v>286</v>
      </c>
      <c r="DE51" s="105" t="s">
        <v>286</v>
      </c>
      <c r="DF51" s="2" t="s">
        <v>286</v>
      </c>
      <c r="DG51" s="96"/>
      <c r="DH51" s="286"/>
      <c r="DI51" s="97" t="s">
        <v>286</v>
      </c>
      <c r="DJ51" s="98" t="s">
        <v>286</v>
      </c>
      <c r="DK51" s="99" t="s">
        <v>286</v>
      </c>
      <c r="DL51" s="100" t="s">
        <v>286</v>
      </c>
      <c r="DM51" s="101" t="s">
        <v>286</v>
      </c>
      <c r="DN51" s="102" t="s">
        <v>286</v>
      </c>
      <c r="DO51" s="103" t="s">
        <v>286</v>
      </c>
      <c r="DP51" s="104" t="s">
        <v>286</v>
      </c>
      <c r="DQ51" s="105" t="s">
        <v>286</v>
      </c>
      <c r="DR51" s="2" t="s">
        <v>286</v>
      </c>
      <c r="DS51" s="96"/>
      <c r="DT51" s="286"/>
      <c r="DU51" s="97" t="s">
        <v>286</v>
      </c>
      <c r="DV51" s="98" t="s">
        <v>286</v>
      </c>
      <c r="DW51" s="99" t="s">
        <v>286</v>
      </c>
      <c r="DX51" s="100" t="s">
        <v>286</v>
      </c>
      <c r="DY51" s="101" t="s">
        <v>286</v>
      </c>
      <c r="DZ51" s="102" t="s">
        <v>286</v>
      </c>
      <c r="EA51" s="103" t="s">
        <v>286</v>
      </c>
      <c r="EB51" s="104" t="s">
        <v>286</v>
      </c>
      <c r="EC51" s="105" t="s">
        <v>286</v>
      </c>
      <c r="EE51" s="96"/>
      <c r="EF51" s="286"/>
      <c r="EG51" s="97" t="s">
        <v>286</v>
      </c>
      <c r="EH51" s="98" t="s">
        <v>286</v>
      </c>
      <c r="EI51" s="99" t="s">
        <v>286</v>
      </c>
      <c r="EJ51" s="100" t="s">
        <v>286</v>
      </c>
      <c r="EK51" s="101" t="s">
        <v>286</v>
      </c>
      <c r="EL51" s="102" t="s">
        <v>286</v>
      </c>
      <c r="EM51" s="103" t="s">
        <v>286</v>
      </c>
      <c r="EN51" s="104" t="s">
        <v>286</v>
      </c>
      <c r="EO51" s="105" t="s">
        <v>286</v>
      </c>
      <c r="EQ51" s="96"/>
      <c r="ER51" s="286"/>
      <c r="ES51" s="97">
        <v>39576</v>
      </c>
      <c r="ET51" s="98" t="s">
        <v>519</v>
      </c>
      <c r="EU51" s="99">
        <v>38854</v>
      </c>
      <c r="EV51" s="100">
        <v>39576</v>
      </c>
      <c r="EW51" s="101" t="s">
        <v>726</v>
      </c>
      <c r="EX51" s="102" t="s">
        <v>727</v>
      </c>
      <c r="EY51" s="103" t="s">
        <v>531</v>
      </c>
      <c r="EZ51" s="104" t="s">
        <v>1354</v>
      </c>
      <c r="FA51" s="105" t="s">
        <v>728</v>
      </c>
      <c r="FB51" s="2" t="s">
        <v>286</v>
      </c>
      <c r="FC51" s="96"/>
      <c r="FD51" s="286"/>
      <c r="FE51" s="97">
        <v>40863</v>
      </c>
      <c r="FF51" s="98" t="s">
        <v>520</v>
      </c>
      <c r="FG51" s="99">
        <v>39576</v>
      </c>
      <c r="FH51" s="100">
        <v>40303</v>
      </c>
      <c r="FI51" s="101" t="s">
        <v>729</v>
      </c>
      <c r="FJ51" s="102" t="s">
        <v>619</v>
      </c>
      <c r="FK51" s="103" t="s">
        <v>531</v>
      </c>
      <c r="FL51" s="104" t="s">
        <v>1357</v>
      </c>
      <c r="FM51" s="105" t="s">
        <v>730</v>
      </c>
      <c r="FO51" s="96"/>
      <c r="FP51" s="286"/>
      <c r="FQ51" s="97">
        <v>41391</v>
      </c>
      <c r="FR51" s="98" t="s">
        <v>521</v>
      </c>
      <c r="FS51" s="99">
        <v>40863</v>
      </c>
      <c r="FT51" s="100">
        <v>41391</v>
      </c>
      <c r="FU51" s="101" t="s">
        <v>731</v>
      </c>
      <c r="FV51" s="102" t="s">
        <v>579</v>
      </c>
      <c r="FW51" s="103" t="s">
        <v>531</v>
      </c>
      <c r="FX51" s="104" t="s">
        <v>1434</v>
      </c>
      <c r="FY51" s="105" t="s">
        <v>732</v>
      </c>
      <c r="GA51" s="96"/>
      <c r="GB51" s="286"/>
      <c r="GC51" s="97">
        <f>GC$3</f>
        <v>41692</v>
      </c>
      <c r="GD51" s="98" t="s">
        <v>522</v>
      </c>
      <c r="GE51" s="99">
        <v>41391</v>
      </c>
      <c r="GF51" s="100">
        <f>GC$3</f>
        <v>41692</v>
      </c>
      <c r="GG51" s="101" t="s">
        <v>733</v>
      </c>
      <c r="GH51" s="102" t="s">
        <v>734</v>
      </c>
      <c r="GI51" s="103" t="s">
        <v>531</v>
      </c>
      <c r="GJ51" s="104" t="s">
        <v>1490</v>
      </c>
      <c r="GK51" s="105" t="s">
        <v>736</v>
      </c>
      <c r="GL51" s="2" t="s">
        <v>286</v>
      </c>
      <c r="GM51" s="96"/>
      <c r="GN51" s="286"/>
      <c r="GO51" s="97">
        <f t="shared" si="291"/>
        <v>42711</v>
      </c>
      <c r="GP51" s="98" t="str">
        <f t="shared" si="292"/>
        <v>Renzi I</v>
      </c>
      <c r="GQ51" s="99">
        <f>IF(GS51="","",GO$2)</f>
        <v>41692</v>
      </c>
      <c r="GR51" s="100">
        <v>42465</v>
      </c>
      <c r="GS51" s="101" t="str">
        <f t="shared" si="293"/>
        <v>Federica Guidi</v>
      </c>
      <c r="GT51" s="102" t="str">
        <f t="shared" si="294"/>
        <v>1969</v>
      </c>
      <c r="GU51" s="103" t="str">
        <f t="shared" si="295"/>
        <v>female</v>
      </c>
      <c r="GV51" s="104" t="str">
        <f t="shared" si="296"/>
        <v>it_independent01</v>
      </c>
      <c r="GW51" s="105" t="str">
        <f t="shared" si="297"/>
        <v>Guidi_Federica_1969</v>
      </c>
      <c r="GX51" s="2" t="str">
        <f t="shared" si="298"/>
        <v/>
      </c>
      <c r="GY51" s="96"/>
      <c r="GZ51" s="165" t="s">
        <v>2518</v>
      </c>
      <c r="HA51" s="97">
        <f t="shared" si="299"/>
        <v>43465</v>
      </c>
      <c r="HB51" s="98" t="str">
        <f t="shared" si="300"/>
        <v>Gentiloni I</v>
      </c>
      <c r="HC51" s="293">
        <f t="shared" si="220"/>
        <v>42716</v>
      </c>
      <c r="HD51" s="293">
        <f t="shared" si="221"/>
        <v>43465</v>
      </c>
      <c r="HE51" s="101" t="str">
        <f t="shared" si="301"/>
        <v>Carlo Calenda</v>
      </c>
      <c r="HF51" s="102" t="str">
        <f t="shared" si="302"/>
        <v>1973</v>
      </c>
      <c r="HG51" s="103" t="str">
        <f t="shared" si="303"/>
        <v>male</v>
      </c>
      <c r="HH51" s="104" t="str">
        <f t="shared" si="304"/>
        <v>it_pd01</v>
      </c>
      <c r="HI51" s="105" t="str">
        <f t="shared" si="305"/>
        <v>Calenda_Carlo_1973</v>
      </c>
      <c r="HJ51" s="2" t="str">
        <f t="shared" si="306"/>
        <v/>
      </c>
      <c r="HK51" s="96"/>
      <c r="HL51" s="286" t="s">
        <v>2521</v>
      </c>
      <c r="HM51" s="97" t="str">
        <f t="shared" si="307"/>
        <v/>
      </c>
      <c r="HN51" s="98" t="str">
        <f t="shared" si="308"/>
        <v/>
      </c>
      <c r="HO51" s="293" t="str">
        <f t="shared" si="96"/>
        <v/>
      </c>
      <c r="HP51" s="293" t="str">
        <f t="shared" si="97"/>
        <v/>
      </c>
      <c r="HQ51" s="101" t="str">
        <f t="shared" si="309"/>
        <v/>
      </c>
      <c r="HR51" s="102" t="str">
        <f t="shared" si="310"/>
        <v/>
      </c>
      <c r="HS51" s="103" t="str">
        <f t="shared" si="311"/>
        <v/>
      </c>
      <c r="HT51" s="104" t="str">
        <f t="shared" si="25"/>
        <v/>
      </c>
      <c r="HU51" s="105" t="str">
        <f t="shared" si="312"/>
        <v/>
      </c>
      <c r="HV51" s="2" t="str">
        <f t="shared" si="313"/>
        <v/>
      </c>
      <c r="HW51" s="96"/>
      <c r="HX51" s="286"/>
      <c r="HY51" s="97">
        <f t="shared" si="314"/>
        <v>44240</v>
      </c>
      <c r="HZ51" s="98" t="str">
        <f t="shared" si="315"/>
        <v>Conte II</v>
      </c>
      <c r="IA51" s="293">
        <f t="shared" si="222"/>
        <v>43713</v>
      </c>
      <c r="IB51" s="293">
        <f t="shared" si="223"/>
        <v>44240</v>
      </c>
      <c r="IC51" s="101" t="str">
        <f t="shared" si="316"/>
        <v>Stefano Patuanelli</v>
      </c>
      <c r="ID51" s="102" t="str">
        <f t="shared" si="317"/>
        <v>1974</v>
      </c>
      <c r="IE51" s="103" t="str">
        <f t="shared" si="318"/>
        <v>male</v>
      </c>
      <c r="IF51" s="104" t="str">
        <f t="shared" si="319"/>
        <v>it_m5s01</v>
      </c>
      <c r="IG51" s="105" t="str">
        <f t="shared" si="320"/>
        <v>Patuanelli_Stefano_1974</v>
      </c>
      <c r="IH51" s="2" t="str">
        <f t="shared" si="321"/>
        <v/>
      </c>
      <c r="II51" s="96"/>
      <c r="IJ51" s="286" t="s">
        <v>2645</v>
      </c>
      <c r="IK51" s="291">
        <f t="shared" si="226"/>
        <v>44856</v>
      </c>
      <c r="IL51" s="292" t="str">
        <f t="shared" si="227"/>
        <v>Draghi I</v>
      </c>
      <c r="IM51" s="293">
        <f t="shared" si="228"/>
        <v>44240</v>
      </c>
      <c r="IN51" s="293">
        <f t="shared" si="229"/>
        <v>44856</v>
      </c>
      <c r="IO51" s="294" t="str">
        <f t="shared" si="230"/>
        <v>Giancarlo Giorgetti</v>
      </c>
      <c r="IP51" s="295" t="str">
        <f t="shared" si="231"/>
        <v>1966</v>
      </c>
      <c r="IQ51" s="296" t="str">
        <f t="shared" si="232"/>
        <v>male</v>
      </c>
      <c r="IR51" s="297" t="str">
        <f t="shared" si="233"/>
        <v>it_lega01</v>
      </c>
      <c r="IS51" s="298" t="str">
        <f t="shared" si="234"/>
        <v>Giorgetti_Giancarlo_1966</v>
      </c>
      <c r="IT51" s="299" t="str">
        <f t="shared" si="235"/>
        <v/>
      </c>
      <c r="IU51" s="300"/>
      <c r="IV51" s="286" t="s">
        <v>2644</v>
      </c>
      <c r="IW51" s="97" t="str">
        <f t="shared" si="284"/>
        <v/>
      </c>
      <c r="IX51" s="98" t="str">
        <f t="shared" si="285"/>
        <v/>
      </c>
      <c r="IY51" s="293" t="str">
        <f t="shared" si="125"/>
        <v/>
      </c>
      <c r="IZ51" s="293" t="str">
        <f t="shared" si="126"/>
        <v/>
      </c>
      <c r="JA51" s="101" t="str">
        <f t="shared" si="286"/>
        <v/>
      </c>
      <c r="JB51" s="102" t="str">
        <f t="shared" si="287"/>
        <v/>
      </c>
      <c r="JC51" s="103" t="str">
        <f t="shared" si="288"/>
        <v/>
      </c>
      <c r="JD51" s="104" t="str">
        <f t="shared" si="289"/>
        <v/>
      </c>
      <c r="JE51" s="105" t="str">
        <f t="shared" si="290"/>
        <v/>
      </c>
      <c r="JF51" s="2" t="str">
        <f>IF(JH51="","",IF((LEN(JH51)-LEN(SUBSTITUTE(JH51,"male","")))/LEN("male")&gt;1,"!",IF(RIGHT(JH51,1)=")","",IF(RIGHT(JH51,2)=") ","",IF(RIGHT(JH51,2)=").","","!!")))))</f>
        <v/>
      </c>
      <c r="JG51" s="96"/>
      <c r="JH51" s="286"/>
      <c r="JI51" s="97" t="str">
        <f>IF(JM51="","",JI$3)</f>
        <v/>
      </c>
      <c r="JJ51" s="98" t="str">
        <f>IF(JM51="","",JI$1)</f>
        <v/>
      </c>
      <c r="JK51" s="99"/>
      <c r="JL51" s="100"/>
      <c r="JM51" s="101" t="str">
        <f>IF(JT51="","",IF(ISNUMBER(SEARCH(":",JT51)),MID(JT51,FIND(":",JT51)+2,FIND("(",JT51)-FIND(":",JT51)-3),LEFT(JT51,FIND("(",JT51)-2)))</f>
        <v/>
      </c>
      <c r="JN51" s="102" t="str">
        <f>IF(JT51="","",MID(JT51,FIND("(",JT51)+1,4))</f>
        <v/>
      </c>
      <c r="JO51" s="103" t="str">
        <f>IF(ISNUMBER(SEARCH("*female*",JT51)),"female",IF(ISNUMBER(SEARCH("*male*",JT51)),"male",""))</f>
        <v/>
      </c>
      <c r="JP51" s="104" t="str">
        <f>IF(JT51="","",IF(ISERROR(MID(JT51,FIND("male,",JT51)+6,(FIND(")",JT51)-(FIND("male,",JT51)+6))))=TRUE,"missing/error",MID(JT51,FIND("male,",JT51)+6,(FIND(")",JT51)-(FIND("male,",JT51)+6)))))</f>
        <v/>
      </c>
      <c r="JQ51" s="105" t="str">
        <f>IF(JM51="","",(MID(JM51,(SEARCH("^^",SUBSTITUTE(JM51," ","^^",LEN(JM51)-LEN(SUBSTITUTE(JM51," ","")))))+1,99)&amp;"_"&amp;LEFT(JM51,FIND(" ",JM51)-1)&amp;"_"&amp;JN51))</f>
        <v/>
      </c>
      <c r="JR51" s="2" t="str">
        <f>IF(JT51="","",IF((LEN(JT51)-LEN(SUBSTITUTE(JT51,"male","")))/LEN("male")&gt;1,"!",IF(RIGHT(JT51,1)=")","",IF(RIGHT(JT51,2)=") ","",IF(RIGHT(JT51,2)=").","","!!")))))</f>
        <v/>
      </c>
      <c r="JS51" s="96"/>
      <c r="JT51" s="286"/>
      <c r="JU51" s="97" t="str">
        <f>IF(JY51="","",JU$3)</f>
        <v/>
      </c>
      <c r="JV51" s="98" t="str">
        <f>IF(JY51="","",JU$1)</f>
        <v/>
      </c>
      <c r="JW51" s="99"/>
      <c r="JX51" s="100"/>
      <c r="JY51" s="101" t="str">
        <f>IF(KF51="","",IF(ISNUMBER(SEARCH(":",KF51)),MID(KF51,FIND(":",KF51)+2,FIND("(",KF51)-FIND(":",KF51)-3),LEFT(KF51,FIND("(",KF51)-2)))</f>
        <v/>
      </c>
      <c r="JZ51" s="102" t="str">
        <f>IF(KF51="","",MID(KF51,FIND("(",KF51)+1,4))</f>
        <v/>
      </c>
      <c r="KA51" s="103" t="str">
        <f>IF(ISNUMBER(SEARCH("*female*",KF51)),"female",IF(ISNUMBER(SEARCH("*male*",KF51)),"male",""))</f>
        <v/>
      </c>
      <c r="KB51" s="104" t="str">
        <f>IF(KF51="","",IF(ISERROR(MID(KF51,FIND("male,",KF51)+6,(FIND(")",KF51)-(FIND("male,",KF51)+6))))=TRUE,"missing/error",MID(KF51,FIND("male,",KF51)+6,(FIND(")",KF51)-(FIND("male,",KF51)+6)))))</f>
        <v/>
      </c>
      <c r="KC51" s="105" t="str">
        <f>IF(JY51="","",(MID(JY51,(SEARCH("^^",SUBSTITUTE(JY51," ","^^",LEN(JY51)-LEN(SUBSTITUTE(JY51," ","")))))+1,99)&amp;"_"&amp;LEFT(JY51,FIND(" ",JY51)-1)&amp;"_"&amp;JZ51))</f>
        <v/>
      </c>
      <c r="KD51" s="2" t="str">
        <f>IF(KF51="","",IF((LEN(KF51)-LEN(SUBSTITUTE(KF51,"male","")))/LEN("male")&gt;1,"!",IF(RIGHT(KF51,1)=")","",IF(RIGHT(KF51,2)=") ","",IF(RIGHT(KF51,2)=").","","!!")))))</f>
        <v/>
      </c>
      <c r="KE51" s="96"/>
      <c r="KF51" s="286"/>
    </row>
    <row r="52" spans="1:292" ht="13.5" customHeight="1" x14ac:dyDescent="0.2">
      <c r="A52" s="21"/>
      <c r="B52" s="96" t="s">
        <v>328</v>
      </c>
      <c r="C52" s="2" t="s">
        <v>329</v>
      </c>
      <c r="D52" s="286"/>
      <c r="E52" s="97" t="s">
        <v>286</v>
      </c>
      <c r="F52" s="98" t="s">
        <v>286</v>
      </c>
      <c r="G52" s="99"/>
      <c r="H52" s="100"/>
      <c r="I52" s="101" t="s">
        <v>286</v>
      </c>
      <c r="J52" s="102" t="s">
        <v>286</v>
      </c>
      <c r="K52" s="103" t="s">
        <v>286</v>
      </c>
      <c r="L52" s="104" t="s">
        <v>286</v>
      </c>
      <c r="M52" s="105" t="s">
        <v>286</v>
      </c>
      <c r="O52" s="96"/>
      <c r="P52" s="286"/>
      <c r="Q52" s="97" t="s">
        <v>286</v>
      </c>
      <c r="R52" s="98" t="s">
        <v>286</v>
      </c>
      <c r="S52" s="99"/>
      <c r="T52" s="100"/>
      <c r="U52" s="101" t="s">
        <v>286</v>
      </c>
      <c r="V52" s="102" t="s">
        <v>286</v>
      </c>
      <c r="W52" s="103" t="s">
        <v>286</v>
      </c>
      <c r="X52" s="104" t="s">
        <v>286</v>
      </c>
      <c r="Y52" s="105" t="s">
        <v>286</v>
      </c>
      <c r="Z52" s="2" t="s">
        <v>286</v>
      </c>
      <c r="AA52" s="96"/>
      <c r="AB52" s="286"/>
      <c r="AC52" s="97" t="s">
        <v>286</v>
      </c>
      <c r="AD52" s="98" t="s">
        <v>286</v>
      </c>
      <c r="AE52" s="99"/>
      <c r="AF52" s="100"/>
      <c r="AG52" s="101" t="s">
        <v>286</v>
      </c>
      <c r="AH52" s="102" t="s">
        <v>286</v>
      </c>
      <c r="AI52" s="103" t="s">
        <v>286</v>
      </c>
      <c r="AJ52" s="104" t="s">
        <v>286</v>
      </c>
      <c r="AK52" s="105" t="s">
        <v>286</v>
      </c>
      <c r="AM52" s="96"/>
      <c r="AN52" s="286"/>
      <c r="AO52" s="97" t="s">
        <v>286</v>
      </c>
      <c r="AP52" s="98" t="s">
        <v>286</v>
      </c>
      <c r="AQ52" s="99"/>
      <c r="AR52" s="100"/>
      <c r="AS52" s="101" t="s">
        <v>286</v>
      </c>
      <c r="AT52" s="102" t="s">
        <v>286</v>
      </c>
      <c r="AU52" s="103" t="s">
        <v>286</v>
      </c>
      <c r="AV52" s="104" t="s">
        <v>286</v>
      </c>
      <c r="AW52" s="105" t="s">
        <v>286</v>
      </c>
      <c r="AX52" s="2" t="s">
        <v>286</v>
      </c>
      <c r="AY52" s="96"/>
      <c r="AZ52" s="286"/>
      <c r="BA52" s="97" t="s">
        <v>286</v>
      </c>
      <c r="BB52" s="98" t="s">
        <v>286</v>
      </c>
      <c r="BC52" s="99"/>
      <c r="BD52" s="100"/>
      <c r="BE52" s="101" t="s">
        <v>286</v>
      </c>
      <c r="BF52" s="102" t="s">
        <v>286</v>
      </c>
      <c r="BG52" s="103" t="s">
        <v>286</v>
      </c>
      <c r="BH52" s="104" t="s">
        <v>286</v>
      </c>
      <c r="BI52" s="105" t="s">
        <v>286</v>
      </c>
      <c r="BJ52" s="2" t="s">
        <v>286</v>
      </c>
      <c r="BK52" s="96"/>
      <c r="BL52" s="286"/>
      <c r="BM52" s="97" t="s">
        <v>286</v>
      </c>
      <c r="BN52" s="98" t="s">
        <v>286</v>
      </c>
      <c r="BO52" s="99"/>
      <c r="BP52" s="100"/>
      <c r="BQ52" s="101" t="s">
        <v>286</v>
      </c>
      <c r="BR52" s="102" t="s">
        <v>286</v>
      </c>
      <c r="BS52" s="103" t="s">
        <v>286</v>
      </c>
      <c r="BT52" s="104" t="s">
        <v>286</v>
      </c>
      <c r="BU52" s="105" t="s">
        <v>286</v>
      </c>
      <c r="BV52" s="2" t="s">
        <v>286</v>
      </c>
      <c r="BW52" s="96"/>
      <c r="BX52" s="286"/>
      <c r="BY52" s="97" t="s">
        <v>286</v>
      </c>
      <c r="BZ52" s="98" t="s">
        <v>286</v>
      </c>
      <c r="CA52" s="99"/>
      <c r="CB52" s="100"/>
      <c r="CC52" s="101" t="s">
        <v>286</v>
      </c>
      <c r="CD52" s="102" t="s">
        <v>286</v>
      </c>
      <c r="CE52" s="103" t="s">
        <v>286</v>
      </c>
      <c r="CF52" s="104" t="s">
        <v>286</v>
      </c>
      <c r="CG52" s="105" t="s">
        <v>286</v>
      </c>
      <c r="CH52" s="2" t="s">
        <v>286</v>
      </c>
      <c r="CI52" s="96"/>
      <c r="CJ52" s="286"/>
      <c r="CK52" s="97" t="s">
        <v>286</v>
      </c>
      <c r="CL52" s="98" t="s">
        <v>286</v>
      </c>
      <c r="CM52" s="99"/>
      <c r="CN52" s="100"/>
      <c r="CO52" s="101" t="s">
        <v>286</v>
      </c>
      <c r="CP52" s="102" t="s">
        <v>286</v>
      </c>
      <c r="CQ52" s="103" t="s">
        <v>286</v>
      </c>
      <c r="CR52" s="104" t="s">
        <v>286</v>
      </c>
      <c r="CS52" s="105" t="s">
        <v>286</v>
      </c>
      <c r="CT52" s="2" t="s">
        <v>286</v>
      </c>
      <c r="CU52" s="96"/>
      <c r="CV52" s="286"/>
      <c r="CW52" s="97" t="s">
        <v>286</v>
      </c>
      <c r="CX52" s="98" t="s">
        <v>286</v>
      </c>
      <c r="CY52" s="99"/>
      <c r="CZ52" s="100"/>
      <c r="DA52" s="101" t="s">
        <v>286</v>
      </c>
      <c r="DB52" s="102" t="s">
        <v>286</v>
      </c>
      <c r="DC52" s="103" t="s">
        <v>286</v>
      </c>
      <c r="DD52" s="104" t="s">
        <v>286</v>
      </c>
      <c r="DE52" s="105" t="s">
        <v>286</v>
      </c>
      <c r="DF52" s="2" t="s">
        <v>286</v>
      </c>
      <c r="DG52" s="96"/>
      <c r="DH52" s="286"/>
      <c r="DI52" s="97" t="s">
        <v>286</v>
      </c>
      <c r="DJ52" s="98" t="s">
        <v>286</v>
      </c>
      <c r="DK52" s="99"/>
      <c r="DL52" s="100"/>
      <c r="DM52" s="101" t="s">
        <v>286</v>
      </c>
      <c r="DN52" s="102" t="s">
        <v>286</v>
      </c>
      <c r="DO52" s="103" t="s">
        <v>286</v>
      </c>
      <c r="DP52" s="104" t="s">
        <v>286</v>
      </c>
      <c r="DQ52" s="105" t="s">
        <v>286</v>
      </c>
      <c r="DR52" s="2" t="s">
        <v>286</v>
      </c>
      <c r="DS52" s="96"/>
      <c r="DT52" s="286"/>
      <c r="DU52" s="97" t="s">
        <v>286</v>
      </c>
      <c r="DV52" s="98" t="s">
        <v>286</v>
      </c>
      <c r="DW52" s="99"/>
      <c r="DX52" s="100"/>
      <c r="DY52" s="101" t="s">
        <v>286</v>
      </c>
      <c r="DZ52" s="102" t="s">
        <v>286</v>
      </c>
      <c r="EA52" s="103" t="s">
        <v>286</v>
      </c>
      <c r="EB52" s="104" t="s">
        <v>286</v>
      </c>
      <c r="EC52" s="105" t="s">
        <v>286</v>
      </c>
      <c r="EE52" s="96"/>
      <c r="EF52" s="286"/>
      <c r="EG52" s="97" t="s">
        <v>286</v>
      </c>
      <c r="EH52" s="98" t="s">
        <v>286</v>
      </c>
      <c r="EI52" s="99"/>
      <c r="EJ52" s="100"/>
      <c r="EK52" s="101" t="s">
        <v>286</v>
      </c>
      <c r="EL52" s="102" t="s">
        <v>286</v>
      </c>
      <c r="EM52" s="103" t="s">
        <v>286</v>
      </c>
      <c r="EN52" s="104" t="s">
        <v>286</v>
      </c>
      <c r="EO52" s="105" t="s">
        <v>286</v>
      </c>
      <c r="EQ52" s="96"/>
      <c r="ER52" s="286"/>
      <c r="ES52" s="97" t="s">
        <v>286</v>
      </c>
      <c r="ET52" s="98" t="s">
        <v>286</v>
      </c>
      <c r="EU52" s="99"/>
      <c r="EV52" s="100"/>
      <c r="EW52" s="101" t="s">
        <v>286</v>
      </c>
      <c r="EX52" s="102" t="s">
        <v>286</v>
      </c>
      <c r="EY52" s="103" t="s">
        <v>286</v>
      </c>
      <c r="EZ52" s="104" t="s">
        <v>286</v>
      </c>
      <c r="FA52" s="105" t="s">
        <v>286</v>
      </c>
      <c r="FB52" s="2" t="s">
        <v>286</v>
      </c>
      <c r="FC52" s="96"/>
      <c r="FD52" s="286"/>
      <c r="FE52" s="97">
        <v>40863</v>
      </c>
      <c r="FF52" s="98" t="s">
        <v>520</v>
      </c>
      <c r="FG52" s="99">
        <v>40303</v>
      </c>
      <c r="FH52" s="100">
        <v>40425</v>
      </c>
      <c r="FI52" s="101" t="s">
        <v>523</v>
      </c>
      <c r="FJ52" s="102" t="s">
        <v>541</v>
      </c>
      <c r="FK52" s="103" t="s">
        <v>531</v>
      </c>
      <c r="FL52" s="104" t="s">
        <v>1357</v>
      </c>
      <c r="FM52" s="105" t="s">
        <v>543</v>
      </c>
      <c r="FO52" s="96"/>
      <c r="FP52" s="286"/>
      <c r="FQ52" s="97" t="s">
        <v>286</v>
      </c>
      <c r="FR52" s="98" t="s">
        <v>286</v>
      </c>
      <c r="FS52" s="99" t="s">
        <v>286</v>
      </c>
      <c r="FT52" s="100" t="s">
        <v>286</v>
      </c>
      <c r="FU52" s="101" t="s">
        <v>286</v>
      </c>
      <c r="FV52" s="102" t="s">
        <v>286</v>
      </c>
      <c r="FW52" s="103" t="s">
        <v>286</v>
      </c>
      <c r="FX52" s="104" t="s">
        <v>286</v>
      </c>
      <c r="FY52" s="105" t="s">
        <v>286</v>
      </c>
      <c r="GA52" s="96"/>
      <c r="GB52" s="286"/>
      <c r="GC52" s="97" t="s">
        <v>286</v>
      </c>
      <c r="GD52" s="98" t="s">
        <v>286</v>
      </c>
      <c r="GE52" s="99" t="s">
        <v>286</v>
      </c>
      <c r="GF52" s="100" t="s">
        <v>286</v>
      </c>
      <c r="GG52" s="101" t="s">
        <v>286</v>
      </c>
      <c r="GH52" s="102" t="s">
        <v>286</v>
      </c>
      <c r="GI52" s="103" t="s">
        <v>286</v>
      </c>
      <c r="GJ52" s="104" t="s">
        <v>286</v>
      </c>
      <c r="GK52" s="105" t="s">
        <v>286</v>
      </c>
      <c r="GL52" s="2" t="s">
        <v>286</v>
      </c>
      <c r="GM52" s="96"/>
      <c r="GN52" s="286"/>
      <c r="GO52" s="97">
        <f t="shared" si="291"/>
        <v>42711</v>
      </c>
      <c r="GP52" s="98" t="str">
        <f t="shared" si="292"/>
        <v>Renzi I</v>
      </c>
      <c r="GQ52" s="99">
        <v>42465</v>
      </c>
      <c r="GR52" s="100">
        <v>42500</v>
      </c>
      <c r="GS52" s="101" t="str">
        <f t="shared" si="293"/>
        <v>Matteo Renzi</v>
      </c>
      <c r="GT52" s="102" t="str">
        <f t="shared" si="294"/>
        <v>1975</v>
      </c>
      <c r="GU52" s="103" t="str">
        <f t="shared" si="295"/>
        <v>male</v>
      </c>
      <c r="GV52" s="104" t="str">
        <f t="shared" si="296"/>
        <v>it_pd01</v>
      </c>
      <c r="GW52" s="105" t="str">
        <f t="shared" si="297"/>
        <v>Renzi_Matteo_1975</v>
      </c>
      <c r="GX52" s="2" t="str">
        <f t="shared" si="298"/>
        <v/>
      </c>
      <c r="GY52" s="96" t="s">
        <v>1198</v>
      </c>
      <c r="GZ52" s="286" t="s">
        <v>2498</v>
      </c>
      <c r="HA52" s="97" t="str">
        <f t="shared" si="299"/>
        <v/>
      </c>
      <c r="HB52" s="98" t="str">
        <f t="shared" si="300"/>
        <v/>
      </c>
      <c r="HC52" s="293" t="str">
        <f t="shared" si="220"/>
        <v/>
      </c>
      <c r="HD52" s="293" t="str">
        <f t="shared" si="221"/>
        <v/>
      </c>
      <c r="HE52" s="101" t="str">
        <f t="shared" si="301"/>
        <v/>
      </c>
      <c r="HF52" s="102" t="str">
        <f t="shared" si="302"/>
        <v/>
      </c>
      <c r="HG52" s="103" t="str">
        <f t="shared" si="303"/>
        <v/>
      </c>
      <c r="HH52" s="104" t="str">
        <f t="shared" si="304"/>
        <v/>
      </c>
      <c r="HI52" s="105" t="str">
        <f t="shared" si="305"/>
        <v/>
      </c>
      <c r="HJ52" s="2" t="str">
        <f t="shared" si="306"/>
        <v/>
      </c>
      <c r="HK52" s="96"/>
      <c r="HL52" s="286"/>
      <c r="HM52" s="97" t="str">
        <f t="shared" si="307"/>
        <v/>
      </c>
      <c r="HN52" s="98" t="str">
        <f t="shared" si="308"/>
        <v/>
      </c>
      <c r="HO52" s="293" t="str">
        <f t="shared" si="96"/>
        <v/>
      </c>
      <c r="HP52" s="293" t="str">
        <f t="shared" si="97"/>
        <v/>
      </c>
      <c r="HQ52" s="101" t="str">
        <f t="shared" si="309"/>
        <v/>
      </c>
      <c r="HR52" s="102" t="str">
        <f t="shared" si="310"/>
        <v/>
      </c>
      <c r="HS52" s="103" t="str">
        <f t="shared" si="311"/>
        <v/>
      </c>
      <c r="HT52" s="104" t="str">
        <f t="shared" si="25"/>
        <v/>
      </c>
      <c r="HU52" s="105" t="str">
        <f t="shared" si="312"/>
        <v/>
      </c>
      <c r="HV52" s="2" t="str">
        <f t="shared" si="313"/>
        <v/>
      </c>
      <c r="HW52" s="96"/>
      <c r="HX52" s="286"/>
      <c r="HY52" s="97" t="str">
        <f t="shared" si="314"/>
        <v/>
      </c>
      <c r="HZ52" s="98" t="str">
        <f t="shared" si="315"/>
        <v/>
      </c>
      <c r="IA52" s="293" t="str">
        <f t="shared" si="222"/>
        <v/>
      </c>
      <c r="IB52" s="293" t="str">
        <f t="shared" si="223"/>
        <v/>
      </c>
      <c r="IC52" s="101" t="str">
        <f t="shared" si="316"/>
        <v/>
      </c>
      <c r="ID52" s="102" t="str">
        <f t="shared" si="317"/>
        <v/>
      </c>
      <c r="IE52" s="103" t="str">
        <f t="shared" si="318"/>
        <v/>
      </c>
      <c r="IF52" s="104" t="str">
        <f t="shared" si="319"/>
        <v/>
      </c>
      <c r="IG52" s="105" t="str">
        <f t="shared" si="320"/>
        <v/>
      </c>
      <c r="IH52" s="2" t="str">
        <f t="shared" si="321"/>
        <v/>
      </c>
      <c r="II52" s="96"/>
      <c r="IJ52" s="286"/>
      <c r="IK52" s="291" t="str">
        <f t="shared" si="226"/>
        <v/>
      </c>
      <c r="IL52" s="292" t="str">
        <f t="shared" si="227"/>
        <v/>
      </c>
      <c r="IM52" s="293" t="str">
        <f t="shared" si="228"/>
        <v/>
      </c>
      <c r="IN52" s="293" t="str">
        <f t="shared" si="229"/>
        <v/>
      </c>
      <c r="IO52" s="294" t="str">
        <f t="shared" si="230"/>
        <v/>
      </c>
      <c r="IP52" s="295" t="str">
        <f t="shared" si="231"/>
        <v/>
      </c>
      <c r="IQ52" s="296" t="str">
        <f t="shared" si="232"/>
        <v/>
      </c>
      <c r="IR52" s="297" t="str">
        <f t="shared" si="233"/>
        <v/>
      </c>
      <c r="IS52" s="298" t="str">
        <f t="shared" si="234"/>
        <v/>
      </c>
      <c r="IT52" s="299" t="str">
        <f t="shared" si="235"/>
        <v/>
      </c>
      <c r="IU52" s="300"/>
      <c r="IV52" s="286"/>
      <c r="IW52" s="97" t="str">
        <f t="shared" si="284"/>
        <v/>
      </c>
      <c r="IX52" s="98" t="str">
        <f t="shared" si="285"/>
        <v/>
      </c>
      <c r="IY52" s="293" t="str">
        <f t="shared" si="125"/>
        <v/>
      </c>
      <c r="IZ52" s="293" t="str">
        <f t="shared" si="126"/>
        <v/>
      </c>
      <c r="JA52" s="101" t="str">
        <f t="shared" si="286"/>
        <v/>
      </c>
      <c r="JB52" s="102" t="str">
        <f t="shared" si="287"/>
        <v/>
      </c>
      <c r="JC52" s="103" t="str">
        <f t="shared" si="288"/>
        <v/>
      </c>
      <c r="JD52" s="104" t="str">
        <f t="shared" si="289"/>
        <v/>
      </c>
      <c r="JE52" s="105" t="str">
        <f t="shared" si="290"/>
        <v/>
      </c>
      <c r="JF52" s="2" t="str">
        <f>IF(JH52="","",IF((LEN(JH52)-LEN(SUBSTITUTE(JH52,"male","")))/LEN("male")&gt;1,"!",IF(RIGHT(JH52,1)=")","",IF(RIGHT(JH52,2)=") ","",IF(RIGHT(JH52,2)=").","","!!")))))</f>
        <v/>
      </c>
      <c r="JG52" s="96"/>
      <c r="JH52" s="286"/>
      <c r="JI52" s="97" t="str">
        <f>IF(JM52="","",JI$3)</f>
        <v/>
      </c>
      <c r="JJ52" s="98" t="str">
        <f>IF(JM52="","",JI$1)</f>
        <v/>
      </c>
      <c r="JK52" s="99"/>
      <c r="JL52" s="100"/>
      <c r="JM52" s="101" t="str">
        <f>IF(JT52="","",IF(ISNUMBER(SEARCH(":",JT52)),MID(JT52,FIND(":",JT52)+2,FIND("(",JT52)-FIND(":",JT52)-3),LEFT(JT52,FIND("(",JT52)-2)))</f>
        <v/>
      </c>
      <c r="JN52" s="102" t="str">
        <f>IF(JT52="","",MID(JT52,FIND("(",JT52)+1,4))</f>
        <v/>
      </c>
      <c r="JO52" s="103" t="str">
        <f>IF(ISNUMBER(SEARCH("*female*",JT52)),"female",IF(ISNUMBER(SEARCH("*male*",JT52)),"male",""))</f>
        <v/>
      </c>
      <c r="JP52" s="104" t="str">
        <f>IF(JT52="","",IF(ISERROR(MID(JT52,FIND("male,",JT52)+6,(FIND(")",JT52)-(FIND("male,",JT52)+6))))=TRUE,"missing/error",MID(JT52,FIND("male,",JT52)+6,(FIND(")",JT52)-(FIND("male,",JT52)+6)))))</f>
        <v/>
      </c>
      <c r="JQ52" s="105" t="str">
        <f>IF(JM52="","",(MID(JM52,(SEARCH("^^",SUBSTITUTE(JM52," ","^^",LEN(JM52)-LEN(SUBSTITUTE(JM52," ","")))))+1,99)&amp;"_"&amp;LEFT(JM52,FIND(" ",JM52)-1)&amp;"_"&amp;JN52))</f>
        <v/>
      </c>
      <c r="JR52" s="2" t="str">
        <f>IF(JT52="","",IF((LEN(JT52)-LEN(SUBSTITUTE(JT52,"male","")))/LEN("male")&gt;1,"!",IF(RIGHT(JT52,1)=")","",IF(RIGHT(JT52,2)=") ","",IF(RIGHT(JT52,2)=").","","!!")))))</f>
        <v/>
      </c>
      <c r="JS52" s="96"/>
      <c r="JT52" s="286"/>
      <c r="JU52" s="97" t="str">
        <f>IF(JY52="","",JU$3)</f>
        <v/>
      </c>
      <c r="JV52" s="98" t="str">
        <f>IF(JY52="","",JU$1)</f>
        <v/>
      </c>
      <c r="JW52" s="99"/>
      <c r="JX52" s="100"/>
      <c r="JY52" s="101" t="str">
        <f>IF(KF52="","",IF(ISNUMBER(SEARCH(":",KF52)),MID(KF52,FIND(":",KF52)+2,FIND("(",KF52)-FIND(":",KF52)-3),LEFT(KF52,FIND("(",KF52)-2)))</f>
        <v/>
      </c>
      <c r="JZ52" s="102" t="str">
        <f>IF(KF52="","",MID(KF52,FIND("(",KF52)+1,4))</f>
        <v/>
      </c>
      <c r="KA52" s="103" t="str">
        <f>IF(ISNUMBER(SEARCH("*female*",KF52)),"female",IF(ISNUMBER(SEARCH("*male*",KF52)),"male",""))</f>
        <v/>
      </c>
      <c r="KB52" s="104" t="str">
        <f>IF(KF52="","",IF(ISERROR(MID(KF52,FIND("male,",KF52)+6,(FIND(")",KF52)-(FIND("male,",KF52)+6))))=TRUE,"missing/error",MID(KF52,FIND("male,",KF52)+6,(FIND(")",KF52)-(FIND("male,",KF52)+6)))))</f>
        <v/>
      </c>
      <c r="KC52" s="105" t="str">
        <f>IF(JY52="","",(MID(JY52,(SEARCH("^^",SUBSTITUTE(JY52," ","^^",LEN(JY52)-LEN(SUBSTITUTE(JY52," ","")))))+1,99)&amp;"_"&amp;LEFT(JY52,FIND(" ",JY52)-1)&amp;"_"&amp;JZ52))</f>
        <v/>
      </c>
      <c r="KD52" s="2" t="str">
        <f>IF(KF52="","",IF((LEN(KF52)-LEN(SUBSTITUTE(KF52,"male","")))/LEN("male")&gt;1,"!",IF(RIGHT(KF52,1)=")","",IF(RIGHT(KF52,2)=") ","",IF(RIGHT(KF52,2)=").","","!!")))))</f>
        <v/>
      </c>
      <c r="KE52" s="96"/>
      <c r="KF52" s="286"/>
    </row>
    <row r="53" spans="1:292" ht="13.5" customHeight="1" x14ac:dyDescent="0.2">
      <c r="A53" s="21"/>
      <c r="B53" s="96" t="s">
        <v>328</v>
      </c>
      <c r="C53" s="2" t="s">
        <v>329</v>
      </c>
      <c r="D53" s="286"/>
      <c r="E53" s="97" t="s">
        <v>286</v>
      </c>
      <c r="F53" s="98" t="s">
        <v>286</v>
      </c>
      <c r="G53" s="99"/>
      <c r="H53" s="100"/>
      <c r="I53" s="101" t="s">
        <v>286</v>
      </c>
      <c r="J53" s="102" t="s">
        <v>286</v>
      </c>
      <c r="K53" s="103" t="s">
        <v>286</v>
      </c>
      <c r="L53" s="104" t="s">
        <v>286</v>
      </c>
      <c r="M53" s="105" t="s">
        <v>286</v>
      </c>
      <c r="O53" s="96"/>
      <c r="P53" s="286"/>
      <c r="Q53" s="97" t="s">
        <v>286</v>
      </c>
      <c r="R53" s="98" t="s">
        <v>286</v>
      </c>
      <c r="S53" s="99"/>
      <c r="T53" s="100"/>
      <c r="U53" s="101" t="s">
        <v>286</v>
      </c>
      <c r="V53" s="102" t="s">
        <v>286</v>
      </c>
      <c r="W53" s="103" t="s">
        <v>286</v>
      </c>
      <c r="X53" s="104" t="s">
        <v>286</v>
      </c>
      <c r="Y53" s="105" t="s">
        <v>286</v>
      </c>
      <c r="Z53" s="2" t="s">
        <v>286</v>
      </c>
      <c r="AA53" s="96"/>
      <c r="AB53" s="286"/>
      <c r="AC53" s="97" t="s">
        <v>286</v>
      </c>
      <c r="AD53" s="98" t="s">
        <v>286</v>
      </c>
      <c r="AE53" s="99"/>
      <c r="AF53" s="100"/>
      <c r="AG53" s="101" t="s">
        <v>286</v>
      </c>
      <c r="AH53" s="102" t="s">
        <v>286</v>
      </c>
      <c r="AI53" s="103" t="s">
        <v>286</v>
      </c>
      <c r="AJ53" s="104" t="s">
        <v>286</v>
      </c>
      <c r="AK53" s="105" t="s">
        <v>286</v>
      </c>
      <c r="AM53" s="96"/>
      <c r="AN53" s="286"/>
      <c r="AO53" s="97" t="s">
        <v>286</v>
      </c>
      <c r="AP53" s="98" t="s">
        <v>286</v>
      </c>
      <c r="AQ53" s="99"/>
      <c r="AR53" s="100"/>
      <c r="AS53" s="101" t="s">
        <v>286</v>
      </c>
      <c r="AT53" s="102" t="s">
        <v>286</v>
      </c>
      <c r="AU53" s="103" t="s">
        <v>286</v>
      </c>
      <c r="AV53" s="104" t="s">
        <v>286</v>
      </c>
      <c r="AW53" s="105" t="s">
        <v>286</v>
      </c>
      <c r="AX53" s="2" t="s">
        <v>286</v>
      </c>
      <c r="AY53" s="96"/>
      <c r="AZ53" s="286"/>
      <c r="BA53" s="97" t="s">
        <v>286</v>
      </c>
      <c r="BB53" s="98" t="s">
        <v>286</v>
      </c>
      <c r="BC53" s="99"/>
      <c r="BD53" s="100"/>
      <c r="BE53" s="101" t="s">
        <v>286</v>
      </c>
      <c r="BF53" s="102" t="s">
        <v>286</v>
      </c>
      <c r="BG53" s="103" t="s">
        <v>286</v>
      </c>
      <c r="BH53" s="104" t="s">
        <v>286</v>
      </c>
      <c r="BI53" s="105" t="s">
        <v>286</v>
      </c>
      <c r="BJ53" s="2" t="s">
        <v>286</v>
      </c>
      <c r="BK53" s="96"/>
      <c r="BL53" s="286"/>
      <c r="BM53" s="97" t="s">
        <v>286</v>
      </c>
      <c r="BN53" s="98" t="s">
        <v>286</v>
      </c>
      <c r="BO53" s="99"/>
      <c r="BP53" s="100"/>
      <c r="BQ53" s="101" t="s">
        <v>286</v>
      </c>
      <c r="BR53" s="102" t="s">
        <v>286</v>
      </c>
      <c r="BS53" s="103" t="s">
        <v>286</v>
      </c>
      <c r="BT53" s="104" t="s">
        <v>286</v>
      </c>
      <c r="BU53" s="105" t="s">
        <v>286</v>
      </c>
      <c r="BV53" s="2" t="s">
        <v>286</v>
      </c>
      <c r="BW53" s="96"/>
      <c r="BX53" s="286"/>
      <c r="BY53" s="97" t="s">
        <v>286</v>
      </c>
      <c r="BZ53" s="98" t="s">
        <v>286</v>
      </c>
      <c r="CA53" s="99"/>
      <c r="CB53" s="100"/>
      <c r="CC53" s="101" t="s">
        <v>286</v>
      </c>
      <c r="CD53" s="102" t="s">
        <v>286</v>
      </c>
      <c r="CE53" s="103" t="s">
        <v>286</v>
      </c>
      <c r="CF53" s="104" t="s">
        <v>286</v>
      </c>
      <c r="CG53" s="105" t="s">
        <v>286</v>
      </c>
      <c r="CH53" s="2" t="s">
        <v>286</v>
      </c>
      <c r="CI53" s="96"/>
      <c r="CJ53" s="286"/>
      <c r="CK53" s="97" t="s">
        <v>286</v>
      </c>
      <c r="CL53" s="98" t="s">
        <v>286</v>
      </c>
      <c r="CM53" s="99"/>
      <c r="CN53" s="100"/>
      <c r="CO53" s="101" t="s">
        <v>286</v>
      </c>
      <c r="CP53" s="102" t="s">
        <v>286</v>
      </c>
      <c r="CQ53" s="103" t="s">
        <v>286</v>
      </c>
      <c r="CR53" s="104" t="s">
        <v>286</v>
      </c>
      <c r="CS53" s="105" t="s">
        <v>286</v>
      </c>
      <c r="CT53" s="2" t="s">
        <v>286</v>
      </c>
      <c r="CU53" s="96"/>
      <c r="CV53" s="286"/>
      <c r="CW53" s="97" t="s">
        <v>286</v>
      </c>
      <c r="CX53" s="98" t="s">
        <v>286</v>
      </c>
      <c r="CY53" s="99"/>
      <c r="CZ53" s="100"/>
      <c r="DA53" s="101" t="s">
        <v>286</v>
      </c>
      <c r="DB53" s="102" t="s">
        <v>286</v>
      </c>
      <c r="DC53" s="103" t="s">
        <v>286</v>
      </c>
      <c r="DD53" s="104" t="s">
        <v>286</v>
      </c>
      <c r="DE53" s="105" t="s">
        <v>286</v>
      </c>
      <c r="DF53" s="2" t="s">
        <v>286</v>
      </c>
      <c r="DG53" s="96"/>
      <c r="DH53" s="286"/>
      <c r="DI53" s="97" t="s">
        <v>286</v>
      </c>
      <c r="DJ53" s="98" t="s">
        <v>286</v>
      </c>
      <c r="DK53" s="99"/>
      <c r="DL53" s="100"/>
      <c r="DM53" s="101" t="s">
        <v>286</v>
      </c>
      <c r="DN53" s="102" t="s">
        <v>286</v>
      </c>
      <c r="DO53" s="103" t="s">
        <v>286</v>
      </c>
      <c r="DP53" s="104" t="s">
        <v>286</v>
      </c>
      <c r="DQ53" s="105" t="s">
        <v>286</v>
      </c>
      <c r="DR53" s="2" t="s">
        <v>286</v>
      </c>
      <c r="DS53" s="96"/>
      <c r="DT53" s="286"/>
      <c r="DU53" s="97" t="s">
        <v>286</v>
      </c>
      <c r="DV53" s="98" t="s">
        <v>286</v>
      </c>
      <c r="DW53" s="8"/>
      <c r="DX53" s="100"/>
      <c r="DY53" s="101" t="s">
        <v>286</v>
      </c>
      <c r="DZ53" s="102" t="s">
        <v>286</v>
      </c>
      <c r="EA53" s="103" t="s">
        <v>286</v>
      </c>
      <c r="EB53" s="104" t="s">
        <v>286</v>
      </c>
      <c r="EC53" s="105" t="s">
        <v>286</v>
      </c>
      <c r="EE53" s="96"/>
      <c r="EF53" s="286"/>
      <c r="EG53" s="97" t="s">
        <v>286</v>
      </c>
      <c r="EH53" s="98" t="s">
        <v>286</v>
      </c>
      <c r="EI53" s="99"/>
      <c r="EJ53" s="100"/>
      <c r="EK53" s="101" t="s">
        <v>286</v>
      </c>
      <c r="EL53" s="102" t="s">
        <v>286</v>
      </c>
      <c r="EM53" s="103" t="s">
        <v>286</v>
      </c>
      <c r="EN53" s="104" t="s">
        <v>286</v>
      </c>
      <c r="EO53" s="105" t="s">
        <v>286</v>
      </c>
      <c r="EQ53" s="96"/>
      <c r="ER53" s="286"/>
      <c r="ES53" s="97" t="s">
        <v>286</v>
      </c>
      <c r="ET53" s="98" t="s">
        <v>286</v>
      </c>
      <c r="EU53" s="99"/>
      <c r="EV53" s="100"/>
      <c r="EW53" s="101" t="s">
        <v>286</v>
      </c>
      <c r="EX53" s="102" t="s">
        <v>286</v>
      </c>
      <c r="EY53" s="103" t="s">
        <v>286</v>
      </c>
      <c r="EZ53" s="104" t="s">
        <v>286</v>
      </c>
      <c r="FA53" s="105" t="s">
        <v>286</v>
      </c>
      <c r="FB53" s="2" t="s">
        <v>286</v>
      </c>
      <c r="FC53" s="96"/>
      <c r="FD53" s="286"/>
      <c r="FE53" s="97">
        <v>40863</v>
      </c>
      <c r="FF53" s="98" t="s">
        <v>520</v>
      </c>
      <c r="FG53" s="99">
        <v>40425</v>
      </c>
      <c r="FH53" s="100">
        <v>40863</v>
      </c>
      <c r="FI53" s="101" t="s">
        <v>737</v>
      </c>
      <c r="FJ53" s="102" t="s">
        <v>593</v>
      </c>
      <c r="FK53" s="103" t="s">
        <v>531</v>
      </c>
      <c r="FL53" s="104" t="s">
        <v>1357</v>
      </c>
      <c r="FM53" s="105" t="s">
        <v>738</v>
      </c>
      <c r="FO53" s="96"/>
      <c r="FP53" s="286"/>
      <c r="FQ53" s="97" t="s">
        <v>286</v>
      </c>
      <c r="FR53" s="98" t="s">
        <v>286</v>
      </c>
      <c r="FS53" s="99" t="s">
        <v>286</v>
      </c>
      <c r="FT53" s="100" t="s">
        <v>286</v>
      </c>
      <c r="FU53" s="101" t="s">
        <v>286</v>
      </c>
      <c r="FV53" s="102" t="s">
        <v>286</v>
      </c>
      <c r="FW53" s="103" t="s">
        <v>286</v>
      </c>
      <c r="FX53" s="104" t="s">
        <v>286</v>
      </c>
      <c r="FY53" s="105" t="s">
        <v>286</v>
      </c>
      <c r="GA53" s="96"/>
      <c r="GB53" s="286"/>
      <c r="GC53" s="97" t="s">
        <v>286</v>
      </c>
      <c r="GD53" s="98" t="s">
        <v>286</v>
      </c>
      <c r="GE53" s="99" t="s">
        <v>286</v>
      </c>
      <c r="GF53" s="100" t="s">
        <v>286</v>
      </c>
      <c r="GG53" s="101" t="s">
        <v>286</v>
      </c>
      <c r="GH53" s="102" t="s">
        <v>286</v>
      </c>
      <c r="GI53" s="103" t="s">
        <v>286</v>
      </c>
      <c r="GJ53" s="104" t="s">
        <v>286</v>
      </c>
      <c r="GK53" s="105" t="s">
        <v>286</v>
      </c>
      <c r="GL53" s="2" t="s">
        <v>286</v>
      </c>
      <c r="GM53" s="96"/>
      <c r="GN53" s="286"/>
      <c r="GO53" s="97">
        <f t="shared" si="291"/>
        <v>42711</v>
      </c>
      <c r="GP53" s="98" t="str">
        <f t="shared" si="292"/>
        <v>Renzi I</v>
      </c>
      <c r="GQ53" s="100">
        <v>42500</v>
      </c>
      <c r="GR53" s="100">
        <f t="shared" ref="GR53:GR59" si="322">IF(GS53="","",GO$3)</f>
        <v>42711</v>
      </c>
      <c r="GS53" s="101" t="str">
        <f t="shared" si="293"/>
        <v>Carlo Calenda</v>
      </c>
      <c r="GT53" s="102" t="str">
        <f t="shared" si="294"/>
        <v>1973</v>
      </c>
      <c r="GU53" s="103" t="str">
        <f t="shared" si="295"/>
        <v>male</v>
      </c>
      <c r="GV53" s="104" t="str">
        <f t="shared" si="296"/>
        <v>it_pd01</v>
      </c>
      <c r="GW53" s="105" t="str">
        <f t="shared" si="297"/>
        <v>Calenda_Carlo_1973</v>
      </c>
      <c r="GX53" s="2" t="str">
        <f t="shared" si="298"/>
        <v/>
      </c>
      <c r="GY53" s="96"/>
      <c r="GZ53" s="286" t="s">
        <v>2521</v>
      </c>
      <c r="HA53" s="97" t="str">
        <f t="shared" si="299"/>
        <v/>
      </c>
      <c r="HB53" s="98" t="str">
        <f t="shared" si="300"/>
        <v/>
      </c>
      <c r="HC53" s="293" t="str">
        <f t="shared" si="220"/>
        <v/>
      </c>
      <c r="HD53" s="293" t="str">
        <f t="shared" si="221"/>
        <v/>
      </c>
      <c r="HE53" s="101" t="str">
        <f t="shared" si="301"/>
        <v/>
      </c>
      <c r="HF53" s="102" t="str">
        <f t="shared" si="302"/>
        <v/>
      </c>
      <c r="HG53" s="103" t="str">
        <f t="shared" si="303"/>
        <v/>
      </c>
      <c r="HH53" s="104" t="str">
        <f t="shared" si="304"/>
        <v/>
      </c>
      <c r="HI53" s="105" t="str">
        <f t="shared" si="305"/>
        <v/>
      </c>
      <c r="HJ53" s="2" t="str">
        <f t="shared" si="306"/>
        <v/>
      </c>
      <c r="HK53" s="96"/>
      <c r="HL53" s="286"/>
      <c r="HM53" s="97" t="str">
        <f t="shared" si="307"/>
        <v/>
      </c>
      <c r="HN53" s="98" t="str">
        <f t="shared" si="308"/>
        <v/>
      </c>
      <c r="HO53" s="293" t="str">
        <f t="shared" si="96"/>
        <v/>
      </c>
      <c r="HP53" s="293" t="str">
        <f t="shared" si="97"/>
        <v/>
      </c>
      <c r="HQ53" s="101" t="str">
        <f t="shared" si="309"/>
        <v/>
      </c>
      <c r="HR53" s="102" t="str">
        <f t="shared" si="310"/>
        <v/>
      </c>
      <c r="HS53" s="103" t="str">
        <f t="shared" si="311"/>
        <v/>
      </c>
      <c r="HT53" s="104" t="str">
        <f t="shared" si="25"/>
        <v/>
      </c>
      <c r="HU53" s="105" t="str">
        <f t="shared" si="312"/>
        <v/>
      </c>
      <c r="HV53" s="2" t="str">
        <f t="shared" si="313"/>
        <v/>
      </c>
      <c r="HW53" s="96"/>
      <c r="HX53" s="286"/>
      <c r="HY53" s="97" t="str">
        <f t="shared" si="314"/>
        <v/>
      </c>
      <c r="HZ53" s="98" t="str">
        <f t="shared" si="315"/>
        <v/>
      </c>
      <c r="IA53" s="293" t="str">
        <f t="shared" si="222"/>
        <v/>
      </c>
      <c r="IB53" s="293" t="str">
        <f t="shared" si="223"/>
        <v/>
      </c>
      <c r="IC53" s="101" t="str">
        <f t="shared" si="316"/>
        <v/>
      </c>
      <c r="ID53" s="102" t="str">
        <f t="shared" si="317"/>
        <v/>
      </c>
      <c r="IE53" s="103" t="str">
        <f t="shared" si="318"/>
        <v/>
      </c>
      <c r="IF53" s="104" t="str">
        <f t="shared" si="319"/>
        <v/>
      </c>
      <c r="IG53" s="105" t="str">
        <f t="shared" si="320"/>
        <v/>
      </c>
      <c r="IH53" s="2" t="str">
        <f t="shared" si="321"/>
        <v/>
      </c>
      <c r="II53" s="96"/>
      <c r="IJ53" s="286"/>
      <c r="IK53" s="291" t="str">
        <f t="shared" si="226"/>
        <v/>
      </c>
      <c r="IL53" s="292" t="str">
        <f t="shared" si="227"/>
        <v/>
      </c>
      <c r="IM53" s="293" t="str">
        <f t="shared" si="228"/>
        <v/>
      </c>
      <c r="IN53" s="293" t="str">
        <f t="shared" si="229"/>
        <v/>
      </c>
      <c r="IO53" s="294" t="str">
        <f t="shared" si="230"/>
        <v/>
      </c>
      <c r="IP53" s="295" t="str">
        <f t="shared" si="231"/>
        <v/>
      </c>
      <c r="IQ53" s="296" t="str">
        <f t="shared" si="232"/>
        <v/>
      </c>
      <c r="IR53" s="297" t="str">
        <f t="shared" si="233"/>
        <v/>
      </c>
      <c r="IS53" s="298" t="str">
        <f t="shared" si="234"/>
        <v/>
      </c>
      <c r="IT53" s="299" t="str">
        <f t="shared" si="235"/>
        <v/>
      </c>
      <c r="IU53" s="300"/>
      <c r="IV53" s="286"/>
      <c r="IW53" s="97" t="str">
        <f t="shared" si="284"/>
        <v/>
      </c>
      <c r="IX53" s="98" t="str">
        <f t="shared" si="285"/>
        <v/>
      </c>
      <c r="IY53" s="293" t="str">
        <f t="shared" si="125"/>
        <v/>
      </c>
      <c r="IZ53" s="293" t="str">
        <f t="shared" si="126"/>
        <v/>
      </c>
      <c r="JA53" s="101" t="str">
        <f t="shared" si="286"/>
        <v/>
      </c>
      <c r="JB53" s="102" t="str">
        <f t="shared" si="287"/>
        <v/>
      </c>
      <c r="JC53" s="103" t="str">
        <f t="shared" si="288"/>
        <v/>
      </c>
      <c r="JD53" s="104" t="str">
        <f t="shared" si="289"/>
        <v/>
      </c>
      <c r="JE53" s="105" t="str">
        <f t="shared" si="290"/>
        <v/>
      </c>
      <c r="JF53" s="2" t="str">
        <f>IF(JH53="","",IF((LEN(JH53)-LEN(SUBSTITUTE(JH53,"male","")))/LEN("male")&gt;1,"!",IF(RIGHT(JH53,1)=")","",IF(RIGHT(JH53,2)=") ","",IF(RIGHT(JH53,2)=").","","!!")))))</f>
        <v/>
      </c>
      <c r="JG53" s="96"/>
      <c r="JH53" s="286"/>
      <c r="JI53" s="97" t="str">
        <f>IF(JM53="","",JI$3)</f>
        <v/>
      </c>
      <c r="JJ53" s="98" t="str">
        <f>IF(JM53="","",JI$1)</f>
        <v/>
      </c>
      <c r="JK53" s="99"/>
      <c r="JL53" s="100"/>
      <c r="JM53" s="101" t="str">
        <f>IF(JT53="","",IF(ISNUMBER(SEARCH(":",JT53)),MID(JT53,FIND(":",JT53)+2,FIND("(",JT53)-FIND(":",JT53)-3),LEFT(JT53,FIND("(",JT53)-2)))</f>
        <v/>
      </c>
      <c r="JN53" s="102" t="str">
        <f>IF(JT53="","",MID(JT53,FIND("(",JT53)+1,4))</f>
        <v/>
      </c>
      <c r="JO53" s="103" t="str">
        <f>IF(ISNUMBER(SEARCH("*female*",JT53)),"female",IF(ISNUMBER(SEARCH("*male*",JT53)),"male",""))</f>
        <v/>
      </c>
      <c r="JP53" s="104" t="str">
        <f>IF(JT53="","",IF(ISERROR(MID(JT53,FIND("male,",JT53)+6,(FIND(")",JT53)-(FIND("male,",JT53)+6))))=TRUE,"missing/error",MID(JT53,FIND("male,",JT53)+6,(FIND(")",JT53)-(FIND("male,",JT53)+6)))))</f>
        <v/>
      </c>
      <c r="JQ53" s="105" t="str">
        <f>IF(JM53="","",(MID(JM53,(SEARCH("^^",SUBSTITUTE(JM53," ","^^",LEN(JM53)-LEN(SUBSTITUTE(JM53," ","")))))+1,99)&amp;"_"&amp;LEFT(JM53,FIND(" ",JM53)-1)&amp;"_"&amp;JN53))</f>
        <v/>
      </c>
      <c r="JR53" s="2" t="str">
        <f>IF(JT53="","",IF((LEN(JT53)-LEN(SUBSTITUTE(JT53,"male","")))/LEN("male")&gt;1,"!",IF(RIGHT(JT53,1)=")","",IF(RIGHT(JT53,2)=") ","",IF(RIGHT(JT53,2)=").","","!!")))))</f>
        <v/>
      </c>
      <c r="JS53" s="96"/>
      <c r="JT53" s="286"/>
      <c r="JU53" s="97" t="str">
        <f>IF(JY53="","",JU$3)</f>
        <v/>
      </c>
      <c r="JV53" s="98" t="str">
        <f>IF(JY53="","",JU$1)</f>
        <v/>
      </c>
      <c r="JW53" s="99"/>
      <c r="JX53" s="100"/>
      <c r="JY53" s="101" t="str">
        <f>IF(KF53="","",IF(ISNUMBER(SEARCH(":",KF53)),MID(KF53,FIND(":",KF53)+2,FIND("(",KF53)-FIND(":",KF53)-3),LEFT(KF53,FIND("(",KF53)-2)))</f>
        <v/>
      </c>
      <c r="JZ53" s="102" t="str">
        <f>IF(KF53="","",MID(KF53,FIND("(",KF53)+1,4))</f>
        <v/>
      </c>
      <c r="KA53" s="103" t="str">
        <f>IF(ISNUMBER(SEARCH("*female*",KF53)),"female",IF(ISNUMBER(SEARCH("*male*",KF53)),"male",""))</f>
        <v/>
      </c>
      <c r="KB53" s="104" t="str">
        <f>IF(KF53="","",IF(ISERROR(MID(KF53,FIND("male,",KF53)+6,(FIND(")",KF53)-(FIND("male,",KF53)+6))))=TRUE,"missing/error",MID(KF53,FIND("male,",KF53)+6,(FIND(")",KF53)-(FIND("male,",KF53)+6)))))</f>
        <v/>
      </c>
      <c r="KC53" s="105" t="str">
        <f>IF(JY53="","",(MID(JY53,(SEARCH("^^",SUBSTITUTE(JY53," ","^^",LEN(JY53)-LEN(SUBSTITUTE(JY53," ","")))))+1,99)&amp;"_"&amp;LEFT(JY53,FIND(" ",JY53)-1)&amp;"_"&amp;JZ53))</f>
        <v/>
      </c>
      <c r="KD53" s="2" t="str">
        <f>IF(KF53="","",IF((LEN(KF53)-LEN(SUBSTITUTE(KF53,"male","")))/LEN("male")&gt;1,"!",IF(RIGHT(KF53,1)=")","",IF(RIGHT(KF53,2)=") ","",IF(RIGHT(KF53,2)=").","","!!")))))</f>
        <v/>
      </c>
      <c r="KE53" s="96"/>
      <c r="KF53" s="286"/>
    </row>
    <row r="54" spans="1:292" ht="13.5" customHeight="1" x14ac:dyDescent="0.2">
      <c r="A54" s="21"/>
      <c r="B54" s="2" t="s">
        <v>2559</v>
      </c>
      <c r="C54" s="2" t="s">
        <v>2560</v>
      </c>
      <c r="E54" s="97" t="str">
        <f>IF(I54="","",E$3)</f>
        <v/>
      </c>
      <c r="F54" s="98" t="str">
        <f>IF(I54="","",E$1)</f>
        <v/>
      </c>
      <c r="G54" s="99"/>
      <c r="H54" s="100"/>
      <c r="I54" s="101" t="str">
        <f>IF(P54="","",IF(ISNUMBER(SEARCH(":",P54)),MID(P54,FIND(":",P54)+2,FIND("(",P54)-FIND(":",P54)-3),LEFT(P54,FIND("(",P54)-2)))</f>
        <v/>
      </c>
      <c r="J54" s="102" t="str">
        <f>IF(P54="","",MID(P54,FIND("(",P54)+1,4))</f>
        <v/>
      </c>
      <c r="K54" s="103" t="str">
        <f>IF(ISNUMBER(SEARCH("*female*",P54)),"female",IF(ISNUMBER(SEARCH("*male*",P54)),"male",""))</f>
        <v/>
      </c>
      <c r="L54" s="104" t="str">
        <f>IF(P54="","",IF(ISERROR(MID(P54,FIND("male,",P54)+6,(FIND(")",P54)-(FIND("male,",P54)+6))))=TRUE,"missing/error",MID(P54,FIND("male,",P54)+6,(FIND(")",P54)-(FIND("male,",P54)+6)))))</f>
        <v/>
      </c>
      <c r="M54" s="105" t="str">
        <f>IF(I54="","",(MID(I54,(SEARCH("^^",SUBSTITUTE(I54," ","^^",LEN(I54)-LEN(SUBSTITUTE(I54," ","")))))+1,99)&amp;"_"&amp;LEFT(I54,FIND(" ",I54)-1)&amp;"_"&amp;J54))</f>
        <v/>
      </c>
      <c r="O54" s="96"/>
      <c r="P54" s="286"/>
      <c r="Q54" s="97" t="str">
        <f>IF(U54="","",Q$3)</f>
        <v/>
      </c>
      <c r="R54" s="98" t="str">
        <f>IF(U54="","",Q$1)</f>
        <v/>
      </c>
      <c r="S54" s="99" t="s">
        <v>286</v>
      </c>
      <c r="T54" s="100" t="s">
        <v>286</v>
      </c>
      <c r="U54" s="101" t="str">
        <f>IF(AB54="","",IF(ISNUMBER(SEARCH(":",AB54)),MID(AB54,FIND(":",AB54)+2,FIND("(",AB54)-FIND(":",AB54)-3),LEFT(AB54,FIND("(",AB54)-2)))</f>
        <v/>
      </c>
      <c r="V54" s="102" t="str">
        <f>IF(AB54="","",MID(AB54,FIND("(",AB54)+1,4))</f>
        <v/>
      </c>
      <c r="W54" s="103" t="str">
        <f>IF(ISNUMBER(SEARCH("*female*",AB54)),"female",IF(ISNUMBER(SEARCH("*male*",AB54)),"male",""))</f>
        <v/>
      </c>
      <c r="X54" s="104" t="str">
        <f>IF(AB54="","",IF(ISERROR(MID(AB54,FIND("male,",AB54)+6,(FIND(")",AB54)-(FIND("male,",AB54)+6))))=TRUE,"missing/error",MID(AB54,FIND("male,",AB54)+6,(FIND(")",AB54)-(FIND("male,",AB54)+6)))))</f>
        <v/>
      </c>
      <c r="Y54" s="105" t="str">
        <f>IF(U54="","",(MID(U54,(SEARCH("^^",SUBSTITUTE(U54," ","^^",LEN(U54)-LEN(SUBSTITUTE(U54," ","")))))+1,99)&amp;"_"&amp;LEFT(U54,FIND(" ",U54)-1)&amp;"_"&amp;V54))</f>
        <v/>
      </c>
      <c r="Z54" s="2" t="str">
        <f>IF(AB54="","",IF((LEN(AB54)-LEN(SUBSTITUTE(AB54,"male","")))/LEN("male")&gt;1,"!",IF(RIGHT(AB54,1)=")","",IF(RIGHT(AB54,2)=") ","",IF(RIGHT(AB54,2)=").","","!!")))))</f>
        <v/>
      </c>
      <c r="AA54" s="96"/>
      <c r="AB54" s="286"/>
      <c r="AC54" s="97" t="str">
        <f>IF(AG54="","",AC$3)</f>
        <v/>
      </c>
      <c r="AD54" s="98" t="str">
        <f>IF(AG54="","",AC$1)</f>
        <v/>
      </c>
      <c r="AE54" s="99"/>
      <c r="AF54" s="100"/>
      <c r="AG54" s="101" t="str">
        <f>IF(AN54="","",IF(ISNUMBER(SEARCH(":",AN54)),MID(AN54,FIND(":",AN54)+2,FIND("(",AN54)-FIND(":",AN54)-3),LEFT(AN54,FIND("(",AN54)-2)))</f>
        <v/>
      </c>
      <c r="AH54" s="102" t="str">
        <f>IF(AN54="","",MID(AN54,FIND("(",AN54)+1,4))</f>
        <v/>
      </c>
      <c r="AI54" s="103" t="str">
        <f>IF(ISNUMBER(SEARCH("*female*",AN54)),"female",IF(ISNUMBER(SEARCH("*male*",AN54)),"male",""))</f>
        <v/>
      </c>
      <c r="AJ54" s="104" t="str">
        <f>IF(AN54="","",IF(ISERROR(MID(AN54,FIND("male,",AN54)+6,(FIND(")",AN54)-(FIND("male,",AN54)+6))))=TRUE,"missing/error",MID(AN54,FIND("male,",AN54)+6,(FIND(")",AN54)-(FIND("male,",AN54)+6)))))</f>
        <v/>
      </c>
      <c r="AK54" s="105" t="str">
        <f>IF(AG54="","",(MID(AG54,(SEARCH("^^",SUBSTITUTE(AG54," ","^^",LEN(AG54)-LEN(SUBSTITUTE(AG54," ","")))))+1,99)&amp;"_"&amp;LEFT(AG54,FIND(" ",AG54)-1)&amp;"_"&amp;AH54))</f>
        <v/>
      </c>
      <c r="AM54" s="96"/>
      <c r="AN54" s="286"/>
      <c r="AO54" s="97" t="str">
        <f>IF(AS54="","",AO$3)</f>
        <v/>
      </c>
      <c r="AP54" s="98" t="str">
        <f>IF(AS54="","",AO$1)</f>
        <v/>
      </c>
      <c r="AQ54" s="99" t="s">
        <v>286</v>
      </c>
      <c r="AR54" s="100"/>
      <c r="AS54" s="101" t="str">
        <f>IF(AZ54="","",IF(ISNUMBER(SEARCH(":",AZ54)),MID(AZ54,FIND(":",AZ54)+2,FIND("(",AZ54)-FIND(":",AZ54)-3),LEFT(AZ54,FIND("(",AZ54)-2)))</f>
        <v/>
      </c>
      <c r="AT54" s="102" t="str">
        <f>IF(AZ54="","",MID(AZ54,FIND("(",AZ54)+1,4))</f>
        <v/>
      </c>
      <c r="AU54" s="103" t="str">
        <f>IF(ISNUMBER(SEARCH("*female*",AZ54)),"female",IF(ISNUMBER(SEARCH("*male*",AZ54)),"male",""))</f>
        <v/>
      </c>
      <c r="AV54" s="104" t="str">
        <f>IF(AZ54="","",IF(ISERROR(MID(AZ54,FIND("male,",AZ54)+6,(FIND(")",AZ54)-(FIND("male,",AZ54)+6))))=TRUE,"missing/error",MID(AZ54,FIND("male,",AZ54)+6,(FIND(")",AZ54)-(FIND("male,",AZ54)+6)))))</f>
        <v/>
      </c>
      <c r="AW54" s="105" t="str">
        <f>IF(AS54="","",(MID(AS54,(SEARCH("^^",SUBSTITUTE(AS54," ","^^",LEN(AS54)-LEN(SUBSTITUTE(AS54," ","")))))+1,99)&amp;"_"&amp;LEFT(AS54,FIND(" ",AS54)-1)&amp;"_"&amp;AT54))</f>
        <v/>
      </c>
      <c r="AX54" s="2" t="str">
        <f>IF(AZ54="","",IF((LEN(AZ54)-LEN(SUBSTITUTE(AZ54,"male","")))/LEN("male")&gt;1,"!",IF(RIGHT(AZ54,1)=")","",IF(RIGHT(AZ54,2)=") ","",IF(RIGHT(AZ54,2)=").","","!!")))))</f>
        <v/>
      </c>
      <c r="AY54" s="96"/>
      <c r="AZ54" s="286"/>
      <c r="BA54" s="97" t="str">
        <f>IF(BE54="","",BA$3)</f>
        <v/>
      </c>
      <c r="BB54" s="98" t="str">
        <f>IF(BE54="","",BA$1)</f>
        <v/>
      </c>
      <c r="BC54" s="99"/>
      <c r="BD54" s="100"/>
      <c r="BE54" s="101" t="str">
        <f>IF(BL54="","",IF(ISNUMBER(SEARCH(":",BL54)),MID(BL54,FIND(":",BL54)+2,FIND("(",BL54)-FIND(":",BL54)-3),LEFT(BL54,FIND("(",BL54)-2)))</f>
        <v/>
      </c>
      <c r="BF54" s="102" t="str">
        <f>IF(BL54="","",MID(BL54,FIND("(",BL54)+1,4))</f>
        <v/>
      </c>
      <c r="BG54" s="103" t="str">
        <f>IF(ISNUMBER(SEARCH("*female*",BL54)),"female",IF(ISNUMBER(SEARCH("*male*",BL54)),"male",""))</f>
        <v/>
      </c>
      <c r="BH54" s="104" t="str">
        <f>IF(BL54="","",IF(ISERROR(MID(BL54,FIND("male,",BL54)+6,(FIND(")",BL54)-(FIND("male,",BL54)+6))))=TRUE,"missing/error",MID(BL54,FIND("male,",BL54)+6,(FIND(")",BL54)-(FIND("male,",BL54)+6)))))</f>
        <v/>
      </c>
      <c r="BI54" s="105" t="str">
        <f>IF(BE54="","",(MID(BE54,(SEARCH("^^",SUBSTITUTE(BE54," ","^^",LEN(BE54)-LEN(SUBSTITUTE(BE54," ","")))))+1,99)&amp;"_"&amp;LEFT(BE54,FIND(" ",BE54)-1)&amp;"_"&amp;BF54))</f>
        <v/>
      </c>
      <c r="BJ54" s="2" t="str">
        <f>IF(BL54="","",IF((LEN(BL54)-LEN(SUBSTITUTE(BL54,"male","")))/LEN("male")&gt;1,"!",IF(RIGHT(BL54,1)=")","",IF(RIGHT(BL54,2)=") ","",IF(RIGHT(BL54,2)=").","","!!")))))</f>
        <v/>
      </c>
      <c r="BK54" s="96"/>
      <c r="BL54" s="286"/>
      <c r="BM54" s="97" t="str">
        <f>IF(BQ54="","",BM$3)</f>
        <v/>
      </c>
      <c r="BN54" s="98" t="str">
        <f>IF(BQ54="","",BM$1)</f>
        <v/>
      </c>
      <c r="BO54" s="99"/>
      <c r="BP54" s="100"/>
      <c r="BQ54" s="101" t="str">
        <f>IF(BX54="","",IF(ISNUMBER(SEARCH(":",BX54)),MID(BX54,FIND(":",BX54)+2,FIND("(",BX54)-FIND(":",BX54)-3),LEFT(BX54,FIND("(",BX54)-2)))</f>
        <v/>
      </c>
      <c r="BR54" s="102" t="str">
        <f>IF(BX54="","",MID(BX54,FIND("(",BX54)+1,4))</f>
        <v/>
      </c>
      <c r="BS54" s="103" t="str">
        <f>IF(ISNUMBER(SEARCH("*female*",BX54)),"female",IF(ISNUMBER(SEARCH("*male*",BX54)),"male",""))</f>
        <v/>
      </c>
      <c r="BT54" s="104" t="str">
        <f>IF(BX54="","",IF(ISERROR(MID(BX54,FIND("male,",BX54)+6,(FIND(")",BX54)-(FIND("male,",BX54)+6))))=TRUE,"missing/error",MID(BX54,FIND("male,",BX54)+6,(FIND(")",BX54)-(FIND("male,",BX54)+6)))))</f>
        <v/>
      </c>
      <c r="BU54" s="105" t="str">
        <f>IF(BQ54="","",(MID(BQ54,(SEARCH("^^",SUBSTITUTE(BQ54," ","^^",LEN(BQ54)-LEN(SUBSTITUTE(BQ54," ","")))))+1,99)&amp;"_"&amp;LEFT(BQ54,FIND(" ",BQ54)-1)&amp;"_"&amp;BR54))</f>
        <v/>
      </c>
      <c r="BV54" s="2" t="str">
        <f>IF(BX54="","",IF((LEN(BX54)-LEN(SUBSTITUTE(BX54,"male","")))/LEN("male")&gt;1,"!",IF(RIGHT(BX54,1)=")","",IF(RIGHT(BX54,2)=") ","",IF(RIGHT(BX54,2)=").","","!!")))))</f>
        <v/>
      </c>
      <c r="BW54" s="96"/>
      <c r="BX54" s="286"/>
      <c r="BY54" s="97" t="str">
        <f>IF(CC54="","",BY$3)</f>
        <v/>
      </c>
      <c r="BZ54" s="98" t="str">
        <f>IF(CC54="","",BY$1)</f>
        <v/>
      </c>
      <c r="CA54" s="99"/>
      <c r="CB54" s="100"/>
      <c r="CC54" s="101" t="str">
        <f>IF(CJ54="","",IF(ISNUMBER(SEARCH(":",CJ54)),MID(CJ54,FIND(":",CJ54)+2,FIND("(",CJ54)-FIND(":",CJ54)-3),LEFT(CJ54,FIND("(",CJ54)-2)))</f>
        <v/>
      </c>
      <c r="CD54" s="102" t="str">
        <f>IF(CJ54="","",MID(CJ54,FIND("(",CJ54)+1,4))</f>
        <v/>
      </c>
      <c r="CE54" s="103" t="str">
        <f>IF(ISNUMBER(SEARCH("*female*",CJ54)),"female",IF(ISNUMBER(SEARCH("*male*",CJ54)),"male",""))</f>
        <v/>
      </c>
      <c r="CF54" s="104" t="str">
        <f>IF(CJ54="","",IF(ISERROR(MID(CJ54,FIND("male,",CJ54)+6,(FIND(")",CJ54)-(FIND("male,",CJ54)+6))))=TRUE,"missing/error",MID(CJ54,FIND("male,",CJ54)+6,(FIND(")",CJ54)-(FIND("male,",CJ54)+6)))))</f>
        <v/>
      </c>
      <c r="CG54" s="105" t="str">
        <f>IF(CC54="","",(MID(CC54,(SEARCH("^^",SUBSTITUTE(CC54," ","^^",LEN(CC54)-LEN(SUBSTITUTE(CC54," ","")))))+1,99)&amp;"_"&amp;LEFT(CC54,FIND(" ",CC54)-1)&amp;"_"&amp;CD54))</f>
        <v/>
      </c>
      <c r="CH54" s="2" t="str">
        <f>IF(CJ54="","",IF((LEN(CJ54)-LEN(SUBSTITUTE(CJ54,"male","")))/LEN("male")&gt;1,"!",IF(RIGHT(CJ54,1)=")","",IF(RIGHT(CJ54,2)=") ","",IF(RIGHT(CJ54,2)=").","","!!")))))</f>
        <v/>
      </c>
      <c r="CI54" s="96"/>
      <c r="CJ54" s="286"/>
      <c r="CK54" s="97" t="str">
        <f>IF(CO54="","",CK$3)</f>
        <v/>
      </c>
      <c r="CL54" s="98" t="str">
        <f>IF(CO54="","",CK$1)</f>
        <v/>
      </c>
      <c r="CM54" s="99" t="s">
        <v>286</v>
      </c>
      <c r="CN54" s="100" t="s">
        <v>286</v>
      </c>
      <c r="CO54" s="101" t="str">
        <f>IF(CV54="","",IF(ISNUMBER(SEARCH(":",CV54)),MID(CV54,FIND(":",CV54)+2,FIND("(",CV54)-FIND(":",CV54)-3),LEFT(CV54,FIND("(",CV54)-2)))</f>
        <v/>
      </c>
      <c r="CP54" s="102" t="str">
        <f>IF(CV54="","",MID(CV54,FIND("(",CV54)+1,4))</f>
        <v/>
      </c>
      <c r="CQ54" s="103" t="str">
        <f>IF(ISNUMBER(SEARCH("*female*",CV54)),"female",IF(ISNUMBER(SEARCH("*male*",CV54)),"male",""))</f>
        <v/>
      </c>
      <c r="CR54" s="104" t="str">
        <f>IF(CV54="","",IF(ISERROR(MID(CV54,FIND("male,",CV54)+6,(FIND(")",CV54)-(FIND("male,",CV54)+6))))=TRUE,"missing/error",MID(CV54,FIND("male,",CV54)+6,(FIND(")",CV54)-(FIND("male,",CV54)+6)))))</f>
        <v/>
      </c>
      <c r="CS54" s="105" t="str">
        <f>IF(CO54="","",(MID(CO54,(SEARCH("^^",SUBSTITUTE(CO54," ","^^",LEN(CO54)-LEN(SUBSTITUTE(CO54," ","")))))+1,99)&amp;"_"&amp;LEFT(CO54,FIND(" ",CO54)-1)&amp;"_"&amp;CP54))</f>
        <v/>
      </c>
      <c r="CT54" s="2" t="str">
        <f>IF(CV54="","",IF((LEN(CV54)-LEN(SUBSTITUTE(CV54,"male","")))/LEN("male")&gt;1,"!",IF(RIGHT(CV54,1)=")","",IF(RIGHT(CV54,2)=") ","",IF(RIGHT(CV54,2)=").","","!!")))))</f>
        <v/>
      </c>
      <c r="CU54" s="96"/>
      <c r="CV54" s="286"/>
      <c r="CW54" s="97" t="str">
        <f>IF(DA54="","",CW$3)</f>
        <v/>
      </c>
      <c r="CX54" s="98" t="str">
        <f>IF(DA54="","",CW$1)</f>
        <v/>
      </c>
      <c r="CY54" s="99" t="s">
        <v>286</v>
      </c>
      <c r="CZ54" s="100" t="s">
        <v>286</v>
      </c>
      <c r="DA54" s="101" t="str">
        <f>IF(DH54="","",IF(ISNUMBER(SEARCH(":",DH54)),MID(DH54,FIND(":",DH54)+2,FIND("(",DH54)-FIND(":",DH54)-3),LEFT(DH54,FIND("(",DH54)-2)))</f>
        <v/>
      </c>
      <c r="DB54" s="102" t="str">
        <f>IF(DH54="","",MID(DH54,FIND("(",DH54)+1,4))</f>
        <v/>
      </c>
      <c r="DC54" s="103" t="str">
        <f>IF(ISNUMBER(SEARCH("*female*",DH54)),"female",IF(ISNUMBER(SEARCH("*male*",DH54)),"male",""))</f>
        <v/>
      </c>
      <c r="DD54" s="104" t="str">
        <f>IF(DH54="","",IF(ISERROR(MID(DH54,FIND("male,",DH54)+6,(FIND(")",DH54)-(FIND("male,",DH54)+6))))=TRUE,"missing/error",MID(DH54,FIND("male,",DH54)+6,(FIND(")",DH54)-(FIND("male,",DH54)+6)))))</f>
        <v/>
      </c>
      <c r="DE54" s="105" t="str">
        <f>IF(DA54="","",(MID(DA54,(SEARCH("^^",SUBSTITUTE(DA54," ","^^",LEN(DA54)-LEN(SUBSTITUTE(DA54," ","")))))+1,99)&amp;"_"&amp;LEFT(DA54,FIND(" ",DA54)-1)&amp;"_"&amp;DB54))</f>
        <v/>
      </c>
      <c r="DF54" s="2" t="str">
        <f>IF(DH54="","",IF((LEN(DH54)-LEN(SUBSTITUTE(DH54,"male","")))/LEN("male")&gt;1,"!",IF(RIGHT(DH54,1)=")","",IF(RIGHT(DH54,2)=") ","",IF(RIGHT(DH54,2)=").","","!!")))))</f>
        <v/>
      </c>
      <c r="DG54" s="96"/>
      <c r="DH54" s="286"/>
      <c r="DI54" s="97" t="str">
        <f>IF(DM54="","",DI$3)</f>
        <v/>
      </c>
      <c r="DJ54" s="98" t="str">
        <f>IF(DM54="","",DI$1)</f>
        <v/>
      </c>
      <c r="DK54" s="99"/>
      <c r="DL54" s="100"/>
      <c r="DM54" s="101" t="str">
        <f>IF(DT54="","",IF(ISNUMBER(SEARCH(":",DT54)),MID(DT54,FIND(":",DT54)+2,FIND("(",DT54)-FIND(":",DT54)-3),LEFT(DT54,FIND("(",DT54)-2)))</f>
        <v/>
      </c>
      <c r="DN54" s="102" t="str">
        <f>IF(DT54="","",MID(DT54,FIND("(",DT54)+1,4))</f>
        <v/>
      </c>
      <c r="DO54" s="103" t="str">
        <f>IF(ISNUMBER(SEARCH("*female*",DT54)),"female",IF(ISNUMBER(SEARCH("*male*",DT54)),"male",""))</f>
        <v/>
      </c>
      <c r="DP54" s="104" t="str">
        <f>IF(DT54="","",IF(ISERROR(MID(DT54,FIND("male,",DT54)+6,(FIND(")",DT54)-(FIND("male,",DT54)+6))))=TRUE,"missing/error",MID(DT54,FIND("male,",DT54)+6,(FIND(")",DT54)-(FIND("male,",DT54)+6)))))</f>
        <v/>
      </c>
      <c r="DQ54" s="105" t="str">
        <f>IF(DM54="","",(MID(DM54,(SEARCH("^^",SUBSTITUTE(DM54," ","^^",LEN(DM54)-LEN(SUBSTITUTE(DM54," ","")))))+1,99)&amp;"_"&amp;LEFT(DM54,FIND(" ",DM54)-1)&amp;"_"&amp;DN54))</f>
        <v/>
      </c>
      <c r="DR54" s="2" t="str">
        <f>IF(DT54="","",IF((LEN(DT54)-LEN(SUBSTITUTE(DT54,"male","")))/LEN("male")&gt;1,"!",IF(RIGHT(DT54,1)=")","",IF(RIGHT(DT54,2)=") ","",IF(RIGHT(DT54,2)=").","","!!")))))</f>
        <v/>
      </c>
      <c r="DS54" s="96"/>
      <c r="DT54" s="286"/>
      <c r="DU54" s="97" t="str">
        <f>IF(DY54="","",DU$3)</f>
        <v/>
      </c>
      <c r="DV54" s="98" t="str">
        <f>IF(DY54="","",DU$1)</f>
        <v/>
      </c>
      <c r="DW54" s="99"/>
      <c r="DX54" s="100"/>
      <c r="DY54" s="101" t="str">
        <f>IF(EF54="","",IF(ISNUMBER(SEARCH(":",EF54)),MID(EF54,FIND(":",EF54)+2,FIND("(",EF54)-FIND(":",EF54)-3),LEFT(EF54,FIND("(",EF54)-2)))</f>
        <v/>
      </c>
      <c r="DZ54" s="102" t="str">
        <f>IF(EF54="","",MID(EF54,FIND("(",EF54)+1,4))</f>
        <v/>
      </c>
      <c r="EA54" s="103" t="str">
        <f>IF(ISNUMBER(SEARCH("*female*",EF54)),"female",IF(ISNUMBER(SEARCH("*male*",EF54)),"male",""))</f>
        <v/>
      </c>
      <c r="EB54" s="104" t="str">
        <f>IF(EF54="","",IF(ISERROR(MID(EF54,FIND("male,",EF54)+6,(FIND(")",EF54)-(FIND("male,",EF54)+6))))=TRUE,"missing/error",MID(EF54,FIND("male,",EF54)+6,(FIND(")",EF54)-(FIND("male,",EF54)+6)))))</f>
        <v/>
      </c>
      <c r="EC54" s="105" t="str">
        <f>IF(DY54="","",(MID(DY54,(SEARCH("^^",SUBSTITUTE(DY54," ","^^",LEN(DY54)-LEN(SUBSTITUTE(DY54," ","")))))+1,99)&amp;"_"&amp;LEFT(DY54,FIND(" ",DY54)-1)&amp;"_"&amp;DZ54))</f>
        <v/>
      </c>
      <c r="EE54" s="96"/>
      <c r="EF54" s="286"/>
      <c r="EG54" s="97" t="str">
        <f>IF(EK54="","",EG$3)</f>
        <v/>
      </c>
      <c r="EH54" s="98" t="str">
        <f>IF(EK54="","",EG$1)</f>
        <v/>
      </c>
      <c r="EI54" s="99"/>
      <c r="EJ54" s="100"/>
      <c r="EK54" s="101" t="str">
        <f>IF(ER54="","",IF(ISNUMBER(SEARCH(":",ER54)),MID(ER54,FIND(":",ER54)+2,FIND("(",ER54)-FIND(":",ER54)-3),LEFT(ER54,FIND("(",ER54)-2)))</f>
        <v/>
      </c>
      <c r="EL54" s="102" t="str">
        <f>IF(ER54="","",MID(ER54,FIND("(",ER54)+1,4))</f>
        <v/>
      </c>
      <c r="EM54" s="103" t="str">
        <f>IF(ISNUMBER(SEARCH("*female*",ER54)),"female",IF(ISNUMBER(SEARCH("*male*",ER54)),"male",""))</f>
        <v/>
      </c>
      <c r="EN54" s="104" t="str">
        <f>IF(ER54="","",IF(ISERROR(MID(ER54,FIND("male,",ER54)+6,(FIND(")",ER54)-(FIND("male,",ER54)+6))))=TRUE,"missing/error",MID(ER54,FIND("male,",ER54)+6,(FIND(")",ER54)-(FIND("male,",ER54)+6)))))</f>
        <v/>
      </c>
      <c r="EO54" s="105" t="str">
        <f>IF(EK54="","",(MID(EK54,(SEARCH("^^",SUBSTITUTE(EK54," ","^^",LEN(EK54)-LEN(SUBSTITUTE(EK54," ","")))))+1,99)&amp;"_"&amp;LEFT(EK54,FIND(" ",EK54)-1)&amp;"_"&amp;EL54))</f>
        <v/>
      </c>
      <c r="EQ54" s="96"/>
      <c r="ER54" s="286"/>
      <c r="ES54" s="97" t="str">
        <f>IF(EW54="","",ES$3)</f>
        <v/>
      </c>
      <c r="ET54" s="98" t="str">
        <f>IF(EW54="","",ES$1)</f>
        <v/>
      </c>
      <c r="EU54" s="99"/>
      <c r="EV54" s="100"/>
      <c r="EW54" s="101" t="str">
        <f>IF(FD54="","",IF(ISNUMBER(SEARCH(":",FD54)),MID(FD54,FIND(":",FD54)+2,FIND("(",FD54)-FIND(":",FD54)-3),LEFT(FD54,FIND("(",FD54)-2)))</f>
        <v/>
      </c>
      <c r="EX54" s="102" t="str">
        <f>IF(FD54="","",MID(FD54,FIND("(",FD54)+1,4))</f>
        <v/>
      </c>
      <c r="EY54" s="103" t="str">
        <f>IF(ISNUMBER(SEARCH("*female*",FD54)),"female",IF(ISNUMBER(SEARCH("*male*",FD54)),"male",""))</f>
        <v/>
      </c>
      <c r="EZ54" s="104" t="str">
        <f>IF(FD54="","",IF(ISERROR(MID(FD54,FIND("male,",FD54)+6,(FIND(")",FD54)-(FIND("male,",FD54)+6))))=TRUE,"missing/error",MID(FD54,FIND("male,",FD54)+6,(FIND(")",FD54)-(FIND("male,",FD54)+6)))))</f>
        <v/>
      </c>
      <c r="FA54" s="105" t="str">
        <f>IF(EW54="","",(MID(EW54,(SEARCH("^^",SUBSTITUTE(EW54," ","^^",LEN(EW54)-LEN(SUBSTITUTE(EW54," ","")))))+1,99)&amp;"_"&amp;LEFT(EW54,FIND(" ",EW54)-1)&amp;"_"&amp;EX54))</f>
        <v/>
      </c>
      <c r="FB54" s="2" t="str">
        <f>IF(FD54="","",IF((LEN(FD54)-LEN(SUBSTITUTE(FD54,"male","")))/LEN("male")&gt;1,"!",IF(RIGHT(FD54,1)=")","",IF(RIGHT(FD54,2)=") ","",IF(RIGHT(FD54,2)=").","","!!")))))</f>
        <v/>
      </c>
      <c r="FC54" s="96"/>
      <c r="FD54" s="286"/>
      <c r="FE54" s="97" t="str">
        <f>IF(FI54="","",FE$3)</f>
        <v/>
      </c>
      <c r="FF54" s="98" t="str">
        <f>IF(FI54="","",FE$1)</f>
        <v/>
      </c>
      <c r="FG54" s="99"/>
      <c r="FH54" s="100"/>
      <c r="FI54" s="101" t="str">
        <f>IF(FP54="","",IF(ISNUMBER(SEARCH(":",FP54)),MID(FP54,FIND(":",FP54)+2,FIND("(",FP54)-FIND(":",FP54)-3),LEFT(FP54,FIND("(",FP54)-2)))</f>
        <v/>
      </c>
      <c r="FJ54" s="102" t="str">
        <f>IF(FP54="","",MID(FP54,FIND("(",FP54)+1,4))</f>
        <v/>
      </c>
      <c r="FK54" s="103" t="str">
        <f>IF(ISNUMBER(SEARCH("*female*",FP54)),"female",IF(ISNUMBER(SEARCH("*male*",FP54)),"male",""))</f>
        <v/>
      </c>
      <c r="FL54" s="104" t="str">
        <f>IF(FP54="","",IF(ISERROR(MID(FP54,FIND("male,",FP54)+6,(FIND(")",FP54)-(FIND("male,",FP54)+6))))=TRUE,"missing/error",MID(FP54,FIND("male,",FP54)+6,(FIND(")",FP54)-(FIND("male,",FP54)+6)))))</f>
        <v/>
      </c>
      <c r="FM54" s="105" t="str">
        <f>IF(FI54="","",(MID(FI54,(SEARCH("^^",SUBSTITUTE(FI54," ","^^",LEN(FI54)-LEN(SUBSTITUTE(FI54," ","")))))+1,99)&amp;"_"&amp;LEFT(FI54,FIND(" ",FI54)-1)&amp;"_"&amp;FJ54))</f>
        <v/>
      </c>
      <c r="FO54" s="96"/>
      <c r="FP54" s="286"/>
      <c r="FQ54" s="97" t="str">
        <f>IF(FU54="","",FQ$3)</f>
        <v/>
      </c>
      <c r="FR54" s="98" t="str">
        <f>IF(FU54="","",FQ$1)</f>
        <v/>
      </c>
      <c r="FS54" s="99"/>
      <c r="FT54" s="100"/>
      <c r="FU54" s="101" t="str">
        <f>IF(GB54="","",IF(ISNUMBER(SEARCH(":",GB54)),MID(GB54,FIND(":",GB54)+2,FIND("(",GB54)-FIND(":",GB54)-3),LEFT(GB54,FIND("(",GB54)-2)))</f>
        <v/>
      </c>
      <c r="FV54" s="102" t="str">
        <f>IF(GB54="","",MID(GB54,FIND("(",GB54)+1,4))</f>
        <v/>
      </c>
      <c r="FW54" s="103" t="str">
        <f>IF(ISNUMBER(SEARCH("*female*",GB54)),"female",IF(ISNUMBER(SEARCH("*male*",GB54)),"male",""))</f>
        <v/>
      </c>
      <c r="FX54" s="104" t="str">
        <f>IF(GB54="","",IF(ISERROR(MID(GB54,FIND("male,",GB54)+6,(FIND(")",GB54)-(FIND("male,",GB54)+6))))=TRUE,"missing/error",MID(GB54,FIND("male,",GB54)+6,(FIND(")",GB54)-(FIND("male,",GB54)+6)))))</f>
        <v/>
      </c>
      <c r="FY54" s="105" t="str">
        <f>IF(FU54="","",(MID(FU54,(SEARCH("^^",SUBSTITUTE(FU54," ","^^",LEN(FU54)-LEN(SUBSTITUTE(FU54," ","")))))+1,99)&amp;"_"&amp;LEFT(FU54,FIND(" ",FU54)-1)&amp;"_"&amp;FV54))</f>
        <v/>
      </c>
      <c r="GA54" s="96"/>
      <c r="GB54" s="286"/>
      <c r="GC54" s="97" t="str">
        <f>IF(GG54="","",GC$3)</f>
        <v/>
      </c>
      <c r="GD54" s="98" t="str">
        <f>IF(GG54="","",GC$1)</f>
        <v/>
      </c>
      <c r="GE54" s="99" t="s">
        <v>286</v>
      </c>
      <c r="GF54" s="100" t="s">
        <v>286</v>
      </c>
      <c r="GG54" s="101" t="str">
        <f>IF(GN54="","",IF(ISNUMBER(SEARCH(":",GN54)),MID(GN54,FIND(":",GN54)+2,FIND("(",GN54)-FIND(":",GN54)-3),LEFT(GN54,FIND("(",GN54)-2)))</f>
        <v/>
      </c>
      <c r="GH54" s="102" t="str">
        <f>IF(GN54="","",MID(GN54,FIND("(",GN54)+1,4))</f>
        <v/>
      </c>
      <c r="GI54" s="103" t="str">
        <f>IF(ISNUMBER(SEARCH("*female*",GN54)),"female",IF(ISNUMBER(SEARCH("*male*",GN54)),"male",""))</f>
        <v/>
      </c>
      <c r="GJ54" s="104" t="str">
        <f>IF(GN54="","",IF(ISERROR(MID(GN54,FIND("male,",GN54)+6,(FIND(")",GN54)-(FIND("male,",GN54)+6))))=TRUE,"missing/error",MID(GN54,FIND("male,",GN54)+6,(FIND(")",GN54)-(FIND("male,",GN54)+6)))))</f>
        <v/>
      </c>
      <c r="GK54" s="105" t="str">
        <f>IF(GG54="","",(MID(GG54,(SEARCH("^^",SUBSTITUTE(GG54," ","^^",LEN(GG54)-LEN(SUBSTITUTE(GG54," ","")))))+1,99)&amp;"_"&amp;LEFT(GG54,FIND(" ",GG54)-1)&amp;"_"&amp;GH54))</f>
        <v/>
      </c>
      <c r="GL54" s="2" t="str">
        <f>IF(GN54="","",IF((LEN(GN54)-LEN(SUBSTITUTE(GN54,"male","")))/LEN("male")&gt;1,"!",IF(RIGHT(GN54,1)=")","",IF(RIGHT(GN54,2)=") ","",IF(RIGHT(GN54,2)=").","","!!")))))</f>
        <v/>
      </c>
      <c r="GM54" s="96"/>
      <c r="GN54" s="286"/>
      <c r="GO54" s="97" t="str">
        <f t="shared" si="291"/>
        <v/>
      </c>
      <c r="GP54" s="98" t="str">
        <f t="shared" si="292"/>
        <v/>
      </c>
      <c r="GQ54" s="99" t="str">
        <f t="shared" ref="GQ54:GQ60" si="323">IF(GS54="","",GO$2)</f>
        <v/>
      </c>
      <c r="GR54" s="100" t="str">
        <f t="shared" si="322"/>
        <v/>
      </c>
      <c r="GS54" s="101" t="str">
        <f t="shared" si="293"/>
        <v/>
      </c>
      <c r="GT54" s="102" t="str">
        <f t="shared" si="294"/>
        <v/>
      </c>
      <c r="GU54" s="103" t="str">
        <f t="shared" si="295"/>
        <v/>
      </c>
      <c r="GV54" s="104" t="str">
        <f t="shared" si="296"/>
        <v/>
      </c>
      <c r="GW54" s="105" t="str">
        <f t="shared" si="297"/>
        <v/>
      </c>
      <c r="GX54" s="2" t="str">
        <f t="shared" si="298"/>
        <v/>
      </c>
      <c r="GY54" s="96"/>
      <c r="GZ54" s="286"/>
      <c r="HA54" s="97" t="str">
        <f t="shared" si="299"/>
        <v/>
      </c>
      <c r="HB54" s="98" t="str">
        <f t="shared" si="300"/>
        <v/>
      </c>
      <c r="HC54" s="293" t="str">
        <f t="shared" si="220"/>
        <v/>
      </c>
      <c r="HD54" s="293" t="str">
        <f t="shared" si="221"/>
        <v/>
      </c>
      <c r="HE54" s="101" t="str">
        <f t="shared" si="301"/>
        <v/>
      </c>
      <c r="HF54" s="102" t="str">
        <f t="shared" si="302"/>
        <v/>
      </c>
      <c r="HG54" s="103" t="str">
        <f t="shared" si="303"/>
        <v/>
      </c>
      <c r="HH54" s="104" t="str">
        <f t="shared" si="304"/>
        <v/>
      </c>
      <c r="HI54" s="105" t="str">
        <f t="shared" si="305"/>
        <v/>
      </c>
      <c r="HJ54" s="2" t="str">
        <f t="shared" si="306"/>
        <v/>
      </c>
      <c r="HK54" s="96"/>
      <c r="HL54" s="286"/>
      <c r="HM54" s="97">
        <f t="shared" si="307"/>
        <v>43713</v>
      </c>
      <c r="HN54" s="98" t="str">
        <f t="shared" si="308"/>
        <v>Conte I</v>
      </c>
      <c r="HO54" s="293">
        <f t="shared" si="96"/>
        <v>43252</v>
      </c>
      <c r="HP54" s="293">
        <f t="shared" si="97"/>
        <v>43713</v>
      </c>
      <c r="HQ54" s="101" t="str">
        <f t="shared" si="309"/>
        <v>Luigi di Maio</v>
      </c>
      <c r="HR54" s="102" t="str">
        <f t="shared" si="310"/>
        <v>1986</v>
      </c>
      <c r="HS54" s="103" t="str">
        <f t="shared" si="311"/>
        <v>male</v>
      </c>
      <c r="HT54" s="104" t="str">
        <f t="shared" si="25"/>
        <v>it_m5s01</v>
      </c>
      <c r="HU54" s="105" t="str">
        <f t="shared" si="312"/>
        <v>Maio_Luigi_1986</v>
      </c>
      <c r="HV54" s="2" t="str">
        <f t="shared" si="313"/>
        <v/>
      </c>
      <c r="HW54" s="96"/>
      <c r="HX54" s="286" t="s">
        <v>2561</v>
      </c>
      <c r="HY54" s="97" t="str">
        <f t="shared" si="314"/>
        <v/>
      </c>
      <c r="HZ54" s="98" t="str">
        <f t="shared" si="315"/>
        <v/>
      </c>
      <c r="IA54" s="293" t="str">
        <f t="shared" si="222"/>
        <v/>
      </c>
      <c r="IB54" s="293" t="str">
        <f t="shared" si="223"/>
        <v/>
      </c>
      <c r="IC54" s="101" t="str">
        <f t="shared" si="316"/>
        <v/>
      </c>
      <c r="ID54" s="102" t="str">
        <f t="shared" si="317"/>
        <v/>
      </c>
      <c r="IE54" s="103" t="str">
        <f t="shared" si="318"/>
        <v/>
      </c>
      <c r="IF54" s="104" t="str">
        <f t="shared" si="319"/>
        <v/>
      </c>
      <c r="IG54" s="105" t="str">
        <f t="shared" si="320"/>
        <v/>
      </c>
      <c r="IH54" s="2" t="str">
        <f t="shared" si="321"/>
        <v/>
      </c>
      <c r="II54" s="96"/>
      <c r="IJ54" s="286"/>
      <c r="IK54" s="291" t="str">
        <f t="shared" si="226"/>
        <v/>
      </c>
      <c r="IL54" s="292" t="str">
        <f t="shared" si="227"/>
        <v/>
      </c>
      <c r="IM54" s="293" t="str">
        <f t="shared" si="228"/>
        <v/>
      </c>
      <c r="IN54" s="293" t="str">
        <f t="shared" si="229"/>
        <v/>
      </c>
      <c r="IO54" s="294" t="str">
        <f t="shared" si="230"/>
        <v/>
      </c>
      <c r="IP54" s="295" t="str">
        <f t="shared" si="231"/>
        <v/>
      </c>
      <c r="IQ54" s="296" t="str">
        <f t="shared" si="232"/>
        <v/>
      </c>
      <c r="IR54" s="297" t="str">
        <f t="shared" si="233"/>
        <v/>
      </c>
      <c r="IS54" s="298" t="str">
        <f t="shared" si="234"/>
        <v/>
      </c>
      <c r="IT54" s="299" t="str">
        <f t="shared" si="235"/>
        <v/>
      </c>
      <c r="IU54" s="300"/>
      <c r="IV54" s="286"/>
      <c r="IW54" s="97" t="str">
        <f t="shared" si="284"/>
        <v/>
      </c>
      <c r="IX54" s="98" t="str">
        <f t="shared" si="285"/>
        <v/>
      </c>
      <c r="IY54" s="293" t="str">
        <f t="shared" si="125"/>
        <v/>
      </c>
      <c r="IZ54" s="293" t="str">
        <f t="shared" si="126"/>
        <v/>
      </c>
      <c r="JA54" s="101" t="str">
        <f t="shared" si="286"/>
        <v/>
      </c>
      <c r="JB54" s="102" t="str">
        <f t="shared" si="287"/>
        <v/>
      </c>
      <c r="JC54" s="103" t="str">
        <f t="shared" si="288"/>
        <v/>
      </c>
      <c r="JD54" s="104" t="str">
        <f t="shared" si="289"/>
        <v/>
      </c>
      <c r="JE54" s="105" t="str">
        <f t="shared" si="290"/>
        <v/>
      </c>
      <c r="JG54" s="4"/>
      <c r="JI54" s="97"/>
      <c r="JJ54" s="98"/>
      <c r="JK54" s="99"/>
      <c r="JL54" s="4"/>
      <c r="JM54" s="101"/>
      <c r="JN54" s="102"/>
      <c r="JO54" s="103"/>
      <c r="JP54" s="104"/>
      <c r="JQ54" s="105"/>
      <c r="JS54" s="4"/>
      <c r="JU54" s="97"/>
      <c r="JV54" s="98"/>
      <c r="JW54" s="99"/>
      <c r="JX54" s="4"/>
      <c r="JY54" s="101"/>
      <c r="JZ54" s="102"/>
      <c r="KA54" s="103"/>
      <c r="KB54" s="104"/>
      <c r="KC54" s="105"/>
      <c r="KE54" s="4"/>
    </row>
    <row r="55" spans="1:292" ht="13.5" customHeight="1" x14ac:dyDescent="0.2">
      <c r="A55" s="21"/>
      <c r="B55" s="96" t="s">
        <v>326</v>
      </c>
      <c r="C55" s="2" t="s">
        <v>327</v>
      </c>
      <c r="D55" s="286"/>
      <c r="E55" s="97" t="s">
        <v>286</v>
      </c>
      <c r="F55" s="98" t="s">
        <v>286</v>
      </c>
      <c r="G55" s="99" t="s">
        <v>286</v>
      </c>
      <c r="H55" s="100" t="s">
        <v>286</v>
      </c>
      <c r="I55" s="101" t="s">
        <v>286</v>
      </c>
      <c r="J55" s="102" t="s">
        <v>286</v>
      </c>
      <c r="K55" s="103" t="s">
        <v>286</v>
      </c>
      <c r="L55" s="104" t="s">
        <v>286</v>
      </c>
      <c r="M55" s="105" t="s">
        <v>286</v>
      </c>
      <c r="O55" s="96"/>
      <c r="P55" s="286"/>
      <c r="Q55" s="97" t="s">
        <v>286</v>
      </c>
      <c r="R55" s="98" t="s">
        <v>286</v>
      </c>
      <c r="S55" s="99" t="s">
        <v>286</v>
      </c>
      <c r="T55" s="100" t="s">
        <v>286</v>
      </c>
      <c r="U55" s="101" t="s">
        <v>286</v>
      </c>
      <c r="V55" s="102" t="s">
        <v>286</v>
      </c>
      <c r="W55" s="103" t="s">
        <v>286</v>
      </c>
      <c r="X55" s="104" t="s">
        <v>286</v>
      </c>
      <c r="Y55" s="105" t="s">
        <v>286</v>
      </c>
      <c r="Z55" s="2" t="s">
        <v>286</v>
      </c>
      <c r="AA55" s="96"/>
      <c r="AB55" s="286"/>
      <c r="AC55" s="97" t="s">
        <v>286</v>
      </c>
      <c r="AD55" s="98" t="s">
        <v>286</v>
      </c>
      <c r="AE55" s="99" t="s">
        <v>286</v>
      </c>
      <c r="AF55" s="100" t="s">
        <v>286</v>
      </c>
      <c r="AG55" s="101" t="s">
        <v>286</v>
      </c>
      <c r="AH55" s="102" t="s">
        <v>286</v>
      </c>
      <c r="AI55" s="103" t="s">
        <v>286</v>
      </c>
      <c r="AJ55" s="104" t="s">
        <v>286</v>
      </c>
      <c r="AK55" s="105" t="s">
        <v>286</v>
      </c>
      <c r="AM55" s="96"/>
      <c r="AN55" s="286"/>
      <c r="AO55" s="97" t="s">
        <v>286</v>
      </c>
      <c r="AP55" s="98" t="s">
        <v>286</v>
      </c>
      <c r="AQ55" s="99" t="s">
        <v>286</v>
      </c>
      <c r="AR55" s="100" t="s">
        <v>286</v>
      </c>
      <c r="AS55" s="101" t="s">
        <v>286</v>
      </c>
      <c r="AT55" s="102" t="s">
        <v>286</v>
      </c>
      <c r="AU55" s="103" t="s">
        <v>286</v>
      </c>
      <c r="AV55" s="104" t="s">
        <v>286</v>
      </c>
      <c r="AW55" s="105" t="s">
        <v>286</v>
      </c>
      <c r="AX55" s="2" t="s">
        <v>286</v>
      </c>
      <c r="AY55" s="96"/>
      <c r="AZ55" s="286"/>
      <c r="BA55" s="97" t="s">
        <v>286</v>
      </c>
      <c r="BB55" s="98" t="s">
        <v>286</v>
      </c>
      <c r="BC55" s="99" t="s">
        <v>286</v>
      </c>
      <c r="BD55" s="100" t="s">
        <v>286</v>
      </c>
      <c r="BE55" s="101" t="s">
        <v>286</v>
      </c>
      <c r="BF55" s="102" t="s">
        <v>286</v>
      </c>
      <c r="BG55" s="103" t="s">
        <v>286</v>
      </c>
      <c r="BH55" s="104" t="s">
        <v>286</v>
      </c>
      <c r="BI55" s="105" t="s">
        <v>286</v>
      </c>
      <c r="BJ55" s="2" t="s">
        <v>286</v>
      </c>
      <c r="BK55" s="96"/>
      <c r="BL55" s="286"/>
      <c r="BM55" s="97" t="s">
        <v>286</v>
      </c>
      <c r="BN55" s="98" t="s">
        <v>286</v>
      </c>
      <c r="BO55" s="99" t="s">
        <v>286</v>
      </c>
      <c r="BP55" s="100" t="s">
        <v>286</v>
      </c>
      <c r="BQ55" s="101" t="s">
        <v>286</v>
      </c>
      <c r="BR55" s="102" t="s">
        <v>286</v>
      </c>
      <c r="BS55" s="103" t="s">
        <v>286</v>
      </c>
      <c r="BT55" s="104" t="s">
        <v>286</v>
      </c>
      <c r="BU55" s="105" t="s">
        <v>286</v>
      </c>
      <c r="BV55" s="2" t="s">
        <v>286</v>
      </c>
      <c r="BW55" s="96"/>
      <c r="BX55" s="286"/>
      <c r="BY55" s="97" t="s">
        <v>286</v>
      </c>
      <c r="BZ55" s="98" t="s">
        <v>286</v>
      </c>
      <c r="CA55" s="99" t="s">
        <v>286</v>
      </c>
      <c r="CB55" s="100" t="s">
        <v>286</v>
      </c>
      <c r="CC55" s="101" t="s">
        <v>286</v>
      </c>
      <c r="CD55" s="102" t="s">
        <v>286</v>
      </c>
      <c r="CE55" s="103" t="s">
        <v>286</v>
      </c>
      <c r="CF55" s="104" t="s">
        <v>286</v>
      </c>
      <c r="CG55" s="105" t="s">
        <v>286</v>
      </c>
      <c r="CH55" s="2" t="s">
        <v>286</v>
      </c>
      <c r="CI55" s="96"/>
      <c r="CJ55" s="286"/>
      <c r="CK55" s="97" t="s">
        <v>286</v>
      </c>
      <c r="CL55" s="98" t="s">
        <v>286</v>
      </c>
      <c r="CM55" s="99" t="s">
        <v>286</v>
      </c>
      <c r="CN55" s="100" t="s">
        <v>286</v>
      </c>
      <c r="CO55" s="101" t="s">
        <v>286</v>
      </c>
      <c r="CP55" s="102" t="s">
        <v>286</v>
      </c>
      <c r="CQ55" s="103" t="s">
        <v>286</v>
      </c>
      <c r="CR55" s="104" t="s">
        <v>286</v>
      </c>
      <c r="CS55" s="105" t="s">
        <v>286</v>
      </c>
      <c r="CT55" s="2" t="s">
        <v>286</v>
      </c>
      <c r="CU55" s="96"/>
      <c r="CV55" s="286"/>
      <c r="CW55" s="97" t="s">
        <v>286</v>
      </c>
      <c r="CX55" s="98" t="s">
        <v>286</v>
      </c>
      <c r="CY55" s="99" t="s">
        <v>286</v>
      </c>
      <c r="CZ55" s="100" t="s">
        <v>286</v>
      </c>
      <c r="DA55" s="101" t="s">
        <v>286</v>
      </c>
      <c r="DB55" s="102" t="s">
        <v>286</v>
      </c>
      <c r="DC55" s="103" t="s">
        <v>286</v>
      </c>
      <c r="DD55" s="104" t="s">
        <v>286</v>
      </c>
      <c r="DE55" s="105" t="s">
        <v>286</v>
      </c>
      <c r="DF55" s="2" t="s">
        <v>286</v>
      </c>
      <c r="DG55" s="96"/>
      <c r="DH55" s="286"/>
      <c r="DI55" s="97" t="s">
        <v>286</v>
      </c>
      <c r="DJ55" s="98" t="s">
        <v>286</v>
      </c>
      <c r="DK55" s="99" t="s">
        <v>286</v>
      </c>
      <c r="DL55" s="100" t="s">
        <v>286</v>
      </c>
      <c r="DM55" s="101" t="s">
        <v>286</v>
      </c>
      <c r="DN55" s="102" t="s">
        <v>286</v>
      </c>
      <c r="DO55" s="103" t="s">
        <v>286</v>
      </c>
      <c r="DP55" s="104" t="s">
        <v>286</v>
      </c>
      <c r="DQ55" s="105" t="s">
        <v>286</v>
      </c>
      <c r="DR55" s="2" t="s">
        <v>286</v>
      </c>
      <c r="DS55" s="96"/>
      <c r="DT55" s="286"/>
      <c r="DU55" s="97">
        <v>38465</v>
      </c>
      <c r="DV55" s="98" t="s">
        <v>517</v>
      </c>
      <c r="DW55" s="284">
        <v>37053</v>
      </c>
      <c r="DX55" s="100">
        <v>38171</v>
      </c>
      <c r="DY55" s="101" t="s">
        <v>592</v>
      </c>
      <c r="DZ55" s="102" t="s">
        <v>593</v>
      </c>
      <c r="EA55" s="103" t="s">
        <v>531</v>
      </c>
      <c r="EB55" s="104" t="s">
        <v>1357</v>
      </c>
      <c r="EC55" s="105" t="s">
        <v>594</v>
      </c>
      <c r="EE55" s="96" t="s">
        <v>525</v>
      </c>
      <c r="EF55" s="286"/>
      <c r="EG55" s="97">
        <v>38854</v>
      </c>
      <c r="EH55" s="98" t="s">
        <v>518</v>
      </c>
      <c r="EI55" s="99">
        <v>38465</v>
      </c>
      <c r="EJ55" s="100">
        <v>38617</v>
      </c>
      <c r="EK55" s="101" t="s">
        <v>716</v>
      </c>
      <c r="EL55" s="102" t="s">
        <v>579</v>
      </c>
      <c r="EM55" s="103" t="s">
        <v>531</v>
      </c>
      <c r="EN55" s="104" t="s">
        <v>1434</v>
      </c>
      <c r="EO55" s="105" t="s">
        <v>717</v>
      </c>
      <c r="EQ55" s="96" t="s">
        <v>525</v>
      </c>
      <c r="ER55" s="286"/>
      <c r="ES55" s="97">
        <v>39576</v>
      </c>
      <c r="ET55" s="98" t="s">
        <v>519</v>
      </c>
      <c r="EU55" s="99">
        <v>38854</v>
      </c>
      <c r="EV55" s="100">
        <v>39576</v>
      </c>
      <c r="EW55" s="101" t="s">
        <v>718</v>
      </c>
      <c r="EX55" s="102" t="s">
        <v>596</v>
      </c>
      <c r="EY55" s="103" t="s">
        <v>531</v>
      </c>
      <c r="EZ55" s="104" t="s">
        <v>1434</v>
      </c>
      <c r="FA55" s="105" t="s">
        <v>719</v>
      </c>
      <c r="FB55" s="2" t="s">
        <v>286</v>
      </c>
      <c r="FC55" s="96"/>
      <c r="FD55" s="286"/>
      <c r="FE55" s="97">
        <v>40863</v>
      </c>
      <c r="FF55" s="98" t="s">
        <v>520</v>
      </c>
      <c r="FG55" s="99">
        <v>39576</v>
      </c>
      <c r="FH55" s="100">
        <v>40863</v>
      </c>
      <c r="FI55" s="101" t="s">
        <v>592</v>
      </c>
      <c r="FJ55" s="102" t="s">
        <v>593</v>
      </c>
      <c r="FK55" s="103" t="s">
        <v>531</v>
      </c>
      <c r="FL55" s="104" t="s">
        <v>1357</v>
      </c>
      <c r="FM55" s="105" t="s">
        <v>594</v>
      </c>
      <c r="FO55" s="96"/>
      <c r="FP55" s="286"/>
      <c r="FQ55" s="97">
        <v>41391</v>
      </c>
      <c r="FR55" s="98" t="s">
        <v>521</v>
      </c>
      <c r="FS55" s="99">
        <v>40863</v>
      </c>
      <c r="FT55" s="100">
        <v>41101</v>
      </c>
      <c r="FU55" s="101" t="s">
        <v>557</v>
      </c>
      <c r="FV55" s="102" t="s">
        <v>558</v>
      </c>
      <c r="FW55" s="103" t="s">
        <v>531</v>
      </c>
      <c r="FX55" s="104" t="s">
        <v>1434</v>
      </c>
      <c r="FY55" s="105" t="s">
        <v>559</v>
      </c>
      <c r="GA55" s="96" t="s">
        <v>525</v>
      </c>
      <c r="GB55" s="286"/>
      <c r="GC55" s="97">
        <f>GC$3</f>
        <v>41692</v>
      </c>
      <c r="GD55" s="98" t="s">
        <v>522</v>
      </c>
      <c r="GE55" s="99">
        <v>41391</v>
      </c>
      <c r="GF55" s="100">
        <f>GC$3</f>
        <v>41692</v>
      </c>
      <c r="GG55" s="101" t="s">
        <v>720</v>
      </c>
      <c r="GH55" s="102" t="s">
        <v>605</v>
      </c>
      <c r="GI55" s="103" t="s">
        <v>531</v>
      </c>
      <c r="GJ55" s="104" t="s">
        <v>1434</v>
      </c>
      <c r="GK55" s="105" t="s">
        <v>721</v>
      </c>
      <c r="GL55" s="2" t="s">
        <v>286</v>
      </c>
      <c r="GM55" s="96"/>
      <c r="GN55" s="286"/>
      <c r="GO55" s="97">
        <f t="shared" si="291"/>
        <v>42711</v>
      </c>
      <c r="GP55" s="98" t="str">
        <f t="shared" si="292"/>
        <v>Renzi I</v>
      </c>
      <c r="GQ55" s="99">
        <f t="shared" si="323"/>
        <v>41692</v>
      </c>
      <c r="GR55" s="100">
        <f t="shared" si="322"/>
        <v>42711</v>
      </c>
      <c r="GS55" s="101" t="str">
        <f t="shared" si="293"/>
        <v>Pier Carlo Padoan</v>
      </c>
      <c r="GT55" s="102" t="str">
        <f t="shared" si="294"/>
        <v>1950</v>
      </c>
      <c r="GU55" s="103" t="str">
        <f t="shared" si="295"/>
        <v>male</v>
      </c>
      <c r="GV55" s="104" t="str">
        <f t="shared" si="296"/>
        <v>it_pd01</v>
      </c>
      <c r="GW55" s="105" t="str">
        <f t="shared" si="297"/>
        <v>Padoan_Pier_1950</v>
      </c>
      <c r="GX55" s="2" t="str">
        <f t="shared" si="298"/>
        <v/>
      </c>
      <c r="GY55" s="96"/>
      <c r="GZ55" s="165" t="s">
        <v>2502</v>
      </c>
      <c r="HA55" s="97">
        <f t="shared" si="299"/>
        <v>43465</v>
      </c>
      <c r="HB55" s="98" t="str">
        <f t="shared" si="300"/>
        <v>Gentiloni I</v>
      </c>
      <c r="HC55" s="293">
        <f t="shared" si="220"/>
        <v>42716</v>
      </c>
      <c r="HD55" s="293">
        <f t="shared" si="221"/>
        <v>43465</v>
      </c>
      <c r="HE55" s="101" t="str">
        <f t="shared" si="301"/>
        <v>Pier Carlo Padoan</v>
      </c>
      <c r="HF55" s="102" t="str">
        <f t="shared" si="302"/>
        <v>1950</v>
      </c>
      <c r="HG55" s="103" t="str">
        <f t="shared" si="303"/>
        <v>male</v>
      </c>
      <c r="HH55" s="104" t="str">
        <f t="shared" si="304"/>
        <v>it_independent01</v>
      </c>
      <c r="HI55" s="105" t="str">
        <f t="shared" si="305"/>
        <v>Padoan_Pier_1950</v>
      </c>
      <c r="HJ55" s="2" t="str">
        <f t="shared" si="306"/>
        <v/>
      </c>
      <c r="HK55" s="96"/>
      <c r="HL55" s="286" t="s">
        <v>2536</v>
      </c>
      <c r="HM55" s="97">
        <f t="shared" si="307"/>
        <v>43713</v>
      </c>
      <c r="HN55" s="98" t="str">
        <f t="shared" si="308"/>
        <v>Conte I</v>
      </c>
      <c r="HO55" s="293">
        <f t="shared" si="96"/>
        <v>43252</v>
      </c>
      <c r="HP55" s="293">
        <f t="shared" si="97"/>
        <v>43713</v>
      </c>
      <c r="HQ55" s="101" t="str">
        <f t="shared" si="309"/>
        <v>Giovanni Tria</v>
      </c>
      <c r="HR55" s="102" t="str">
        <f t="shared" si="310"/>
        <v>1948</v>
      </c>
      <c r="HS55" s="103" t="str">
        <f t="shared" si="311"/>
        <v>male</v>
      </c>
      <c r="HT55" s="104" t="str">
        <f t="shared" si="25"/>
        <v>it_independent01</v>
      </c>
      <c r="HU55" s="105" t="str">
        <f t="shared" si="312"/>
        <v>Tria_Giovanni_1948</v>
      </c>
      <c r="HV55" s="2" t="str">
        <f t="shared" si="313"/>
        <v/>
      </c>
      <c r="HW55" s="96"/>
      <c r="HX55" s="286" t="s">
        <v>2558</v>
      </c>
      <c r="HY55" s="97">
        <f t="shared" si="314"/>
        <v>44240</v>
      </c>
      <c r="HZ55" s="98" t="str">
        <f t="shared" si="315"/>
        <v>Conte II</v>
      </c>
      <c r="IA55" s="293">
        <f t="shared" si="222"/>
        <v>43713</v>
      </c>
      <c r="IB55" s="293">
        <f t="shared" si="223"/>
        <v>44240</v>
      </c>
      <c r="IC55" s="101" t="str">
        <f t="shared" si="316"/>
        <v>Roberto Gualtieri</v>
      </c>
      <c r="ID55" s="102" t="str">
        <f t="shared" si="317"/>
        <v>1966</v>
      </c>
      <c r="IE55" s="103" t="str">
        <f t="shared" si="318"/>
        <v>male</v>
      </c>
      <c r="IF55" s="104" t="str">
        <f t="shared" si="319"/>
        <v>it_pd01</v>
      </c>
      <c r="IG55" s="105" t="str">
        <f t="shared" si="320"/>
        <v>Gualtieri_Roberto_1966</v>
      </c>
      <c r="IH55" s="2" t="str">
        <f t="shared" si="321"/>
        <v/>
      </c>
      <c r="II55" s="96"/>
      <c r="IJ55" s="286" t="s">
        <v>2600</v>
      </c>
      <c r="IK55" s="291">
        <f t="shared" si="226"/>
        <v>44856</v>
      </c>
      <c r="IL55" s="292" t="str">
        <f t="shared" si="227"/>
        <v>Draghi I</v>
      </c>
      <c r="IM55" s="293">
        <f t="shared" si="228"/>
        <v>44240</v>
      </c>
      <c r="IN55" s="293">
        <f t="shared" si="229"/>
        <v>44856</v>
      </c>
      <c r="IO55" s="294" t="str">
        <f t="shared" si="230"/>
        <v>Daniele Franco</v>
      </c>
      <c r="IP55" s="295" t="str">
        <f t="shared" si="231"/>
        <v>1953</v>
      </c>
      <c r="IQ55" s="296" t="str">
        <f t="shared" si="232"/>
        <v>male</v>
      </c>
      <c r="IR55" s="297" t="str">
        <f t="shared" si="233"/>
        <v>it_independent01</v>
      </c>
      <c r="IS55" s="298" t="str">
        <f t="shared" si="234"/>
        <v>Franco_Daniele_1953</v>
      </c>
      <c r="IT55" s="299" t="str">
        <f t="shared" si="235"/>
        <v/>
      </c>
      <c r="IU55" s="300"/>
      <c r="IV55" s="286" t="s">
        <v>2643</v>
      </c>
      <c r="IW55" s="97">
        <f t="shared" si="284"/>
        <v>44926</v>
      </c>
      <c r="IX55" s="98" t="str">
        <f t="shared" si="285"/>
        <v>Meloni I</v>
      </c>
      <c r="IY55" s="293">
        <f t="shared" si="125"/>
        <v>44856</v>
      </c>
      <c r="IZ55" s="293">
        <f t="shared" si="126"/>
        <v>44926</v>
      </c>
      <c r="JA55" s="101" t="str">
        <f t="shared" si="286"/>
        <v>Giancarlo Giorgetti</v>
      </c>
      <c r="JB55" s="102" t="str">
        <f t="shared" si="287"/>
        <v>1966</v>
      </c>
      <c r="JC55" s="103" t="str">
        <f t="shared" si="288"/>
        <v>male</v>
      </c>
      <c r="JD55" s="104" t="str">
        <f t="shared" si="289"/>
        <v>it_lega01</v>
      </c>
      <c r="JE55" s="105" t="str">
        <f t="shared" si="290"/>
        <v>Giorgetti_Giancarlo_1966</v>
      </c>
      <c r="JF55" s="2" t="str">
        <f t="shared" ref="JF55:JF60" si="324">IF(JH55="","",IF((LEN(JH55)-LEN(SUBSTITUTE(JH55,"male","")))/LEN("male")&gt;1,"!",IF(RIGHT(JH55,1)=")","",IF(RIGHT(JH55,2)=") ","",IF(RIGHT(JH55,2)=").","","!!")))))</f>
        <v/>
      </c>
      <c r="JG55" s="96"/>
      <c r="JH55" s="286" t="s">
        <v>2644</v>
      </c>
      <c r="JI55" s="97" t="str">
        <f t="shared" ref="JI55:JI60" si="325">IF(JM55="","",JI$3)</f>
        <v/>
      </c>
      <c r="JJ55" s="98" t="str">
        <f t="shared" ref="JJ55:JJ60" si="326">IF(JM55="","",JI$1)</f>
        <v/>
      </c>
      <c r="JK55" s="99"/>
      <c r="JL55" s="100"/>
      <c r="JM55" s="101" t="str">
        <f t="shared" ref="JM55:JM60" si="327">IF(JT55="","",IF(ISNUMBER(SEARCH(":",JT55)),MID(JT55,FIND(":",JT55)+2,FIND("(",JT55)-FIND(":",JT55)-3),LEFT(JT55,FIND("(",JT55)-2)))</f>
        <v/>
      </c>
      <c r="JN55" s="102" t="str">
        <f t="shared" ref="JN55:JN60" si="328">IF(JT55="","",MID(JT55,FIND("(",JT55)+1,4))</f>
        <v/>
      </c>
      <c r="JO55" s="103" t="str">
        <f t="shared" ref="JO55:JO60" si="329">IF(ISNUMBER(SEARCH("*female*",JT55)),"female",IF(ISNUMBER(SEARCH("*male*",JT55)),"male",""))</f>
        <v/>
      </c>
      <c r="JP55" s="104" t="str">
        <f t="shared" ref="JP55:JP60" si="330">IF(JT55="","",IF(ISERROR(MID(JT55,FIND("male,",JT55)+6,(FIND(")",JT55)-(FIND("male,",JT55)+6))))=TRUE,"missing/error",MID(JT55,FIND("male,",JT55)+6,(FIND(")",JT55)-(FIND("male,",JT55)+6)))))</f>
        <v/>
      </c>
      <c r="JQ55" s="105" t="str">
        <f t="shared" ref="JQ55:JQ60" si="331">IF(JM55="","",(MID(JM55,(SEARCH("^^",SUBSTITUTE(JM55," ","^^",LEN(JM55)-LEN(SUBSTITUTE(JM55," ","")))))+1,99)&amp;"_"&amp;LEFT(JM55,FIND(" ",JM55)-1)&amp;"_"&amp;JN55))</f>
        <v/>
      </c>
      <c r="JR55" s="2" t="str">
        <f t="shared" ref="JR55:JR60" si="332">IF(JT55="","",IF((LEN(JT55)-LEN(SUBSTITUTE(JT55,"male","")))/LEN("male")&gt;1,"!",IF(RIGHT(JT55,1)=")","",IF(RIGHT(JT55,2)=") ","",IF(RIGHT(JT55,2)=").","","!!")))))</f>
        <v/>
      </c>
      <c r="JS55" s="96"/>
      <c r="JT55" s="286"/>
      <c r="JU55" s="97" t="str">
        <f t="shared" ref="JU55:JU60" si="333">IF(JY55="","",JU$3)</f>
        <v/>
      </c>
      <c r="JV55" s="98" t="str">
        <f t="shared" ref="JV55:JV60" si="334">IF(JY55="","",JU$1)</f>
        <v/>
      </c>
      <c r="JW55" s="99"/>
      <c r="JX55" s="100"/>
      <c r="JY55" s="101" t="str">
        <f t="shared" ref="JY55:JY60" si="335">IF(KF55="","",IF(ISNUMBER(SEARCH(":",KF55)),MID(KF55,FIND(":",KF55)+2,FIND("(",KF55)-FIND(":",KF55)-3),LEFT(KF55,FIND("(",KF55)-2)))</f>
        <v/>
      </c>
      <c r="JZ55" s="102" t="str">
        <f t="shared" ref="JZ55:JZ60" si="336">IF(KF55="","",MID(KF55,FIND("(",KF55)+1,4))</f>
        <v/>
      </c>
      <c r="KA55" s="103" t="str">
        <f t="shared" ref="KA55:KA60" si="337">IF(ISNUMBER(SEARCH("*female*",KF55)),"female",IF(ISNUMBER(SEARCH("*male*",KF55)),"male",""))</f>
        <v/>
      </c>
      <c r="KB55" s="104" t="str">
        <f t="shared" ref="KB55:KB60" si="338">IF(KF55="","",IF(ISERROR(MID(KF55,FIND("male,",KF55)+6,(FIND(")",KF55)-(FIND("male,",KF55)+6))))=TRUE,"missing/error",MID(KF55,FIND("male,",KF55)+6,(FIND(")",KF55)-(FIND("male,",KF55)+6)))))</f>
        <v/>
      </c>
      <c r="KC55" s="105" t="str">
        <f t="shared" ref="KC55:KC60" si="339">IF(JY55="","",(MID(JY55,(SEARCH("^^",SUBSTITUTE(JY55," ","^^",LEN(JY55)-LEN(SUBSTITUTE(JY55," ","")))))+1,99)&amp;"_"&amp;LEFT(JY55,FIND(" ",JY55)-1)&amp;"_"&amp;JZ55))</f>
        <v/>
      </c>
      <c r="KD55" s="2" t="str">
        <f t="shared" ref="KD55:KD60" si="340">IF(KF55="","",IF((LEN(KF55)-LEN(SUBSTITUTE(KF55,"male","")))/LEN("male")&gt;1,"!",IF(RIGHT(KF55,1)=")","",IF(RIGHT(KF55,2)=") ","",IF(RIGHT(KF55,2)=").","","!!")))))</f>
        <v/>
      </c>
      <c r="KE55" s="96"/>
      <c r="KF55" s="286"/>
    </row>
    <row r="56" spans="1:292" ht="13.5" customHeight="1" x14ac:dyDescent="0.2">
      <c r="A56" s="21"/>
      <c r="B56" s="96" t="s">
        <v>326</v>
      </c>
      <c r="C56" s="2" t="s">
        <v>327</v>
      </c>
      <c r="D56" s="286"/>
      <c r="E56" s="97" t="s">
        <v>286</v>
      </c>
      <c r="F56" s="98" t="s">
        <v>286</v>
      </c>
      <c r="G56" s="99"/>
      <c r="H56" s="100"/>
      <c r="I56" s="101" t="s">
        <v>286</v>
      </c>
      <c r="J56" s="102" t="s">
        <v>286</v>
      </c>
      <c r="K56" s="103" t="s">
        <v>286</v>
      </c>
      <c r="L56" s="104" t="s">
        <v>286</v>
      </c>
      <c r="M56" s="105" t="s">
        <v>286</v>
      </c>
      <c r="O56" s="96"/>
      <c r="P56" s="286"/>
      <c r="Q56" s="97" t="s">
        <v>286</v>
      </c>
      <c r="R56" s="98" t="s">
        <v>286</v>
      </c>
      <c r="S56" s="99"/>
      <c r="T56" s="100"/>
      <c r="U56" s="101" t="s">
        <v>286</v>
      </c>
      <c r="V56" s="102" t="s">
        <v>286</v>
      </c>
      <c r="W56" s="103" t="s">
        <v>286</v>
      </c>
      <c r="X56" s="104" t="s">
        <v>286</v>
      </c>
      <c r="Y56" s="105" t="s">
        <v>286</v>
      </c>
      <c r="Z56" s="2" t="s">
        <v>286</v>
      </c>
      <c r="AA56" s="96"/>
      <c r="AB56" s="286"/>
      <c r="AC56" s="97" t="s">
        <v>286</v>
      </c>
      <c r="AD56" s="98" t="s">
        <v>286</v>
      </c>
      <c r="AE56" s="99"/>
      <c r="AF56" s="100"/>
      <c r="AG56" s="101" t="s">
        <v>286</v>
      </c>
      <c r="AH56" s="102" t="s">
        <v>286</v>
      </c>
      <c r="AI56" s="103" t="s">
        <v>286</v>
      </c>
      <c r="AJ56" s="104" t="s">
        <v>286</v>
      </c>
      <c r="AK56" s="105" t="s">
        <v>286</v>
      </c>
      <c r="AM56" s="96"/>
      <c r="AN56" s="286"/>
      <c r="AO56" s="97" t="s">
        <v>286</v>
      </c>
      <c r="AP56" s="98" t="s">
        <v>286</v>
      </c>
      <c r="AQ56" s="99"/>
      <c r="AR56" s="100"/>
      <c r="AS56" s="101" t="s">
        <v>286</v>
      </c>
      <c r="AT56" s="102" t="s">
        <v>286</v>
      </c>
      <c r="AU56" s="103" t="s">
        <v>286</v>
      </c>
      <c r="AV56" s="104" t="s">
        <v>286</v>
      </c>
      <c r="AW56" s="105" t="s">
        <v>286</v>
      </c>
      <c r="AX56" s="2" t="s">
        <v>286</v>
      </c>
      <c r="AY56" s="96"/>
      <c r="AZ56" s="286"/>
      <c r="BA56" s="97" t="s">
        <v>286</v>
      </c>
      <c r="BB56" s="98" t="s">
        <v>286</v>
      </c>
      <c r="BC56" s="99"/>
      <c r="BD56" s="100"/>
      <c r="BE56" s="101" t="s">
        <v>286</v>
      </c>
      <c r="BF56" s="102" t="s">
        <v>286</v>
      </c>
      <c r="BG56" s="103" t="s">
        <v>286</v>
      </c>
      <c r="BH56" s="104" t="s">
        <v>286</v>
      </c>
      <c r="BI56" s="105" t="s">
        <v>286</v>
      </c>
      <c r="BJ56" s="2" t="s">
        <v>286</v>
      </c>
      <c r="BK56" s="96"/>
      <c r="BL56" s="286"/>
      <c r="BM56" s="97" t="s">
        <v>286</v>
      </c>
      <c r="BN56" s="98" t="s">
        <v>286</v>
      </c>
      <c r="BO56" s="99"/>
      <c r="BP56" s="100"/>
      <c r="BQ56" s="101" t="s">
        <v>286</v>
      </c>
      <c r="BR56" s="102" t="s">
        <v>286</v>
      </c>
      <c r="BS56" s="103" t="s">
        <v>286</v>
      </c>
      <c r="BT56" s="104" t="s">
        <v>286</v>
      </c>
      <c r="BU56" s="105" t="s">
        <v>286</v>
      </c>
      <c r="BV56" s="2" t="s">
        <v>286</v>
      </c>
      <c r="BW56" s="96"/>
      <c r="BX56" s="286"/>
      <c r="BY56" s="97" t="s">
        <v>286</v>
      </c>
      <c r="BZ56" s="98" t="s">
        <v>286</v>
      </c>
      <c r="CA56" s="99"/>
      <c r="CB56" s="100"/>
      <c r="CC56" s="101" t="s">
        <v>286</v>
      </c>
      <c r="CD56" s="102" t="s">
        <v>286</v>
      </c>
      <c r="CE56" s="103" t="s">
        <v>286</v>
      </c>
      <c r="CF56" s="104" t="s">
        <v>286</v>
      </c>
      <c r="CG56" s="105" t="s">
        <v>286</v>
      </c>
      <c r="CH56" s="2" t="s">
        <v>286</v>
      </c>
      <c r="CI56" s="96"/>
      <c r="CJ56" s="286"/>
      <c r="CK56" s="97" t="s">
        <v>286</v>
      </c>
      <c r="CL56" s="98" t="s">
        <v>286</v>
      </c>
      <c r="CM56" s="99"/>
      <c r="CN56" s="100"/>
      <c r="CO56" s="101" t="s">
        <v>286</v>
      </c>
      <c r="CP56" s="102" t="s">
        <v>286</v>
      </c>
      <c r="CQ56" s="103" t="s">
        <v>286</v>
      </c>
      <c r="CR56" s="104" t="s">
        <v>286</v>
      </c>
      <c r="CS56" s="105" t="s">
        <v>286</v>
      </c>
      <c r="CT56" s="2" t="s">
        <v>286</v>
      </c>
      <c r="CU56" s="96"/>
      <c r="CV56" s="286"/>
      <c r="CW56" s="97" t="s">
        <v>286</v>
      </c>
      <c r="CX56" s="98" t="s">
        <v>286</v>
      </c>
      <c r="CY56" s="99"/>
      <c r="CZ56" s="100"/>
      <c r="DA56" s="101" t="s">
        <v>286</v>
      </c>
      <c r="DB56" s="102" t="s">
        <v>286</v>
      </c>
      <c r="DC56" s="103" t="s">
        <v>286</v>
      </c>
      <c r="DD56" s="104" t="s">
        <v>286</v>
      </c>
      <c r="DE56" s="105" t="s">
        <v>286</v>
      </c>
      <c r="DF56" s="2" t="s">
        <v>286</v>
      </c>
      <c r="DG56" s="96"/>
      <c r="DH56" s="286"/>
      <c r="DI56" s="97" t="s">
        <v>286</v>
      </c>
      <c r="DJ56" s="98" t="s">
        <v>286</v>
      </c>
      <c r="DK56" s="99"/>
      <c r="DL56" s="100"/>
      <c r="DM56" s="101" t="s">
        <v>286</v>
      </c>
      <c r="DN56" s="102" t="s">
        <v>286</v>
      </c>
      <c r="DO56" s="103" t="s">
        <v>286</v>
      </c>
      <c r="DP56" s="104" t="s">
        <v>286</v>
      </c>
      <c r="DQ56" s="105" t="s">
        <v>286</v>
      </c>
      <c r="DR56" s="2" t="s">
        <v>286</v>
      </c>
      <c r="DS56" s="96"/>
      <c r="DT56" s="286"/>
      <c r="DU56" s="97">
        <v>38465</v>
      </c>
      <c r="DV56" s="98" t="s">
        <v>517</v>
      </c>
      <c r="DW56" s="99">
        <v>38171</v>
      </c>
      <c r="DX56" s="100">
        <v>38184</v>
      </c>
      <c r="DY56" s="101" t="s">
        <v>523</v>
      </c>
      <c r="DZ56" s="102" t="s">
        <v>541</v>
      </c>
      <c r="EA56" s="103" t="s">
        <v>531</v>
      </c>
      <c r="EB56" s="104" t="s">
        <v>1357</v>
      </c>
      <c r="EC56" s="105" t="s">
        <v>543</v>
      </c>
      <c r="EE56" s="96"/>
      <c r="EF56" s="286" t="s">
        <v>1198</v>
      </c>
      <c r="EG56" s="97">
        <v>38854</v>
      </c>
      <c r="EH56" s="98" t="s">
        <v>518</v>
      </c>
      <c r="EI56" s="99">
        <v>38617</v>
      </c>
      <c r="EJ56" s="100">
        <v>38854</v>
      </c>
      <c r="EK56" s="101" t="s">
        <v>592</v>
      </c>
      <c r="EL56" s="102" t="s">
        <v>593</v>
      </c>
      <c r="EM56" s="103" t="s">
        <v>531</v>
      </c>
      <c r="EN56" s="104" t="s">
        <v>1357</v>
      </c>
      <c r="EO56" s="105" t="s">
        <v>594</v>
      </c>
      <c r="EQ56" s="96"/>
      <c r="ER56" s="286"/>
      <c r="ES56" s="97" t="s">
        <v>286</v>
      </c>
      <c r="ET56" s="98" t="s">
        <v>286</v>
      </c>
      <c r="EU56" s="99" t="s">
        <v>286</v>
      </c>
      <c r="EV56" s="100" t="s">
        <v>286</v>
      </c>
      <c r="EW56" s="101" t="s">
        <v>286</v>
      </c>
      <c r="EX56" s="102" t="s">
        <v>286</v>
      </c>
      <c r="EY56" s="103" t="s">
        <v>286</v>
      </c>
      <c r="EZ56" s="104" t="s">
        <v>286</v>
      </c>
      <c r="FA56" s="105" t="s">
        <v>286</v>
      </c>
      <c r="FB56" s="2" t="s">
        <v>286</v>
      </c>
      <c r="FC56" s="96"/>
      <c r="FD56" s="286"/>
      <c r="FE56" s="97" t="s">
        <v>286</v>
      </c>
      <c r="FF56" s="98" t="s">
        <v>286</v>
      </c>
      <c r="FG56" s="99" t="s">
        <v>286</v>
      </c>
      <c r="FH56" s="100" t="s">
        <v>286</v>
      </c>
      <c r="FI56" s="101" t="s">
        <v>286</v>
      </c>
      <c r="FJ56" s="102" t="s">
        <v>286</v>
      </c>
      <c r="FK56" s="103" t="s">
        <v>286</v>
      </c>
      <c r="FL56" s="104" t="s">
        <v>286</v>
      </c>
      <c r="FM56" s="105" t="s">
        <v>286</v>
      </c>
      <c r="FO56" s="96"/>
      <c r="FP56" s="286"/>
      <c r="FQ56" s="97">
        <v>41391</v>
      </c>
      <c r="FR56" s="98" t="s">
        <v>521</v>
      </c>
      <c r="FS56" s="99">
        <v>41101</v>
      </c>
      <c r="FT56" s="100">
        <v>41391</v>
      </c>
      <c r="FU56" s="101" t="s">
        <v>722</v>
      </c>
      <c r="FV56" s="102" t="s">
        <v>613</v>
      </c>
      <c r="FW56" s="103" t="s">
        <v>531</v>
      </c>
      <c r="FX56" s="104" t="s">
        <v>1434</v>
      </c>
      <c r="FY56" s="105" t="s">
        <v>723</v>
      </c>
      <c r="GA56" s="96"/>
      <c r="GB56" s="286"/>
      <c r="GC56" s="97" t="s">
        <v>286</v>
      </c>
      <c r="GD56" s="98" t="s">
        <v>286</v>
      </c>
      <c r="GE56" s="99" t="s">
        <v>286</v>
      </c>
      <c r="GF56" s="100" t="s">
        <v>286</v>
      </c>
      <c r="GG56" s="101" t="s">
        <v>286</v>
      </c>
      <c r="GH56" s="102" t="s">
        <v>286</v>
      </c>
      <c r="GI56" s="103" t="s">
        <v>286</v>
      </c>
      <c r="GJ56" s="104" t="s">
        <v>286</v>
      </c>
      <c r="GK56" s="105" t="s">
        <v>286</v>
      </c>
      <c r="GL56" s="2" t="s">
        <v>286</v>
      </c>
      <c r="GM56" s="96"/>
      <c r="GN56" s="286"/>
      <c r="GO56" s="97" t="str">
        <f t="shared" si="291"/>
        <v/>
      </c>
      <c r="GP56" s="98" t="str">
        <f t="shared" si="292"/>
        <v/>
      </c>
      <c r="GQ56" s="99" t="str">
        <f t="shared" si="323"/>
        <v/>
      </c>
      <c r="GR56" s="100" t="str">
        <f t="shared" si="322"/>
        <v/>
      </c>
      <c r="GS56" s="101" t="str">
        <f t="shared" si="293"/>
        <v/>
      </c>
      <c r="GT56" s="102" t="str">
        <f t="shared" si="294"/>
        <v/>
      </c>
      <c r="GU56" s="103" t="str">
        <f t="shared" si="295"/>
        <v/>
      </c>
      <c r="GV56" s="104" t="str">
        <f t="shared" si="296"/>
        <v/>
      </c>
      <c r="GW56" s="105" t="str">
        <f t="shared" si="297"/>
        <v/>
      </c>
      <c r="GX56" s="2" t="str">
        <f t="shared" si="298"/>
        <v/>
      </c>
      <c r="GY56" s="96"/>
      <c r="GZ56" s="286"/>
      <c r="HA56" s="97" t="str">
        <f t="shared" si="299"/>
        <v/>
      </c>
      <c r="HB56" s="98" t="str">
        <f t="shared" si="300"/>
        <v/>
      </c>
      <c r="HC56" s="293" t="str">
        <f t="shared" si="220"/>
        <v/>
      </c>
      <c r="HD56" s="293" t="str">
        <f t="shared" si="221"/>
        <v/>
      </c>
      <c r="HE56" s="101" t="str">
        <f t="shared" si="301"/>
        <v/>
      </c>
      <c r="HF56" s="102" t="str">
        <f t="shared" si="302"/>
        <v/>
      </c>
      <c r="HG56" s="103" t="str">
        <f t="shared" si="303"/>
        <v/>
      </c>
      <c r="HH56" s="104" t="str">
        <f t="shared" si="304"/>
        <v/>
      </c>
      <c r="HI56" s="105" t="str">
        <f t="shared" si="305"/>
        <v/>
      </c>
      <c r="HJ56" s="2" t="str">
        <f t="shared" si="306"/>
        <v/>
      </c>
      <c r="HK56" s="96"/>
      <c r="HL56" s="286"/>
      <c r="HM56" s="97" t="str">
        <f t="shared" si="307"/>
        <v/>
      </c>
      <c r="HN56" s="98" t="str">
        <f t="shared" si="308"/>
        <v/>
      </c>
      <c r="HO56" s="293" t="str">
        <f t="shared" si="96"/>
        <v/>
      </c>
      <c r="HP56" s="293" t="str">
        <f t="shared" si="97"/>
        <v/>
      </c>
      <c r="HQ56" s="101" t="str">
        <f t="shared" si="309"/>
        <v/>
      </c>
      <c r="HR56" s="102" t="str">
        <f t="shared" si="310"/>
        <v/>
      </c>
      <c r="HS56" s="103" t="str">
        <f t="shared" si="311"/>
        <v/>
      </c>
      <c r="HT56" s="104" t="str">
        <f t="shared" si="25"/>
        <v/>
      </c>
      <c r="HU56" s="105" t="str">
        <f t="shared" si="312"/>
        <v/>
      </c>
      <c r="HV56" s="2" t="str">
        <f t="shared" si="313"/>
        <v/>
      </c>
      <c r="HW56" s="96"/>
      <c r="HX56" s="286"/>
      <c r="HY56" s="97" t="str">
        <f t="shared" si="314"/>
        <v/>
      </c>
      <c r="HZ56" s="98" t="str">
        <f t="shared" si="315"/>
        <v/>
      </c>
      <c r="IA56" s="293" t="str">
        <f t="shared" si="222"/>
        <v/>
      </c>
      <c r="IB56" s="293" t="str">
        <f t="shared" si="223"/>
        <v/>
      </c>
      <c r="IC56" s="101" t="str">
        <f t="shared" si="316"/>
        <v/>
      </c>
      <c r="ID56" s="102" t="str">
        <f t="shared" si="317"/>
        <v/>
      </c>
      <c r="IE56" s="103" t="str">
        <f t="shared" si="318"/>
        <v/>
      </c>
      <c r="IF56" s="104" t="str">
        <f t="shared" si="319"/>
        <v/>
      </c>
      <c r="IG56" s="105" t="str">
        <f t="shared" si="320"/>
        <v/>
      </c>
      <c r="IH56" s="2" t="str">
        <f t="shared" si="321"/>
        <v/>
      </c>
      <c r="II56" s="96"/>
      <c r="IJ56" s="286"/>
      <c r="IK56" s="291" t="str">
        <f t="shared" si="226"/>
        <v/>
      </c>
      <c r="IL56" s="292" t="str">
        <f t="shared" si="227"/>
        <v/>
      </c>
      <c r="IM56" s="293" t="str">
        <f t="shared" si="228"/>
        <v/>
      </c>
      <c r="IN56" s="293" t="str">
        <f t="shared" si="229"/>
        <v/>
      </c>
      <c r="IO56" s="294" t="str">
        <f t="shared" si="230"/>
        <v/>
      </c>
      <c r="IP56" s="295" t="str">
        <f t="shared" si="231"/>
        <v/>
      </c>
      <c r="IQ56" s="296" t="str">
        <f t="shared" si="232"/>
        <v/>
      </c>
      <c r="IR56" s="297" t="str">
        <f t="shared" si="233"/>
        <v/>
      </c>
      <c r="IS56" s="298" t="str">
        <f t="shared" si="234"/>
        <v/>
      </c>
      <c r="IT56" s="299" t="str">
        <f t="shared" si="235"/>
        <v/>
      </c>
      <c r="IU56" s="300"/>
      <c r="IV56" s="286"/>
      <c r="IW56" s="97" t="str">
        <f t="shared" si="284"/>
        <v/>
      </c>
      <c r="IX56" s="98" t="str">
        <f t="shared" si="285"/>
        <v/>
      </c>
      <c r="IY56" s="293" t="str">
        <f t="shared" si="125"/>
        <v/>
      </c>
      <c r="IZ56" s="293" t="str">
        <f t="shared" si="126"/>
        <v/>
      </c>
      <c r="JA56" s="101" t="str">
        <f t="shared" si="286"/>
        <v/>
      </c>
      <c r="JB56" s="102" t="str">
        <f t="shared" si="287"/>
        <v/>
      </c>
      <c r="JC56" s="103" t="str">
        <f t="shared" si="288"/>
        <v/>
      </c>
      <c r="JD56" s="104" t="str">
        <f t="shared" si="289"/>
        <v/>
      </c>
      <c r="JE56" s="105" t="str">
        <f t="shared" si="290"/>
        <v/>
      </c>
      <c r="JF56" s="2" t="str">
        <f t="shared" si="324"/>
        <v/>
      </c>
      <c r="JG56" s="96"/>
      <c r="JH56" s="286"/>
      <c r="JI56" s="97" t="str">
        <f t="shared" si="325"/>
        <v/>
      </c>
      <c r="JJ56" s="98" t="str">
        <f t="shared" si="326"/>
        <v/>
      </c>
      <c r="JK56" s="99"/>
      <c r="JL56" s="100"/>
      <c r="JM56" s="101" t="str">
        <f t="shared" si="327"/>
        <v/>
      </c>
      <c r="JN56" s="102" t="str">
        <f t="shared" si="328"/>
        <v/>
      </c>
      <c r="JO56" s="103" t="str">
        <f t="shared" si="329"/>
        <v/>
      </c>
      <c r="JP56" s="104" t="str">
        <f t="shared" si="330"/>
        <v/>
      </c>
      <c r="JQ56" s="105" t="str">
        <f t="shared" si="331"/>
        <v/>
      </c>
      <c r="JR56" s="2" t="str">
        <f t="shared" si="332"/>
        <v/>
      </c>
      <c r="JS56" s="96"/>
      <c r="JT56" s="286"/>
      <c r="JU56" s="97" t="str">
        <f t="shared" si="333"/>
        <v/>
      </c>
      <c r="JV56" s="98" t="str">
        <f t="shared" si="334"/>
        <v/>
      </c>
      <c r="JW56" s="99"/>
      <c r="JX56" s="100"/>
      <c r="JY56" s="101" t="str">
        <f t="shared" si="335"/>
        <v/>
      </c>
      <c r="JZ56" s="102" t="str">
        <f t="shared" si="336"/>
        <v/>
      </c>
      <c r="KA56" s="103" t="str">
        <f t="shared" si="337"/>
        <v/>
      </c>
      <c r="KB56" s="104" t="str">
        <f t="shared" si="338"/>
        <v/>
      </c>
      <c r="KC56" s="105" t="str">
        <f t="shared" si="339"/>
        <v/>
      </c>
      <c r="KD56" s="2" t="str">
        <f t="shared" si="340"/>
        <v/>
      </c>
      <c r="KE56" s="96"/>
      <c r="KF56" s="286"/>
    </row>
    <row r="57" spans="1:292" ht="13.5" customHeight="1" x14ac:dyDescent="0.2">
      <c r="A57" s="21"/>
      <c r="B57" s="96" t="s">
        <v>326</v>
      </c>
      <c r="C57" s="2" t="s">
        <v>327</v>
      </c>
      <c r="D57" s="286"/>
      <c r="E57" s="97" t="s">
        <v>286</v>
      </c>
      <c r="F57" s="98" t="s">
        <v>286</v>
      </c>
      <c r="G57" s="99"/>
      <c r="H57" s="100"/>
      <c r="I57" s="101" t="s">
        <v>286</v>
      </c>
      <c r="J57" s="102" t="s">
        <v>286</v>
      </c>
      <c r="K57" s="103" t="s">
        <v>286</v>
      </c>
      <c r="L57" s="104" t="s">
        <v>286</v>
      </c>
      <c r="M57" s="105" t="s">
        <v>286</v>
      </c>
      <c r="O57" s="96"/>
      <c r="P57" s="286"/>
      <c r="Q57" s="97" t="s">
        <v>286</v>
      </c>
      <c r="R57" s="98" t="s">
        <v>286</v>
      </c>
      <c r="S57" s="99"/>
      <c r="T57" s="100"/>
      <c r="U57" s="101" t="s">
        <v>286</v>
      </c>
      <c r="V57" s="102" t="s">
        <v>286</v>
      </c>
      <c r="W57" s="103" t="s">
        <v>286</v>
      </c>
      <c r="X57" s="104" t="s">
        <v>286</v>
      </c>
      <c r="Y57" s="105" t="s">
        <v>286</v>
      </c>
      <c r="Z57" s="2" t="s">
        <v>286</v>
      </c>
      <c r="AA57" s="96"/>
      <c r="AB57" s="286"/>
      <c r="AC57" s="97" t="s">
        <v>286</v>
      </c>
      <c r="AD57" s="98" t="s">
        <v>286</v>
      </c>
      <c r="AE57" s="99"/>
      <c r="AF57" s="100"/>
      <c r="AG57" s="101" t="s">
        <v>286</v>
      </c>
      <c r="AH57" s="102" t="s">
        <v>286</v>
      </c>
      <c r="AI57" s="103" t="s">
        <v>286</v>
      </c>
      <c r="AJ57" s="104" t="s">
        <v>286</v>
      </c>
      <c r="AK57" s="105" t="s">
        <v>286</v>
      </c>
      <c r="AM57" s="96"/>
      <c r="AN57" s="286"/>
      <c r="AO57" s="97" t="s">
        <v>286</v>
      </c>
      <c r="AP57" s="98" t="s">
        <v>286</v>
      </c>
      <c r="AQ57" s="99"/>
      <c r="AR57" s="100"/>
      <c r="AS57" s="101" t="s">
        <v>286</v>
      </c>
      <c r="AT57" s="102" t="s">
        <v>286</v>
      </c>
      <c r="AU57" s="103" t="s">
        <v>286</v>
      </c>
      <c r="AV57" s="104" t="s">
        <v>286</v>
      </c>
      <c r="AW57" s="105" t="s">
        <v>286</v>
      </c>
      <c r="AX57" s="2" t="s">
        <v>286</v>
      </c>
      <c r="AY57" s="96"/>
      <c r="AZ57" s="286"/>
      <c r="BA57" s="97" t="s">
        <v>286</v>
      </c>
      <c r="BB57" s="98" t="s">
        <v>286</v>
      </c>
      <c r="BC57" s="99"/>
      <c r="BD57" s="100"/>
      <c r="BE57" s="101" t="s">
        <v>286</v>
      </c>
      <c r="BF57" s="102" t="s">
        <v>286</v>
      </c>
      <c r="BG57" s="103" t="s">
        <v>286</v>
      </c>
      <c r="BH57" s="104" t="s">
        <v>286</v>
      </c>
      <c r="BI57" s="105" t="s">
        <v>286</v>
      </c>
      <c r="BJ57" s="2" t="s">
        <v>286</v>
      </c>
      <c r="BK57" s="96"/>
      <c r="BL57" s="286"/>
      <c r="BM57" s="97" t="s">
        <v>286</v>
      </c>
      <c r="BN57" s="98" t="s">
        <v>286</v>
      </c>
      <c r="BO57" s="99"/>
      <c r="BP57" s="100"/>
      <c r="BQ57" s="101" t="s">
        <v>286</v>
      </c>
      <c r="BR57" s="102" t="s">
        <v>286</v>
      </c>
      <c r="BS57" s="103" t="s">
        <v>286</v>
      </c>
      <c r="BT57" s="104" t="s">
        <v>286</v>
      </c>
      <c r="BU57" s="105" t="s">
        <v>286</v>
      </c>
      <c r="BV57" s="2" t="s">
        <v>286</v>
      </c>
      <c r="BW57" s="96"/>
      <c r="BX57" s="286"/>
      <c r="BY57" s="97" t="s">
        <v>286</v>
      </c>
      <c r="BZ57" s="98" t="s">
        <v>286</v>
      </c>
      <c r="CA57" s="99"/>
      <c r="CB57" s="100"/>
      <c r="CC57" s="101" t="s">
        <v>286</v>
      </c>
      <c r="CD57" s="102" t="s">
        <v>286</v>
      </c>
      <c r="CE57" s="103" t="s">
        <v>286</v>
      </c>
      <c r="CF57" s="104" t="s">
        <v>286</v>
      </c>
      <c r="CG57" s="105" t="s">
        <v>286</v>
      </c>
      <c r="CH57" s="2" t="s">
        <v>286</v>
      </c>
      <c r="CI57" s="96"/>
      <c r="CJ57" s="286"/>
      <c r="CK57" s="97" t="s">
        <v>286</v>
      </c>
      <c r="CL57" s="98" t="s">
        <v>286</v>
      </c>
      <c r="CM57" s="99"/>
      <c r="CN57" s="100"/>
      <c r="CO57" s="101" t="s">
        <v>286</v>
      </c>
      <c r="CP57" s="102" t="s">
        <v>286</v>
      </c>
      <c r="CQ57" s="103" t="s">
        <v>286</v>
      </c>
      <c r="CR57" s="104" t="s">
        <v>286</v>
      </c>
      <c r="CS57" s="105" t="s">
        <v>286</v>
      </c>
      <c r="CT57" s="2" t="s">
        <v>286</v>
      </c>
      <c r="CU57" s="96"/>
      <c r="CV57" s="286"/>
      <c r="CW57" s="97" t="s">
        <v>286</v>
      </c>
      <c r="CX57" s="98" t="s">
        <v>286</v>
      </c>
      <c r="CY57" s="99"/>
      <c r="CZ57" s="100"/>
      <c r="DA57" s="101" t="s">
        <v>286</v>
      </c>
      <c r="DB57" s="102" t="s">
        <v>286</v>
      </c>
      <c r="DC57" s="103" t="s">
        <v>286</v>
      </c>
      <c r="DD57" s="104" t="s">
        <v>286</v>
      </c>
      <c r="DE57" s="105" t="s">
        <v>286</v>
      </c>
      <c r="DF57" s="2" t="s">
        <v>286</v>
      </c>
      <c r="DG57" s="96"/>
      <c r="DH57" s="286"/>
      <c r="DI57" s="97" t="s">
        <v>286</v>
      </c>
      <c r="DJ57" s="98" t="s">
        <v>286</v>
      </c>
      <c r="DK57" s="99"/>
      <c r="DL57" s="100"/>
      <c r="DM57" s="101" t="s">
        <v>286</v>
      </c>
      <c r="DN57" s="102" t="s">
        <v>286</v>
      </c>
      <c r="DO57" s="103" t="s">
        <v>286</v>
      </c>
      <c r="DP57" s="104" t="s">
        <v>286</v>
      </c>
      <c r="DQ57" s="105" t="s">
        <v>286</v>
      </c>
      <c r="DR57" s="2" t="s">
        <v>286</v>
      </c>
      <c r="DS57" s="96"/>
      <c r="DT57" s="286"/>
      <c r="DU57" s="97">
        <v>38465</v>
      </c>
      <c r="DV57" s="98" t="s">
        <v>517</v>
      </c>
      <c r="DW57" s="99">
        <v>38184</v>
      </c>
      <c r="DX57" s="100">
        <v>38465</v>
      </c>
      <c r="DY57" s="101" t="s">
        <v>724</v>
      </c>
      <c r="DZ57" s="102" t="s">
        <v>579</v>
      </c>
      <c r="EA57" s="103" t="s">
        <v>531</v>
      </c>
      <c r="EB57" s="104" t="s">
        <v>1434</v>
      </c>
      <c r="EC57" s="105" t="s">
        <v>725</v>
      </c>
      <c r="EE57" s="96"/>
      <c r="EF57" s="286"/>
      <c r="EG57" s="97" t="s">
        <v>286</v>
      </c>
      <c r="EH57" s="98" t="s">
        <v>286</v>
      </c>
      <c r="EI57" s="99" t="s">
        <v>286</v>
      </c>
      <c r="EJ57" s="100" t="s">
        <v>286</v>
      </c>
      <c r="EK57" s="101" t="s">
        <v>286</v>
      </c>
      <c r="EL57" s="102" t="s">
        <v>286</v>
      </c>
      <c r="EM57" s="103" t="s">
        <v>286</v>
      </c>
      <c r="EN57" s="104" t="s">
        <v>286</v>
      </c>
      <c r="EO57" s="105" t="s">
        <v>286</v>
      </c>
      <c r="EQ57" s="96"/>
      <c r="ER57" s="286"/>
      <c r="ES57" s="97" t="s">
        <v>286</v>
      </c>
      <c r="ET57" s="98" t="s">
        <v>286</v>
      </c>
      <c r="EU57" s="99" t="s">
        <v>286</v>
      </c>
      <c r="EV57" s="100" t="s">
        <v>286</v>
      </c>
      <c r="EW57" s="101" t="s">
        <v>286</v>
      </c>
      <c r="EX57" s="102" t="s">
        <v>286</v>
      </c>
      <c r="EY57" s="103" t="s">
        <v>286</v>
      </c>
      <c r="EZ57" s="104" t="s">
        <v>286</v>
      </c>
      <c r="FA57" s="105" t="s">
        <v>286</v>
      </c>
      <c r="FB57" s="2" t="s">
        <v>286</v>
      </c>
      <c r="FC57" s="96"/>
      <c r="FD57" s="286"/>
      <c r="FE57" s="97" t="s">
        <v>286</v>
      </c>
      <c r="FF57" s="98" t="s">
        <v>286</v>
      </c>
      <c r="FG57" s="99" t="s">
        <v>286</v>
      </c>
      <c r="FH57" s="100" t="s">
        <v>286</v>
      </c>
      <c r="FI57" s="101" t="s">
        <v>286</v>
      </c>
      <c r="FJ57" s="102" t="s">
        <v>286</v>
      </c>
      <c r="FK57" s="103" t="s">
        <v>286</v>
      </c>
      <c r="FL57" s="104" t="s">
        <v>286</v>
      </c>
      <c r="FM57" s="105" t="s">
        <v>286</v>
      </c>
      <c r="FO57" s="96"/>
      <c r="FP57" s="286"/>
      <c r="FQ57" s="97" t="s">
        <v>286</v>
      </c>
      <c r="FR57" s="98" t="s">
        <v>286</v>
      </c>
      <c r="FS57" s="99" t="s">
        <v>286</v>
      </c>
      <c r="FT57" s="100" t="s">
        <v>286</v>
      </c>
      <c r="FU57" s="101" t="s">
        <v>286</v>
      </c>
      <c r="FV57" s="102" t="s">
        <v>286</v>
      </c>
      <c r="FW57" s="103" t="s">
        <v>286</v>
      </c>
      <c r="FX57" s="104" t="s">
        <v>286</v>
      </c>
      <c r="FY57" s="105" t="s">
        <v>286</v>
      </c>
      <c r="GA57" s="96"/>
      <c r="GB57" s="286"/>
      <c r="GC57" s="97" t="s">
        <v>286</v>
      </c>
      <c r="GD57" s="98" t="s">
        <v>286</v>
      </c>
      <c r="GE57" s="99" t="s">
        <v>286</v>
      </c>
      <c r="GF57" s="100" t="s">
        <v>286</v>
      </c>
      <c r="GG57" s="101" t="s">
        <v>286</v>
      </c>
      <c r="GH57" s="102" t="s">
        <v>286</v>
      </c>
      <c r="GI57" s="103" t="s">
        <v>286</v>
      </c>
      <c r="GJ57" s="104" t="s">
        <v>286</v>
      </c>
      <c r="GK57" s="105" t="s">
        <v>286</v>
      </c>
      <c r="GL57" s="2" t="s">
        <v>286</v>
      </c>
      <c r="GM57" s="96"/>
      <c r="GN57" s="286"/>
      <c r="GO57" s="97" t="str">
        <f t="shared" si="291"/>
        <v/>
      </c>
      <c r="GP57" s="98" t="str">
        <f t="shared" si="292"/>
        <v/>
      </c>
      <c r="GQ57" s="99" t="str">
        <f t="shared" si="323"/>
        <v/>
      </c>
      <c r="GR57" s="100" t="str">
        <f t="shared" si="322"/>
        <v/>
      </c>
      <c r="GS57" s="101" t="str">
        <f t="shared" si="293"/>
        <v/>
      </c>
      <c r="GT57" s="102" t="str">
        <f t="shared" si="294"/>
        <v/>
      </c>
      <c r="GU57" s="103" t="str">
        <f t="shared" si="295"/>
        <v/>
      </c>
      <c r="GV57" s="104" t="str">
        <f t="shared" si="296"/>
        <v/>
      </c>
      <c r="GW57" s="105" t="str">
        <f t="shared" si="297"/>
        <v/>
      </c>
      <c r="GX57" s="2" t="str">
        <f t="shared" si="298"/>
        <v/>
      </c>
      <c r="GY57" s="96"/>
      <c r="GZ57" s="286"/>
      <c r="HA57" s="97" t="str">
        <f t="shared" si="299"/>
        <v/>
      </c>
      <c r="HB57" s="98" t="str">
        <f t="shared" si="300"/>
        <v/>
      </c>
      <c r="HC57" s="293" t="str">
        <f t="shared" si="220"/>
        <v/>
      </c>
      <c r="HD57" s="293" t="str">
        <f t="shared" si="221"/>
        <v/>
      </c>
      <c r="HE57" s="101" t="str">
        <f t="shared" si="301"/>
        <v/>
      </c>
      <c r="HF57" s="102" t="str">
        <f t="shared" si="302"/>
        <v/>
      </c>
      <c r="HG57" s="103" t="str">
        <f t="shared" si="303"/>
        <v/>
      </c>
      <c r="HH57" s="104" t="str">
        <f t="shared" si="304"/>
        <v/>
      </c>
      <c r="HI57" s="105" t="str">
        <f t="shared" si="305"/>
        <v/>
      </c>
      <c r="HJ57" s="2" t="str">
        <f t="shared" si="306"/>
        <v/>
      </c>
      <c r="HK57" s="96"/>
      <c r="HL57" s="286"/>
      <c r="HM57" s="97" t="str">
        <f t="shared" si="307"/>
        <v/>
      </c>
      <c r="HN57" s="98" t="str">
        <f t="shared" si="308"/>
        <v/>
      </c>
      <c r="HO57" s="293" t="str">
        <f t="shared" si="96"/>
        <v/>
      </c>
      <c r="HP57" s="293" t="str">
        <f t="shared" si="97"/>
        <v/>
      </c>
      <c r="HQ57" s="101" t="str">
        <f t="shared" si="309"/>
        <v/>
      </c>
      <c r="HR57" s="102" t="str">
        <f t="shared" si="310"/>
        <v/>
      </c>
      <c r="HS57" s="103" t="str">
        <f t="shared" si="311"/>
        <v/>
      </c>
      <c r="HT57" s="104" t="str">
        <f t="shared" si="25"/>
        <v/>
      </c>
      <c r="HU57" s="105" t="str">
        <f t="shared" si="312"/>
        <v/>
      </c>
      <c r="HV57" s="2" t="str">
        <f t="shared" si="313"/>
        <v/>
      </c>
      <c r="HW57" s="96"/>
      <c r="HX57" s="286"/>
      <c r="HY57" s="97" t="str">
        <f t="shared" si="314"/>
        <v/>
      </c>
      <c r="HZ57" s="98" t="str">
        <f t="shared" si="315"/>
        <v/>
      </c>
      <c r="IA57" s="293" t="str">
        <f t="shared" si="222"/>
        <v/>
      </c>
      <c r="IB57" s="293" t="str">
        <f t="shared" si="223"/>
        <v/>
      </c>
      <c r="IC57" s="101" t="str">
        <f t="shared" si="316"/>
        <v/>
      </c>
      <c r="ID57" s="102" t="str">
        <f t="shared" si="317"/>
        <v/>
      </c>
      <c r="IE57" s="103" t="str">
        <f t="shared" si="318"/>
        <v/>
      </c>
      <c r="IF57" s="104" t="str">
        <f t="shared" si="319"/>
        <v/>
      </c>
      <c r="IG57" s="105" t="str">
        <f t="shared" si="320"/>
        <v/>
      </c>
      <c r="IH57" s="2" t="str">
        <f t="shared" si="321"/>
        <v/>
      </c>
      <c r="II57" s="96"/>
      <c r="IJ57" s="286"/>
      <c r="IK57" s="291" t="str">
        <f t="shared" si="226"/>
        <v/>
      </c>
      <c r="IL57" s="292" t="str">
        <f t="shared" si="227"/>
        <v/>
      </c>
      <c r="IM57" s="293" t="str">
        <f t="shared" si="228"/>
        <v/>
      </c>
      <c r="IN57" s="293" t="str">
        <f t="shared" si="229"/>
        <v/>
      </c>
      <c r="IO57" s="294" t="str">
        <f t="shared" si="230"/>
        <v/>
      </c>
      <c r="IP57" s="295" t="str">
        <f t="shared" si="231"/>
        <v/>
      </c>
      <c r="IQ57" s="296" t="str">
        <f t="shared" si="232"/>
        <v/>
      </c>
      <c r="IR57" s="297" t="str">
        <f t="shared" si="233"/>
        <v/>
      </c>
      <c r="IS57" s="298" t="str">
        <f t="shared" si="234"/>
        <v/>
      </c>
      <c r="IT57" s="299" t="str">
        <f t="shared" si="235"/>
        <v/>
      </c>
      <c r="IU57" s="300"/>
      <c r="IV57" s="286"/>
      <c r="IW57" s="97" t="str">
        <f t="shared" si="284"/>
        <v/>
      </c>
      <c r="IX57" s="98" t="str">
        <f t="shared" si="285"/>
        <v/>
      </c>
      <c r="IY57" s="293" t="str">
        <f t="shared" si="125"/>
        <v/>
      </c>
      <c r="IZ57" s="293" t="str">
        <f t="shared" si="126"/>
        <v/>
      </c>
      <c r="JA57" s="101" t="str">
        <f t="shared" si="286"/>
        <v/>
      </c>
      <c r="JB57" s="102" t="str">
        <f t="shared" si="287"/>
        <v/>
      </c>
      <c r="JC57" s="103" t="str">
        <f t="shared" si="288"/>
        <v/>
      </c>
      <c r="JD57" s="104" t="str">
        <f t="shared" si="289"/>
        <v/>
      </c>
      <c r="JE57" s="105" t="str">
        <f t="shared" si="290"/>
        <v/>
      </c>
      <c r="JF57" s="2" t="str">
        <f t="shared" si="324"/>
        <v/>
      </c>
      <c r="JG57" s="96"/>
      <c r="JH57" s="286"/>
      <c r="JI57" s="97" t="str">
        <f t="shared" si="325"/>
        <v/>
      </c>
      <c r="JJ57" s="98" t="str">
        <f t="shared" si="326"/>
        <v/>
      </c>
      <c r="JK57" s="99"/>
      <c r="JL57" s="100"/>
      <c r="JM57" s="101" t="str">
        <f t="shared" si="327"/>
        <v/>
      </c>
      <c r="JN57" s="102" t="str">
        <f t="shared" si="328"/>
        <v/>
      </c>
      <c r="JO57" s="103" t="str">
        <f t="shared" si="329"/>
        <v/>
      </c>
      <c r="JP57" s="104" t="str">
        <f t="shared" si="330"/>
        <v/>
      </c>
      <c r="JQ57" s="105" t="str">
        <f t="shared" si="331"/>
        <v/>
      </c>
      <c r="JR57" s="2" t="str">
        <f t="shared" si="332"/>
        <v/>
      </c>
      <c r="JS57" s="96"/>
      <c r="JT57" s="286"/>
      <c r="JU57" s="97" t="str">
        <f t="shared" si="333"/>
        <v/>
      </c>
      <c r="JV57" s="98" t="str">
        <f t="shared" si="334"/>
        <v/>
      </c>
      <c r="JW57" s="99"/>
      <c r="JX57" s="100"/>
      <c r="JY57" s="101" t="str">
        <f t="shared" si="335"/>
        <v/>
      </c>
      <c r="JZ57" s="102" t="str">
        <f t="shared" si="336"/>
        <v/>
      </c>
      <c r="KA57" s="103" t="str">
        <f t="shared" si="337"/>
        <v/>
      </c>
      <c r="KB57" s="104" t="str">
        <f t="shared" si="338"/>
        <v/>
      </c>
      <c r="KC57" s="105" t="str">
        <f t="shared" si="339"/>
        <v/>
      </c>
      <c r="KD57" s="2" t="str">
        <f t="shared" si="340"/>
        <v/>
      </c>
      <c r="KE57" s="96"/>
      <c r="KF57" s="286"/>
    </row>
    <row r="58" spans="1:292" ht="13.5" customHeight="1" x14ac:dyDescent="0.2">
      <c r="A58" s="21"/>
      <c r="B58" s="2" t="s">
        <v>362</v>
      </c>
      <c r="C58" s="2" t="s">
        <v>363</v>
      </c>
      <c r="E58" s="97">
        <v>33340</v>
      </c>
      <c r="F58" s="98" t="s">
        <v>288</v>
      </c>
      <c r="G58" s="99">
        <v>32711</v>
      </c>
      <c r="H58" s="100">
        <v>33081</v>
      </c>
      <c r="I58" s="101" t="s">
        <v>572</v>
      </c>
      <c r="J58" s="102" t="s">
        <v>535</v>
      </c>
      <c r="K58" s="103" t="s">
        <v>531</v>
      </c>
      <c r="L58" s="104" t="s">
        <v>1328</v>
      </c>
      <c r="M58" s="105" t="s">
        <v>573</v>
      </c>
      <c r="O58" s="96"/>
      <c r="P58" s="286"/>
      <c r="Q58" s="97">
        <v>33718</v>
      </c>
      <c r="R58" s="98" t="s">
        <v>507</v>
      </c>
      <c r="S58" s="99">
        <v>33340</v>
      </c>
      <c r="T58" s="100">
        <v>33718</v>
      </c>
      <c r="U58" s="101" t="s">
        <v>853</v>
      </c>
      <c r="V58" s="102" t="s">
        <v>775</v>
      </c>
      <c r="W58" s="103" t="s">
        <v>531</v>
      </c>
      <c r="X58" s="104" t="s">
        <v>1328</v>
      </c>
      <c r="Y58" s="105" t="s">
        <v>854</v>
      </c>
      <c r="Z58" s="2" t="s">
        <v>286</v>
      </c>
      <c r="AA58" s="96"/>
      <c r="AB58" s="286"/>
      <c r="AC58" s="97">
        <v>34056</v>
      </c>
      <c r="AD58" s="98" t="s">
        <v>508</v>
      </c>
      <c r="AE58" s="99">
        <v>33783</v>
      </c>
      <c r="AF58" s="100">
        <v>34056</v>
      </c>
      <c r="AG58" s="101" t="s">
        <v>770</v>
      </c>
      <c r="AH58" s="102" t="s">
        <v>541</v>
      </c>
      <c r="AI58" s="103" t="s">
        <v>620</v>
      </c>
      <c r="AJ58" s="104" t="s">
        <v>1328</v>
      </c>
      <c r="AK58" s="105" t="s">
        <v>771</v>
      </c>
      <c r="AM58" s="96"/>
      <c r="AN58" s="286"/>
      <c r="AO58" s="97">
        <v>34464</v>
      </c>
      <c r="AP58" s="98" t="s">
        <v>510</v>
      </c>
      <c r="AQ58" s="99">
        <v>34087</v>
      </c>
      <c r="AR58" s="100">
        <v>34464</v>
      </c>
      <c r="AS58" s="101" t="s">
        <v>770</v>
      </c>
      <c r="AT58" s="102" t="s">
        <v>541</v>
      </c>
      <c r="AU58" s="103" t="s">
        <v>620</v>
      </c>
      <c r="AV58" s="104" t="s">
        <v>1328</v>
      </c>
      <c r="AW58" s="105" t="s">
        <v>771</v>
      </c>
      <c r="AX58" s="2" t="s">
        <v>286</v>
      </c>
      <c r="AY58" s="96"/>
      <c r="AZ58" s="286"/>
      <c r="BA58" s="97">
        <v>34716</v>
      </c>
      <c r="BB58" s="98" t="s">
        <v>511</v>
      </c>
      <c r="BC58" s="99">
        <v>34464</v>
      </c>
      <c r="BD58" s="100">
        <v>34716</v>
      </c>
      <c r="BE58" s="101" t="s">
        <v>855</v>
      </c>
      <c r="BF58" s="102" t="s">
        <v>596</v>
      </c>
      <c r="BG58" s="103" t="s">
        <v>531</v>
      </c>
      <c r="BH58" s="104" t="s">
        <v>1332</v>
      </c>
      <c r="BI58" s="105" t="s">
        <v>857</v>
      </c>
      <c r="BJ58" s="2" t="s">
        <v>286</v>
      </c>
      <c r="BK58" s="96"/>
      <c r="BL58" s="286"/>
      <c r="BM58" s="97">
        <v>35202</v>
      </c>
      <c r="BN58" s="98" t="s">
        <v>512</v>
      </c>
      <c r="BO58" s="99">
        <v>34716</v>
      </c>
      <c r="BP58" s="100">
        <v>35202</v>
      </c>
      <c r="BQ58" s="101" t="s">
        <v>858</v>
      </c>
      <c r="BR58" s="102" t="s">
        <v>653</v>
      </c>
      <c r="BS58" s="103" t="s">
        <v>531</v>
      </c>
      <c r="BT58" s="104" t="s">
        <v>1434</v>
      </c>
      <c r="BU58" s="105" t="s">
        <v>859</v>
      </c>
      <c r="BV58" s="2" t="s">
        <v>286</v>
      </c>
      <c r="BW58" s="96"/>
      <c r="BX58" s="286"/>
      <c r="BY58" s="97" t="s">
        <v>286</v>
      </c>
      <c r="BZ58" s="98" t="s">
        <v>286</v>
      </c>
      <c r="CA58" s="99" t="s">
        <v>286</v>
      </c>
      <c r="CB58" s="100" t="s">
        <v>286</v>
      </c>
      <c r="CC58" s="101" t="s">
        <v>286</v>
      </c>
      <c r="CD58" s="102" t="s">
        <v>286</v>
      </c>
      <c r="CE58" s="103" t="s">
        <v>286</v>
      </c>
      <c r="CF58" s="104" t="s">
        <v>286</v>
      </c>
      <c r="CG58" s="105" t="s">
        <v>286</v>
      </c>
      <c r="CH58" s="2" t="s">
        <v>286</v>
      </c>
      <c r="CI58" s="96"/>
      <c r="CJ58" s="286"/>
      <c r="CK58" s="97">
        <v>36516</v>
      </c>
      <c r="CL58" s="98" t="s">
        <v>514</v>
      </c>
      <c r="CM58" s="99">
        <v>36089</v>
      </c>
      <c r="CN58" s="100">
        <v>36516</v>
      </c>
      <c r="CO58" s="101" t="s">
        <v>860</v>
      </c>
      <c r="CP58" s="102" t="s">
        <v>775</v>
      </c>
      <c r="CQ58" s="103" t="s">
        <v>531</v>
      </c>
      <c r="CR58" s="104" t="s">
        <v>1354</v>
      </c>
      <c r="CS58" s="105" t="s">
        <v>861</v>
      </c>
      <c r="CT58" s="2" t="s">
        <v>286</v>
      </c>
      <c r="CU58" s="96"/>
      <c r="CV58" s="286"/>
      <c r="CW58" s="97">
        <v>36641</v>
      </c>
      <c r="CX58" s="98" t="s">
        <v>515</v>
      </c>
      <c r="CY58" s="99">
        <v>36516</v>
      </c>
      <c r="CZ58" s="100">
        <v>36641</v>
      </c>
      <c r="DA58" s="101" t="s">
        <v>860</v>
      </c>
      <c r="DB58" s="102" t="s">
        <v>775</v>
      </c>
      <c r="DC58" s="103" t="s">
        <v>531</v>
      </c>
      <c r="DD58" s="104" t="s">
        <v>1354</v>
      </c>
      <c r="DE58" s="105" t="s">
        <v>861</v>
      </c>
      <c r="DF58" s="2" t="s">
        <v>286</v>
      </c>
      <c r="DG58" s="96"/>
      <c r="DH58" s="286"/>
      <c r="DI58" s="97">
        <v>37053</v>
      </c>
      <c r="DJ58" s="98" t="s">
        <v>516</v>
      </c>
      <c r="DK58" s="99">
        <v>36641</v>
      </c>
      <c r="DL58" s="100">
        <v>37053</v>
      </c>
      <c r="DM58" s="101" t="s">
        <v>862</v>
      </c>
      <c r="DN58" s="102" t="s">
        <v>775</v>
      </c>
      <c r="DO58" s="103" t="s">
        <v>531</v>
      </c>
      <c r="DP58" s="104" t="s">
        <v>1434</v>
      </c>
      <c r="DQ58" s="105" t="s">
        <v>863</v>
      </c>
      <c r="DR58" s="2" t="s">
        <v>286</v>
      </c>
      <c r="DS58" s="96"/>
      <c r="DT58" s="286"/>
      <c r="DU58" s="97" t="s">
        <v>286</v>
      </c>
      <c r="DV58" s="98" t="s">
        <v>286</v>
      </c>
      <c r="DW58" s="99" t="s">
        <v>286</v>
      </c>
      <c r="DX58" s="100" t="s">
        <v>286</v>
      </c>
      <c r="DY58" s="101" t="s">
        <v>286</v>
      </c>
      <c r="DZ58" s="102" t="s">
        <v>286</v>
      </c>
      <c r="EA58" s="103" t="s">
        <v>286</v>
      </c>
      <c r="EB58" s="104" t="s">
        <v>286</v>
      </c>
      <c r="EC58" s="105" t="s">
        <v>286</v>
      </c>
      <c r="EE58" s="96"/>
      <c r="EF58" s="286"/>
      <c r="EG58" s="97" t="s">
        <v>286</v>
      </c>
      <c r="EH58" s="98" t="s">
        <v>286</v>
      </c>
      <c r="EI58" s="99" t="s">
        <v>286</v>
      </c>
      <c r="EJ58" s="100" t="s">
        <v>286</v>
      </c>
      <c r="EK58" s="101" t="s">
        <v>286</v>
      </c>
      <c r="EL58" s="102" t="s">
        <v>286</v>
      </c>
      <c r="EM58" s="103" t="s">
        <v>286</v>
      </c>
      <c r="EN58" s="104" t="s">
        <v>286</v>
      </c>
      <c r="EO58" s="105" t="s">
        <v>286</v>
      </c>
      <c r="EQ58" s="96"/>
      <c r="ER58" s="286"/>
      <c r="ES58" s="97">
        <v>39576</v>
      </c>
      <c r="ET58" s="98" t="s">
        <v>519</v>
      </c>
      <c r="EU58" s="99">
        <v>38854</v>
      </c>
      <c r="EV58" s="100">
        <v>39576</v>
      </c>
      <c r="EW58" s="101" t="s">
        <v>864</v>
      </c>
      <c r="EX58" s="102" t="s">
        <v>658</v>
      </c>
      <c r="EY58" s="103" t="s">
        <v>531</v>
      </c>
      <c r="EZ58" s="104" t="s">
        <v>1399</v>
      </c>
      <c r="FA58" s="105" t="s">
        <v>865</v>
      </c>
      <c r="FB58" s="2" t="s">
        <v>286</v>
      </c>
      <c r="FC58" s="96"/>
      <c r="FD58" s="286"/>
      <c r="FE58" s="97" t="s">
        <v>286</v>
      </c>
      <c r="FF58" s="98" t="s">
        <v>286</v>
      </c>
      <c r="FG58" s="99" t="s">
        <v>286</v>
      </c>
      <c r="FH58" s="100" t="s">
        <v>286</v>
      </c>
      <c r="FI58" s="101" t="s">
        <v>286</v>
      </c>
      <c r="FJ58" s="102" t="s">
        <v>286</v>
      </c>
      <c r="FK58" s="103" t="s">
        <v>286</v>
      </c>
      <c r="FL58" s="104" t="s">
        <v>286</v>
      </c>
      <c r="FM58" s="105" t="s">
        <v>286</v>
      </c>
      <c r="FO58" s="96"/>
      <c r="FP58" s="286"/>
      <c r="FQ58" s="97" t="s">
        <v>286</v>
      </c>
      <c r="FR58" s="98" t="s">
        <v>286</v>
      </c>
      <c r="FS58" s="99" t="s">
        <v>286</v>
      </c>
      <c r="FT58" s="100" t="s">
        <v>286</v>
      </c>
      <c r="FU58" s="101" t="s">
        <v>286</v>
      </c>
      <c r="FV58" s="102" t="s">
        <v>286</v>
      </c>
      <c r="FW58" s="103" t="s">
        <v>286</v>
      </c>
      <c r="FX58" s="104" t="s">
        <v>286</v>
      </c>
      <c r="FY58" s="105" t="s">
        <v>286</v>
      </c>
      <c r="GA58" s="96"/>
      <c r="GB58" s="286"/>
      <c r="GC58" s="97" t="s">
        <v>286</v>
      </c>
      <c r="GD58" s="98" t="s">
        <v>286</v>
      </c>
      <c r="GE58" s="99" t="s">
        <v>286</v>
      </c>
      <c r="GF58" s="100" t="s">
        <v>286</v>
      </c>
      <c r="GG58" s="101" t="s">
        <v>286</v>
      </c>
      <c r="GH58" s="102" t="s">
        <v>286</v>
      </c>
      <c r="GI58" s="103" t="s">
        <v>286</v>
      </c>
      <c r="GJ58" s="104" t="s">
        <v>286</v>
      </c>
      <c r="GK58" s="105" t="s">
        <v>286</v>
      </c>
      <c r="GL58" s="2" t="s">
        <v>286</v>
      </c>
      <c r="GM58" s="96"/>
      <c r="GN58" s="286"/>
      <c r="GO58" s="97" t="str">
        <f t="shared" si="291"/>
        <v/>
      </c>
      <c r="GP58" s="98" t="str">
        <f t="shared" si="292"/>
        <v/>
      </c>
      <c r="GQ58" s="99" t="str">
        <f t="shared" si="323"/>
        <v/>
      </c>
      <c r="GR58" s="100" t="str">
        <f t="shared" si="322"/>
        <v/>
      </c>
      <c r="GS58" s="101" t="str">
        <f t="shared" si="293"/>
        <v/>
      </c>
      <c r="GT58" s="102" t="str">
        <f t="shared" si="294"/>
        <v/>
      </c>
      <c r="GU58" s="103" t="str">
        <f t="shared" si="295"/>
        <v/>
      </c>
      <c r="GV58" s="104" t="str">
        <f t="shared" si="296"/>
        <v/>
      </c>
      <c r="GW58" s="105" t="str">
        <f t="shared" si="297"/>
        <v/>
      </c>
      <c r="GX58" s="2" t="str">
        <f t="shared" si="298"/>
        <v/>
      </c>
      <c r="GY58" s="96"/>
      <c r="GZ58" s="286"/>
      <c r="HA58" s="97" t="str">
        <f t="shared" si="299"/>
        <v/>
      </c>
      <c r="HB58" s="98" t="str">
        <f t="shared" si="300"/>
        <v/>
      </c>
      <c r="HC58" s="293" t="str">
        <f t="shared" si="220"/>
        <v/>
      </c>
      <c r="HD58" s="293" t="str">
        <f t="shared" si="221"/>
        <v/>
      </c>
      <c r="HE58" s="101" t="str">
        <f t="shared" si="301"/>
        <v/>
      </c>
      <c r="HF58" s="102" t="str">
        <f t="shared" si="302"/>
        <v/>
      </c>
      <c r="HG58" s="103" t="str">
        <f t="shared" si="303"/>
        <v/>
      </c>
      <c r="HH58" s="104" t="str">
        <f t="shared" si="304"/>
        <v/>
      </c>
      <c r="HI58" s="105" t="str">
        <f t="shared" si="305"/>
        <v/>
      </c>
      <c r="HJ58" s="2" t="str">
        <f t="shared" si="306"/>
        <v/>
      </c>
      <c r="HK58" s="96"/>
      <c r="HL58" s="286"/>
      <c r="HM58" s="97" t="str">
        <f t="shared" si="307"/>
        <v/>
      </c>
      <c r="HN58" s="98" t="str">
        <f t="shared" si="308"/>
        <v/>
      </c>
      <c r="HO58" s="293" t="str">
        <f t="shared" si="96"/>
        <v/>
      </c>
      <c r="HP58" s="293" t="str">
        <f t="shared" si="97"/>
        <v/>
      </c>
      <c r="HQ58" s="101" t="str">
        <f t="shared" si="309"/>
        <v/>
      </c>
      <c r="HR58" s="102" t="str">
        <f t="shared" si="310"/>
        <v/>
      </c>
      <c r="HS58" s="103" t="str">
        <f t="shared" si="311"/>
        <v/>
      </c>
      <c r="HT58" s="104" t="str">
        <f t="shared" si="25"/>
        <v/>
      </c>
      <c r="HU58" s="105" t="str">
        <f t="shared" si="312"/>
        <v/>
      </c>
      <c r="HV58" s="2" t="str">
        <f t="shared" si="313"/>
        <v/>
      </c>
      <c r="HW58" s="96"/>
      <c r="HX58" s="286"/>
      <c r="HY58" s="97">
        <f t="shared" si="314"/>
        <v>44240</v>
      </c>
      <c r="HZ58" s="98" t="str">
        <f t="shared" si="315"/>
        <v>Conte II</v>
      </c>
      <c r="IA58" s="99">
        <v>43829</v>
      </c>
      <c r="IB58" s="100">
        <f>HY$3</f>
        <v>44240</v>
      </c>
      <c r="IC58" s="101" t="str">
        <f t="shared" si="316"/>
        <v>Lucia Azzolina</v>
      </c>
      <c r="ID58" s="102" t="str">
        <f t="shared" si="317"/>
        <v>1982</v>
      </c>
      <c r="IE58" s="103" t="str">
        <f t="shared" si="318"/>
        <v>female</v>
      </c>
      <c r="IF58" s="104" t="str">
        <f t="shared" si="319"/>
        <v>it_m5s01</v>
      </c>
      <c r="IG58" s="105" t="str">
        <f t="shared" si="320"/>
        <v>Azzolina_Lucia_1982</v>
      </c>
      <c r="IH58" s="2" t="str">
        <f t="shared" si="321"/>
        <v/>
      </c>
      <c r="II58" s="96"/>
      <c r="IJ58" s="286" t="s">
        <v>2607</v>
      </c>
      <c r="IK58" s="291">
        <f t="shared" si="226"/>
        <v>44856</v>
      </c>
      <c r="IL58" s="292" t="str">
        <f t="shared" si="227"/>
        <v>Draghi I</v>
      </c>
      <c r="IM58" s="293">
        <f t="shared" si="228"/>
        <v>44240</v>
      </c>
      <c r="IN58" s="293">
        <f t="shared" si="229"/>
        <v>44856</v>
      </c>
      <c r="IO58" s="294" t="str">
        <f t="shared" si="230"/>
        <v>Patrizio Bianchi</v>
      </c>
      <c r="IP58" s="295" t="str">
        <f t="shared" si="231"/>
        <v>1952</v>
      </c>
      <c r="IQ58" s="296" t="str">
        <f t="shared" si="232"/>
        <v>male</v>
      </c>
      <c r="IR58" s="297" t="str">
        <f t="shared" si="233"/>
        <v>it_independent01</v>
      </c>
      <c r="IS58" s="298" t="str">
        <f t="shared" si="234"/>
        <v>Bianchi_Patrizio_1952</v>
      </c>
      <c r="IT58" s="299" t="str">
        <f t="shared" si="235"/>
        <v/>
      </c>
      <c r="IU58" s="300"/>
      <c r="IV58" s="286" t="s">
        <v>2650</v>
      </c>
      <c r="IW58" s="97" t="str">
        <f t="shared" si="284"/>
        <v/>
      </c>
      <c r="IX58" s="98" t="str">
        <f t="shared" si="285"/>
        <v/>
      </c>
      <c r="IY58" s="293" t="str">
        <f t="shared" si="125"/>
        <v/>
      </c>
      <c r="IZ58" s="293" t="str">
        <f t="shared" si="126"/>
        <v/>
      </c>
      <c r="JA58" s="101" t="str">
        <f t="shared" si="286"/>
        <v/>
      </c>
      <c r="JB58" s="102" t="str">
        <f t="shared" si="287"/>
        <v/>
      </c>
      <c r="JC58" s="103" t="str">
        <f t="shared" si="288"/>
        <v/>
      </c>
      <c r="JD58" s="104" t="str">
        <f t="shared" si="289"/>
        <v/>
      </c>
      <c r="JE58" s="105" t="str">
        <f t="shared" si="290"/>
        <v/>
      </c>
      <c r="JF58" s="2" t="str">
        <f t="shared" si="324"/>
        <v/>
      </c>
      <c r="JG58" s="96"/>
      <c r="JH58" s="286"/>
      <c r="JI58" s="97" t="str">
        <f t="shared" si="325"/>
        <v/>
      </c>
      <c r="JJ58" s="98" t="str">
        <f t="shared" si="326"/>
        <v/>
      </c>
      <c r="JK58" s="99"/>
      <c r="JL58" s="100"/>
      <c r="JM58" s="101" t="str">
        <f t="shared" si="327"/>
        <v/>
      </c>
      <c r="JN58" s="102" t="str">
        <f t="shared" si="328"/>
        <v/>
      </c>
      <c r="JO58" s="103" t="str">
        <f t="shared" si="329"/>
        <v/>
      </c>
      <c r="JP58" s="104" t="str">
        <f t="shared" si="330"/>
        <v/>
      </c>
      <c r="JQ58" s="105" t="str">
        <f t="shared" si="331"/>
        <v/>
      </c>
      <c r="JR58" s="2" t="str">
        <f t="shared" si="332"/>
        <v/>
      </c>
      <c r="JS58" s="96"/>
      <c r="JT58" s="286"/>
      <c r="JU58" s="97" t="str">
        <f t="shared" si="333"/>
        <v/>
      </c>
      <c r="JV58" s="98" t="str">
        <f t="shared" si="334"/>
        <v/>
      </c>
      <c r="JW58" s="99"/>
      <c r="JX58" s="100"/>
      <c r="JY58" s="101" t="str">
        <f t="shared" si="335"/>
        <v/>
      </c>
      <c r="JZ58" s="102" t="str">
        <f t="shared" si="336"/>
        <v/>
      </c>
      <c r="KA58" s="103" t="str">
        <f t="shared" si="337"/>
        <v/>
      </c>
      <c r="KB58" s="104" t="str">
        <f t="shared" si="338"/>
        <v/>
      </c>
      <c r="KC58" s="105" t="str">
        <f t="shared" si="339"/>
        <v/>
      </c>
      <c r="KD58" s="2" t="str">
        <f t="shared" si="340"/>
        <v/>
      </c>
      <c r="KE58" s="96"/>
      <c r="KF58" s="286"/>
    </row>
    <row r="59" spans="1:292" ht="13.5" customHeight="1" x14ac:dyDescent="0.2">
      <c r="A59" s="21"/>
      <c r="B59" s="2" t="s">
        <v>362</v>
      </c>
      <c r="C59" s="2" t="s">
        <v>363</v>
      </c>
      <c r="E59" s="97">
        <v>33340</v>
      </c>
      <c r="F59" s="98" t="s">
        <v>288</v>
      </c>
      <c r="G59" s="99">
        <v>33081</v>
      </c>
      <c r="H59" s="100">
        <v>33340</v>
      </c>
      <c r="I59" s="101" t="s">
        <v>866</v>
      </c>
      <c r="J59" s="102" t="s">
        <v>545</v>
      </c>
      <c r="K59" s="103" t="s">
        <v>531</v>
      </c>
      <c r="L59" s="104" t="s">
        <v>1328</v>
      </c>
      <c r="M59" s="105" t="s">
        <v>867</v>
      </c>
      <c r="O59" s="96"/>
      <c r="P59" s="286"/>
      <c r="Q59" s="97" t="s">
        <v>286</v>
      </c>
      <c r="R59" s="98" t="s">
        <v>286</v>
      </c>
      <c r="S59" s="99" t="s">
        <v>286</v>
      </c>
      <c r="T59" s="100" t="s">
        <v>286</v>
      </c>
      <c r="U59" s="101" t="s">
        <v>286</v>
      </c>
      <c r="V59" s="102" t="s">
        <v>286</v>
      </c>
      <c r="W59" s="103" t="s">
        <v>286</v>
      </c>
      <c r="X59" s="104" t="s">
        <v>286</v>
      </c>
      <c r="Y59" s="105" t="s">
        <v>286</v>
      </c>
      <c r="Z59" s="2" t="s">
        <v>286</v>
      </c>
      <c r="AA59" s="96"/>
      <c r="AB59" s="286"/>
      <c r="AC59" s="97" t="s">
        <v>286</v>
      </c>
      <c r="AD59" s="98" t="s">
        <v>286</v>
      </c>
      <c r="AE59" s="99" t="s">
        <v>286</v>
      </c>
      <c r="AF59" s="100" t="s">
        <v>286</v>
      </c>
      <c r="AG59" s="101" t="s">
        <v>286</v>
      </c>
      <c r="AH59" s="102" t="s">
        <v>286</v>
      </c>
      <c r="AI59" s="103" t="s">
        <v>286</v>
      </c>
      <c r="AJ59" s="104" t="s">
        <v>286</v>
      </c>
      <c r="AK59" s="105" t="s">
        <v>286</v>
      </c>
      <c r="AM59" s="96"/>
      <c r="AN59" s="286"/>
      <c r="AO59" s="97" t="s">
        <v>286</v>
      </c>
      <c r="AP59" s="98" t="s">
        <v>286</v>
      </c>
      <c r="AQ59" s="99" t="s">
        <v>286</v>
      </c>
      <c r="AR59" s="100" t="s">
        <v>286</v>
      </c>
      <c r="AS59" s="101" t="s">
        <v>286</v>
      </c>
      <c r="AT59" s="102" t="s">
        <v>286</v>
      </c>
      <c r="AU59" s="103" t="s">
        <v>286</v>
      </c>
      <c r="AV59" s="104" t="s">
        <v>286</v>
      </c>
      <c r="AW59" s="105" t="s">
        <v>286</v>
      </c>
      <c r="AX59" s="2" t="s">
        <v>286</v>
      </c>
      <c r="AY59" s="96"/>
      <c r="AZ59" s="286"/>
      <c r="BA59" s="97" t="s">
        <v>286</v>
      </c>
      <c r="BB59" s="98" t="s">
        <v>286</v>
      </c>
      <c r="BC59" s="99" t="s">
        <v>286</v>
      </c>
      <c r="BD59" s="100" t="s">
        <v>286</v>
      </c>
      <c r="BE59" s="101" t="s">
        <v>286</v>
      </c>
      <c r="BF59" s="102" t="s">
        <v>286</v>
      </c>
      <c r="BG59" s="103" t="s">
        <v>286</v>
      </c>
      <c r="BH59" s="104" t="s">
        <v>286</v>
      </c>
      <c r="BI59" s="105" t="s">
        <v>286</v>
      </c>
      <c r="BJ59" s="2" t="s">
        <v>286</v>
      </c>
      <c r="BK59" s="96"/>
      <c r="BL59" s="286"/>
      <c r="BM59" s="97" t="s">
        <v>286</v>
      </c>
      <c r="BN59" s="98" t="s">
        <v>286</v>
      </c>
      <c r="BO59" s="99" t="s">
        <v>286</v>
      </c>
      <c r="BP59" s="100" t="s">
        <v>286</v>
      </c>
      <c r="BQ59" s="101" t="s">
        <v>286</v>
      </c>
      <c r="BR59" s="102" t="s">
        <v>286</v>
      </c>
      <c r="BS59" s="103" t="s">
        <v>286</v>
      </c>
      <c r="BT59" s="104" t="s">
        <v>286</v>
      </c>
      <c r="BU59" s="105" t="s">
        <v>286</v>
      </c>
      <c r="BV59" s="2" t="s">
        <v>286</v>
      </c>
      <c r="BW59" s="96"/>
      <c r="BX59" s="286"/>
      <c r="BY59" s="97" t="s">
        <v>286</v>
      </c>
      <c r="BZ59" s="98" t="s">
        <v>286</v>
      </c>
      <c r="CA59" s="99" t="s">
        <v>286</v>
      </c>
      <c r="CB59" s="100" t="s">
        <v>286</v>
      </c>
      <c r="CC59" s="101" t="s">
        <v>286</v>
      </c>
      <c r="CD59" s="102" t="s">
        <v>286</v>
      </c>
      <c r="CE59" s="103" t="s">
        <v>286</v>
      </c>
      <c r="CF59" s="104" t="s">
        <v>286</v>
      </c>
      <c r="CG59" s="105" t="s">
        <v>286</v>
      </c>
      <c r="CH59" s="2" t="s">
        <v>286</v>
      </c>
      <c r="CI59" s="96"/>
      <c r="CJ59" s="286"/>
      <c r="CK59" s="97" t="s">
        <v>286</v>
      </c>
      <c r="CL59" s="98" t="s">
        <v>286</v>
      </c>
      <c r="CM59" s="99" t="s">
        <v>286</v>
      </c>
      <c r="CN59" s="100" t="s">
        <v>286</v>
      </c>
      <c r="CO59" s="101" t="s">
        <v>286</v>
      </c>
      <c r="CP59" s="102" t="s">
        <v>286</v>
      </c>
      <c r="CQ59" s="103" t="s">
        <v>286</v>
      </c>
      <c r="CR59" s="104" t="s">
        <v>286</v>
      </c>
      <c r="CS59" s="105" t="s">
        <v>286</v>
      </c>
      <c r="CT59" s="2" t="s">
        <v>286</v>
      </c>
      <c r="CU59" s="96"/>
      <c r="CV59" s="286"/>
      <c r="CW59" s="97" t="s">
        <v>286</v>
      </c>
      <c r="CX59" s="98" t="s">
        <v>286</v>
      </c>
      <c r="CY59" s="99" t="s">
        <v>286</v>
      </c>
      <c r="CZ59" s="100" t="s">
        <v>286</v>
      </c>
      <c r="DA59" s="101" t="s">
        <v>286</v>
      </c>
      <c r="DB59" s="102" t="s">
        <v>286</v>
      </c>
      <c r="DC59" s="103" t="s">
        <v>286</v>
      </c>
      <c r="DD59" s="104" t="s">
        <v>286</v>
      </c>
      <c r="DE59" s="105" t="s">
        <v>286</v>
      </c>
      <c r="DF59" s="2" t="s">
        <v>286</v>
      </c>
      <c r="DG59" s="96"/>
      <c r="DH59" s="286"/>
      <c r="DI59" s="97" t="s">
        <v>286</v>
      </c>
      <c r="DJ59" s="98" t="s">
        <v>286</v>
      </c>
      <c r="DK59" s="99" t="s">
        <v>286</v>
      </c>
      <c r="DL59" s="100" t="s">
        <v>286</v>
      </c>
      <c r="DM59" s="101" t="s">
        <v>286</v>
      </c>
      <c r="DN59" s="102" t="s">
        <v>286</v>
      </c>
      <c r="DO59" s="103" t="s">
        <v>286</v>
      </c>
      <c r="DP59" s="104" t="s">
        <v>286</v>
      </c>
      <c r="DQ59" s="105" t="s">
        <v>286</v>
      </c>
      <c r="DR59" s="2" t="s">
        <v>286</v>
      </c>
      <c r="DS59" s="96"/>
      <c r="DT59" s="286"/>
      <c r="DU59" s="97" t="s">
        <v>286</v>
      </c>
      <c r="DV59" s="98" t="s">
        <v>286</v>
      </c>
      <c r="DW59" s="99" t="s">
        <v>286</v>
      </c>
      <c r="DX59" s="100" t="s">
        <v>286</v>
      </c>
      <c r="DY59" s="101" t="s">
        <v>286</v>
      </c>
      <c r="DZ59" s="102" t="s">
        <v>286</v>
      </c>
      <c r="EA59" s="103" t="s">
        <v>286</v>
      </c>
      <c r="EB59" s="104" t="s">
        <v>286</v>
      </c>
      <c r="EC59" s="105" t="s">
        <v>286</v>
      </c>
      <c r="EE59" s="96"/>
      <c r="EF59" s="286"/>
      <c r="EG59" s="97" t="s">
        <v>286</v>
      </c>
      <c r="EH59" s="98" t="s">
        <v>286</v>
      </c>
      <c r="EI59" s="99" t="s">
        <v>286</v>
      </c>
      <c r="EJ59" s="100" t="s">
        <v>286</v>
      </c>
      <c r="EK59" s="101" t="s">
        <v>286</v>
      </c>
      <c r="EL59" s="102" t="s">
        <v>286</v>
      </c>
      <c r="EM59" s="103" t="s">
        <v>286</v>
      </c>
      <c r="EN59" s="104" t="s">
        <v>286</v>
      </c>
      <c r="EO59" s="105" t="s">
        <v>286</v>
      </c>
      <c r="EQ59" s="96"/>
      <c r="ER59" s="286"/>
      <c r="ES59" s="97" t="s">
        <v>286</v>
      </c>
      <c r="ET59" s="98" t="s">
        <v>286</v>
      </c>
      <c r="EU59" s="99" t="s">
        <v>286</v>
      </c>
      <c r="EV59" s="100" t="s">
        <v>286</v>
      </c>
      <c r="EW59" s="101" t="s">
        <v>286</v>
      </c>
      <c r="EX59" s="102" t="s">
        <v>286</v>
      </c>
      <c r="EY59" s="103" t="s">
        <v>286</v>
      </c>
      <c r="EZ59" s="104" t="s">
        <v>286</v>
      </c>
      <c r="FA59" s="105" t="s">
        <v>286</v>
      </c>
      <c r="FB59" s="2" t="s">
        <v>286</v>
      </c>
      <c r="FC59" s="96"/>
      <c r="FD59" s="286"/>
      <c r="FE59" s="97" t="s">
        <v>286</v>
      </c>
      <c r="FF59" s="98" t="s">
        <v>286</v>
      </c>
      <c r="FG59" s="99" t="s">
        <v>286</v>
      </c>
      <c r="FH59" s="100" t="s">
        <v>286</v>
      </c>
      <c r="FI59" s="101" t="s">
        <v>286</v>
      </c>
      <c r="FJ59" s="102" t="s">
        <v>286</v>
      </c>
      <c r="FK59" s="103" t="s">
        <v>286</v>
      </c>
      <c r="FL59" s="104" t="s">
        <v>286</v>
      </c>
      <c r="FM59" s="105" t="s">
        <v>286</v>
      </c>
      <c r="FO59" s="96"/>
      <c r="FP59" s="286"/>
      <c r="FQ59" s="97" t="s">
        <v>286</v>
      </c>
      <c r="FR59" s="98" t="s">
        <v>286</v>
      </c>
      <c r="FS59" s="99" t="s">
        <v>286</v>
      </c>
      <c r="FT59" s="100" t="s">
        <v>286</v>
      </c>
      <c r="FU59" s="101" t="s">
        <v>286</v>
      </c>
      <c r="FV59" s="102" t="s">
        <v>286</v>
      </c>
      <c r="FW59" s="103" t="s">
        <v>286</v>
      </c>
      <c r="FX59" s="104" t="s">
        <v>286</v>
      </c>
      <c r="FY59" s="105" t="s">
        <v>286</v>
      </c>
      <c r="GA59" s="96"/>
      <c r="GB59" s="286"/>
      <c r="GC59" s="97" t="s">
        <v>286</v>
      </c>
      <c r="GD59" s="98" t="s">
        <v>286</v>
      </c>
      <c r="GE59" s="99" t="s">
        <v>286</v>
      </c>
      <c r="GF59" s="100" t="s">
        <v>286</v>
      </c>
      <c r="GG59" s="101" t="s">
        <v>286</v>
      </c>
      <c r="GH59" s="102" t="s">
        <v>286</v>
      </c>
      <c r="GI59" s="103" t="s">
        <v>286</v>
      </c>
      <c r="GJ59" s="104" t="s">
        <v>286</v>
      </c>
      <c r="GK59" s="105" t="s">
        <v>286</v>
      </c>
      <c r="GL59" s="2" t="s">
        <v>286</v>
      </c>
      <c r="GM59" s="96"/>
      <c r="GN59" s="286"/>
      <c r="GO59" s="97" t="str">
        <f t="shared" si="291"/>
        <v/>
      </c>
      <c r="GP59" s="98" t="str">
        <f t="shared" si="292"/>
        <v/>
      </c>
      <c r="GQ59" s="99" t="str">
        <f t="shared" si="323"/>
        <v/>
      </c>
      <c r="GR59" s="100" t="str">
        <f t="shared" si="322"/>
        <v/>
      </c>
      <c r="GS59" s="101" t="str">
        <f t="shared" si="293"/>
        <v/>
      </c>
      <c r="GT59" s="102" t="str">
        <f t="shared" si="294"/>
        <v/>
      </c>
      <c r="GU59" s="103" t="str">
        <f t="shared" si="295"/>
        <v/>
      </c>
      <c r="GV59" s="104" t="str">
        <f t="shared" si="296"/>
        <v/>
      </c>
      <c r="GW59" s="105" t="str">
        <f t="shared" si="297"/>
        <v/>
      </c>
      <c r="GX59" s="2" t="str">
        <f t="shared" si="298"/>
        <v/>
      </c>
      <c r="GY59" s="96"/>
      <c r="GZ59" s="286"/>
      <c r="HA59" s="97" t="str">
        <f t="shared" si="299"/>
        <v/>
      </c>
      <c r="HB59" s="98" t="str">
        <f t="shared" si="300"/>
        <v/>
      </c>
      <c r="HC59" s="293" t="str">
        <f t="shared" si="220"/>
        <v/>
      </c>
      <c r="HD59" s="293" t="str">
        <f t="shared" si="221"/>
        <v/>
      </c>
      <c r="HE59" s="101" t="str">
        <f t="shared" si="301"/>
        <v/>
      </c>
      <c r="HF59" s="102" t="str">
        <f t="shared" si="302"/>
        <v/>
      </c>
      <c r="HG59" s="103" t="str">
        <f t="shared" si="303"/>
        <v/>
      </c>
      <c r="HH59" s="104" t="str">
        <f t="shared" si="304"/>
        <v/>
      </c>
      <c r="HI59" s="105" t="str">
        <f t="shared" si="305"/>
        <v/>
      </c>
      <c r="HJ59" s="2" t="str">
        <f t="shared" si="306"/>
        <v/>
      </c>
      <c r="HK59" s="96"/>
      <c r="HL59" s="286"/>
      <c r="HM59" s="97" t="str">
        <f t="shared" si="307"/>
        <v/>
      </c>
      <c r="HN59" s="98" t="str">
        <f t="shared" si="308"/>
        <v/>
      </c>
      <c r="HO59" s="293" t="str">
        <f t="shared" si="96"/>
        <v/>
      </c>
      <c r="HP59" s="293" t="str">
        <f t="shared" si="97"/>
        <v/>
      </c>
      <c r="HQ59" s="101" t="str">
        <f t="shared" si="309"/>
        <v/>
      </c>
      <c r="HR59" s="102" t="str">
        <f t="shared" si="310"/>
        <v/>
      </c>
      <c r="HS59" s="103" t="str">
        <f t="shared" si="311"/>
        <v/>
      </c>
      <c r="HT59" s="104" t="str">
        <f t="shared" si="25"/>
        <v/>
      </c>
      <c r="HU59" s="105" t="str">
        <f t="shared" si="312"/>
        <v/>
      </c>
      <c r="HV59" s="2" t="str">
        <f t="shared" si="313"/>
        <v/>
      </c>
      <c r="HW59" s="96"/>
      <c r="HX59" s="286"/>
      <c r="HY59" s="97" t="str">
        <f t="shared" si="314"/>
        <v/>
      </c>
      <c r="HZ59" s="98" t="str">
        <f t="shared" si="315"/>
        <v/>
      </c>
      <c r="IA59" s="293" t="str">
        <f t="shared" ref="IA59" si="341">IF(IC59="","",HY$2)</f>
        <v/>
      </c>
      <c r="IB59" s="293" t="str">
        <f t="shared" ref="IB59" si="342">IF(IC59="","",HY$3)</f>
        <v/>
      </c>
      <c r="IC59" s="101" t="str">
        <f t="shared" si="316"/>
        <v/>
      </c>
      <c r="ID59" s="102" t="str">
        <f t="shared" si="317"/>
        <v/>
      </c>
      <c r="IE59" s="103" t="str">
        <f t="shared" si="318"/>
        <v/>
      </c>
      <c r="IF59" s="104" t="str">
        <f t="shared" si="319"/>
        <v/>
      </c>
      <c r="IG59" s="105" t="str">
        <f t="shared" si="320"/>
        <v/>
      </c>
      <c r="IH59" s="2" t="str">
        <f t="shared" si="321"/>
        <v/>
      </c>
      <c r="II59" s="96"/>
      <c r="IJ59" s="286"/>
      <c r="IK59" s="291" t="str">
        <f t="shared" si="226"/>
        <v/>
      </c>
      <c r="IL59" s="292" t="str">
        <f t="shared" si="227"/>
        <v/>
      </c>
      <c r="IM59" s="293" t="str">
        <f t="shared" si="228"/>
        <v/>
      </c>
      <c r="IN59" s="293" t="str">
        <f t="shared" si="229"/>
        <v/>
      </c>
      <c r="IO59" s="294" t="str">
        <f t="shared" si="230"/>
        <v/>
      </c>
      <c r="IP59" s="295" t="str">
        <f t="shared" si="231"/>
        <v/>
      </c>
      <c r="IQ59" s="296" t="str">
        <f t="shared" si="232"/>
        <v/>
      </c>
      <c r="IR59" s="297" t="str">
        <f t="shared" si="233"/>
        <v/>
      </c>
      <c r="IS59" s="298" t="str">
        <f t="shared" si="234"/>
        <v/>
      </c>
      <c r="IT59" s="299" t="str">
        <f t="shared" si="235"/>
        <v/>
      </c>
      <c r="IU59" s="300"/>
      <c r="IV59" s="286"/>
      <c r="IW59" s="97" t="str">
        <f t="shared" si="284"/>
        <v/>
      </c>
      <c r="IX59" s="98" t="str">
        <f t="shared" si="285"/>
        <v/>
      </c>
      <c r="IY59" s="293" t="str">
        <f t="shared" si="125"/>
        <v/>
      </c>
      <c r="IZ59" s="293" t="str">
        <f t="shared" si="126"/>
        <v/>
      </c>
      <c r="JA59" s="101" t="str">
        <f t="shared" si="286"/>
        <v/>
      </c>
      <c r="JB59" s="102" t="str">
        <f t="shared" si="287"/>
        <v/>
      </c>
      <c r="JC59" s="103" t="str">
        <f t="shared" si="288"/>
        <v/>
      </c>
      <c r="JD59" s="104" t="str">
        <f t="shared" si="289"/>
        <v/>
      </c>
      <c r="JE59" s="105" t="str">
        <f t="shared" si="290"/>
        <v/>
      </c>
      <c r="JF59" s="2" t="str">
        <f t="shared" si="324"/>
        <v/>
      </c>
      <c r="JG59" s="96"/>
      <c r="JH59" s="286"/>
      <c r="JI59" s="97" t="str">
        <f t="shared" si="325"/>
        <v/>
      </c>
      <c r="JJ59" s="98" t="str">
        <f t="shared" si="326"/>
        <v/>
      </c>
      <c r="JK59" s="99"/>
      <c r="JL59" s="100"/>
      <c r="JM59" s="101" t="str">
        <f t="shared" si="327"/>
        <v/>
      </c>
      <c r="JN59" s="102" t="str">
        <f t="shared" si="328"/>
        <v/>
      </c>
      <c r="JO59" s="103" t="str">
        <f t="shared" si="329"/>
        <v/>
      </c>
      <c r="JP59" s="104" t="str">
        <f t="shared" si="330"/>
        <v/>
      </c>
      <c r="JQ59" s="105" t="str">
        <f t="shared" si="331"/>
        <v/>
      </c>
      <c r="JR59" s="2" t="str">
        <f t="shared" si="332"/>
        <v/>
      </c>
      <c r="JS59" s="96"/>
      <c r="JT59" s="286"/>
      <c r="JU59" s="97" t="str">
        <f t="shared" si="333"/>
        <v/>
      </c>
      <c r="JV59" s="98" t="str">
        <f t="shared" si="334"/>
        <v/>
      </c>
      <c r="JW59" s="99"/>
      <c r="JX59" s="100"/>
      <c r="JY59" s="101" t="str">
        <f t="shared" si="335"/>
        <v/>
      </c>
      <c r="JZ59" s="102" t="str">
        <f t="shared" si="336"/>
        <v/>
      </c>
      <c r="KA59" s="103" t="str">
        <f t="shared" si="337"/>
        <v/>
      </c>
      <c r="KB59" s="104" t="str">
        <f t="shared" si="338"/>
        <v/>
      </c>
      <c r="KC59" s="105" t="str">
        <f t="shared" si="339"/>
        <v/>
      </c>
      <c r="KD59" s="2" t="str">
        <f t="shared" si="340"/>
        <v/>
      </c>
      <c r="KE59" s="96"/>
      <c r="KF59" s="286"/>
    </row>
    <row r="60" spans="1:292" ht="13.5" customHeight="1" x14ac:dyDescent="0.2">
      <c r="A60" s="21"/>
      <c r="B60" s="2" t="s">
        <v>368</v>
      </c>
      <c r="C60" s="2" t="s">
        <v>369</v>
      </c>
      <c r="E60" s="97" t="s">
        <v>286</v>
      </c>
      <c r="F60" s="98" t="s">
        <v>286</v>
      </c>
      <c r="G60" s="99" t="s">
        <v>286</v>
      </c>
      <c r="H60" s="100" t="s">
        <v>286</v>
      </c>
      <c r="I60" s="101" t="s">
        <v>286</v>
      </c>
      <c r="J60" s="102" t="s">
        <v>286</v>
      </c>
      <c r="K60" s="103" t="s">
        <v>286</v>
      </c>
      <c r="L60" s="104" t="s">
        <v>286</v>
      </c>
      <c r="M60" s="105" t="s">
        <v>286</v>
      </c>
      <c r="O60" s="96"/>
      <c r="P60" s="286"/>
      <c r="Q60" s="97" t="s">
        <v>286</v>
      </c>
      <c r="R60" s="98" t="s">
        <v>286</v>
      </c>
      <c r="S60" s="99" t="s">
        <v>286</v>
      </c>
      <c r="T60" s="100" t="s">
        <v>286</v>
      </c>
      <c r="U60" s="101" t="s">
        <v>286</v>
      </c>
      <c r="V60" s="102" t="s">
        <v>286</v>
      </c>
      <c r="W60" s="103" t="s">
        <v>286</v>
      </c>
      <c r="X60" s="104" t="s">
        <v>286</v>
      </c>
      <c r="Y60" s="105" t="s">
        <v>286</v>
      </c>
      <c r="Z60" s="2" t="s">
        <v>286</v>
      </c>
      <c r="AA60" s="96"/>
      <c r="AB60" s="286"/>
      <c r="AC60" s="97" t="s">
        <v>286</v>
      </c>
      <c r="AD60" s="98" t="s">
        <v>286</v>
      </c>
      <c r="AE60" s="99" t="s">
        <v>286</v>
      </c>
      <c r="AF60" s="100" t="s">
        <v>286</v>
      </c>
      <c r="AG60" s="101" t="s">
        <v>286</v>
      </c>
      <c r="AH60" s="102" t="s">
        <v>286</v>
      </c>
      <c r="AI60" s="103" t="s">
        <v>286</v>
      </c>
      <c r="AJ60" s="104" t="s">
        <v>286</v>
      </c>
      <c r="AK60" s="105" t="s">
        <v>286</v>
      </c>
      <c r="AM60" s="96"/>
      <c r="AN60" s="286"/>
      <c r="AO60" s="97" t="s">
        <v>286</v>
      </c>
      <c r="AP60" s="98" t="s">
        <v>286</v>
      </c>
      <c r="AQ60" s="99" t="s">
        <v>286</v>
      </c>
      <c r="AR60" s="100" t="s">
        <v>286</v>
      </c>
      <c r="AS60" s="101" t="s">
        <v>286</v>
      </c>
      <c r="AT60" s="102" t="s">
        <v>286</v>
      </c>
      <c r="AU60" s="103" t="s">
        <v>286</v>
      </c>
      <c r="AV60" s="104" t="s">
        <v>286</v>
      </c>
      <c r="AW60" s="105" t="s">
        <v>286</v>
      </c>
      <c r="AX60" s="2" t="s">
        <v>286</v>
      </c>
      <c r="AY60" s="96"/>
      <c r="AZ60" s="286"/>
      <c r="BA60" s="97" t="s">
        <v>286</v>
      </c>
      <c r="BB60" s="98" t="s">
        <v>286</v>
      </c>
      <c r="BC60" s="99" t="s">
        <v>286</v>
      </c>
      <c r="BD60" s="100" t="s">
        <v>286</v>
      </c>
      <c r="BE60" s="101" t="s">
        <v>286</v>
      </c>
      <c r="BF60" s="102" t="s">
        <v>286</v>
      </c>
      <c r="BG60" s="103" t="s">
        <v>286</v>
      </c>
      <c r="BH60" s="104" t="s">
        <v>286</v>
      </c>
      <c r="BI60" s="105" t="s">
        <v>286</v>
      </c>
      <c r="BJ60" s="2" t="s">
        <v>286</v>
      </c>
      <c r="BK60" s="96"/>
      <c r="BL60" s="286"/>
      <c r="BM60" s="97" t="s">
        <v>286</v>
      </c>
      <c r="BN60" s="98" t="s">
        <v>286</v>
      </c>
      <c r="BO60" s="99" t="s">
        <v>286</v>
      </c>
      <c r="BP60" s="100" t="s">
        <v>286</v>
      </c>
      <c r="BQ60" s="101" t="s">
        <v>286</v>
      </c>
      <c r="BR60" s="102" t="s">
        <v>286</v>
      </c>
      <c r="BS60" s="103" t="s">
        <v>286</v>
      </c>
      <c r="BT60" s="104" t="s">
        <v>286</v>
      </c>
      <c r="BU60" s="105" t="s">
        <v>286</v>
      </c>
      <c r="BV60" s="2" t="s">
        <v>286</v>
      </c>
      <c r="BW60" s="96"/>
      <c r="BX60" s="286"/>
      <c r="BY60" s="97">
        <v>36089</v>
      </c>
      <c r="BZ60" s="98" t="s">
        <v>513</v>
      </c>
      <c r="CA60" s="99">
        <v>35202</v>
      </c>
      <c r="CB60" s="100">
        <v>36089</v>
      </c>
      <c r="CC60" s="101" t="s">
        <v>860</v>
      </c>
      <c r="CD60" s="102" t="s">
        <v>775</v>
      </c>
      <c r="CE60" s="103" t="s">
        <v>531</v>
      </c>
      <c r="CF60" s="104" t="s">
        <v>1403</v>
      </c>
      <c r="CG60" s="105" t="s">
        <v>861</v>
      </c>
      <c r="CH60" s="2" t="s">
        <v>286</v>
      </c>
      <c r="CI60" s="96"/>
      <c r="CJ60" s="286"/>
      <c r="CK60" s="97" t="s">
        <v>286</v>
      </c>
      <c r="CL60" s="98" t="s">
        <v>286</v>
      </c>
      <c r="CM60" s="99" t="s">
        <v>286</v>
      </c>
      <c r="CN60" s="100" t="s">
        <v>286</v>
      </c>
      <c r="CO60" s="101" t="s">
        <v>286</v>
      </c>
      <c r="CP60" s="102" t="s">
        <v>286</v>
      </c>
      <c r="CQ60" s="103" t="s">
        <v>286</v>
      </c>
      <c r="CR60" s="104" t="s">
        <v>286</v>
      </c>
      <c r="CS60" s="105" t="s">
        <v>286</v>
      </c>
      <c r="CT60" s="2" t="s">
        <v>286</v>
      </c>
      <c r="CU60" s="96"/>
      <c r="CV60" s="286"/>
      <c r="CW60" s="97" t="s">
        <v>286</v>
      </c>
      <c r="CX60" s="98" t="s">
        <v>286</v>
      </c>
      <c r="CY60" s="99" t="s">
        <v>286</v>
      </c>
      <c r="CZ60" s="100" t="s">
        <v>286</v>
      </c>
      <c r="DA60" s="101" t="s">
        <v>286</v>
      </c>
      <c r="DB60" s="102" t="s">
        <v>286</v>
      </c>
      <c r="DC60" s="103" t="s">
        <v>286</v>
      </c>
      <c r="DD60" s="104" t="s">
        <v>286</v>
      </c>
      <c r="DE60" s="105" t="s">
        <v>286</v>
      </c>
      <c r="DF60" s="2" t="s">
        <v>286</v>
      </c>
      <c r="DG60" s="96"/>
      <c r="DH60" s="286"/>
      <c r="DI60" s="97" t="s">
        <v>286</v>
      </c>
      <c r="DJ60" s="98" t="s">
        <v>286</v>
      </c>
      <c r="DK60" s="99" t="s">
        <v>286</v>
      </c>
      <c r="DL60" s="100" t="s">
        <v>286</v>
      </c>
      <c r="DM60" s="101" t="s">
        <v>286</v>
      </c>
      <c r="DN60" s="102" t="s">
        <v>286</v>
      </c>
      <c r="DO60" s="103" t="s">
        <v>286</v>
      </c>
      <c r="DP60" s="104" t="s">
        <v>286</v>
      </c>
      <c r="DQ60" s="105" t="s">
        <v>286</v>
      </c>
      <c r="DR60" s="2" t="s">
        <v>286</v>
      </c>
      <c r="DS60" s="96"/>
      <c r="DT60" s="286"/>
      <c r="DU60" s="97">
        <v>38465</v>
      </c>
      <c r="DV60" s="98" t="s">
        <v>517</v>
      </c>
      <c r="DW60" s="284">
        <v>37053</v>
      </c>
      <c r="DX60" s="100">
        <v>38465</v>
      </c>
      <c r="DY60" s="101" t="s">
        <v>882</v>
      </c>
      <c r="DZ60" s="102" t="s">
        <v>552</v>
      </c>
      <c r="EA60" s="103" t="s">
        <v>620</v>
      </c>
      <c r="EB60" s="104" t="s">
        <v>1357</v>
      </c>
      <c r="EC60" s="105" t="s">
        <v>883</v>
      </c>
      <c r="EE60" s="96"/>
      <c r="EF60" s="286"/>
      <c r="EG60" s="97">
        <v>38854</v>
      </c>
      <c r="EH60" s="98" t="s">
        <v>518</v>
      </c>
      <c r="EI60" s="99">
        <v>38465</v>
      </c>
      <c r="EJ60" s="100">
        <v>38854</v>
      </c>
      <c r="EK60" s="101" t="s">
        <v>882</v>
      </c>
      <c r="EL60" s="102" t="s">
        <v>552</v>
      </c>
      <c r="EM60" s="103" t="s">
        <v>620</v>
      </c>
      <c r="EN60" s="104" t="s">
        <v>1434</v>
      </c>
      <c r="EO60" s="105" t="s">
        <v>883</v>
      </c>
      <c r="EQ60" s="96"/>
      <c r="ER60" s="286"/>
      <c r="ES60" s="97" t="s">
        <v>286</v>
      </c>
      <c r="ET60" s="98" t="s">
        <v>286</v>
      </c>
      <c r="EU60" s="99" t="s">
        <v>286</v>
      </c>
      <c r="EV60" s="100" t="s">
        <v>286</v>
      </c>
      <c r="EW60" s="101" t="s">
        <v>286</v>
      </c>
      <c r="EX60" s="102" t="s">
        <v>286</v>
      </c>
      <c r="EY60" s="103" t="s">
        <v>286</v>
      </c>
      <c r="EZ60" s="104" t="s">
        <v>286</v>
      </c>
      <c r="FA60" s="105" t="s">
        <v>286</v>
      </c>
      <c r="FB60" s="2" t="s">
        <v>286</v>
      </c>
      <c r="FC60" s="96"/>
      <c r="FD60" s="286"/>
      <c r="FE60" s="97">
        <v>40863</v>
      </c>
      <c r="FF60" s="98" t="s">
        <v>520</v>
      </c>
      <c r="FG60" s="99">
        <v>39576</v>
      </c>
      <c r="FH60" s="100">
        <v>40863</v>
      </c>
      <c r="FI60" s="101" t="s">
        <v>884</v>
      </c>
      <c r="FJ60" s="102" t="s">
        <v>885</v>
      </c>
      <c r="FK60" s="103" t="s">
        <v>620</v>
      </c>
      <c r="FL60" s="104" t="s">
        <v>1357</v>
      </c>
      <c r="FM60" s="105" t="s">
        <v>886</v>
      </c>
      <c r="FO60" s="96"/>
      <c r="FP60" s="286"/>
      <c r="FQ60" s="97">
        <v>41391</v>
      </c>
      <c r="FR60" s="98" t="s">
        <v>521</v>
      </c>
      <c r="FS60" s="99">
        <v>40863</v>
      </c>
      <c r="FT60" s="100">
        <v>41391</v>
      </c>
      <c r="FU60" s="101" t="s">
        <v>887</v>
      </c>
      <c r="FV60" s="102" t="s">
        <v>888</v>
      </c>
      <c r="FW60" s="103" t="s">
        <v>531</v>
      </c>
      <c r="FX60" s="104" t="s">
        <v>1434</v>
      </c>
      <c r="FY60" s="105" t="s">
        <v>889</v>
      </c>
      <c r="GA60" s="96"/>
      <c r="GB60" s="286"/>
      <c r="GC60" s="97">
        <f>GC$3</f>
        <v>41692</v>
      </c>
      <c r="GD60" s="98" t="s">
        <v>522</v>
      </c>
      <c r="GE60" s="99">
        <v>41391</v>
      </c>
      <c r="GF60" s="100">
        <f>GC$3</f>
        <v>41692</v>
      </c>
      <c r="GG60" s="101" t="s">
        <v>890</v>
      </c>
      <c r="GH60" s="102" t="s">
        <v>804</v>
      </c>
      <c r="GI60" s="103" t="s">
        <v>620</v>
      </c>
      <c r="GJ60" s="104" t="s">
        <v>1490</v>
      </c>
      <c r="GK60" s="105" t="s">
        <v>891</v>
      </c>
      <c r="GL60" s="2" t="s">
        <v>286</v>
      </c>
      <c r="GM60" s="96"/>
      <c r="GN60" s="286"/>
      <c r="GO60" s="97">
        <f t="shared" si="291"/>
        <v>42711</v>
      </c>
      <c r="GP60" s="98" t="str">
        <f t="shared" si="292"/>
        <v>Renzi I</v>
      </c>
      <c r="GQ60" s="99">
        <f t="shared" si="323"/>
        <v>41692</v>
      </c>
      <c r="GR60" s="100">
        <v>42041</v>
      </c>
      <c r="GS60" s="101" t="str">
        <f t="shared" si="293"/>
        <v>Stefania Giannini</v>
      </c>
      <c r="GT60" s="102" t="str">
        <f t="shared" si="294"/>
        <v>1960</v>
      </c>
      <c r="GU60" s="103" t="str">
        <f t="shared" si="295"/>
        <v>female</v>
      </c>
      <c r="GV60" s="104" t="str">
        <f t="shared" si="296"/>
        <v>it_sci01</v>
      </c>
      <c r="GW60" s="105" t="str">
        <f t="shared" si="297"/>
        <v>Giannini_Stefania_1960</v>
      </c>
      <c r="GX60" s="2" t="str">
        <f t="shared" si="298"/>
        <v/>
      </c>
      <c r="GY60" s="96"/>
      <c r="GZ60" s="165" t="s">
        <v>2510</v>
      </c>
      <c r="HA60" s="97">
        <f t="shared" si="299"/>
        <v>43465</v>
      </c>
      <c r="HB60" s="98" t="str">
        <f t="shared" si="300"/>
        <v>Gentiloni I</v>
      </c>
      <c r="HC60" s="293">
        <f t="shared" si="220"/>
        <v>42716</v>
      </c>
      <c r="HD60" s="293">
        <f t="shared" si="221"/>
        <v>43465</v>
      </c>
      <c r="HE60" s="101" t="str">
        <f t="shared" si="301"/>
        <v>Valeria Fedeli</v>
      </c>
      <c r="HF60" s="102" t="str">
        <f t="shared" si="302"/>
        <v>1949</v>
      </c>
      <c r="HG60" s="103" t="str">
        <f t="shared" si="303"/>
        <v>female</v>
      </c>
      <c r="HH60" s="104" t="str">
        <f t="shared" si="304"/>
        <v>it_pd01</v>
      </c>
      <c r="HI60" s="105" t="str">
        <f t="shared" si="305"/>
        <v>Fedeli_Valeria_1949</v>
      </c>
      <c r="HJ60" s="2" t="str">
        <f t="shared" si="306"/>
        <v/>
      </c>
      <c r="HK60" s="96"/>
      <c r="HL60" s="286" t="s">
        <v>2542</v>
      </c>
      <c r="HM60" s="97" t="str">
        <f t="shared" si="307"/>
        <v/>
      </c>
      <c r="HN60" s="98" t="str">
        <f t="shared" si="308"/>
        <v/>
      </c>
      <c r="HO60" s="293" t="str">
        <f t="shared" si="96"/>
        <v/>
      </c>
      <c r="HP60" s="293" t="str">
        <f t="shared" si="97"/>
        <v/>
      </c>
      <c r="HQ60" s="101" t="str">
        <f t="shared" si="309"/>
        <v/>
      </c>
      <c r="HR60" s="102" t="str">
        <f t="shared" si="310"/>
        <v/>
      </c>
      <c r="HS60" s="103" t="str">
        <f t="shared" si="311"/>
        <v/>
      </c>
      <c r="HT60" s="104" t="str">
        <f t="shared" si="25"/>
        <v/>
      </c>
      <c r="HU60" s="105" t="str">
        <f t="shared" si="312"/>
        <v/>
      </c>
      <c r="HV60" s="2" t="str">
        <f t="shared" si="313"/>
        <v/>
      </c>
      <c r="HW60" s="96"/>
      <c r="HX60" s="286"/>
      <c r="HY60" s="97">
        <f t="shared" si="314"/>
        <v>44240</v>
      </c>
      <c r="HZ60" s="98" t="str">
        <f t="shared" si="315"/>
        <v>Conte II</v>
      </c>
      <c r="IA60" s="293">
        <f>IF(IC60="","",HY$2)</f>
        <v>43713</v>
      </c>
      <c r="IB60" s="100">
        <v>43829</v>
      </c>
      <c r="IC60" s="101" t="str">
        <f t="shared" si="316"/>
        <v>Lorenzo Fioramonti</v>
      </c>
      <c r="ID60" s="102" t="str">
        <f t="shared" si="317"/>
        <v>1977</v>
      </c>
      <c r="IE60" s="103" t="str">
        <f t="shared" si="318"/>
        <v>male</v>
      </c>
      <c r="IF60" s="104" t="str">
        <f t="shared" si="319"/>
        <v>it_m5s01</v>
      </c>
      <c r="IG60" s="105" t="str">
        <f t="shared" si="320"/>
        <v>Fioramonti_Lorenzo_1977</v>
      </c>
      <c r="IH60" s="2" t="str">
        <f t="shared" si="321"/>
        <v/>
      </c>
      <c r="II60" s="96"/>
      <c r="IJ60" s="286" t="s">
        <v>2604</v>
      </c>
      <c r="IK60" s="291" t="str">
        <f t="shared" si="226"/>
        <v/>
      </c>
      <c r="IL60" s="292" t="str">
        <f t="shared" si="227"/>
        <v/>
      </c>
      <c r="IM60" s="293" t="str">
        <f t="shared" si="228"/>
        <v/>
      </c>
      <c r="IN60" s="293" t="str">
        <f t="shared" si="229"/>
        <v/>
      </c>
      <c r="IO60" s="294" t="str">
        <f t="shared" si="230"/>
        <v/>
      </c>
      <c r="IP60" s="295" t="str">
        <f t="shared" si="231"/>
        <v/>
      </c>
      <c r="IQ60" s="296" t="str">
        <f t="shared" si="232"/>
        <v/>
      </c>
      <c r="IR60" s="297" t="str">
        <f t="shared" si="233"/>
        <v/>
      </c>
      <c r="IS60" s="298" t="str">
        <f t="shared" si="234"/>
        <v/>
      </c>
      <c r="IT60" s="299" t="str">
        <f t="shared" si="235"/>
        <v/>
      </c>
      <c r="IU60" s="300"/>
      <c r="IV60" s="286"/>
      <c r="IW60" s="97" t="str">
        <f t="shared" si="284"/>
        <v/>
      </c>
      <c r="IX60" s="98" t="str">
        <f t="shared" si="285"/>
        <v/>
      </c>
      <c r="IY60" s="293" t="str">
        <f t="shared" si="125"/>
        <v/>
      </c>
      <c r="IZ60" s="293" t="str">
        <f t="shared" si="126"/>
        <v/>
      </c>
      <c r="JA60" s="101" t="str">
        <f t="shared" si="286"/>
        <v/>
      </c>
      <c r="JB60" s="102" t="str">
        <f t="shared" si="287"/>
        <v/>
      </c>
      <c r="JC60" s="103" t="str">
        <f t="shared" si="288"/>
        <v/>
      </c>
      <c r="JD60" s="104" t="str">
        <f t="shared" si="289"/>
        <v/>
      </c>
      <c r="JE60" s="105" t="str">
        <f t="shared" si="290"/>
        <v/>
      </c>
      <c r="JF60" s="2" t="str">
        <f t="shared" si="324"/>
        <v/>
      </c>
      <c r="JG60" s="96"/>
      <c r="JH60" s="286"/>
      <c r="JI60" s="97" t="str">
        <f t="shared" si="325"/>
        <v/>
      </c>
      <c r="JJ60" s="98" t="str">
        <f t="shared" si="326"/>
        <v/>
      </c>
      <c r="JK60" s="99"/>
      <c r="JL60" s="100"/>
      <c r="JM60" s="101" t="str">
        <f t="shared" si="327"/>
        <v/>
      </c>
      <c r="JN60" s="102" t="str">
        <f t="shared" si="328"/>
        <v/>
      </c>
      <c r="JO60" s="103" t="str">
        <f t="shared" si="329"/>
        <v/>
      </c>
      <c r="JP60" s="104" t="str">
        <f t="shared" si="330"/>
        <v/>
      </c>
      <c r="JQ60" s="105" t="str">
        <f t="shared" si="331"/>
        <v/>
      </c>
      <c r="JR60" s="2" t="str">
        <f t="shared" si="332"/>
        <v/>
      </c>
      <c r="JS60" s="96"/>
      <c r="JT60" s="286"/>
      <c r="JU60" s="97" t="str">
        <f t="shared" si="333"/>
        <v/>
      </c>
      <c r="JV60" s="98" t="str">
        <f t="shared" si="334"/>
        <v/>
      </c>
      <c r="JW60" s="99"/>
      <c r="JX60" s="100"/>
      <c r="JY60" s="101" t="str">
        <f t="shared" si="335"/>
        <v/>
      </c>
      <c r="JZ60" s="102" t="str">
        <f t="shared" si="336"/>
        <v/>
      </c>
      <c r="KA60" s="103" t="str">
        <f t="shared" si="337"/>
        <v/>
      </c>
      <c r="KB60" s="104" t="str">
        <f t="shared" si="338"/>
        <v/>
      </c>
      <c r="KC60" s="105" t="str">
        <f t="shared" si="339"/>
        <v/>
      </c>
      <c r="KD60" s="2" t="str">
        <f t="shared" si="340"/>
        <v/>
      </c>
      <c r="KE60" s="96"/>
      <c r="KF60" s="286"/>
    </row>
    <row r="61" spans="1:292" ht="13.5" customHeight="1" x14ac:dyDescent="0.2">
      <c r="A61" s="21"/>
      <c r="B61" s="2" t="s">
        <v>368</v>
      </c>
      <c r="C61" s="2" t="s">
        <v>369</v>
      </c>
      <c r="E61" s="97"/>
      <c r="F61" s="98"/>
      <c r="G61" s="99"/>
      <c r="H61" s="100"/>
      <c r="I61" s="101"/>
      <c r="J61" s="102"/>
      <c r="K61" s="103"/>
      <c r="L61" s="104"/>
      <c r="M61" s="105"/>
      <c r="O61" s="96"/>
      <c r="P61" s="286"/>
      <c r="Q61" s="97"/>
      <c r="R61" s="98"/>
      <c r="S61" s="99"/>
      <c r="T61" s="100"/>
      <c r="U61" s="101"/>
      <c r="V61" s="102"/>
      <c r="W61" s="103"/>
      <c r="X61" s="104"/>
      <c r="Y61" s="105"/>
      <c r="AA61" s="96"/>
      <c r="AB61" s="286"/>
      <c r="AC61" s="97"/>
      <c r="AD61" s="98"/>
      <c r="AE61" s="99"/>
      <c r="AF61" s="100"/>
      <c r="AG61" s="101"/>
      <c r="AH61" s="102"/>
      <c r="AI61" s="103"/>
      <c r="AJ61" s="104"/>
      <c r="AK61" s="105"/>
      <c r="AM61" s="96"/>
      <c r="AN61" s="286"/>
      <c r="AO61" s="97"/>
      <c r="AP61" s="98"/>
      <c r="AQ61" s="99"/>
      <c r="AR61" s="100"/>
      <c r="AS61" s="101"/>
      <c r="AT61" s="102"/>
      <c r="AU61" s="103"/>
      <c r="AV61" s="104"/>
      <c r="AW61" s="105"/>
      <c r="AY61" s="96"/>
      <c r="AZ61" s="286"/>
      <c r="BA61" s="97"/>
      <c r="BB61" s="98"/>
      <c r="BC61" s="99"/>
      <c r="BD61" s="100"/>
      <c r="BE61" s="101"/>
      <c r="BF61" s="102"/>
      <c r="BG61" s="103"/>
      <c r="BH61" s="104"/>
      <c r="BI61" s="105"/>
      <c r="BK61" s="96"/>
      <c r="BL61" s="286"/>
      <c r="BM61" s="97"/>
      <c r="BN61" s="98"/>
      <c r="BO61" s="99"/>
      <c r="BP61" s="100"/>
      <c r="BQ61" s="101"/>
      <c r="BR61" s="102"/>
      <c r="BS61" s="103"/>
      <c r="BT61" s="104"/>
      <c r="BU61" s="105"/>
      <c r="BW61" s="96"/>
      <c r="BX61" s="286"/>
      <c r="BY61" s="97"/>
      <c r="BZ61" s="98"/>
      <c r="CA61" s="99"/>
      <c r="CB61" s="100"/>
      <c r="CC61" s="101"/>
      <c r="CD61" s="102"/>
      <c r="CE61" s="103"/>
      <c r="CF61" s="104"/>
      <c r="CG61" s="105"/>
      <c r="CI61" s="96"/>
      <c r="CJ61" s="286"/>
      <c r="CK61" s="97"/>
      <c r="CL61" s="98"/>
      <c r="CM61" s="99"/>
      <c r="CN61" s="100"/>
      <c r="CO61" s="101"/>
      <c r="CP61" s="102"/>
      <c r="CQ61" s="103"/>
      <c r="CR61" s="104"/>
      <c r="CS61" s="105"/>
      <c r="CU61" s="96"/>
      <c r="CV61" s="286"/>
      <c r="CW61" s="97"/>
      <c r="CX61" s="98"/>
      <c r="CY61" s="99"/>
      <c r="CZ61" s="100"/>
      <c r="DA61" s="101"/>
      <c r="DB61" s="102"/>
      <c r="DC61" s="103"/>
      <c r="DD61" s="104"/>
      <c r="DE61" s="105"/>
      <c r="DG61" s="96"/>
      <c r="DH61" s="286"/>
      <c r="DI61" s="97"/>
      <c r="DJ61" s="98"/>
      <c r="DK61" s="99"/>
      <c r="DL61" s="100"/>
      <c r="DM61" s="101"/>
      <c r="DN61" s="102"/>
      <c r="DO61" s="103"/>
      <c r="DP61" s="104"/>
      <c r="DQ61" s="105"/>
      <c r="DS61" s="96"/>
      <c r="DT61" s="286"/>
      <c r="DU61" s="97"/>
      <c r="DV61" s="98"/>
      <c r="DW61" s="284"/>
      <c r="DX61" s="100"/>
      <c r="DY61" s="101"/>
      <c r="DZ61" s="102"/>
      <c r="EA61" s="103"/>
      <c r="EB61" s="104"/>
      <c r="EC61" s="105"/>
      <c r="EE61" s="96"/>
      <c r="EF61" s="286"/>
      <c r="EG61" s="97"/>
      <c r="EH61" s="98"/>
      <c r="EI61" s="99"/>
      <c r="EJ61" s="100"/>
      <c r="EK61" s="101"/>
      <c r="EL61" s="102"/>
      <c r="EM61" s="103"/>
      <c r="EN61" s="104"/>
      <c r="EO61" s="105"/>
      <c r="EQ61" s="96"/>
      <c r="ER61" s="286"/>
      <c r="ES61" s="97"/>
      <c r="ET61" s="98"/>
      <c r="EU61" s="99"/>
      <c r="EV61" s="100"/>
      <c r="EW61" s="101"/>
      <c r="EX61" s="102"/>
      <c r="EY61" s="103"/>
      <c r="EZ61" s="104"/>
      <c r="FA61" s="105"/>
      <c r="FC61" s="96"/>
      <c r="FD61" s="286"/>
      <c r="FE61" s="97"/>
      <c r="FF61" s="98"/>
      <c r="FG61" s="99"/>
      <c r="FH61" s="100"/>
      <c r="FI61" s="101"/>
      <c r="FJ61" s="102"/>
      <c r="FK61" s="103"/>
      <c r="FL61" s="104"/>
      <c r="FM61" s="105"/>
      <c r="FO61" s="96"/>
      <c r="FP61" s="286"/>
      <c r="FQ61" s="97"/>
      <c r="FR61" s="98"/>
      <c r="FS61" s="99"/>
      <c r="FT61" s="100"/>
      <c r="FU61" s="101"/>
      <c r="FV61" s="102"/>
      <c r="FW61" s="103"/>
      <c r="FX61" s="104"/>
      <c r="FY61" s="105"/>
      <c r="GA61" s="96"/>
      <c r="GB61" s="286"/>
      <c r="GC61" s="97"/>
      <c r="GD61" s="98"/>
      <c r="GE61" s="99"/>
      <c r="GF61" s="100"/>
      <c r="GG61" s="101"/>
      <c r="GH61" s="102"/>
      <c r="GI61" s="103"/>
      <c r="GJ61" s="104"/>
      <c r="GK61" s="105"/>
      <c r="GM61" s="96"/>
      <c r="GN61" s="286"/>
      <c r="GO61" s="97">
        <f t="shared" si="291"/>
        <v>42711</v>
      </c>
      <c r="GP61" s="98" t="str">
        <f t="shared" si="292"/>
        <v>Renzi I</v>
      </c>
      <c r="GQ61" s="100">
        <v>42041</v>
      </c>
      <c r="GR61" s="100">
        <f>IF(GS61="","",GO$3)</f>
        <v>42711</v>
      </c>
      <c r="GS61" s="101" t="str">
        <f t="shared" si="293"/>
        <v>Stefania Giannini</v>
      </c>
      <c r="GT61" s="102" t="str">
        <f t="shared" si="294"/>
        <v>1960</v>
      </c>
      <c r="GU61" s="103" t="str">
        <f t="shared" si="295"/>
        <v>female</v>
      </c>
      <c r="GV61" s="104" t="str">
        <f t="shared" si="296"/>
        <v>it_pd01</v>
      </c>
      <c r="GW61" s="105" t="str">
        <f t="shared" si="297"/>
        <v>Giannini_Stefania_1960</v>
      </c>
      <c r="GX61" s="2" t="str">
        <f t="shared" si="298"/>
        <v/>
      </c>
      <c r="GY61" s="96"/>
      <c r="GZ61" s="165" t="s">
        <v>2528</v>
      </c>
      <c r="HA61" s="97"/>
      <c r="HB61" s="98"/>
      <c r="HC61" s="293" t="str">
        <f t="shared" si="220"/>
        <v/>
      </c>
      <c r="HD61" s="293" t="str">
        <f t="shared" si="221"/>
        <v/>
      </c>
      <c r="HE61" s="101"/>
      <c r="HF61" s="102"/>
      <c r="HG61" s="103"/>
      <c r="HH61" s="104"/>
      <c r="HI61" s="105"/>
      <c r="HK61" s="96"/>
      <c r="HL61" s="286"/>
      <c r="HM61" s="97"/>
      <c r="HN61" s="98"/>
      <c r="HO61" s="293" t="str">
        <f t="shared" si="96"/>
        <v/>
      </c>
      <c r="HP61" s="293" t="str">
        <f t="shared" si="97"/>
        <v/>
      </c>
      <c r="HQ61" s="101"/>
      <c r="HR61" s="102"/>
      <c r="HS61" s="103"/>
      <c r="HT61" s="104" t="str">
        <f t="shared" si="25"/>
        <v/>
      </c>
      <c r="HU61" s="105"/>
      <c r="HW61" s="96"/>
      <c r="HX61" s="286"/>
      <c r="HY61" s="97"/>
      <c r="HZ61" s="98"/>
      <c r="IA61" s="293" t="str">
        <f t="shared" ref="IA61" si="343">IF(IC61="","",HY$2)</f>
        <v/>
      </c>
      <c r="IB61" s="293" t="str">
        <f t="shared" ref="IB61" si="344">IF(IC61="","",HY$3)</f>
        <v/>
      </c>
      <c r="IC61" s="101"/>
      <c r="ID61" s="102"/>
      <c r="IE61" s="103"/>
      <c r="IF61" s="104"/>
      <c r="IG61" s="105"/>
      <c r="II61" s="96"/>
      <c r="IJ61" s="286"/>
      <c r="IK61" s="291" t="str">
        <f t="shared" si="226"/>
        <v/>
      </c>
      <c r="IL61" s="292" t="str">
        <f t="shared" si="227"/>
        <v/>
      </c>
      <c r="IM61" s="293" t="str">
        <f t="shared" si="228"/>
        <v/>
      </c>
      <c r="IN61" s="293" t="str">
        <f t="shared" si="229"/>
        <v/>
      </c>
      <c r="IO61" s="294" t="str">
        <f t="shared" si="230"/>
        <v/>
      </c>
      <c r="IP61" s="295" t="str">
        <f t="shared" si="231"/>
        <v/>
      </c>
      <c r="IQ61" s="296" t="str">
        <f t="shared" si="232"/>
        <v/>
      </c>
      <c r="IR61" s="297" t="str">
        <f t="shared" si="233"/>
        <v/>
      </c>
      <c r="IS61" s="298" t="str">
        <f t="shared" si="234"/>
        <v/>
      </c>
      <c r="IT61" s="299" t="str">
        <f t="shared" si="235"/>
        <v/>
      </c>
      <c r="IU61" s="300"/>
      <c r="IV61" s="286"/>
      <c r="IW61" s="97" t="str">
        <f t="shared" si="284"/>
        <v/>
      </c>
      <c r="IX61" s="98" t="str">
        <f t="shared" si="285"/>
        <v/>
      </c>
      <c r="IY61" s="293" t="str">
        <f t="shared" si="125"/>
        <v/>
      </c>
      <c r="IZ61" s="293" t="str">
        <f t="shared" si="126"/>
        <v/>
      </c>
      <c r="JA61" s="101" t="str">
        <f t="shared" si="286"/>
        <v/>
      </c>
      <c r="JB61" s="102" t="str">
        <f t="shared" si="287"/>
        <v/>
      </c>
      <c r="JC61" s="103" t="str">
        <f t="shared" si="288"/>
        <v/>
      </c>
      <c r="JD61" s="104" t="str">
        <f t="shared" si="289"/>
        <v/>
      </c>
      <c r="JE61" s="105" t="str">
        <f t="shared" si="290"/>
        <v/>
      </c>
      <c r="JG61" s="96"/>
      <c r="JH61" s="286"/>
      <c r="JI61" s="97"/>
      <c r="JJ61" s="98"/>
      <c r="JK61" s="99"/>
      <c r="JL61" s="100"/>
      <c r="JM61" s="101"/>
      <c r="JN61" s="102"/>
      <c r="JO61" s="103"/>
      <c r="JP61" s="104"/>
      <c r="JQ61" s="105"/>
      <c r="JS61" s="96"/>
      <c r="JT61" s="286"/>
      <c r="JU61" s="97"/>
      <c r="JV61" s="98"/>
      <c r="JW61" s="99"/>
      <c r="JX61" s="100"/>
      <c r="JY61" s="101"/>
      <c r="JZ61" s="102"/>
      <c r="KA61" s="103"/>
      <c r="KB61" s="104"/>
      <c r="KC61" s="105"/>
      <c r="KE61" s="96"/>
      <c r="KF61" s="286"/>
    </row>
    <row r="62" spans="1:292" ht="13.5" customHeight="1" x14ac:dyDescent="0.2">
      <c r="A62" s="21"/>
      <c r="B62" s="2" t="s">
        <v>370</v>
      </c>
      <c r="C62" s="2" t="s">
        <v>371</v>
      </c>
      <c r="E62" s="97" t="s">
        <v>286</v>
      </c>
      <c r="F62" s="98" t="s">
        <v>286</v>
      </c>
      <c r="G62" s="99" t="s">
        <v>286</v>
      </c>
      <c r="H62" s="100" t="s">
        <v>286</v>
      </c>
      <c r="I62" s="101" t="s">
        <v>286</v>
      </c>
      <c r="J62" s="102" t="s">
        <v>286</v>
      </c>
      <c r="K62" s="103" t="s">
        <v>286</v>
      </c>
      <c r="L62" s="104" t="s">
        <v>286</v>
      </c>
      <c r="M62" s="105" t="s">
        <v>286</v>
      </c>
      <c r="O62" s="96"/>
      <c r="P62" s="286"/>
      <c r="Q62" s="97" t="s">
        <v>286</v>
      </c>
      <c r="R62" s="98" t="s">
        <v>286</v>
      </c>
      <c r="S62" s="99" t="s">
        <v>286</v>
      </c>
      <c r="T62" s="100" t="s">
        <v>286</v>
      </c>
      <c r="U62" s="101" t="s">
        <v>286</v>
      </c>
      <c r="V62" s="102" t="s">
        <v>286</v>
      </c>
      <c r="W62" s="103" t="s">
        <v>286</v>
      </c>
      <c r="X62" s="104" t="s">
        <v>286</v>
      </c>
      <c r="Y62" s="105" t="s">
        <v>286</v>
      </c>
      <c r="Z62" s="2" t="s">
        <v>286</v>
      </c>
      <c r="AA62" s="96"/>
      <c r="AB62" s="286"/>
      <c r="AC62" s="97" t="s">
        <v>286</v>
      </c>
      <c r="AD62" s="98" t="s">
        <v>286</v>
      </c>
      <c r="AE62" s="99" t="s">
        <v>286</v>
      </c>
      <c r="AF62" s="100" t="s">
        <v>286</v>
      </c>
      <c r="AG62" s="101" t="s">
        <v>286</v>
      </c>
      <c r="AH62" s="102" t="s">
        <v>286</v>
      </c>
      <c r="AI62" s="103" t="s">
        <v>286</v>
      </c>
      <c r="AJ62" s="104" t="s">
        <v>286</v>
      </c>
      <c r="AK62" s="105" t="s">
        <v>286</v>
      </c>
      <c r="AM62" s="96"/>
      <c r="AN62" s="286"/>
      <c r="AO62" s="97" t="s">
        <v>286</v>
      </c>
      <c r="AP62" s="98" t="s">
        <v>286</v>
      </c>
      <c r="AQ62" s="99" t="s">
        <v>286</v>
      </c>
      <c r="AR62" s="100" t="s">
        <v>286</v>
      </c>
      <c r="AS62" s="101" t="s">
        <v>286</v>
      </c>
      <c r="AT62" s="102" t="s">
        <v>286</v>
      </c>
      <c r="AU62" s="103" t="s">
        <v>286</v>
      </c>
      <c r="AV62" s="104" t="s">
        <v>286</v>
      </c>
      <c r="AW62" s="105" t="s">
        <v>286</v>
      </c>
      <c r="AX62" s="2" t="s">
        <v>286</v>
      </c>
      <c r="AY62" s="96"/>
      <c r="AZ62" s="286"/>
      <c r="BA62" s="97" t="s">
        <v>286</v>
      </c>
      <c r="BB62" s="98" t="s">
        <v>286</v>
      </c>
      <c r="BC62" s="99" t="s">
        <v>286</v>
      </c>
      <c r="BD62" s="100" t="s">
        <v>286</v>
      </c>
      <c r="BE62" s="101" t="s">
        <v>286</v>
      </c>
      <c r="BF62" s="102" t="s">
        <v>286</v>
      </c>
      <c r="BG62" s="103" t="s">
        <v>286</v>
      </c>
      <c r="BH62" s="104" t="s">
        <v>286</v>
      </c>
      <c r="BI62" s="105" t="s">
        <v>286</v>
      </c>
      <c r="BJ62" s="2" t="s">
        <v>286</v>
      </c>
      <c r="BK62" s="96"/>
      <c r="BL62" s="286"/>
      <c r="BM62" s="97" t="s">
        <v>286</v>
      </c>
      <c r="BN62" s="98" t="s">
        <v>286</v>
      </c>
      <c r="BO62" s="99" t="s">
        <v>286</v>
      </c>
      <c r="BP62" s="100" t="s">
        <v>286</v>
      </c>
      <c r="BQ62" s="101" t="s">
        <v>286</v>
      </c>
      <c r="BR62" s="102" t="s">
        <v>286</v>
      </c>
      <c r="BS62" s="103" t="s">
        <v>286</v>
      </c>
      <c r="BT62" s="104" t="s">
        <v>286</v>
      </c>
      <c r="BU62" s="105" t="s">
        <v>286</v>
      </c>
      <c r="BV62" s="2" t="s">
        <v>286</v>
      </c>
      <c r="BW62" s="96"/>
      <c r="BX62" s="286"/>
      <c r="BY62" s="97" t="s">
        <v>286</v>
      </c>
      <c r="BZ62" s="98" t="s">
        <v>286</v>
      </c>
      <c r="CA62" s="99" t="s">
        <v>286</v>
      </c>
      <c r="CB62" s="100" t="s">
        <v>286</v>
      </c>
      <c r="CC62" s="101" t="s">
        <v>286</v>
      </c>
      <c r="CD62" s="102" t="s">
        <v>286</v>
      </c>
      <c r="CE62" s="103" t="s">
        <v>286</v>
      </c>
      <c r="CF62" s="104" t="s">
        <v>286</v>
      </c>
      <c r="CG62" s="105" t="s">
        <v>286</v>
      </c>
      <c r="CH62" s="2" t="s">
        <v>286</v>
      </c>
      <c r="CI62" s="96"/>
      <c r="CJ62" s="286"/>
      <c r="CK62" s="97" t="s">
        <v>286</v>
      </c>
      <c r="CL62" s="98" t="s">
        <v>286</v>
      </c>
      <c r="CM62" s="99" t="s">
        <v>286</v>
      </c>
      <c r="CN62" s="100" t="s">
        <v>286</v>
      </c>
      <c r="CO62" s="101" t="s">
        <v>286</v>
      </c>
      <c r="CP62" s="102" t="s">
        <v>286</v>
      </c>
      <c r="CQ62" s="103" t="s">
        <v>286</v>
      </c>
      <c r="CR62" s="104" t="s">
        <v>286</v>
      </c>
      <c r="CS62" s="105" t="s">
        <v>286</v>
      </c>
      <c r="CT62" s="2" t="s">
        <v>286</v>
      </c>
      <c r="CU62" s="96"/>
      <c r="CV62" s="286"/>
      <c r="CW62" s="97" t="s">
        <v>286</v>
      </c>
      <c r="CX62" s="98" t="s">
        <v>286</v>
      </c>
      <c r="CY62" s="99" t="s">
        <v>286</v>
      </c>
      <c r="CZ62" s="100" t="s">
        <v>286</v>
      </c>
      <c r="DA62" s="101" t="s">
        <v>286</v>
      </c>
      <c r="DB62" s="102" t="s">
        <v>286</v>
      </c>
      <c r="DC62" s="103" t="s">
        <v>286</v>
      </c>
      <c r="DD62" s="104" t="s">
        <v>286</v>
      </c>
      <c r="DE62" s="105" t="s">
        <v>286</v>
      </c>
      <c r="DF62" s="2" t="s">
        <v>286</v>
      </c>
      <c r="DG62" s="96"/>
      <c r="DH62" s="286"/>
      <c r="DI62" s="97" t="s">
        <v>286</v>
      </c>
      <c r="DJ62" s="98" t="s">
        <v>286</v>
      </c>
      <c r="DK62" s="99" t="s">
        <v>286</v>
      </c>
      <c r="DL62" s="100" t="s">
        <v>286</v>
      </c>
      <c r="DM62" s="101" t="s">
        <v>286</v>
      </c>
      <c r="DN62" s="102" t="s">
        <v>286</v>
      </c>
      <c r="DO62" s="103" t="s">
        <v>286</v>
      </c>
      <c r="DP62" s="104" t="s">
        <v>286</v>
      </c>
      <c r="DQ62" s="105" t="s">
        <v>286</v>
      </c>
      <c r="DR62" s="2" t="s">
        <v>286</v>
      </c>
      <c r="DS62" s="96"/>
      <c r="DT62" s="286"/>
      <c r="DU62" s="97" t="s">
        <v>286</v>
      </c>
      <c r="DV62" s="98" t="s">
        <v>286</v>
      </c>
      <c r="DW62" s="99"/>
      <c r="DX62" s="100"/>
      <c r="DY62" s="101" t="s">
        <v>286</v>
      </c>
      <c r="DZ62" s="102" t="s">
        <v>286</v>
      </c>
      <c r="EA62" s="103" t="s">
        <v>286</v>
      </c>
      <c r="EB62" s="104" t="s">
        <v>286</v>
      </c>
      <c r="EC62" s="105" t="s">
        <v>286</v>
      </c>
      <c r="EE62" s="96"/>
      <c r="EF62" s="286"/>
      <c r="EG62" s="97" t="s">
        <v>286</v>
      </c>
      <c r="EH62" s="98" t="s">
        <v>286</v>
      </c>
      <c r="EI62" s="99"/>
      <c r="EJ62" s="100"/>
      <c r="EK62" s="101" t="s">
        <v>286</v>
      </c>
      <c r="EL62" s="102" t="s">
        <v>286</v>
      </c>
      <c r="EM62" s="103" t="s">
        <v>286</v>
      </c>
      <c r="EN62" s="104" t="s">
        <v>286</v>
      </c>
      <c r="EO62" s="105" t="s">
        <v>286</v>
      </c>
      <c r="EQ62" s="96"/>
      <c r="ER62" s="286"/>
      <c r="ES62" s="97" t="s">
        <v>286</v>
      </c>
      <c r="ET62" s="98" t="s">
        <v>286</v>
      </c>
      <c r="EU62" s="99" t="s">
        <v>286</v>
      </c>
      <c r="EV62" s="100" t="s">
        <v>286</v>
      </c>
      <c r="EW62" s="101" t="s">
        <v>286</v>
      </c>
      <c r="EX62" s="102" t="s">
        <v>286</v>
      </c>
      <c r="EY62" s="103" t="s">
        <v>286</v>
      </c>
      <c r="EZ62" s="104" t="s">
        <v>286</v>
      </c>
      <c r="FA62" s="105" t="s">
        <v>286</v>
      </c>
      <c r="FB62" s="2" t="s">
        <v>286</v>
      </c>
      <c r="FC62" s="96"/>
      <c r="FD62" s="286"/>
      <c r="FE62" s="97" t="s">
        <v>286</v>
      </c>
      <c r="FF62" s="98" t="s">
        <v>286</v>
      </c>
      <c r="FG62" s="99" t="s">
        <v>286</v>
      </c>
      <c r="FH62" s="100" t="s">
        <v>286</v>
      </c>
      <c r="FI62" s="101" t="s">
        <v>286</v>
      </c>
      <c r="FJ62" s="102" t="s">
        <v>286</v>
      </c>
      <c r="FK62" s="103" t="s">
        <v>286</v>
      </c>
      <c r="FL62" s="104" t="s">
        <v>286</v>
      </c>
      <c r="FM62" s="105" t="s">
        <v>286</v>
      </c>
      <c r="FO62" s="96"/>
      <c r="FP62" s="286"/>
      <c r="FQ62" s="97" t="s">
        <v>286</v>
      </c>
      <c r="FR62" s="98" t="s">
        <v>286</v>
      </c>
      <c r="FS62" s="99" t="s">
        <v>286</v>
      </c>
      <c r="FT62" s="100" t="s">
        <v>286</v>
      </c>
      <c r="FU62" s="101" t="s">
        <v>286</v>
      </c>
      <c r="FV62" s="102" t="s">
        <v>286</v>
      </c>
      <c r="FW62" s="103" t="s">
        <v>286</v>
      </c>
      <c r="FX62" s="104" t="s">
        <v>286</v>
      </c>
      <c r="FY62" s="105" t="s">
        <v>286</v>
      </c>
      <c r="GA62" s="96"/>
      <c r="GB62" s="286"/>
      <c r="GC62" s="97" t="s">
        <v>286</v>
      </c>
      <c r="GD62" s="98" t="s">
        <v>286</v>
      </c>
      <c r="GE62" s="99" t="s">
        <v>286</v>
      </c>
      <c r="GF62" s="100" t="s">
        <v>286</v>
      </c>
      <c r="GG62" s="101" t="s">
        <v>286</v>
      </c>
      <c r="GH62" s="102" t="s">
        <v>286</v>
      </c>
      <c r="GI62" s="103" t="s">
        <v>286</v>
      </c>
      <c r="GJ62" s="104" t="s">
        <v>286</v>
      </c>
      <c r="GK62" s="105" t="s">
        <v>286</v>
      </c>
      <c r="GL62" s="2" t="s">
        <v>286</v>
      </c>
      <c r="GM62" s="96"/>
      <c r="GN62" s="286"/>
      <c r="GO62" s="97" t="str">
        <f t="shared" si="291"/>
        <v/>
      </c>
      <c r="GP62" s="98" t="str">
        <f t="shared" si="292"/>
        <v/>
      </c>
      <c r="GQ62" s="99" t="str">
        <f>IF(GS62="","",GO$2)</f>
        <v/>
      </c>
      <c r="GR62" s="100" t="str">
        <f>IF(GS62="","",GO$3)</f>
        <v/>
      </c>
      <c r="GS62" s="101" t="str">
        <f t="shared" si="293"/>
        <v/>
      </c>
      <c r="GT62" s="102" t="str">
        <f t="shared" si="294"/>
        <v/>
      </c>
      <c r="GU62" s="103" t="str">
        <f t="shared" si="295"/>
        <v/>
      </c>
      <c r="GV62" s="104" t="str">
        <f t="shared" si="296"/>
        <v/>
      </c>
      <c r="GW62" s="105" t="str">
        <f t="shared" si="297"/>
        <v/>
      </c>
      <c r="GX62" s="2" t="str">
        <f t="shared" si="298"/>
        <v/>
      </c>
      <c r="GY62" s="96"/>
      <c r="GZ62" s="286"/>
      <c r="HA62" s="97" t="str">
        <f>IF(HE62="","",HA$3)</f>
        <v/>
      </c>
      <c r="HB62" s="98" t="str">
        <f>IF(HE62="","",HA$1)</f>
        <v/>
      </c>
      <c r="HC62" s="293" t="str">
        <f t="shared" si="220"/>
        <v/>
      </c>
      <c r="HD62" s="293" t="str">
        <f t="shared" si="221"/>
        <v/>
      </c>
      <c r="HE62" s="101" t="str">
        <f>IF(HL62="","",IF(ISNUMBER(SEARCH(":",HL62)),MID(HL62,FIND(":",HL62)+2,FIND("(",HL62)-FIND(":",HL62)-3),LEFT(HL62,FIND("(",HL62)-2)))</f>
        <v/>
      </c>
      <c r="HF62" s="102" t="str">
        <f>IF(HL62="","",MID(HL62,FIND("(",HL62)+1,4))</f>
        <v/>
      </c>
      <c r="HG62" s="103" t="str">
        <f>IF(ISNUMBER(SEARCH("*female*",HL62)),"female",IF(ISNUMBER(SEARCH("*male*",HL62)),"male",""))</f>
        <v/>
      </c>
      <c r="HH62" s="104" t="str">
        <f>IF(HL62="","",IF(ISERROR(MID(HL62,FIND("male,",HL62)+6,(FIND(")",HL62)-(FIND("male,",HL62)+6))))=TRUE,"missing/error",MID(HL62,FIND("male,",HL62)+6,(FIND(")",HL62)-(FIND("male,",HL62)+6)))))</f>
        <v/>
      </c>
      <c r="HI62" s="105" t="str">
        <f>IF(HE62="","",(MID(HE62,(SEARCH("^^",SUBSTITUTE(HE62," ","^^",LEN(HE62)-LEN(SUBSTITUTE(HE62," ","")))))+1,99)&amp;"_"&amp;LEFT(HE62,FIND(" ",HE62)-1)&amp;"_"&amp;HF62))</f>
        <v/>
      </c>
      <c r="HJ62" s="2" t="str">
        <f>IF(HL62="","",IF((LEN(HL62)-LEN(SUBSTITUTE(HL62,"male","")))/LEN("male")&gt;1,"!",IF(RIGHT(HL62,1)=")","",IF(RIGHT(HL62,2)=") ","",IF(RIGHT(HL62,2)=").","","!!")))))</f>
        <v/>
      </c>
      <c r="HK62" s="96"/>
      <c r="HL62" s="286"/>
      <c r="HM62" s="97" t="str">
        <f>IF(HQ62="","",HM$3)</f>
        <v/>
      </c>
      <c r="HN62" s="98" t="str">
        <f>IF(HQ62="","",HM$1)</f>
        <v/>
      </c>
      <c r="HO62" s="293" t="str">
        <f t="shared" si="96"/>
        <v/>
      </c>
      <c r="HP62" s="293" t="str">
        <f t="shared" si="97"/>
        <v/>
      </c>
      <c r="HQ62" s="101" t="str">
        <f>IF(HX62="","",IF(ISNUMBER(SEARCH(":",HX62)),MID(HX62,FIND(":",HX62)+2,FIND("(",HX62)-FIND(":",HX62)-3),LEFT(HX62,FIND("(",HX62)-2)))</f>
        <v/>
      </c>
      <c r="HR62" s="102" t="str">
        <f>IF(HX62="","",MID(HX62,FIND("(",HX62)+1,4))</f>
        <v/>
      </c>
      <c r="HS62" s="103" t="str">
        <f>IF(ISNUMBER(SEARCH("*female*",HX62)),"female",IF(ISNUMBER(SEARCH("*male*",HX62)),"male",""))</f>
        <v/>
      </c>
      <c r="HT62" s="104" t="str">
        <f t="shared" si="25"/>
        <v/>
      </c>
      <c r="HU62" s="105" t="str">
        <f>IF(HQ62="","",(MID(HQ62,(SEARCH("^^",SUBSTITUTE(HQ62," ","^^",LEN(HQ62)-LEN(SUBSTITUTE(HQ62," ","")))))+1,99)&amp;"_"&amp;LEFT(HQ62,FIND(" ",HQ62)-1)&amp;"_"&amp;HR62))</f>
        <v/>
      </c>
      <c r="HV62" s="2" t="str">
        <f>IF(HX62="","",IF((LEN(HX62)-LEN(SUBSTITUTE(HX62,"male","")))/LEN("male")&gt;1,"!",IF(RIGHT(HX62,1)=")","",IF(RIGHT(HX62,2)=") ","",IF(RIGHT(HX62,2)=").","","!!")))))</f>
        <v/>
      </c>
      <c r="HW62" s="96"/>
      <c r="HX62" s="286"/>
      <c r="HY62" s="97" t="str">
        <f>IF(IC62="","",HY$3)</f>
        <v/>
      </c>
      <c r="HZ62" s="98" t="str">
        <f>IF(IC62="","",HY$1)</f>
        <v/>
      </c>
      <c r="IA62" s="293" t="str">
        <f t="shared" ref="IA62:IA81" si="345">IF(IC62="","",HY$2)</f>
        <v/>
      </c>
      <c r="IB62" s="293" t="str">
        <f t="shared" ref="IB62:IB81" si="346">IF(IC62="","",HY$3)</f>
        <v/>
      </c>
      <c r="IC62" s="101" t="str">
        <f>IF(IJ62="","",IF(ISNUMBER(SEARCH(":",IJ62)),MID(IJ62,FIND(":",IJ62)+2,FIND("(",IJ62)-FIND(":",IJ62)-3),LEFT(IJ62,FIND("(",IJ62)-2)))</f>
        <v/>
      </c>
      <c r="ID62" s="102" t="str">
        <f>IF(IJ62="","",MID(IJ62,FIND("(",IJ62)+1,4))</f>
        <v/>
      </c>
      <c r="IE62" s="103" t="str">
        <f>IF(ISNUMBER(SEARCH("*female*",IJ62)),"female",IF(ISNUMBER(SEARCH("*male*",IJ62)),"male",""))</f>
        <v/>
      </c>
      <c r="IF62" s="104" t="str">
        <f>IF(IJ62="","",IF(ISERROR(MID(IJ62,FIND("male,",IJ62)+6,(FIND(")",IJ62)-(FIND("male,",IJ62)+6))))=TRUE,"missing/error",MID(IJ62,FIND("male,",IJ62)+6,(FIND(")",IJ62)-(FIND("male,",IJ62)+6)))))</f>
        <v/>
      </c>
      <c r="IG62" s="105" t="str">
        <f>IF(IC62="","",(MID(IC62,(SEARCH("^^",SUBSTITUTE(IC62," ","^^",LEN(IC62)-LEN(SUBSTITUTE(IC62," ","")))))+1,99)&amp;"_"&amp;LEFT(IC62,FIND(" ",IC62)-1)&amp;"_"&amp;ID62))</f>
        <v/>
      </c>
      <c r="IH62" s="2" t="str">
        <f>IF(IJ62="","",IF((LEN(IJ62)-LEN(SUBSTITUTE(IJ62,"male","")))/LEN("male")&gt;1,"!",IF(RIGHT(IJ62,1)=")","",IF(RIGHT(IJ62,2)=") ","",IF(RIGHT(IJ62,2)=").","","!!")))))</f>
        <v/>
      </c>
      <c r="II62" s="96"/>
      <c r="IJ62" s="286"/>
      <c r="IK62" s="291" t="str">
        <f t="shared" si="226"/>
        <v/>
      </c>
      <c r="IL62" s="292" t="str">
        <f t="shared" si="227"/>
        <v/>
      </c>
      <c r="IM62" s="293" t="str">
        <f t="shared" si="228"/>
        <v/>
      </c>
      <c r="IN62" s="293" t="str">
        <f t="shared" si="229"/>
        <v/>
      </c>
      <c r="IO62" s="294" t="str">
        <f t="shared" si="230"/>
        <v/>
      </c>
      <c r="IP62" s="295" t="str">
        <f t="shared" si="231"/>
        <v/>
      </c>
      <c r="IQ62" s="296" t="str">
        <f t="shared" si="232"/>
        <v/>
      </c>
      <c r="IR62" s="297" t="str">
        <f t="shared" si="233"/>
        <v/>
      </c>
      <c r="IS62" s="298" t="str">
        <f t="shared" si="234"/>
        <v/>
      </c>
      <c r="IT62" s="299" t="str">
        <f t="shared" si="235"/>
        <v/>
      </c>
      <c r="IU62" s="300"/>
      <c r="IV62" s="286"/>
      <c r="IW62" s="97" t="str">
        <f t="shared" si="284"/>
        <v/>
      </c>
      <c r="IX62" s="98" t="str">
        <f t="shared" si="285"/>
        <v/>
      </c>
      <c r="IY62" s="293" t="str">
        <f t="shared" si="125"/>
        <v/>
      </c>
      <c r="IZ62" s="293" t="str">
        <f t="shared" si="126"/>
        <v/>
      </c>
      <c r="JA62" s="101" t="str">
        <f t="shared" si="286"/>
        <v/>
      </c>
      <c r="JB62" s="102" t="str">
        <f t="shared" si="287"/>
        <v/>
      </c>
      <c r="JC62" s="103" t="str">
        <f t="shared" si="288"/>
        <v/>
      </c>
      <c r="JD62" s="104" t="str">
        <f t="shared" si="289"/>
        <v/>
      </c>
      <c r="JE62" s="105" t="str">
        <f t="shared" si="290"/>
        <v/>
      </c>
      <c r="JF62" s="2" t="str">
        <f>IF(JH62="","",IF((LEN(JH62)-LEN(SUBSTITUTE(JH62,"male","")))/LEN("male")&gt;1,"!",IF(RIGHT(JH62,1)=")","",IF(RIGHT(JH62,2)=") ","",IF(RIGHT(JH62,2)=").","","!!")))))</f>
        <v/>
      </c>
      <c r="JG62" s="96"/>
      <c r="JH62" s="286"/>
      <c r="JI62" s="97" t="str">
        <f>IF(JM62="","",JI$3)</f>
        <v/>
      </c>
      <c r="JJ62" s="98" t="str">
        <f>IF(JM62="","",JI$1)</f>
        <v/>
      </c>
      <c r="JK62" s="99"/>
      <c r="JL62" s="100"/>
      <c r="JM62" s="101" t="str">
        <f>IF(JT62="","",IF(ISNUMBER(SEARCH(":",JT62)),MID(JT62,FIND(":",JT62)+2,FIND("(",JT62)-FIND(":",JT62)-3),LEFT(JT62,FIND("(",JT62)-2)))</f>
        <v/>
      </c>
      <c r="JN62" s="102" t="str">
        <f>IF(JT62="","",MID(JT62,FIND("(",JT62)+1,4))</f>
        <v/>
      </c>
      <c r="JO62" s="103" t="str">
        <f>IF(ISNUMBER(SEARCH("*female*",JT62)),"female",IF(ISNUMBER(SEARCH("*male*",JT62)),"male",""))</f>
        <v/>
      </c>
      <c r="JP62" s="104" t="str">
        <f>IF(JT62="","",IF(ISERROR(MID(JT62,FIND("male,",JT62)+6,(FIND(")",JT62)-(FIND("male,",JT62)+6))))=TRUE,"missing/error",MID(JT62,FIND("male,",JT62)+6,(FIND(")",JT62)-(FIND("male,",JT62)+6)))))</f>
        <v/>
      </c>
      <c r="JQ62" s="105" t="str">
        <f>IF(JM62="","",(MID(JM62,(SEARCH("^^",SUBSTITUTE(JM62," ","^^",LEN(JM62)-LEN(SUBSTITUTE(JM62," ","")))))+1,99)&amp;"_"&amp;LEFT(JM62,FIND(" ",JM62)-1)&amp;"_"&amp;JN62))</f>
        <v/>
      </c>
      <c r="JR62" s="2" t="str">
        <f>IF(JT62="","",IF((LEN(JT62)-LEN(SUBSTITUTE(JT62,"male","")))/LEN("male")&gt;1,"!",IF(RIGHT(JT62,1)=")","",IF(RIGHT(JT62,2)=") ","",IF(RIGHT(JT62,2)=").","","!!")))))</f>
        <v/>
      </c>
      <c r="JS62" s="96"/>
      <c r="JT62" s="286"/>
      <c r="JU62" s="97" t="str">
        <f>IF(JY62="","",JU$3)</f>
        <v/>
      </c>
      <c r="JV62" s="98" t="str">
        <f>IF(JY62="","",JU$1)</f>
        <v/>
      </c>
      <c r="JW62" s="99"/>
      <c r="JX62" s="100"/>
      <c r="JY62" s="101" t="str">
        <f>IF(KF62="","",IF(ISNUMBER(SEARCH(":",KF62)),MID(KF62,FIND(":",KF62)+2,FIND("(",KF62)-FIND(":",KF62)-3),LEFT(KF62,FIND("(",KF62)-2)))</f>
        <v/>
      </c>
      <c r="JZ62" s="102" t="str">
        <f>IF(KF62="","",MID(KF62,FIND("(",KF62)+1,4))</f>
        <v/>
      </c>
      <c r="KA62" s="103" t="str">
        <f>IF(ISNUMBER(SEARCH("*female*",KF62)),"female",IF(ISNUMBER(SEARCH("*male*",KF62)),"male",""))</f>
        <v/>
      </c>
      <c r="KB62" s="104" t="str">
        <f>IF(KF62="","",IF(ISERROR(MID(KF62,FIND("male,",KF62)+6,(FIND(")",KF62)-(FIND("male,",KF62)+6))))=TRUE,"missing/error",MID(KF62,FIND("male,",KF62)+6,(FIND(")",KF62)-(FIND("male,",KF62)+6)))))</f>
        <v/>
      </c>
      <c r="KC62" s="105" t="str">
        <f>IF(JY62="","",(MID(JY62,(SEARCH("^^",SUBSTITUTE(JY62," ","^^",LEN(JY62)-LEN(SUBSTITUTE(JY62," ","")))))+1,99)&amp;"_"&amp;LEFT(JY62,FIND(" ",JY62)-1)&amp;"_"&amp;JZ62))</f>
        <v/>
      </c>
      <c r="KD62" s="2" t="str">
        <f>IF(KF62="","",IF((LEN(KF62)-LEN(SUBSTITUTE(KF62,"male","")))/LEN("male")&gt;1,"!",IF(RIGHT(KF62,1)=")","",IF(RIGHT(KF62,2)=") ","",IF(RIGHT(KF62,2)=").","","!!")))))</f>
        <v/>
      </c>
      <c r="KE62" s="96"/>
      <c r="KF62" s="286"/>
    </row>
    <row r="63" spans="1:292" ht="13.5" customHeight="1" x14ac:dyDescent="0.2">
      <c r="A63" s="21"/>
      <c r="B63" s="2" t="s">
        <v>2728</v>
      </c>
      <c r="C63" s="2" t="s">
        <v>2729</v>
      </c>
      <c r="E63" s="97"/>
      <c r="F63" s="98"/>
      <c r="G63" s="99"/>
      <c r="H63" s="100"/>
      <c r="I63" s="101"/>
      <c r="J63" s="102"/>
      <c r="K63" s="103"/>
      <c r="L63" s="104"/>
      <c r="M63" s="105"/>
      <c r="O63" s="96"/>
      <c r="P63" s="286"/>
      <c r="Q63" s="97"/>
      <c r="R63" s="98"/>
      <c r="S63" s="99"/>
      <c r="T63" s="100"/>
      <c r="U63" s="101"/>
      <c r="V63" s="102"/>
      <c r="W63" s="103"/>
      <c r="X63" s="104"/>
      <c r="Y63" s="105"/>
      <c r="AA63" s="96"/>
      <c r="AB63" s="286"/>
      <c r="AC63" s="97"/>
      <c r="AD63" s="98"/>
      <c r="AE63" s="99"/>
      <c r="AF63" s="100"/>
      <c r="AG63" s="101"/>
      <c r="AH63" s="102"/>
      <c r="AI63" s="103"/>
      <c r="AJ63" s="104"/>
      <c r="AK63" s="105"/>
      <c r="AM63" s="96"/>
      <c r="AN63" s="286"/>
      <c r="AO63" s="97"/>
      <c r="AP63" s="98"/>
      <c r="AQ63" s="99"/>
      <c r="AR63" s="100"/>
      <c r="AS63" s="101"/>
      <c r="AT63" s="102"/>
      <c r="AU63" s="103"/>
      <c r="AV63" s="104"/>
      <c r="AW63" s="105"/>
      <c r="AY63" s="96"/>
      <c r="AZ63" s="286"/>
      <c r="BA63" s="97"/>
      <c r="BB63" s="98"/>
      <c r="BC63" s="99"/>
      <c r="BD63" s="100"/>
      <c r="BE63" s="101"/>
      <c r="BF63" s="102"/>
      <c r="BG63" s="103"/>
      <c r="BH63" s="104"/>
      <c r="BI63" s="105"/>
      <c r="BK63" s="96"/>
      <c r="BL63" s="286"/>
      <c r="BM63" s="97"/>
      <c r="BN63" s="98"/>
      <c r="BO63" s="99"/>
      <c r="BP63" s="100"/>
      <c r="BQ63" s="101"/>
      <c r="BR63" s="102"/>
      <c r="BS63" s="103"/>
      <c r="BT63" s="104"/>
      <c r="BU63" s="105"/>
      <c r="BW63" s="96"/>
      <c r="BX63" s="286"/>
      <c r="BY63" s="97"/>
      <c r="BZ63" s="98"/>
      <c r="CA63" s="99"/>
      <c r="CB63" s="100"/>
      <c r="CC63" s="101"/>
      <c r="CD63" s="102"/>
      <c r="CE63" s="103"/>
      <c r="CF63" s="104"/>
      <c r="CG63" s="105"/>
      <c r="CI63" s="96"/>
      <c r="CJ63" s="286"/>
      <c r="CK63" s="97"/>
      <c r="CL63" s="98"/>
      <c r="CM63" s="99"/>
      <c r="CN63" s="100"/>
      <c r="CO63" s="101"/>
      <c r="CP63" s="102"/>
      <c r="CQ63" s="103"/>
      <c r="CR63" s="104"/>
      <c r="CS63" s="105"/>
      <c r="CU63" s="96"/>
      <c r="CV63" s="286"/>
      <c r="CW63" s="97"/>
      <c r="CX63" s="98"/>
      <c r="CY63" s="99"/>
      <c r="CZ63" s="100"/>
      <c r="DA63" s="101"/>
      <c r="DB63" s="102"/>
      <c r="DC63" s="103"/>
      <c r="DD63" s="104"/>
      <c r="DE63" s="105"/>
      <c r="DG63" s="96"/>
      <c r="DH63" s="286"/>
      <c r="DI63" s="97"/>
      <c r="DJ63" s="98"/>
      <c r="DK63" s="99"/>
      <c r="DL63" s="100"/>
      <c r="DM63" s="101"/>
      <c r="DN63" s="102"/>
      <c r="DO63" s="103"/>
      <c r="DP63" s="104"/>
      <c r="DQ63" s="105"/>
      <c r="DS63" s="96"/>
      <c r="DT63" s="286"/>
      <c r="DU63" s="97"/>
      <c r="DV63" s="98"/>
      <c r="DW63" s="99"/>
      <c r="DX63" s="100"/>
      <c r="DY63" s="101"/>
      <c r="DZ63" s="102"/>
      <c r="EA63" s="103"/>
      <c r="EB63" s="104"/>
      <c r="EC63" s="105"/>
      <c r="EE63" s="96"/>
      <c r="EF63" s="286"/>
      <c r="EG63" s="97"/>
      <c r="EH63" s="98"/>
      <c r="EI63" s="99"/>
      <c r="EJ63" s="100"/>
      <c r="EK63" s="101"/>
      <c r="EL63" s="102"/>
      <c r="EM63" s="103"/>
      <c r="EN63" s="104"/>
      <c r="EO63" s="105"/>
      <c r="EQ63" s="96"/>
      <c r="ER63" s="286"/>
      <c r="ES63" s="97"/>
      <c r="ET63" s="98"/>
      <c r="EU63" s="99"/>
      <c r="EV63" s="100"/>
      <c r="EW63" s="101"/>
      <c r="EX63" s="102"/>
      <c r="EY63" s="103"/>
      <c r="EZ63" s="104"/>
      <c r="FA63" s="105"/>
      <c r="FC63" s="96"/>
      <c r="FD63" s="286"/>
      <c r="FE63" s="97"/>
      <c r="FF63" s="98"/>
      <c r="FG63" s="99"/>
      <c r="FH63" s="100"/>
      <c r="FI63" s="101"/>
      <c r="FJ63" s="102"/>
      <c r="FK63" s="103"/>
      <c r="FL63" s="104"/>
      <c r="FM63" s="105"/>
      <c r="FO63" s="96"/>
      <c r="FP63" s="286"/>
      <c r="FQ63" s="97"/>
      <c r="FR63" s="98"/>
      <c r="FS63" s="99"/>
      <c r="FT63" s="100"/>
      <c r="FU63" s="101"/>
      <c r="FV63" s="102"/>
      <c r="FW63" s="103"/>
      <c r="FX63" s="104"/>
      <c r="FY63" s="105"/>
      <c r="GA63" s="96"/>
      <c r="GB63" s="286"/>
      <c r="GC63" s="97"/>
      <c r="GD63" s="98"/>
      <c r="GE63" s="99"/>
      <c r="GF63" s="100"/>
      <c r="GG63" s="101"/>
      <c r="GH63" s="102"/>
      <c r="GI63" s="103"/>
      <c r="GJ63" s="104"/>
      <c r="GK63" s="105"/>
      <c r="GM63" s="96"/>
      <c r="GN63" s="286"/>
      <c r="GO63" s="97"/>
      <c r="GP63" s="98"/>
      <c r="GQ63" s="99"/>
      <c r="GR63" s="100"/>
      <c r="GS63" s="101"/>
      <c r="GT63" s="102"/>
      <c r="GU63" s="103"/>
      <c r="GV63" s="104"/>
      <c r="GW63" s="105"/>
      <c r="GY63" s="96"/>
      <c r="GZ63" s="286"/>
      <c r="HA63" s="97"/>
      <c r="HB63" s="98"/>
      <c r="HC63" s="293" t="str">
        <f t="shared" si="220"/>
        <v/>
      </c>
      <c r="HD63" s="293" t="str">
        <f t="shared" si="221"/>
        <v/>
      </c>
      <c r="HE63" s="101"/>
      <c r="HF63" s="102"/>
      <c r="HG63" s="103"/>
      <c r="HH63" s="104"/>
      <c r="HI63" s="105"/>
      <c r="HK63" s="96"/>
      <c r="HL63" s="286"/>
      <c r="HM63" s="97"/>
      <c r="HN63" s="98"/>
      <c r="HO63" s="293" t="str">
        <f t="shared" si="96"/>
        <v/>
      </c>
      <c r="HP63" s="293" t="str">
        <f t="shared" si="97"/>
        <v/>
      </c>
      <c r="HQ63" s="101"/>
      <c r="HR63" s="102"/>
      <c r="HS63" s="103"/>
      <c r="HT63" s="104" t="str">
        <f t="shared" si="25"/>
        <v/>
      </c>
      <c r="HU63" s="105"/>
      <c r="HW63" s="96"/>
      <c r="HX63" s="286"/>
      <c r="HY63" s="97"/>
      <c r="HZ63" s="98"/>
      <c r="IA63" s="293" t="str">
        <f t="shared" si="345"/>
        <v/>
      </c>
      <c r="IB63" s="293" t="str">
        <f t="shared" si="346"/>
        <v/>
      </c>
      <c r="IC63" s="101"/>
      <c r="ID63" s="102"/>
      <c r="IE63" s="103"/>
      <c r="IF63" s="104"/>
      <c r="IG63" s="105"/>
      <c r="II63" s="96"/>
      <c r="IJ63" s="286"/>
      <c r="IK63" s="291"/>
      <c r="IL63" s="292"/>
      <c r="IM63" s="293"/>
      <c r="IN63" s="293"/>
      <c r="IO63" s="294"/>
      <c r="IP63" s="295"/>
      <c r="IQ63" s="296"/>
      <c r="IR63" s="297"/>
      <c r="IS63" s="298"/>
      <c r="IT63" s="299"/>
      <c r="IU63" s="300"/>
      <c r="IV63" s="286"/>
      <c r="IW63" s="97">
        <f t="shared" si="284"/>
        <v>44926</v>
      </c>
      <c r="IX63" s="98" t="str">
        <f t="shared" si="285"/>
        <v>Meloni I</v>
      </c>
      <c r="IY63" s="293">
        <f t="shared" si="125"/>
        <v>44856</v>
      </c>
      <c r="IZ63" s="293">
        <f t="shared" si="126"/>
        <v>44926</v>
      </c>
      <c r="JA63" s="101" t="str">
        <f t="shared" si="286"/>
        <v>Giuseppe Valditara</v>
      </c>
      <c r="JB63" s="102" t="str">
        <f t="shared" si="287"/>
        <v>1961</v>
      </c>
      <c r="JC63" s="103" t="str">
        <f t="shared" si="288"/>
        <v>male</v>
      </c>
      <c r="JD63" s="104" t="str">
        <f t="shared" si="289"/>
        <v>it_lega01</v>
      </c>
      <c r="JE63" s="105" t="str">
        <f t="shared" si="290"/>
        <v>Valditara_Giuseppe_1961</v>
      </c>
      <c r="JG63" s="96"/>
      <c r="JH63" s="286" t="s">
        <v>2730</v>
      </c>
      <c r="JI63" s="97"/>
      <c r="JJ63" s="98"/>
      <c r="JK63" s="99"/>
      <c r="JL63" s="100"/>
      <c r="JM63" s="101"/>
      <c r="JN63" s="102"/>
      <c r="JO63" s="103"/>
      <c r="JP63" s="104"/>
      <c r="JQ63" s="105"/>
      <c r="JS63" s="96"/>
      <c r="JT63" s="286"/>
      <c r="JU63" s="97"/>
      <c r="JV63" s="98"/>
      <c r="JW63" s="99"/>
      <c r="JX63" s="100"/>
      <c r="JY63" s="101"/>
      <c r="JZ63" s="102"/>
      <c r="KA63" s="103"/>
      <c r="KB63" s="104"/>
      <c r="KC63" s="105"/>
      <c r="KE63" s="96"/>
      <c r="KF63" s="286"/>
    </row>
    <row r="64" spans="1:292" ht="13.5" customHeight="1" x14ac:dyDescent="0.2">
      <c r="A64" s="21"/>
      <c r="B64" s="2" t="s">
        <v>2718</v>
      </c>
      <c r="C64" s="2" t="s">
        <v>2719</v>
      </c>
      <c r="E64" s="97"/>
      <c r="F64" s="98"/>
      <c r="G64" s="99"/>
      <c r="H64" s="100"/>
      <c r="I64" s="101"/>
      <c r="J64" s="102"/>
      <c r="K64" s="103"/>
      <c r="L64" s="104"/>
      <c r="M64" s="105"/>
      <c r="O64" s="96"/>
      <c r="P64" s="286"/>
      <c r="Q64" s="97"/>
      <c r="R64" s="98"/>
      <c r="S64" s="99"/>
      <c r="T64" s="100"/>
      <c r="U64" s="101"/>
      <c r="V64" s="102"/>
      <c r="W64" s="103"/>
      <c r="X64" s="104"/>
      <c r="Y64" s="105"/>
      <c r="AA64" s="96"/>
      <c r="AB64" s="286"/>
      <c r="AC64" s="97"/>
      <c r="AD64" s="98"/>
      <c r="AE64" s="99"/>
      <c r="AF64" s="100"/>
      <c r="AG64" s="101"/>
      <c r="AH64" s="102"/>
      <c r="AI64" s="103"/>
      <c r="AJ64" s="104"/>
      <c r="AK64" s="105"/>
      <c r="AM64" s="96"/>
      <c r="AN64" s="286"/>
      <c r="AO64" s="97"/>
      <c r="AP64" s="98"/>
      <c r="AQ64" s="99"/>
      <c r="AR64" s="100"/>
      <c r="AS64" s="101"/>
      <c r="AT64" s="102"/>
      <c r="AU64" s="103"/>
      <c r="AV64" s="104"/>
      <c r="AW64" s="105"/>
      <c r="AY64" s="96"/>
      <c r="AZ64" s="286"/>
      <c r="BA64" s="97"/>
      <c r="BB64" s="98"/>
      <c r="BC64" s="99"/>
      <c r="BD64" s="100"/>
      <c r="BE64" s="101"/>
      <c r="BF64" s="102"/>
      <c r="BG64" s="103"/>
      <c r="BH64" s="104"/>
      <c r="BI64" s="105"/>
      <c r="BK64" s="96"/>
      <c r="BL64" s="286"/>
      <c r="BM64" s="97"/>
      <c r="BN64" s="98"/>
      <c r="BO64" s="99"/>
      <c r="BP64" s="100"/>
      <c r="BQ64" s="101"/>
      <c r="BR64" s="102"/>
      <c r="BS64" s="103"/>
      <c r="BT64" s="104"/>
      <c r="BU64" s="105"/>
      <c r="BW64" s="96"/>
      <c r="BX64" s="286"/>
      <c r="BY64" s="97"/>
      <c r="BZ64" s="98"/>
      <c r="CA64" s="99"/>
      <c r="CB64" s="100"/>
      <c r="CC64" s="101"/>
      <c r="CD64" s="102"/>
      <c r="CE64" s="103"/>
      <c r="CF64" s="104"/>
      <c r="CG64" s="105"/>
      <c r="CI64" s="96"/>
      <c r="CJ64" s="286"/>
      <c r="CK64" s="97"/>
      <c r="CL64" s="98"/>
      <c r="CM64" s="99"/>
      <c r="CN64" s="100"/>
      <c r="CO64" s="101"/>
      <c r="CP64" s="102"/>
      <c r="CQ64" s="103"/>
      <c r="CR64" s="104"/>
      <c r="CS64" s="105"/>
      <c r="CU64" s="96"/>
      <c r="CV64" s="286"/>
      <c r="CW64" s="97"/>
      <c r="CX64" s="98"/>
      <c r="CY64" s="99"/>
      <c r="CZ64" s="100"/>
      <c r="DA64" s="101"/>
      <c r="DB64" s="102"/>
      <c r="DC64" s="103"/>
      <c r="DD64" s="104"/>
      <c r="DE64" s="105"/>
      <c r="DG64" s="96"/>
      <c r="DH64" s="286"/>
      <c r="DI64" s="97"/>
      <c r="DJ64" s="98"/>
      <c r="DK64" s="99"/>
      <c r="DL64" s="100"/>
      <c r="DM64" s="101"/>
      <c r="DN64" s="102"/>
      <c r="DO64" s="103"/>
      <c r="DP64" s="104"/>
      <c r="DQ64" s="105"/>
      <c r="DS64" s="96"/>
      <c r="DT64" s="286"/>
      <c r="DU64" s="97"/>
      <c r="DV64" s="98"/>
      <c r="DW64" s="99"/>
      <c r="DX64" s="100"/>
      <c r="DY64" s="101"/>
      <c r="DZ64" s="102"/>
      <c r="EA64" s="103"/>
      <c r="EB64" s="104"/>
      <c r="EC64" s="105"/>
      <c r="EE64" s="96"/>
      <c r="EF64" s="286"/>
      <c r="EG64" s="97"/>
      <c r="EH64" s="98"/>
      <c r="EI64" s="99"/>
      <c r="EJ64" s="100"/>
      <c r="EK64" s="101"/>
      <c r="EL64" s="102"/>
      <c r="EM64" s="103"/>
      <c r="EN64" s="104"/>
      <c r="EO64" s="105"/>
      <c r="EQ64" s="96"/>
      <c r="ER64" s="286"/>
      <c r="ES64" s="97"/>
      <c r="ET64" s="98"/>
      <c r="EU64" s="99"/>
      <c r="EV64" s="100"/>
      <c r="EW64" s="101"/>
      <c r="EX64" s="102"/>
      <c r="EY64" s="103"/>
      <c r="EZ64" s="104"/>
      <c r="FA64" s="105"/>
      <c r="FC64" s="96"/>
      <c r="FD64" s="286"/>
      <c r="FE64" s="97"/>
      <c r="FF64" s="98"/>
      <c r="FG64" s="99"/>
      <c r="FH64" s="100"/>
      <c r="FI64" s="101"/>
      <c r="FJ64" s="102"/>
      <c r="FK64" s="103"/>
      <c r="FL64" s="104"/>
      <c r="FM64" s="105"/>
      <c r="FO64" s="96"/>
      <c r="FP64" s="286"/>
      <c r="FQ64" s="97"/>
      <c r="FR64" s="98"/>
      <c r="FS64" s="99"/>
      <c r="FT64" s="100"/>
      <c r="FU64" s="101"/>
      <c r="FV64" s="102"/>
      <c r="FW64" s="103"/>
      <c r="FX64" s="104"/>
      <c r="FY64" s="105"/>
      <c r="GA64" s="96"/>
      <c r="GB64" s="286"/>
      <c r="GC64" s="97"/>
      <c r="GD64" s="98"/>
      <c r="GE64" s="99"/>
      <c r="GF64" s="100"/>
      <c r="GG64" s="101"/>
      <c r="GH64" s="102"/>
      <c r="GI64" s="103"/>
      <c r="GJ64" s="104"/>
      <c r="GK64" s="105"/>
      <c r="GM64" s="96"/>
      <c r="GN64" s="286"/>
      <c r="GO64" s="97"/>
      <c r="GP64" s="98"/>
      <c r="GQ64" s="99"/>
      <c r="GR64" s="100"/>
      <c r="GS64" s="101"/>
      <c r="GT64" s="102"/>
      <c r="GU64" s="103"/>
      <c r="GV64" s="104"/>
      <c r="GW64" s="105"/>
      <c r="GY64" s="96"/>
      <c r="GZ64" s="286"/>
      <c r="HA64" s="97"/>
      <c r="HB64" s="98"/>
      <c r="HC64" s="293" t="str">
        <f t="shared" si="220"/>
        <v/>
      </c>
      <c r="HD64" s="293" t="str">
        <f t="shared" si="221"/>
        <v/>
      </c>
      <c r="HE64" s="101"/>
      <c r="HF64" s="102"/>
      <c r="HG64" s="103"/>
      <c r="HH64" s="104"/>
      <c r="HI64" s="105"/>
      <c r="HK64" s="96"/>
      <c r="HL64" s="286"/>
      <c r="HM64" s="97"/>
      <c r="HN64" s="98"/>
      <c r="HO64" s="293" t="str">
        <f t="shared" si="96"/>
        <v/>
      </c>
      <c r="HP64" s="293" t="str">
        <f t="shared" si="97"/>
        <v/>
      </c>
      <c r="HQ64" s="101"/>
      <c r="HR64" s="102"/>
      <c r="HS64" s="103"/>
      <c r="HT64" s="104" t="str">
        <f t="shared" si="25"/>
        <v/>
      </c>
      <c r="HU64" s="105"/>
      <c r="HW64" s="96"/>
      <c r="HX64" s="286"/>
      <c r="HY64" s="97"/>
      <c r="HZ64" s="98"/>
      <c r="IA64" s="293" t="str">
        <f t="shared" si="345"/>
        <v/>
      </c>
      <c r="IB64" s="293" t="str">
        <f t="shared" si="346"/>
        <v/>
      </c>
      <c r="IC64" s="101"/>
      <c r="ID64" s="102"/>
      <c r="IE64" s="103"/>
      <c r="IF64" s="104"/>
      <c r="IG64" s="105"/>
      <c r="II64" s="96"/>
      <c r="IJ64" s="286"/>
      <c r="IK64" s="291"/>
      <c r="IL64" s="292"/>
      <c r="IM64" s="293"/>
      <c r="IN64" s="293"/>
      <c r="IO64" s="294"/>
      <c r="IP64" s="295"/>
      <c r="IQ64" s="296"/>
      <c r="IR64" s="297"/>
      <c r="IS64" s="298"/>
      <c r="IT64" s="299"/>
      <c r="IU64" s="300"/>
      <c r="IV64" s="286"/>
      <c r="IW64" s="97">
        <f t="shared" si="284"/>
        <v>44926</v>
      </c>
      <c r="IX64" s="98" t="str">
        <f t="shared" si="285"/>
        <v>Meloni I</v>
      </c>
      <c r="IY64" s="293">
        <f t="shared" si="125"/>
        <v>44856</v>
      </c>
      <c r="IZ64" s="293">
        <f t="shared" si="126"/>
        <v>44926</v>
      </c>
      <c r="JA64" s="101" t="str">
        <f t="shared" si="286"/>
        <v>Adolfo Urso</v>
      </c>
      <c r="JB64" s="102" t="str">
        <f t="shared" si="287"/>
        <v>1957</v>
      </c>
      <c r="JC64" s="103" t="str">
        <f t="shared" si="288"/>
        <v>male</v>
      </c>
      <c r="JD64" s="104" t="str">
        <f t="shared" si="289"/>
        <v>it_fdi01</v>
      </c>
      <c r="JE64" s="105" t="str">
        <f t="shared" si="290"/>
        <v>Urso_Adolfo_1957</v>
      </c>
      <c r="JG64" s="96"/>
      <c r="JH64" s="286" t="s">
        <v>2720</v>
      </c>
      <c r="JI64" s="97"/>
      <c r="JJ64" s="98"/>
      <c r="JK64" s="99"/>
      <c r="JL64" s="100"/>
      <c r="JM64" s="101"/>
      <c r="JN64" s="102"/>
      <c r="JO64" s="103"/>
      <c r="JP64" s="104"/>
      <c r="JQ64" s="105"/>
      <c r="JS64" s="96"/>
      <c r="JT64" s="286"/>
      <c r="JU64" s="97"/>
      <c r="JV64" s="98"/>
      <c r="JW64" s="99"/>
      <c r="JX64" s="100"/>
      <c r="JY64" s="101"/>
      <c r="JZ64" s="102"/>
      <c r="KA64" s="103"/>
      <c r="KB64" s="104"/>
      <c r="KC64" s="105"/>
      <c r="KE64" s="96"/>
      <c r="KF64" s="286"/>
    </row>
    <row r="65" spans="1:292" ht="13.5" customHeight="1" x14ac:dyDescent="0.2">
      <c r="A65" s="21"/>
      <c r="B65" s="2" t="s">
        <v>376</v>
      </c>
      <c r="C65" s="2" t="s">
        <v>377</v>
      </c>
      <c r="E65" s="97">
        <v>33340</v>
      </c>
      <c r="F65" s="98" t="s">
        <v>288</v>
      </c>
      <c r="G65" s="99">
        <v>32711</v>
      </c>
      <c r="H65" s="100">
        <v>33340</v>
      </c>
      <c r="I65" s="101" t="s">
        <v>894</v>
      </c>
      <c r="J65" s="102" t="s">
        <v>637</v>
      </c>
      <c r="K65" s="103" t="s">
        <v>531</v>
      </c>
      <c r="L65" s="104" t="s">
        <v>1423</v>
      </c>
      <c r="M65" s="105" t="s">
        <v>895</v>
      </c>
      <c r="O65" s="96"/>
      <c r="P65" s="286"/>
      <c r="Q65" s="97">
        <v>33718</v>
      </c>
      <c r="R65" s="98" t="s">
        <v>507</v>
      </c>
      <c r="S65" s="99">
        <v>33340</v>
      </c>
      <c r="T65" s="100">
        <v>33718</v>
      </c>
      <c r="U65" s="101" t="s">
        <v>894</v>
      </c>
      <c r="V65" s="102" t="s">
        <v>637</v>
      </c>
      <c r="W65" s="103" t="s">
        <v>531</v>
      </c>
      <c r="X65" s="104" t="s">
        <v>1423</v>
      </c>
      <c r="Y65" s="105" t="s">
        <v>895</v>
      </c>
      <c r="Z65" s="2" t="s">
        <v>286</v>
      </c>
      <c r="AA65" s="96"/>
      <c r="AB65" s="286"/>
      <c r="AC65" s="97">
        <v>34056</v>
      </c>
      <c r="AD65" s="98" t="s">
        <v>508</v>
      </c>
      <c r="AE65" s="99">
        <v>33783</v>
      </c>
      <c r="AF65" s="100">
        <v>34036</v>
      </c>
      <c r="AG65" s="101" t="s">
        <v>896</v>
      </c>
      <c r="AH65" s="102" t="s">
        <v>790</v>
      </c>
      <c r="AI65" s="103" t="s">
        <v>531</v>
      </c>
      <c r="AJ65" s="104" t="s">
        <v>1423</v>
      </c>
      <c r="AK65" s="105" t="s">
        <v>897</v>
      </c>
      <c r="AM65" s="96" t="s">
        <v>509</v>
      </c>
      <c r="AN65" s="286"/>
      <c r="AO65" s="97">
        <v>34464</v>
      </c>
      <c r="AP65" s="98" t="s">
        <v>510</v>
      </c>
      <c r="AQ65" s="99">
        <v>34087</v>
      </c>
      <c r="AR65" s="100">
        <v>34093</v>
      </c>
      <c r="AS65" s="101" t="s">
        <v>578</v>
      </c>
      <c r="AT65" s="102" t="s">
        <v>579</v>
      </c>
      <c r="AU65" s="103" t="s">
        <v>531</v>
      </c>
      <c r="AV65" s="104" t="s">
        <v>1913</v>
      </c>
      <c r="AW65" s="105" t="s">
        <v>581</v>
      </c>
      <c r="AX65" s="2" t="s">
        <v>286</v>
      </c>
      <c r="AY65" s="96" t="s">
        <v>525</v>
      </c>
      <c r="AZ65" s="286"/>
      <c r="BA65" s="97">
        <v>34716</v>
      </c>
      <c r="BB65" s="98" t="s">
        <v>511</v>
      </c>
      <c r="BC65" s="99">
        <v>34464</v>
      </c>
      <c r="BD65" s="100">
        <v>34716</v>
      </c>
      <c r="BE65" s="101" t="s">
        <v>899</v>
      </c>
      <c r="BF65" s="102" t="s">
        <v>596</v>
      </c>
      <c r="BG65" s="103" t="s">
        <v>531</v>
      </c>
      <c r="BH65" s="104" t="s">
        <v>1321</v>
      </c>
      <c r="BI65" s="105" t="s">
        <v>900</v>
      </c>
      <c r="BJ65" s="2" t="s">
        <v>286</v>
      </c>
      <c r="BK65" s="96"/>
      <c r="BL65" s="286"/>
      <c r="BM65" s="97">
        <v>35202</v>
      </c>
      <c r="BN65" s="98" t="s">
        <v>512</v>
      </c>
      <c r="BO65" s="99">
        <v>34716</v>
      </c>
      <c r="BP65" s="100">
        <v>35202</v>
      </c>
      <c r="BQ65" s="101" t="s">
        <v>743</v>
      </c>
      <c r="BR65" s="102" t="s">
        <v>548</v>
      </c>
      <c r="BS65" s="103" t="s">
        <v>531</v>
      </c>
      <c r="BT65" s="104" t="s">
        <v>1434</v>
      </c>
      <c r="BU65" s="105" t="s">
        <v>744</v>
      </c>
      <c r="BV65" s="2" t="s">
        <v>286</v>
      </c>
      <c r="BW65" s="96"/>
      <c r="BX65" s="286"/>
      <c r="BY65" s="97">
        <v>36089</v>
      </c>
      <c r="BZ65" s="98" t="s">
        <v>513</v>
      </c>
      <c r="CA65" s="99">
        <v>35202</v>
      </c>
      <c r="CB65" s="100">
        <v>36089</v>
      </c>
      <c r="CC65" s="101" t="s">
        <v>901</v>
      </c>
      <c r="CD65" s="102" t="s">
        <v>734</v>
      </c>
      <c r="CE65" s="103" t="s">
        <v>531</v>
      </c>
      <c r="CF65" s="104" t="s">
        <v>1364</v>
      </c>
      <c r="CG65" s="105" t="s">
        <v>902</v>
      </c>
      <c r="CH65" s="2" t="s">
        <v>286</v>
      </c>
      <c r="CI65" s="96"/>
      <c r="CJ65" s="286"/>
      <c r="CK65" s="97">
        <v>36516</v>
      </c>
      <c r="CL65" s="98" t="s">
        <v>514</v>
      </c>
      <c r="CM65" s="99">
        <v>36089</v>
      </c>
      <c r="CN65" s="100">
        <v>36516</v>
      </c>
      <c r="CO65" s="101" t="s">
        <v>901</v>
      </c>
      <c r="CP65" s="102" t="s">
        <v>734</v>
      </c>
      <c r="CQ65" s="103" t="s">
        <v>531</v>
      </c>
      <c r="CR65" s="104" t="s">
        <v>1364</v>
      </c>
      <c r="CS65" s="105" t="s">
        <v>902</v>
      </c>
      <c r="CT65" s="2" t="s">
        <v>286</v>
      </c>
      <c r="CU65" s="96"/>
      <c r="CV65" s="286"/>
      <c r="CW65" s="97">
        <v>36641</v>
      </c>
      <c r="CX65" s="98" t="s">
        <v>515</v>
      </c>
      <c r="CY65" s="99">
        <v>36516</v>
      </c>
      <c r="CZ65" s="100">
        <v>36641</v>
      </c>
      <c r="DA65" s="101" t="s">
        <v>901</v>
      </c>
      <c r="DB65" s="102" t="s">
        <v>734</v>
      </c>
      <c r="DC65" s="103" t="s">
        <v>531</v>
      </c>
      <c r="DD65" s="104" t="s">
        <v>1364</v>
      </c>
      <c r="DE65" s="105" t="s">
        <v>902</v>
      </c>
      <c r="DF65" s="2" t="s">
        <v>286</v>
      </c>
      <c r="DG65" s="96"/>
      <c r="DH65" s="286"/>
      <c r="DI65" s="97">
        <v>37053</v>
      </c>
      <c r="DJ65" s="98" t="s">
        <v>516</v>
      </c>
      <c r="DK65" s="99">
        <v>36641</v>
      </c>
      <c r="DL65" s="100">
        <v>37048</v>
      </c>
      <c r="DM65" s="101" t="s">
        <v>903</v>
      </c>
      <c r="DN65" s="102" t="s">
        <v>596</v>
      </c>
      <c r="DO65" s="103" t="s">
        <v>531</v>
      </c>
      <c r="DP65" s="104" t="s">
        <v>1364</v>
      </c>
      <c r="DQ65" s="105" t="s">
        <v>904</v>
      </c>
      <c r="DR65" s="2" t="s">
        <v>286</v>
      </c>
      <c r="DS65" s="96"/>
      <c r="DT65" s="286"/>
      <c r="DU65" s="97" t="s">
        <v>286</v>
      </c>
      <c r="DV65" s="98" t="s">
        <v>286</v>
      </c>
      <c r="DW65" s="8"/>
      <c r="DX65" s="100"/>
      <c r="DY65" s="101" t="s">
        <v>286</v>
      </c>
      <c r="DZ65" s="102" t="s">
        <v>286</v>
      </c>
      <c r="EA65" s="103" t="s">
        <v>286</v>
      </c>
      <c r="EB65" s="104" t="s">
        <v>286</v>
      </c>
      <c r="EC65" s="105" t="s">
        <v>286</v>
      </c>
      <c r="EE65" s="96"/>
      <c r="EF65" s="286"/>
      <c r="EG65" s="97" t="s">
        <v>286</v>
      </c>
      <c r="EH65" s="98" t="s">
        <v>286</v>
      </c>
      <c r="EI65" s="99" t="s">
        <v>286</v>
      </c>
      <c r="EJ65" s="100" t="s">
        <v>286</v>
      </c>
      <c r="EK65" s="101" t="s">
        <v>286</v>
      </c>
      <c r="EL65" s="102" t="s">
        <v>286</v>
      </c>
      <c r="EM65" s="103" t="s">
        <v>286</v>
      </c>
      <c r="EN65" s="104" t="s">
        <v>286</v>
      </c>
      <c r="EO65" s="105" t="s">
        <v>286</v>
      </c>
      <c r="EQ65" s="96"/>
      <c r="ER65" s="286"/>
      <c r="ES65" s="97" t="s">
        <v>286</v>
      </c>
      <c r="ET65" s="98" t="s">
        <v>286</v>
      </c>
      <c r="EU65" s="99" t="s">
        <v>286</v>
      </c>
      <c r="EV65" s="100" t="s">
        <v>286</v>
      </c>
      <c r="EW65" s="101" t="s">
        <v>286</v>
      </c>
      <c r="EX65" s="102" t="s">
        <v>286</v>
      </c>
      <c r="EY65" s="103" t="s">
        <v>286</v>
      </c>
      <c r="EZ65" s="104" t="s">
        <v>286</v>
      </c>
      <c r="FA65" s="105" t="s">
        <v>286</v>
      </c>
      <c r="FB65" s="2" t="s">
        <v>286</v>
      </c>
      <c r="FC65" s="96"/>
      <c r="FD65" s="286"/>
      <c r="FE65" s="97" t="s">
        <v>286</v>
      </c>
      <c r="FF65" s="98" t="s">
        <v>286</v>
      </c>
      <c r="FG65" s="99" t="s">
        <v>286</v>
      </c>
      <c r="FH65" s="100" t="s">
        <v>286</v>
      </c>
      <c r="FI65" s="101" t="s">
        <v>286</v>
      </c>
      <c r="FJ65" s="102" t="s">
        <v>286</v>
      </c>
      <c r="FK65" s="103" t="s">
        <v>286</v>
      </c>
      <c r="FL65" s="104" t="s">
        <v>286</v>
      </c>
      <c r="FM65" s="105" t="s">
        <v>286</v>
      </c>
      <c r="FO65" s="96"/>
      <c r="FP65" s="286"/>
      <c r="FQ65" s="97" t="s">
        <v>286</v>
      </c>
      <c r="FR65" s="98" t="s">
        <v>286</v>
      </c>
      <c r="FS65" s="99" t="s">
        <v>286</v>
      </c>
      <c r="FT65" s="100" t="s">
        <v>286</v>
      </c>
      <c r="FU65" s="101" t="s">
        <v>286</v>
      </c>
      <c r="FV65" s="102" t="s">
        <v>286</v>
      </c>
      <c r="FW65" s="103" t="s">
        <v>286</v>
      </c>
      <c r="FX65" s="104" t="s">
        <v>286</v>
      </c>
      <c r="FY65" s="105" t="s">
        <v>286</v>
      </c>
      <c r="GA65" s="96"/>
      <c r="GB65" s="286"/>
      <c r="GC65" s="97" t="s">
        <v>286</v>
      </c>
      <c r="GD65" s="98" t="s">
        <v>286</v>
      </c>
      <c r="GE65" s="99" t="s">
        <v>286</v>
      </c>
      <c r="GF65" s="100" t="s">
        <v>286</v>
      </c>
      <c r="GG65" s="101" t="s">
        <v>286</v>
      </c>
      <c r="GH65" s="102" t="s">
        <v>286</v>
      </c>
      <c r="GI65" s="103" t="s">
        <v>286</v>
      </c>
      <c r="GJ65" s="104" t="s">
        <v>286</v>
      </c>
      <c r="GK65" s="105" t="s">
        <v>286</v>
      </c>
      <c r="GL65" s="2" t="s">
        <v>286</v>
      </c>
      <c r="GM65" s="96"/>
      <c r="GN65" s="286"/>
      <c r="GO65" s="97">
        <f>IF(GS65="","",GO$3)</f>
        <v>42711</v>
      </c>
      <c r="GP65" s="98" t="str">
        <f>IF(GS65="","",GO$1)</f>
        <v>Renzi I</v>
      </c>
      <c r="GQ65" s="99">
        <f>IF(GS65="","",GO$2)</f>
        <v>41692</v>
      </c>
      <c r="GR65" s="100">
        <f>IF(GS65="","",GO$3)</f>
        <v>42711</v>
      </c>
      <c r="GS65" s="101" t="str">
        <f>IF(GZ65="","",IF(ISNUMBER(SEARCH(":",GZ65)),MID(GZ65,FIND(":",GZ65)+2,FIND("(",GZ65)-FIND(":",GZ65)-3),LEFT(GZ65,FIND("(",GZ65)-2)))</f>
        <v>Gian Luca Galletti</v>
      </c>
      <c r="GT65" s="102" t="str">
        <f>IF(GZ65="","",MID(GZ65,FIND("(",GZ65)+1,4))</f>
        <v>1961</v>
      </c>
      <c r="GU65" s="103" t="str">
        <f>IF(ISNUMBER(SEARCH("*female*",GZ65)),"female",IF(ISNUMBER(SEARCH("*male*",GZ65)),"male",""))</f>
        <v>male</v>
      </c>
      <c r="GV65" s="104" t="str">
        <f>IF(GZ65="","",IF(ISERROR(MID(GZ65,FIND("male,",GZ65)+6,(FIND(")",GZ65)-(FIND("male,",GZ65)+6))))=TRUE,"missing/error",MID(GZ65,FIND("male,",GZ65)+6,(FIND(")",GZ65)-(FIND("male,",GZ65)+6)))))</f>
        <v>it_udc01</v>
      </c>
      <c r="GW65" s="105" t="str">
        <f>IF(GS65="","",(MID(GS65,(SEARCH("^^",SUBSTITUTE(GS65," ","^^",LEN(GS65)-LEN(SUBSTITUTE(GS65," ","")))))+1,99)&amp;"_"&amp;LEFT(GS65,FIND(" ",GS65)-1)&amp;"_"&amp;GT65))</f>
        <v>Galletti_Gian_1961</v>
      </c>
      <c r="GX65" s="2" t="str">
        <f>IF(GZ65="","",IF((LEN(GZ65)-LEN(SUBSTITUTE(GZ65,"male","")))/LEN("male")&gt;1,"!",IF(RIGHT(GZ65,1)=")","",IF(RIGHT(GZ65,2)=") ","",IF(RIGHT(GZ65,2)=").","","!!")))))</f>
        <v/>
      </c>
      <c r="GY65" s="96"/>
      <c r="GZ65" s="165" t="s">
        <v>2519</v>
      </c>
      <c r="HA65" s="97">
        <f>IF(HE65="","",HA$3)</f>
        <v>43465</v>
      </c>
      <c r="HB65" s="98" t="str">
        <f>IF(HE65="","",HA$1)</f>
        <v>Gentiloni I</v>
      </c>
      <c r="HC65" s="293">
        <f t="shared" si="220"/>
        <v>42716</v>
      </c>
      <c r="HD65" s="293">
        <f t="shared" si="221"/>
        <v>43465</v>
      </c>
      <c r="HE65" s="101" t="str">
        <f>IF(HL65="","",IF(ISNUMBER(SEARCH(":",HL65)),MID(HL65,FIND(":",HL65)+2,FIND("(",HL65)-FIND(":",HL65)-3),LEFT(HL65,FIND("(",HL65)-2)))</f>
        <v>Gian Luca Galletti</v>
      </c>
      <c r="HF65" s="102" t="str">
        <f>IF(HL65="","",MID(HL65,FIND("(",HL65)+1,4))</f>
        <v>1961</v>
      </c>
      <c r="HG65" s="103" t="str">
        <f>IF(ISNUMBER(SEARCH("*female*",HL65)),"female",IF(ISNUMBER(SEARCH("*male*",HL65)),"male",""))</f>
        <v>male</v>
      </c>
      <c r="HH65" s="104" t="str">
        <f>IF(HL65="","",IF(ISERROR(MID(HL65,FIND("male,",HL65)+6,(FIND(")",HL65)-(FIND("male,",HL65)+6))))=TRUE,"missing/error",MID(HL65,FIND("male,",HL65)+6,(FIND(")",HL65)-(FIND("male,",HL65)+6)))))</f>
        <v>it_ap02</v>
      </c>
      <c r="HI65" s="105" t="str">
        <f>IF(HE65="","",(MID(HE65,(SEARCH("^^",SUBSTITUTE(HE65," ","^^",LEN(HE65)-LEN(SUBSTITUTE(HE65," ","")))))+1,99)&amp;"_"&amp;LEFT(HE65,FIND(" ",HE65)-1)&amp;"_"&amp;HF65))</f>
        <v>Galletti_Gian_1961</v>
      </c>
      <c r="HJ65" s="2" t="str">
        <f>IF(HL65="","",IF((LEN(HL65)-LEN(SUBSTITUTE(HL65,"male","")))/LEN("male")&gt;1,"!",IF(RIGHT(HL65,1)=")","",IF(RIGHT(HL65,2)=") ","",IF(RIGHT(HL65,2)=").","","!!")))))</f>
        <v/>
      </c>
      <c r="HK65" s="96"/>
      <c r="HL65" s="286" t="s">
        <v>2546</v>
      </c>
      <c r="HM65" s="97">
        <f>IF(HQ65="","",HM$3)</f>
        <v>43713</v>
      </c>
      <c r="HN65" s="98" t="str">
        <f>IF(HQ65="","",HM$1)</f>
        <v>Conte I</v>
      </c>
      <c r="HO65" s="293">
        <f t="shared" si="96"/>
        <v>43252</v>
      </c>
      <c r="HP65" s="293">
        <f t="shared" si="97"/>
        <v>43713</v>
      </c>
      <c r="HQ65" s="101" t="str">
        <f>IF(HX65="","",IF(ISNUMBER(SEARCH(":",HX65)),MID(HX65,FIND(":",HX65)+2,FIND("(",HX65)-FIND(":",HX65)-3),LEFT(HX65,FIND("(",HX65)-2)))</f>
        <v>Sergio Costa</v>
      </c>
      <c r="HR65" s="102" t="str">
        <f>IF(HX65="","",MID(HX65,FIND("(",HX65)+1,4))</f>
        <v>1959</v>
      </c>
      <c r="HS65" s="103" t="str">
        <f>IF(ISNUMBER(SEARCH("*female*",HX65)),"female",IF(ISNUMBER(SEARCH("*male*",HX65)),"male",""))</f>
        <v>male</v>
      </c>
      <c r="HT65" s="104" t="str">
        <f t="shared" si="25"/>
        <v>it_independent01</v>
      </c>
      <c r="HU65" s="105" t="str">
        <f>IF(HQ65="","",(MID(HQ65,(SEARCH("^^",SUBSTITUTE(HQ65," ","^^",LEN(HQ65)-LEN(SUBSTITUTE(HQ65," ","")))))+1,99)&amp;"_"&amp;LEFT(HQ65,FIND(" ",HQ65)-1)&amp;"_"&amp;HR65))</f>
        <v>Costa_Sergio_1959</v>
      </c>
      <c r="HV65" s="2" t="str">
        <f>IF(HX65="","",IF((LEN(HX65)-LEN(SUBSTITUTE(HX65,"male","")))/LEN("male")&gt;1,"!",IF(RIGHT(HX65,1)=")","",IF(RIGHT(HX65,2)=") ","",IF(RIGHT(HX65,2)=").","","!!")))))</f>
        <v/>
      </c>
      <c r="HW65" s="96"/>
      <c r="HX65" s="286" t="s">
        <v>2565</v>
      </c>
      <c r="HY65" s="97">
        <f>IF(IC65="","",HY$3)</f>
        <v>44240</v>
      </c>
      <c r="HZ65" s="98" t="str">
        <f>IF(IC65="","",HY$1)</f>
        <v>Conte II</v>
      </c>
      <c r="IA65" s="293">
        <f t="shared" si="345"/>
        <v>43713</v>
      </c>
      <c r="IB65" s="293">
        <f t="shared" si="346"/>
        <v>44240</v>
      </c>
      <c r="IC65" s="101" t="str">
        <f>IF(IJ65="","",IF(ISNUMBER(SEARCH(":",IJ65)),MID(IJ65,FIND(":",IJ65)+2,FIND("(",IJ65)-FIND(":",IJ65)-3),LEFT(IJ65,FIND("(",IJ65)-2)))</f>
        <v>Sergio Costa</v>
      </c>
      <c r="ID65" s="102" t="str">
        <f>IF(IJ65="","",MID(IJ65,FIND("(",IJ65)+1,4))</f>
        <v>1959</v>
      </c>
      <c r="IE65" s="103" t="str">
        <f>IF(ISNUMBER(SEARCH("*female*",IJ65)),"female",IF(ISNUMBER(SEARCH("*male*",IJ65)),"male",""))</f>
        <v>male</v>
      </c>
      <c r="IF65" s="104" t="str">
        <f>IF(IJ65="","",IF(ISERROR(MID(IJ65,FIND("male,",IJ65)+6,(FIND(")",IJ65)-(FIND("male,",IJ65)+6))))=TRUE,"missing/error",MID(IJ65,FIND("male,",IJ65)+6,(FIND(")",IJ65)-(FIND("male,",IJ65)+6)))))</f>
        <v>it_m5s01</v>
      </c>
      <c r="IG65" s="105" t="str">
        <f>IF(IC65="","",(MID(IC65,(SEARCH("^^",SUBSTITUTE(IC65," ","^^",LEN(IC65)-LEN(SUBSTITUTE(IC65," ","")))))+1,99)&amp;"_"&amp;LEFT(IC65,FIND(" ",IC65)-1)&amp;"_"&amp;ID65))</f>
        <v>Costa_Sergio_1959</v>
      </c>
      <c r="IH65" s="2" t="str">
        <f>IF(IJ65="","",IF((LEN(IJ65)-LEN(SUBSTITUTE(IJ65,"male","")))/LEN("male")&gt;1,"!",IF(RIGHT(IJ65,1)=")","",IF(RIGHT(IJ65,2)=") ","",IF(RIGHT(IJ65,2)=").","","!!")))))</f>
        <v/>
      </c>
      <c r="II65" s="96"/>
      <c r="IJ65" s="286" t="s">
        <v>2602</v>
      </c>
      <c r="IK65" s="291" t="str">
        <f>IF(IO65="","",IK$3)</f>
        <v/>
      </c>
      <c r="IL65" s="292" t="str">
        <f>IF(IO65="","",IK$1)</f>
        <v/>
      </c>
      <c r="IM65" s="293" t="str">
        <f>IF(IO65="","",IK$2)</f>
        <v/>
      </c>
      <c r="IN65" s="293" t="str">
        <f>IF(IO65="","",IK$3)</f>
        <v/>
      </c>
      <c r="IO65" s="294" t="str">
        <f>IF(IV65="","",IF(ISNUMBER(SEARCH(":",IV65)),MID(IV65,FIND(":",IV65)+2,FIND("(",IV65)-FIND(":",IV65)-3),LEFT(IV65,FIND("(",IV65)-2)))</f>
        <v/>
      </c>
      <c r="IP65" s="295" t="str">
        <f>IF(IV65="","",MID(IV65,FIND("(",IV65)+1,4))</f>
        <v/>
      </c>
      <c r="IQ65" s="296" t="str">
        <f>IF(ISNUMBER(SEARCH("*female*",IV65)),"female",IF(ISNUMBER(SEARCH("*male*",IV65)),"male",""))</f>
        <v/>
      </c>
      <c r="IR65" s="297" t="str">
        <f>IF(IV65="","",IF(ISERROR(MID(IV65,FIND("male,",IV65)+6,(FIND(")",IV65)-(FIND("male,",IV65)+6))))=TRUE,"missing/error",MID(IV65,FIND("male,",IV65)+6,(FIND(")",IV65)-(FIND("male,",IV65)+6)))))</f>
        <v/>
      </c>
      <c r="IS65" s="298" t="str">
        <f>IF(IO65="","",(MID(IO65,(SEARCH("^^",SUBSTITUTE(IO65," ","^^",LEN(IO65)-LEN(SUBSTITUTE(IO65," ","")))))+1,99)&amp;"_"&amp;LEFT(IO65,FIND(" ",IO65)-1)&amp;"_"&amp;IP65))</f>
        <v/>
      </c>
      <c r="IT65" s="299" t="str">
        <f>IF(IV65="","",IF((LEN(IV65)-LEN(SUBSTITUTE(IV65,"male","")))/LEN("male")&gt;1,"!",IF(RIGHT(IV65,1)=")","",IF(RIGHT(IV65,2)=") ","",IF(RIGHT(IV65,2)=").","","!!")))))</f>
        <v/>
      </c>
      <c r="IU65" s="300"/>
      <c r="IV65" s="286"/>
      <c r="IW65" s="97" t="str">
        <f t="shared" si="284"/>
        <v/>
      </c>
      <c r="IX65" s="98" t="str">
        <f t="shared" si="285"/>
        <v/>
      </c>
      <c r="IY65" s="293" t="str">
        <f t="shared" si="125"/>
        <v/>
      </c>
      <c r="IZ65" s="293" t="str">
        <f t="shared" si="126"/>
        <v/>
      </c>
      <c r="JA65" s="101" t="str">
        <f t="shared" si="286"/>
        <v/>
      </c>
      <c r="JB65" s="102" t="str">
        <f t="shared" si="287"/>
        <v/>
      </c>
      <c r="JC65" s="103" t="str">
        <f t="shared" si="288"/>
        <v/>
      </c>
      <c r="JD65" s="104" t="str">
        <f t="shared" si="289"/>
        <v/>
      </c>
      <c r="JE65" s="105" t="str">
        <f t="shared" si="290"/>
        <v/>
      </c>
      <c r="JF65" s="2" t="str">
        <f>IF(JH65="","",IF((LEN(JH65)-LEN(SUBSTITUTE(JH65,"male","")))/LEN("male")&gt;1,"!",IF(RIGHT(JH65,1)=")","",IF(RIGHT(JH65,2)=") ","",IF(RIGHT(JH65,2)=").","","!!")))))</f>
        <v/>
      </c>
      <c r="JG65" s="96"/>
      <c r="JH65" s="286"/>
      <c r="JI65" s="97" t="str">
        <f>IF(JM65="","",JI$3)</f>
        <v/>
      </c>
      <c r="JJ65" s="98" t="str">
        <f>IF(JM65="","",JI$1)</f>
        <v/>
      </c>
      <c r="JK65" s="99"/>
      <c r="JL65" s="100"/>
      <c r="JM65" s="101" t="str">
        <f>IF(JT65="","",IF(ISNUMBER(SEARCH(":",JT65)),MID(JT65,FIND(":",JT65)+2,FIND("(",JT65)-FIND(":",JT65)-3),LEFT(JT65,FIND("(",JT65)-2)))</f>
        <v/>
      </c>
      <c r="JN65" s="102" t="str">
        <f>IF(JT65="","",MID(JT65,FIND("(",JT65)+1,4))</f>
        <v/>
      </c>
      <c r="JO65" s="103" t="str">
        <f>IF(ISNUMBER(SEARCH("*female*",JT65)),"female",IF(ISNUMBER(SEARCH("*male*",JT65)),"male",""))</f>
        <v/>
      </c>
      <c r="JP65" s="104" t="str">
        <f>IF(JT65="","",IF(ISERROR(MID(JT65,FIND("male,",JT65)+6,(FIND(")",JT65)-(FIND("male,",JT65)+6))))=TRUE,"missing/error",MID(JT65,FIND("male,",JT65)+6,(FIND(")",JT65)-(FIND("male,",JT65)+6)))))</f>
        <v/>
      </c>
      <c r="JQ65" s="105" t="str">
        <f>IF(JM65="","",(MID(JM65,(SEARCH("^^",SUBSTITUTE(JM65," ","^^",LEN(JM65)-LEN(SUBSTITUTE(JM65," ","")))))+1,99)&amp;"_"&amp;LEFT(JM65,FIND(" ",JM65)-1)&amp;"_"&amp;JN65))</f>
        <v/>
      </c>
      <c r="JR65" s="2" t="str">
        <f>IF(JT65="","",IF((LEN(JT65)-LEN(SUBSTITUTE(JT65,"male","")))/LEN("male")&gt;1,"!",IF(RIGHT(JT65,1)=")","",IF(RIGHT(JT65,2)=") ","",IF(RIGHT(JT65,2)=").","","!!")))))</f>
        <v/>
      </c>
      <c r="JS65" s="96"/>
      <c r="JT65" s="286"/>
      <c r="JU65" s="97" t="str">
        <f>IF(JY65="","",JU$3)</f>
        <v/>
      </c>
      <c r="JV65" s="98" t="str">
        <f>IF(JY65="","",JU$1)</f>
        <v/>
      </c>
      <c r="JW65" s="99"/>
      <c r="JX65" s="100"/>
      <c r="JY65" s="101" t="str">
        <f>IF(KF65="","",IF(ISNUMBER(SEARCH(":",KF65)),MID(KF65,FIND(":",KF65)+2,FIND("(",KF65)-FIND(":",KF65)-3),LEFT(KF65,FIND("(",KF65)-2)))</f>
        <v/>
      </c>
      <c r="JZ65" s="102" t="str">
        <f>IF(KF65="","",MID(KF65,FIND("(",KF65)+1,4))</f>
        <v/>
      </c>
      <c r="KA65" s="103" t="str">
        <f>IF(ISNUMBER(SEARCH("*female*",KF65)),"female",IF(ISNUMBER(SEARCH("*male*",KF65)),"male",""))</f>
        <v/>
      </c>
      <c r="KB65" s="104" t="str">
        <f>IF(KF65="","",IF(ISERROR(MID(KF65,FIND("male,",KF65)+6,(FIND(")",KF65)-(FIND("male,",KF65)+6))))=TRUE,"missing/error",MID(KF65,FIND("male,",KF65)+6,(FIND(")",KF65)-(FIND("male,",KF65)+6)))))</f>
        <v/>
      </c>
      <c r="KC65" s="105" t="str">
        <f>IF(JY65="","",(MID(JY65,(SEARCH("^^",SUBSTITUTE(JY65," ","^^",LEN(JY65)-LEN(SUBSTITUTE(JY65," ","")))))+1,99)&amp;"_"&amp;LEFT(JY65,FIND(" ",JY65)-1)&amp;"_"&amp;JZ65))</f>
        <v/>
      </c>
      <c r="KD65" s="2" t="str">
        <f>IF(KF65="","",IF((LEN(KF65)-LEN(SUBSTITUTE(KF65,"male","")))/LEN("male")&gt;1,"!",IF(RIGHT(KF65,1)=")","",IF(RIGHT(KF65,2)=") ","",IF(RIGHT(KF65,2)=").","","!!")))))</f>
        <v/>
      </c>
      <c r="KE65" s="96"/>
      <c r="KF65" s="286"/>
    </row>
    <row r="66" spans="1:292" ht="13.5" customHeight="1" x14ac:dyDescent="0.2">
      <c r="A66" s="21"/>
      <c r="B66" s="2" t="s">
        <v>376</v>
      </c>
      <c r="C66" s="2" t="s">
        <v>377</v>
      </c>
      <c r="E66" s="97" t="s">
        <v>286</v>
      </c>
      <c r="F66" s="98" t="s">
        <v>286</v>
      </c>
      <c r="G66" s="99" t="s">
        <v>286</v>
      </c>
      <c r="H66" s="100" t="s">
        <v>286</v>
      </c>
      <c r="I66" s="101" t="s">
        <v>286</v>
      </c>
      <c r="J66" s="102" t="s">
        <v>286</v>
      </c>
      <c r="K66" s="103" t="s">
        <v>286</v>
      </c>
      <c r="L66" s="104" t="s">
        <v>286</v>
      </c>
      <c r="M66" s="105" t="s">
        <v>286</v>
      </c>
      <c r="O66" s="96"/>
      <c r="P66" s="286"/>
      <c r="Q66" s="97" t="s">
        <v>286</v>
      </c>
      <c r="R66" s="98" t="s">
        <v>286</v>
      </c>
      <c r="S66" s="99" t="s">
        <v>286</v>
      </c>
      <c r="T66" s="100" t="s">
        <v>286</v>
      </c>
      <c r="U66" s="101" t="s">
        <v>286</v>
      </c>
      <c r="V66" s="102" t="s">
        <v>286</v>
      </c>
      <c r="W66" s="103" t="s">
        <v>286</v>
      </c>
      <c r="X66" s="104" t="s">
        <v>286</v>
      </c>
      <c r="Y66" s="105" t="s">
        <v>286</v>
      </c>
      <c r="Z66" s="2" t="s">
        <v>286</v>
      </c>
      <c r="AA66" s="96"/>
      <c r="AB66" s="286"/>
      <c r="AC66" s="97">
        <v>34056</v>
      </c>
      <c r="AD66" s="98" t="s">
        <v>508</v>
      </c>
      <c r="AE66" s="99">
        <v>34036</v>
      </c>
      <c r="AF66" s="100">
        <v>34056</v>
      </c>
      <c r="AG66" s="101" t="s">
        <v>783</v>
      </c>
      <c r="AH66" s="102" t="s">
        <v>616</v>
      </c>
      <c r="AI66" s="103" t="s">
        <v>531</v>
      </c>
      <c r="AJ66" s="104" t="s">
        <v>1423</v>
      </c>
      <c r="AK66" s="105" t="s">
        <v>784</v>
      </c>
      <c r="AM66" s="96"/>
      <c r="AN66" s="286"/>
      <c r="AO66" s="97">
        <v>34464</v>
      </c>
      <c r="AP66" s="98" t="s">
        <v>510</v>
      </c>
      <c r="AQ66" s="99">
        <v>34093</v>
      </c>
      <c r="AR66" s="100">
        <v>34464</v>
      </c>
      <c r="AS66" s="101" t="s">
        <v>783</v>
      </c>
      <c r="AT66" s="102" t="s">
        <v>616</v>
      </c>
      <c r="AU66" s="103" t="s">
        <v>531</v>
      </c>
      <c r="AV66" s="104" t="s">
        <v>1423</v>
      </c>
      <c r="AW66" s="105" t="s">
        <v>784</v>
      </c>
      <c r="AX66" s="2" t="s">
        <v>286</v>
      </c>
      <c r="AY66" s="96"/>
      <c r="AZ66" s="286"/>
      <c r="BA66" s="97" t="s">
        <v>286</v>
      </c>
      <c r="BB66" s="98" t="s">
        <v>286</v>
      </c>
      <c r="BC66" s="99" t="s">
        <v>286</v>
      </c>
      <c r="BD66" s="100" t="s">
        <v>286</v>
      </c>
      <c r="BE66" s="101" t="s">
        <v>286</v>
      </c>
      <c r="BF66" s="102" t="s">
        <v>286</v>
      </c>
      <c r="BG66" s="103" t="s">
        <v>286</v>
      </c>
      <c r="BH66" s="104" t="s">
        <v>286</v>
      </c>
      <c r="BI66" s="105" t="s">
        <v>286</v>
      </c>
      <c r="BJ66" s="2" t="s">
        <v>286</v>
      </c>
      <c r="BK66" s="96"/>
      <c r="BL66" s="286"/>
      <c r="BM66" s="97" t="s">
        <v>286</v>
      </c>
      <c r="BN66" s="98" t="s">
        <v>286</v>
      </c>
      <c r="BO66" s="99" t="s">
        <v>286</v>
      </c>
      <c r="BP66" s="100" t="s">
        <v>286</v>
      </c>
      <c r="BQ66" s="101" t="s">
        <v>286</v>
      </c>
      <c r="BR66" s="102" t="s">
        <v>286</v>
      </c>
      <c r="BS66" s="103" t="s">
        <v>286</v>
      </c>
      <c r="BT66" s="104" t="s">
        <v>286</v>
      </c>
      <c r="BU66" s="105" t="s">
        <v>286</v>
      </c>
      <c r="BV66" s="2" t="s">
        <v>286</v>
      </c>
      <c r="BW66" s="96"/>
      <c r="BX66" s="286"/>
      <c r="BY66" s="97" t="s">
        <v>286</v>
      </c>
      <c r="BZ66" s="98" t="s">
        <v>286</v>
      </c>
      <c r="CA66" s="99" t="s">
        <v>286</v>
      </c>
      <c r="CB66" s="100" t="s">
        <v>286</v>
      </c>
      <c r="CC66" s="101" t="s">
        <v>286</v>
      </c>
      <c r="CD66" s="102" t="s">
        <v>286</v>
      </c>
      <c r="CE66" s="103" t="s">
        <v>286</v>
      </c>
      <c r="CF66" s="104" t="s">
        <v>286</v>
      </c>
      <c r="CG66" s="105" t="s">
        <v>286</v>
      </c>
      <c r="CH66" s="2" t="s">
        <v>286</v>
      </c>
      <c r="CI66" s="96"/>
      <c r="CJ66" s="286"/>
      <c r="CK66" s="97" t="s">
        <v>286</v>
      </c>
      <c r="CL66" s="98" t="s">
        <v>286</v>
      </c>
      <c r="CM66" s="99" t="s">
        <v>286</v>
      </c>
      <c r="CN66" s="100" t="s">
        <v>286</v>
      </c>
      <c r="CO66" s="101" t="s">
        <v>286</v>
      </c>
      <c r="CP66" s="102" t="s">
        <v>286</v>
      </c>
      <c r="CQ66" s="103" t="s">
        <v>286</v>
      </c>
      <c r="CR66" s="104" t="s">
        <v>286</v>
      </c>
      <c r="CS66" s="105" t="s">
        <v>286</v>
      </c>
      <c r="CT66" s="2" t="s">
        <v>286</v>
      </c>
      <c r="CU66" s="96"/>
      <c r="CV66" s="286"/>
      <c r="CW66" s="97" t="s">
        <v>286</v>
      </c>
      <c r="CX66" s="98" t="s">
        <v>286</v>
      </c>
      <c r="CY66" s="99" t="s">
        <v>286</v>
      </c>
      <c r="CZ66" s="100" t="s">
        <v>286</v>
      </c>
      <c r="DA66" s="101" t="s">
        <v>286</v>
      </c>
      <c r="DB66" s="102" t="s">
        <v>286</v>
      </c>
      <c r="DC66" s="103" t="s">
        <v>286</v>
      </c>
      <c r="DD66" s="104" t="s">
        <v>286</v>
      </c>
      <c r="DE66" s="105" t="s">
        <v>286</v>
      </c>
      <c r="DF66" s="2" t="s">
        <v>286</v>
      </c>
      <c r="DG66" s="96"/>
      <c r="DH66" s="286"/>
      <c r="DI66" s="97">
        <v>37053</v>
      </c>
      <c r="DJ66" s="98" t="s">
        <v>516</v>
      </c>
      <c r="DK66" s="99">
        <v>37048</v>
      </c>
      <c r="DL66" s="100">
        <v>37053</v>
      </c>
      <c r="DM66" s="101" t="s">
        <v>905</v>
      </c>
      <c r="DN66" s="102" t="s">
        <v>552</v>
      </c>
      <c r="DO66" s="103" t="s">
        <v>531</v>
      </c>
      <c r="DP66" s="104" t="s">
        <v>1490</v>
      </c>
      <c r="DQ66" s="105" t="s">
        <v>906</v>
      </c>
      <c r="DR66" s="2" t="s">
        <v>286</v>
      </c>
      <c r="DS66" s="96"/>
      <c r="DT66" s="286"/>
      <c r="DU66" s="97" t="s">
        <v>286</v>
      </c>
      <c r="DV66" s="98" t="s">
        <v>286</v>
      </c>
      <c r="DW66" s="99" t="s">
        <v>286</v>
      </c>
      <c r="DX66" s="100" t="s">
        <v>286</v>
      </c>
      <c r="DY66" s="101" t="s">
        <v>286</v>
      </c>
      <c r="DZ66" s="102" t="s">
        <v>286</v>
      </c>
      <c r="EA66" s="103" t="s">
        <v>286</v>
      </c>
      <c r="EB66" s="104" t="s">
        <v>286</v>
      </c>
      <c r="EC66" s="105" t="s">
        <v>286</v>
      </c>
      <c r="EE66" s="96"/>
      <c r="EF66" s="286"/>
      <c r="EG66" s="97" t="s">
        <v>286</v>
      </c>
      <c r="EH66" s="98" t="s">
        <v>286</v>
      </c>
      <c r="EI66" s="99" t="s">
        <v>286</v>
      </c>
      <c r="EJ66" s="100" t="s">
        <v>286</v>
      </c>
      <c r="EK66" s="101" t="s">
        <v>286</v>
      </c>
      <c r="EL66" s="102" t="s">
        <v>286</v>
      </c>
      <c r="EM66" s="103" t="s">
        <v>286</v>
      </c>
      <c r="EN66" s="104" t="s">
        <v>286</v>
      </c>
      <c r="EO66" s="105" t="s">
        <v>286</v>
      </c>
      <c r="EQ66" s="96"/>
      <c r="ER66" s="286"/>
      <c r="ES66" s="97" t="s">
        <v>286</v>
      </c>
      <c r="ET66" s="98" t="s">
        <v>286</v>
      </c>
      <c r="EU66" s="99"/>
      <c r="EV66" s="100"/>
      <c r="EW66" s="101" t="s">
        <v>286</v>
      </c>
      <c r="EX66" s="102" t="s">
        <v>286</v>
      </c>
      <c r="EY66" s="103" t="s">
        <v>286</v>
      </c>
      <c r="EZ66" s="104" t="s">
        <v>286</v>
      </c>
      <c r="FA66" s="105" t="s">
        <v>286</v>
      </c>
      <c r="FB66" s="2" t="s">
        <v>286</v>
      </c>
      <c r="FC66" s="96"/>
      <c r="FD66" s="286"/>
      <c r="FE66" s="97" t="s">
        <v>286</v>
      </c>
      <c r="FF66" s="98" t="s">
        <v>286</v>
      </c>
      <c r="FG66" s="99"/>
      <c r="FH66" s="100"/>
      <c r="FI66" s="101" t="s">
        <v>286</v>
      </c>
      <c r="FJ66" s="102" t="s">
        <v>286</v>
      </c>
      <c r="FK66" s="103" t="s">
        <v>286</v>
      </c>
      <c r="FL66" s="104" t="s">
        <v>286</v>
      </c>
      <c r="FM66" s="105" t="s">
        <v>286</v>
      </c>
      <c r="FO66" s="96"/>
      <c r="FP66" s="286"/>
      <c r="FQ66" s="97" t="s">
        <v>286</v>
      </c>
      <c r="FR66" s="98" t="s">
        <v>286</v>
      </c>
      <c r="FS66" s="99" t="s">
        <v>286</v>
      </c>
      <c r="FT66" s="100" t="s">
        <v>286</v>
      </c>
      <c r="FU66" s="101" t="s">
        <v>286</v>
      </c>
      <c r="FV66" s="102" t="s">
        <v>286</v>
      </c>
      <c r="FW66" s="103" t="s">
        <v>286</v>
      </c>
      <c r="FX66" s="104" t="s">
        <v>286</v>
      </c>
      <c r="FY66" s="105" t="s">
        <v>286</v>
      </c>
      <c r="GA66" s="96"/>
      <c r="GB66" s="286"/>
      <c r="GC66" s="97" t="s">
        <v>286</v>
      </c>
      <c r="GD66" s="98" t="s">
        <v>286</v>
      </c>
      <c r="GE66" s="99" t="s">
        <v>286</v>
      </c>
      <c r="GF66" s="100" t="s">
        <v>286</v>
      </c>
      <c r="GG66" s="101" t="s">
        <v>286</v>
      </c>
      <c r="GH66" s="102" t="s">
        <v>286</v>
      </c>
      <c r="GI66" s="103" t="s">
        <v>286</v>
      </c>
      <c r="GJ66" s="104" t="s">
        <v>286</v>
      </c>
      <c r="GK66" s="105" t="s">
        <v>286</v>
      </c>
      <c r="GL66" s="2" t="s">
        <v>286</v>
      </c>
      <c r="GM66" s="96"/>
      <c r="GN66" s="286"/>
      <c r="GO66" s="97" t="str">
        <f>IF(GS66="","",GO$3)</f>
        <v/>
      </c>
      <c r="GP66" s="98" t="str">
        <f>IF(GS66="","",GO$1)</f>
        <v/>
      </c>
      <c r="GQ66" s="99" t="str">
        <f>IF(GS66="","",GO$2)</f>
        <v/>
      </c>
      <c r="GR66" s="100" t="str">
        <f>IF(GS66="","",GO$3)</f>
        <v/>
      </c>
      <c r="GS66" s="101" t="str">
        <f>IF(GZ66="","",IF(ISNUMBER(SEARCH(":",GZ66)),MID(GZ66,FIND(":",GZ66)+2,FIND("(",GZ66)-FIND(":",GZ66)-3),LEFT(GZ66,FIND("(",GZ66)-2)))</f>
        <v/>
      </c>
      <c r="GT66" s="102" t="str">
        <f>IF(GZ66="","",MID(GZ66,FIND("(",GZ66)+1,4))</f>
        <v/>
      </c>
      <c r="GU66" s="103" t="str">
        <f>IF(ISNUMBER(SEARCH("*female*",GZ66)),"female",IF(ISNUMBER(SEARCH("*male*",GZ66)),"male",""))</f>
        <v/>
      </c>
      <c r="GV66" s="104" t="str">
        <f>IF(GZ66="","",IF(ISERROR(MID(GZ66,FIND("male,",GZ66)+6,(FIND(")",GZ66)-(FIND("male,",GZ66)+6))))=TRUE,"missing/error",MID(GZ66,FIND("male,",GZ66)+6,(FIND(")",GZ66)-(FIND("male,",GZ66)+6)))))</f>
        <v/>
      </c>
      <c r="GW66" s="105" t="str">
        <f>IF(GS66="","",(MID(GS66,(SEARCH("^^",SUBSTITUTE(GS66," ","^^",LEN(GS66)-LEN(SUBSTITUTE(GS66," ","")))))+1,99)&amp;"_"&amp;LEFT(GS66,FIND(" ",GS66)-1)&amp;"_"&amp;GT66))</f>
        <v/>
      </c>
      <c r="GX66" s="2" t="str">
        <f>IF(GZ66="","",IF((LEN(GZ66)-LEN(SUBSTITUTE(GZ66,"male","")))/LEN("male")&gt;1,"!",IF(RIGHT(GZ66,1)=")","",IF(RIGHT(GZ66,2)=") ","",IF(RIGHT(GZ66,2)=").","","!!")))))</f>
        <v/>
      </c>
      <c r="GY66" s="96"/>
      <c r="GZ66" s="286"/>
      <c r="HA66" s="97" t="str">
        <f>IF(HE66="","",HA$3)</f>
        <v/>
      </c>
      <c r="HB66" s="98" t="str">
        <f>IF(HE66="","",HA$1)</f>
        <v/>
      </c>
      <c r="HC66" s="293" t="str">
        <f t="shared" si="220"/>
        <v/>
      </c>
      <c r="HD66" s="293" t="str">
        <f t="shared" si="221"/>
        <v/>
      </c>
      <c r="HE66" s="101" t="str">
        <f>IF(HL66="","",IF(ISNUMBER(SEARCH(":",HL66)),MID(HL66,FIND(":",HL66)+2,FIND("(",HL66)-FIND(":",HL66)-3),LEFT(HL66,FIND("(",HL66)-2)))</f>
        <v/>
      </c>
      <c r="HF66" s="102" t="str">
        <f>IF(HL66="","",MID(HL66,FIND("(",HL66)+1,4))</f>
        <v/>
      </c>
      <c r="HG66" s="103" t="str">
        <f>IF(ISNUMBER(SEARCH("*female*",HL66)),"female",IF(ISNUMBER(SEARCH("*male*",HL66)),"male",""))</f>
        <v/>
      </c>
      <c r="HH66" s="104" t="str">
        <f>IF(HL66="","",IF(ISERROR(MID(HL66,FIND("male,",HL66)+6,(FIND(")",HL66)-(FIND("male,",HL66)+6))))=TRUE,"missing/error",MID(HL66,FIND("male,",HL66)+6,(FIND(")",HL66)-(FIND("male,",HL66)+6)))))</f>
        <v/>
      </c>
      <c r="HI66" s="105" t="str">
        <f>IF(HE66="","",(MID(HE66,(SEARCH("^^",SUBSTITUTE(HE66," ","^^",LEN(HE66)-LEN(SUBSTITUTE(HE66," ","")))))+1,99)&amp;"_"&amp;LEFT(HE66,FIND(" ",HE66)-1)&amp;"_"&amp;HF66))</f>
        <v/>
      </c>
      <c r="HJ66" s="2" t="str">
        <f>IF(HL66="","",IF((LEN(HL66)-LEN(SUBSTITUTE(HL66,"male","")))/LEN("male")&gt;1,"!",IF(RIGHT(HL66,1)=")","",IF(RIGHT(HL66,2)=") ","",IF(RIGHT(HL66,2)=").","","!!")))))</f>
        <v/>
      </c>
      <c r="HK66" s="96"/>
      <c r="HL66" s="286"/>
      <c r="HM66" s="97" t="str">
        <f>IF(HQ66="","",HM$3)</f>
        <v/>
      </c>
      <c r="HN66" s="98" t="str">
        <f>IF(HQ66="","",HM$1)</f>
        <v/>
      </c>
      <c r="HO66" s="293" t="str">
        <f t="shared" si="96"/>
        <v/>
      </c>
      <c r="HP66" s="293" t="str">
        <f t="shared" si="97"/>
        <v/>
      </c>
      <c r="HQ66" s="101" t="str">
        <f>IF(HX66="","",IF(ISNUMBER(SEARCH(":",HX66)),MID(HX66,FIND(":",HX66)+2,FIND("(",HX66)-FIND(":",HX66)-3),LEFT(HX66,FIND("(",HX66)-2)))</f>
        <v/>
      </c>
      <c r="HR66" s="102" t="str">
        <f>IF(HX66="","",MID(HX66,FIND("(",HX66)+1,4))</f>
        <v/>
      </c>
      <c r="HS66" s="103" t="str">
        <f>IF(ISNUMBER(SEARCH("*female*",HX66)),"female",IF(ISNUMBER(SEARCH("*male*",HX66)),"male",""))</f>
        <v/>
      </c>
      <c r="HT66" s="104" t="str">
        <f t="shared" si="25"/>
        <v/>
      </c>
      <c r="HU66" s="105" t="str">
        <f>IF(HQ66="","",(MID(HQ66,(SEARCH("^^",SUBSTITUTE(HQ66," ","^^",LEN(HQ66)-LEN(SUBSTITUTE(HQ66," ","")))))+1,99)&amp;"_"&amp;LEFT(HQ66,FIND(" ",HQ66)-1)&amp;"_"&amp;HR66))</f>
        <v/>
      </c>
      <c r="HV66" s="2" t="str">
        <f>IF(HX66="","",IF((LEN(HX66)-LEN(SUBSTITUTE(HX66,"male","")))/LEN("male")&gt;1,"!",IF(RIGHT(HX66,1)=")","",IF(RIGHT(HX66,2)=") ","",IF(RIGHT(HX66,2)=").","","!!")))))</f>
        <v/>
      </c>
      <c r="HW66" s="96"/>
      <c r="HX66" s="286"/>
      <c r="HY66" s="97" t="str">
        <f>IF(IC66="","",HY$3)</f>
        <v/>
      </c>
      <c r="HZ66" s="98" t="str">
        <f>IF(IC66="","",HY$1)</f>
        <v/>
      </c>
      <c r="IA66" s="293" t="str">
        <f t="shared" si="345"/>
        <v/>
      </c>
      <c r="IB66" s="293" t="str">
        <f t="shared" si="346"/>
        <v/>
      </c>
      <c r="IC66" s="101" t="str">
        <f>IF(IJ66="","",IF(ISNUMBER(SEARCH(":",IJ66)),MID(IJ66,FIND(":",IJ66)+2,FIND("(",IJ66)-FIND(":",IJ66)-3),LEFT(IJ66,FIND("(",IJ66)-2)))</f>
        <v/>
      </c>
      <c r="ID66" s="102" t="str">
        <f>IF(IJ66="","",MID(IJ66,FIND("(",IJ66)+1,4))</f>
        <v/>
      </c>
      <c r="IE66" s="103" t="str">
        <f>IF(ISNUMBER(SEARCH("*female*",IJ66)),"female",IF(ISNUMBER(SEARCH("*male*",IJ66)),"male",""))</f>
        <v/>
      </c>
      <c r="IF66" s="104" t="str">
        <f>IF(IJ66="","",IF(ISERROR(MID(IJ66,FIND("male,",IJ66)+6,(FIND(")",IJ66)-(FIND("male,",IJ66)+6))))=TRUE,"missing/error",MID(IJ66,FIND("male,",IJ66)+6,(FIND(")",IJ66)-(FIND("male,",IJ66)+6)))))</f>
        <v/>
      </c>
      <c r="IG66" s="105" t="str">
        <f>IF(IC66="","",(MID(IC66,(SEARCH("^^",SUBSTITUTE(IC66," ","^^",LEN(IC66)-LEN(SUBSTITUTE(IC66," ","")))))+1,99)&amp;"_"&amp;LEFT(IC66,FIND(" ",IC66)-1)&amp;"_"&amp;ID66))</f>
        <v/>
      </c>
      <c r="IH66" s="2" t="str">
        <f>IF(IJ66="","",IF((LEN(IJ66)-LEN(SUBSTITUTE(IJ66,"male","")))/LEN("male")&gt;1,"!",IF(RIGHT(IJ66,1)=")","",IF(RIGHT(IJ66,2)=") ","",IF(RIGHT(IJ66,2)=").","","!!")))))</f>
        <v/>
      </c>
      <c r="II66" s="96"/>
      <c r="IJ66" s="286"/>
      <c r="IK66" s="291" t="str">
        <f>IF(IO66="","",IK$3)</f>
        <v/>
      </c>
      <c r="IL66" s="292" t="str">
        <f>IF(IO66="","",IK$1)</f>
        <v/>
      </c>
      <c r="IM66" s="293" t="str">
        <f>IF(IO66="","",IK$2)</f>
        <v/>
      </c>
      <c r="IN66" s="293" t="str">
        <f>IF(IO66="","",IK$3)</f>
        <v/>
      </c>
      <c r="IO66" s="294" t="str">
        <f>IF(IV66="","",IF(ISNUMBER(SEARCH(":",IV66)),MID(IV66,FIND(":",IV66)+2,FIND("(",IV66)-FIND(":",IV66)-3),LEFT(IV66,FIND("(",IV66)-2)))</f>
        <v/>
      </c>
      <c r="IP66" s="295" t="str">
        <f>IF(IV66="","",MID(IV66,FIND("(",IV66)+1,4))</f>
        <v/>
      </c>
      <c r="IQ66" s="296" t="str">
        <f>IF(ISNUMBER(SEARCH("*female*",IV66)),"female",IF(ISNUMBER(SEARCH("*male*",IV66)),"male",""))</f>
        <v/>
      </c>
      <c r="IR66" s="297" t="str">
        <f>IF(IV66="","",IF(ISERROR(MID(IV66,FIND("male,",IV66)+6,(FIND(")",IV66)-(FIND("male,",IV66)+6))))=TRUE,"missing/error",MID(IV66,FIND("male,",IV66)+6,(FIND(")",IV66)-(FIND("male,",IV66)+6)))))</f>
        <v/>
      </c>
      <c r="IS66" s="298" t="str">
        <f>IF(IO66="","",(MID(IO66,(SEARCH("^^",SUBSTITUTE(IO66," ","^^",LEN(IO66)-LEN(SUBSTITUTE(IO66," ","")))))+1,99)&amp;"_"&amp;LEFT(IO66,FIND(" ",IO66)-1)&amp;"_"&amp;IP66))</f>
        <v/>
      </c>
      <c r="IT66" s="299" t="str">
        <f>IF(IV66="","",IF((LEN(IV66)-LEN(SUBSTITUTE(IV66,"male","")))/LEN("male")&gt;1,"!",IF(RIGHT(IV66,1)=")","",IF(RIGHT(IV66,2)=") ","",IF(RIGHT(IV66,2)=").","","!!")))))</f>
        <v/>
      </c>
      <c r="IU66" s="300"/>
      <c r="IV66" s="286"/>
      <c r="IW66" s="97" t="str">
        <f t="shared" si="284"/>
        <v/>
      </c>
      <c r="IX66" s="98" t="str">
        <f t="shared" si="285"/>
        <v/>
      </c>
      <c r="IY66" s="293" t="str">
        <f t="shared" si="125"/>
        <v/>
      </c>
      <c r="IZ66" s="293" t="str">
        <f t="shared" si="126"/>
        <v/>
      </c>
      <c r="JA66" s="101" t="str">
        <f t="shared" si="286"/>
        <v/>
      </c>
      <c r="JB66" s="102" t="str">
        <f t="shared" si="287"/>
        <v/>
      </c>
      <c r="JC66" s="103" t="str">
        <f t="shared" si="288"/>
        <v/>
      </c>
      <c r="JD66" s="104" t="str">
        <f t="shared" si="289"/>
        <v/>
      </c>
      <c r="JE66" s="105" t="str">
        <f t="shared" si="290"/>
        <v/>
      </c>
      <c r="JF66" s="2" t="str">
        <f>IF(JH66="","",IF((LEN(JH66)-LEN(SUBSTITUTE(JH66,"male","")))/LEN("male")&gt;1,"!",IF(RIGHT(JH66,1)=")","",IF(RIGHT(JH66,2)=") ","",IF(RIGHT(JH66,2)=").","","!!")))))</f>
        <v/>
      </c>
      <c r="JG66" s="96"/>
      <c r="JH66" s="286"/>
      <c r="JI66" s="97" t="str">
        <f>IF(JM66="","",JI$3)</f>
        <v/>
      </c>
      <c r="JJ66" s="98" t="str">
        <f>IF(JM66="","",JI$1)</f>
        <v/>
      </c>
      <c r="JK66" s="99"/>
      <c r="JL66" s="100"/>
      <c r="JM66" s="101" t="str">
        <f>IF(JT66="","",IF(ISNUMBER(SEARCH(":",JT66)),MID(JT66,FIND(":",JT66)+2,FIND("(",JT66)-FIND(":",JT66)-3),LEFT(JT66,FIND("(",JT66)-2)))</f>
        <v/>
      </c>
      <c r="JN66" s="102" t="str">
        <f>IF(JT66="","",MID(JT66,FIND("(",JT66)+1,4))</f>
        <v/>
      </c>
      <c r="JO66" s="103" t="str">
        <f>IF(ISNUMBER(SEARCH("*female*",JT66)),"female",IF(ISNUMBER(SEARCH("*male*",JT66)),"male",""))</f>
        <v/>
      </c>
      <c r="JP66" s="104" t="str">
        <f>IF(JT66="","",IF(ISERROR(MID(JT66,FIND("male,",JT66)+6,(FIND(")",JT66)-(FIND("male,",JT66)+6))))=TRUE,"missing/error",MID(JT66,FIND("male,",JT66)+6,(FIND(")",JT66)-(FIND("male,",JT66)+6)))))</f>
        <v/>
      </c>
      <c r="JQ66" s="105" t="str">
        <f>IF(JM66="","",(MID(JM66,(SEARCH("^^",SUBSTITUTE(JM66," ","^^",LEN(JM66)-LEN(SUBSTITUTE(JM66," ","")))))+1,99)&amp;"_"&amp;LEFT(JM66,FIND(" ",JM66)-1)&amp;"_"&amp;JN66))</f>
        <v/>
      </c>
      <c r="JR66" s="2" t="str">
        <f>IF(JT66="","",IF((LEN(JT66)-LEN(SUBSTITUTE(JT66,"male","")))/LEN("male")&gt;1,"!",IF(RIGHT(JT66,1)=")","",IF(RIGHT(JT66,2)=") ","",IF(RIGHT(JT66,2)=").","","!!")))))</f>
        <v/>
      </c>
      <c r="JS66" s="96"/>
      <c r="JT66" s="286"/>
      <c r="JU66" s="97" t="str">
        <f>IF(JY66="","",JU$3)</f>
        <v/>
      </c>
      <c r="JV66" s="98" t="str">
        <f>IF(JY66="","",JU$1)</f>
        <v/>
      </c>
      <c r="JW66" s="99"/>
      <c r="JX66" s="100"/>
      <c r="JY66" s="101" t="str">
        <f>IF(KF66="","",IF(ISNUMBER(SEARCH(":",KF66)),MID(KF66,FIND(":",KF66)+2,FIND("(",KF66)-FIND(":",KF66)-3),LEFT(KF66,FIND("(",KF66)-2)))</f>
        <v/>
      </c>
      <c r="JZ66" s="102" t="str">
        <f>IF(KF66="","",MID(KF66,FIND("(",KF66)+1,4))</f>
        <v/>
      </c>
      <c r="KA66" s="103" t="str">
        <f>IF(ISNUMBER(SEARCH("*female*",KF66)),"female",IF(ISNUMBER(SEARCH("*male*",KF66)),"male",""))</f>
        <v/>
      </c>
      <c r="KB66" s="104" t="str">
        <f>IF(KF66="","",IF(ISERROR(MID(KF66,FIND("male,",KF66)+6,(FIND(")",KF66)-(FIND("male,",KF66)+6))))=TRUE,"missing/error",MID(KF66,FIND("male,",KF66)+6,(FIND(")",KF66)-(FIND("male,",KF66)+6)))))</f>
        <v/>
      </c>
      <c r="KC66" s="105" t="str">
        <f>IF(JY66="","",(MID(JY66,(SEARCH("^^",SUBSTITUTE(JY66," ","^^",LEN(JY66)-LEN(SUBSTITUTE(JY66," ","")))))+1,99)&amp;"_"&amp;LEFT(JY66,FIND(" ",JY66)-1)&amp;"_"&amp;JZ66))</f>
        <v/>
      </c>
      <c r="KD66" s="2" t="str">
        <f>IF(KF66="","",IF((LEN(KF66)-LEN(SUBSTITUTE(KF66,"male","")))/LEN("male")&gt;1,"!",IF(RIGHT(KF66,1)=")","",IF(RIGHT(KF66,2)=") ","",IF(RIGHT(KF66,2)=").","","!!")))))</f>
        <v/>
      </c>
      <c r="KE66" s="96"/>
      <c r="KF66" s="286"/>
    </row>
    <row r="67" spans="1:292" ht="13.5" customHeight="1" x14ac:dyDescent="0.2">
      <c r="A67" s="21"/>
      <c r="B67" s="2" t="s">
        <v>380</v>
      </c>
      <c r="C67" s="2" t="s">
        <v>381</v>
      </c>
      <c r="E67" s="97" t="s">
        <v>286</v>
      </c>
      <c r="F67" s="98" t="s">
        <v>286</v>
      </c>
      <c r="G67" s="99" t="s">
        <v>286</v>
      </c>
      <c r="H67" s="100" t="s">
        <v>286</v>
      </c>
      <c r="I67" s="101" t="s">
        <v>286</v>
      </c>
      <c r="J67" s="102" t="s">
        <v>286</v>
      </c>
      <c r="K67" s="103" t="s">
        <v>286</v>
      </c>
      <c r="L67" s="104" t="s">
        <v>286</v>
      </c>
      <c r="M67" s="105" t="s">
        <v>286</v>
      </c>
      <c r="O67" s="96"/>
      <c r="P67" s="286"/>
      <c r="Q67" s="97" t="s">
        <v>286</v>
      </c>
      <c r="R67" s="98" t="s">
        <v>286</v>
      </c>
      <c r="S67" s="99" t="s">
        <v>286</v>
      </c>
      <c r="T67" s="100" t="s">
        <v>286</v>
      </c>
      <c r="U67" s="101" t="s">
        <v>286</v>
      </c>
      <c r="V67" s="102" t="s">
        <v>286</v>
      </c>
      <c r="W67" s="103" t="s">
        <v>286</v>
      </c>
      <c r="X67" s="104" t="s">
        <v>286</v>
      </c>
      <c r="Y67" s="105" t="s">
        <v>286</v>
      </c>
      <c r="Z67" s="2" t="s">
        <v>286</v>
      </c>
      <c r="AA67" s="96"/>
      <c r="AB67" s="286"/>
      <c r="AC67" s="97" t="s">
        <v>286</v>
      </c>
      <c r="AD67" s="98" t="s">
        <v>286</v>
      </c>
      <c r="AE67" s="99" t="s">
        <v>286</v>
      </c>
      <c r="AF67" s="100" t="s">
        <v>286</v>
      </c>
      <c r="AG67" s="101" t="s">
        <v>286</v>
      </c>
      <c r="AH67" s="102" t="s">
        <v>286</v>
      </c>
      <c r="AI67" s="103" t="s">
        <v>286</v>
      </c>
      <c r="AJ67" s="104" t="s">
        <v>286</v>
      </c>
      <c r="AK67" s="105" t="s">
        <v>286</v>
      </c>
      <c r="AM67" s="96"/>
      <c r="AN67" s="286"/>
      <c r="AO67" s="97" t="s">
        <v>286</v>
      </c>
      <c r="AP67" s="98" t="s">
        <v>286</v>
      </c>
      <c r="AQ67" s="99" t="s">
        <v>286</v>
      </c>
      <c r="AR67" s="100" t="s">
        <v>286</v>
      </c>
      <c r="AS67" s="101" t="s">
        <v>286</v>
      </c>
      <c r="AT67" s="102" t="s">
        <v>286</v>
      </c>
      <c r="AU67" s="103" t="s">
        <v>286</v>
      </c>
      <c r="AV67" s="104" t="s">
        <v>286</v>
      </c>
      <c r="AW67" s="105" t="s">
        <v>286</v>
      </c>
      <c r="AX67" s="2" t="s">
        <v>286</v>
      </c>
      <c r="AY67" s="96"/>
      <c r="AZ67" s="286"/>
      <c r="BA67" s="97" t="s">
        <v>286</v>
      </c>
      <c r="BB67" s="98" t="s">
        <v>286</v>
      </c>
      <c r="BC67" s="99" t="s">
        <v>286</v>
      </c>
      <c r="BD67" s="100" t="s">
        <v>286</v>
      </c>
      <c r="BE67" s="101" t="s">
        <v>286</v>
      </c>
      <c r="BF67" s="102" t="s">
        <v>286</v>
      </c>
      <c r="BG67" s="103" t="s">
        <v>286</v>
      </c>
      <c r="BH67" s="104" t="s">
        <v>286</v>
      </c>
      <c r="BI67" s="105" t="s">
        <v>286</v>
      </c>
      <c r="BJ67" s="2" t="s">
        <v>286</v>
      </c>
      <c r="BK67" s="96"/>
      <c r="BL67" s="286"/>
      <c r="BM67" s="97" t="s">
        <v>286</v>
      </c>
      <c r="BN67" s="98" t="s">
        <v>286</v>
      </c>
      <c r="BO67" s="99" t="s">
        <v>286</v>
      </c>
      <c r="BP67" s="100" t="s">
        <v>286</v>
      </c>
      <c r="BQ67" s="101" t="s">
        <v>286</v>
      </c>
      <c r="BR67" s="102" t="s">
        <v>286</v>
      </c>
      <c r="BS67" s="103" t="s">
        <v>286</v>
      </c>
      <c r="BT67" s="104" t="s">
        <v>286</v>
      </c>
      <c r="BU67" s="105" t="s">
        <v>286</v>
      </c>
      <c r="BV67" s="2" t="s">
        <v>286</v>
      </c>
      <c r="BW67" s="96"/>
      <c r="BX67" s="286"/>
      <c r="BY67" s="97" t="s">
        <v>286</v>
      </c>
      <c r="BZ67" s="98" t="s">
        <v>286</v>
      </c>
      <c r="CA67" s="99" t="s">
        <v>286</v>
      </c>
      <c r="CB67" s="100" t="s">
        <v>286</v>
      </c>
      <c r="CC67" s="101" t="s">
        <v>286</v>
      </c>
      <c r="CD67" s="102" t="s">
        <v>286</v>
      </c>
      <c r="CE67" s="103" t="s">
        <v>286</v>
      </c>
      <c r="CF67" s="104" t="s">
        <v>286</v>
      </c>
      <c r="CG67" s="105" t="s">
        <v>286</v>
      </c>
      <c r="CH67" s="2" t="s">
        <v>286</v>
      </c>
      <c r="CI67" s="96"/>
      <c r="CJ67" s="286"/>
      <c r="CK67" s="97" t="s">
        <v>286</v>
      </c>
      <c r="CL67" s="98" t="s">
        <v>286</v>
      </c>
      <c r="CM67" s="99" t="s">
        <v>286</v>
      </c>
      <c r="CN67" s="100" t="s">
        <v>286</v>
      </c>
      <c r="CO67" s="101" t="s">
        <v>286</v>
      </c>
      <c r="CP67" s="102" t="s">
        <v>286</v>
      </c>
      <c r="CQ67" s="103" t="s">
        <v>286</v>
      </c>
      <c r="CR67" s="104" t="s">
        <v>286</v>
      </c>
      <c r="CS67" s="105" t="s">
        <v>286</v>
      </c>
      <c r="CT67" s="2" t="s">
        <v>286</v>
      </c>
      <c r="CU67" s="96"/>
      <c r="CV67" s="286"/>
      <c r="CW67" s="97" t="s">
        <v>286</v>
      </c>
      <c r="CX67" s="98" t="s">
        <v>286</v>
      </c>
      <c r="CY67" s="99" t="s">
        <v>286</v>
      </c>
      <c r="CZ67" s="100" t="s">
        <v>286</v>
      </c>
      <c r="DA67" s="101" t="s">
        <v>286</v>
      </c>
      <c r="DB67" s="102" t="s">
        <v>286</v>
      </c>
      <c r="DC67" s="103" t="s">
        <v>286</v>
      </c>
      <c r="DD67" s="104" t="s">
        <v>286</v>
      </c>
      <c r="DE67" s="105" t="s">
        <v>286</v>
      </c>
      <c r="DF67" s="2" t="s">
        <v>286</v>
      </c>
      <c r="DG67" s="96"/>
      <c r="DH67" s="286"/>
      <c r="DI67" s="97" t="s">
        <v>286</v>
      </c>
      <c r="DJ67" s="98" t="s">
        <v>286</v>
      </c>
      <c r="DK67" s="99" t="s">
        <v>286</v>
      </c>
      <c r="DL67" s="100" t="s">
        <v>286</v>
      </c>
      <c r="DM67" s="101" t="s">
        <v>286</v>
      </c>
      <c r="DN67" s="102" t="s">
        <v>286</v>
      </c>
      <c r="DO67" s="103" t="s">
        <v>286</v>
      </c>
      <c r="DP67" s="104" t="s">
        <v>286</v>
      </c>
      <c r="DQ67" s="105" t="s">
        <v>286</v>
      </c>
      <c r="DR67" s="2" t="s">
        <v>286</v>
      </c>
      <c r="DS67" s="96"/>
      <c r="DT67" s="286"/>
      <c r="DU67" s="97" t="s">
        <v>286</v>
      </c>
      <c r="DV67" s="98" t="s">
        <v>286</v>
      </c>
      <c r="DW67" s="99"/>
      <c r="DX67" s="100"/>
      <c r="DY67" s="101" t="s">
        <v>286</v>
      </c>
      <c r="DZ67" s="102" t="s">
        <v>286</v>
      </c>
      <c r="EA67" s="103" t="s">
        <v>286</v>
      </c>
      <c r="EB67" s="104" t="s">
        <v>286</v>
      </c>
      <c r="EC67" s="105" t="s">
        <v>286</v>
      </c>
      <c r="EE67" s="96"/>
      <c r="EF67" s="286"/>
      <c r="EG67" s="97" t="s">
        <v>286</v>
      </c>
      <c r="EH67" s="98" t="s">
        <v>286</v>
      </c>
      <c r="EI67" s="99" t="s">
        <v>286</v>
      </c>
      <c r="EJ67" s="100" t="s">
        <v>286</v>
      </c>
      <c r="EK67" s="101" t="s">
        <v>286</v>
      </c>
      <c r="EL67" s="102" t="s">
        <v>286</v>
      </c>
      <c r="EM67" s="103" t="s">
        <v>286</v>
      </c>
      <c r="EN67" s="104" t="s">
        <v>286</v>
      </c>
      <c r="EO67" s="105" t="s">
        <v>286</v>
      </c>
      <c r="EQ67" s="96"/>
      <c r="ER67" s="286"/>
      <c r="ES67" s="97">
        <v>39576</v>
      </c>
      <c r="ET67" s="98" t="s">
        <v>519</v>
      </c>
      <c r="EU67" s="99">
        <v>38854</v>
      </c>
      <c r="EV67" s="100">
        <v>39576</v>
      </c>
      <c r="EW67" s="101" t="s">
        <v>660</v>
      </c>
      <c r="EX67" s="102" t="s">
        <v>661</v>
      </c>
      <c r="EY67" s="103" t="s">
        <v>531</v>
      </c>
      <c r="EZ67" s="104" t="s">
        <v>1364</v>
      </c>
      <c r="FA67" s="105" t="s">
        <v>662</v>
      </c>
      <c r="FB67" s="2" t="s">
        <v>286</v>
      </c>
      <c r="FC67" s="96"/>
      <c r="FD67" s="286"/>
      <c r="FE67" s="97">
        <v>40863</v>
      </c>
      <c r="FF67" s="98" t="s">
        <v>520</v>
      </c>
      <c r="FG67" s="99">
        <v>39576</v>
      </c>
      <c r="FH67" s="100">
        <v>40863</v>
      </c>
      <c r="FI67" s="101" t="s">
        <v>907</v>
      </c>
      <c r="FJ67" s="102" t="s">
        <v>561</v>
      </c>
      <c r="FK67" s="103" t="s">
        <v>620</v>
      </c>
      <c r="FL67" s="104" t="s">
        <v>1357</v>
      </c>
      <c r="FM67" s="105" t="s">
        <v>908</v>
      </c>
      <c r="FO67" s="96"/>
      <c r="FP67" s="286"/>
      <c r="FQ67" s="97">
        <v>41391</v>
      </c>
      <c r="FR67" s="98" t="s">
        <v>521</v>
      </c>
      <c r="FS67" s="99">
        <v>40863</v>
      </c>
      <c r="FT67" s="100">
        <v>41391</v>
      </c>
      <c r="FU67" s="101" t="s">
        <v>909</v>
      </c>
      <c r="FV67" s="102" t="s">
        <v>593</v>
      </c>
      <c r="FW67" s="103" t="s">
        <v>531</v>
      </c>
      <c r="FX67" s="104" t="s">
        <v>1434</v>
      </c>
      <c r="FY67" s="105" t="s">
        <v>910</v>
      </c>
      <c r="GA67" s="96"/>
      <c r="GB67" s="286"/>
      <c r="GC67" s="97">
        <f>GC$3</f>
        <v>41692</v>
      </c>
      <c r="GD67" s="98" t="s">
        <v>522</v>
      </c>
      <c r="GE67" s="99">
        <v>41391</v>
      </c>
      <c r="GF67" s="100">
        <f>GC$3</f>
        <v>41692</v>
      </c>
      <c r="GG67" s="101" t="s">
        <v>911</v>
      </c>
      <c r="GH67" s="102" t="s">
        <v>912</v>
      </c>
      <c r="GI67" s="103" t="s">
        <v>531</v>
      </c>
      <c r="GJ67" s="104" t="s">
        <v>1490</v>
      </c>
      <c r="GK67" s="105" t="s">
        <v>913</v>
      </c>
      <c r="GL67" s="2" t="s">
        <v>286</v>
      </c>
      <c r="GM67" s="96"/>
      <c r="GN67" s="286"/>
      <c r="GO67" s="97" t="str">
        <f>IF(GS67="","",GO$3)</f>
        <v/>
      </c>
      <c r="GP67" s="98" t="str">
        <f>IF(GS67="","",GO$1)</f>
        <v/>
      </c>
      <c r="GQ67" s="99" t="str">
        <f>IF(GS67="","",GO$2)</f>
        <v/>
      </c>
      <c r="GR67" s="100" t="str">
        <f>IF(GS67="","",GO$3)</f>
        <v/>
      </c>
      <c r="GS67" s="101" t="str">
        <f>IF(GZ67="","",IF(ISNUMBER(SEARCH(":",GZ67)),MID(GZ67,FIND(":",GZ67)+2,FIND("(",GZ67)-FIND(":",GZ67)-3),LEFT(GZ67,FIND("(",GZ67)-2)))</f>
        <v/>
      </c>
      <c r="GT67" s="102" t="str">
        <f>IF(GZ67="","",MID(GZ67,FIND("(",GZ67)+1,4))</f>
        <v/>
      </c>
      <c r="GU67" s="103" t="str">
        <f>IF(ISNUMBER(SEARCH("*female*",GZ67)),"female",IF(ISNUMBER(SEARCH("*male*",GZ67)),"male",""))</f>
        <v/>
      </c>
      <c r="GV67" s="104" t="str">
        <f>IF(GZ67="","",IF(ISERROR(MID(GZ67,FIND("male,",GZ67)+6,(FIND(")",GZ67)-(FIND("male,",GZ67)+6))))=TRUE,"missing/error",MID(GZ67,FIND("male,",GZ67)+6,(FIND(")",GZ67)-(FIND("male,",GZ67)+6)))))</f>
        <v/>
      </c>
      <c r="GW67" s="105" t="str">
        <f>IF(GS67="","",(MID(GS67,(SEARCH("^^",SUBSTITUTE(GS67," ","^^",LEN(GS67)-LEN(SUBSTITUTE(GS67," ","")))))+1,99)&amp;"_"&amp;LEFT(GS67,FIND(" ",GS67)-1)&amp;"_"&amp;GT67))</f>
        <v/>
      </c>
      <c r="GX67" s="2" t="str">
        <f>IF(GZ67="","",IF((LEN(GZ67)-LEN(SUBSTITUTE(GZ67,"male","")))/LEN("male")&gt;1,"!",IF(RIGHT(GZ67,1)=")","",IF(RIGHT(GZ67,2)=") ","",IF(RIGHT(GZ67,2)=").","","!!")))))</f>
        <v/>
      </c>
      <c r="GY67" s="96"/>
      <c r="GZ67" s="286"/>
      <c r="HA67" s="97" t="str">
        <f>IF(HE67="","",HA$3)</f>
        <v/>
      </c>
      <c r="HB67" s="98" t="str">
        <f>IF(HE67="","",HA$1)</f>
        <v/>
      </c>
      <c r="HC67" s="293" t="str">
        <f t="shared" si="220"/>
        <v/>
      </c>
      <c r="HD67" s="293" t="str">
        <f t="shared" si="221"/>
        <v/>
      </c>
      <c r="HE67" s="101" t="str">
        <f>IF(HL67="","",IF(ISNUMBER(SEARCH(":",HL67)),MID(HL67,FIND(":",HL67)+2,FIND("(",HL67)-FIND(":",HL67)-3),LEFT(HL67,FIND("(",HL67)-2)))</f>
        <v/>
      </c>
      <c r="HF67" s="102" t="str">
        <f>IF(HL67="","",MID(HL67,FIND("(",HL67)+1,4))</f>
        <v/>
      </c>
      <c r="HG67" s="103" t="str">
        <f>IF(ISNUMBER(SEARCH("*female*",HL67)),"female",IF(ISNUMBER(SEARCH("*male*",HL67)),"male",""))</f>
        <v/>
      </c>
      <c r="HH67" s="104" t="str">
        <f>IF(HL67="","",IF(ISERROR(MID(HL67,FIND("male,",HL67)+6,(FIND(")",HL67)-(FIND("male,",HL67)+6))))=TRUE,"missing/error",MID(HL67,FIND("male,",HL67)+6,(FIND(")",HL67)-(FIND("male,",HL67)+6)))))</f>
        <v/>
      </c>
      <c r="HI67" s="105" t="str">
        <f>IF(HE67="","",(MID(HE67,(SEARCH("^^",SUBSTITUTE(HE67," ","^^",LEN(HE67)-LEN(SUBSTITUTE(HE67," ","")))))+1,99)&amp;"_"&amp;LEFT(HE67,FIND(" ",HE67)-1)&amp;"_"&amp;HF67))</f>
        <v/>
      </c>
      <c r="HJ67" s="2" t="str">
        <f>IF(HL67="","",IF((LEN(HL67)-LEN(SUBSTITUTE(HL67,"male","")))/LEN("male")&gt;1,"!",IF(RIGHT(HL67,1)=")","",IF(RIGHT(HL67,2)=") ","",IF(RIGHT(HL67,2)=").","","!!")))))</f>
        <v/>
      </c>
      <c r="HK67" s="96"/>
      <c r="HL67" s="286"/>
      <c r="HM67" s="97" t="str">
        <f>IF(HQ67="","",HM$3)</f>
        <v/>
      </c>
      <c r="HN67" s="98" t="str">
        <f>IF(HQ67="","",HM$1)</f>
        <v/>
      </c>
      <c r="HO67" s="293" t="str">
        <f t="shared" si="96"/>
        <v/>
      </c>
      <c r="HP67" s="293" t="str">
        <f t="shared" si="97"/>
        <v/>
      </c>
      <c r="HQ67" s="101" t="str">
        <f>IF(HX67="","",IF(ISNUMBER(SEARCH(":",HX67)),MID(HX67,FIND(":",HX67)+2,FIND("(",HX67)-FIND(":",HX67)-3),LEFT(HX67,FIND("(",HX67)-2)))</f>
        <v/>
      </c>
      <c r="HR67" s="102" t="str">
        <f>IF(HX67="","",MID(HX67,FIND("(",HX67)+1,4))</f>
        <v/>
      </c>
      <c r="HS67" s="103" t="str">
        <f>IF(ISNUMBER(SEARCH("*female*",HX67)),"female",IF(ISNUMBER(SEARCH("*male*",HX67)),"male",""))</f>
        <v/>
      </c>
      <c r="HT67" s="104" t="str">
        <f t="shared" si="25"/>
        <v/>
      </c>
      <c r="HU67" s="105" t="str">
        <f>IF(HQ67="","",(MID(HQ67,(SEARCH("^^",SUBSTITUTE(HQ67," ","^^",LEN(HQ67)-LEN(SUBSTITUTE(HQ67," ","")))))+1,99)&amp;"_"&amp;LEFT(HQ67,FIND(" ",HQ67)-1)&amp;"_"&amp;HR67))</f>
        <v/>
      </c>
      <c r="HV67" s="2" t="str">
        <f>IF(HX67="","",IF((LEN(HX67)-LEN(SUBSTITUTE(HX67,"male","")))/LEN("male")&gt;1,"!",IF(RIGHT(HX67,1)=")","",IF(RIGHT(HX67,2)=") ","",IF(RIGHT(HX67,2)=").","","!!")))))</f>
        <v/>
      </c>
      <c r="HW67" s="96"/>
      <c r="HX67" s="286"/>
      <c r="HY67" s="97" t="str">
        <f>IF(IC67="","",HY$3)</f>
        <v/>
      </c>
      <c r="HZ67" s="98" t="str">
        <f>IF(IC67="","",HY$1)</f>
        <v/>
      </c>
      <c r="IA67" s="293" t="str">
        <f t="shared" si="345"/>
        <v/>
      </c>
      <c r="IB67" s="293" t="str">
        <f t="shared" si="346"/>
        <v/>
      </c>
      <c r="IC67" s="101" t="str">
        <f>IF(IJ67="","",IF(ISNUMBER(SEARCH(":",IJ67)),MID(IJ67,FIND(":",IJ67)+2,FIND("(",IJ67)-FIND(":",IJ67)-3),LEFT(IJ67,FIND("(",IJ67)-2)))</f>
        <v/>
      </c>
      <c r="ID67" s="102" t="str">
        <f>IF(IJ67="","",MID(IJ67,FIND("(",IJ67)+1,4))</f>
        <v/>
      </c>
      <c r="IE67" s="103" t="str">
        <f>IF(ISNUMBER(SEARCH("*female*",IJ67)),"female",IF(ISNUMBER(SEARCH("*male*",IJ67)),"male",""))</f>
        <v/>
      </c>
      <c r="IF67" s="104" t="str">
        <f>IF(IJ67="","",IF(ISERROR(MID(IJ67,FIND("male,",IJ67)+6,(FIND(")",IJ67)-(FIND("male,",IJ67)+6))))=TRUE,"missing/error",MID(IJ67,FIND("male,",IJ67)+6,(FIND(")",IJ67)-(FIND("male,",IJ67)+6)))))</f>
        <v/>
      </c>
      <c r="IG67" s="105" t="str">
        <f>IF(IC67="","",(MID(IC67,(SEARCH("^^",SUBSTITUTE(IC67," ","^^",LEN(IC67)-LEN(SUBSTITUTE(IC67," ","")))))+1,99)&amp;"_"&amp;LEFT(IC67,FIND(" ",IC67)-1)&amp;"_"&amp;ID67))</f>
        <v/>
      </c>
      <c r="IH67" s="2" t="str">
        <f>IF(IJ67="","",IF((LEN(IJ67)-LEN(SUBSTITUTE(IJ67,"male","")))/LEN("male")&gt;1,"!",IF(RIGHT(IJ67,1)=")","",IF(RIGHT(IJ67,2)=") ","",IF(RIGHT(IJ67,2)=").","","!!")))))</f>
        <v/>
      </c>
      <c r="II67" s="96"/>
      <c r="IJ67" s="286"/>
      <c r="IK67" s="291" t="str">
        <f>IF(IO67="","",IK$3)</f>
        <v/>
      </c>
      <c r="IL67" s="292" t="str">
        <f>IF(IO67="","",IK$1)</f>
        <v/>
      </c>
      <c r="IM67" s="293" t="str">
        <f>IF(IO67="","",IK$2)</f>
        <v/>
      </c>
      <c r="IN67" s="293" t="str">
        <f>IF(IO67="","",IK$3)</f>
        <v/>
      </c>
      <c r="IO67" s="294" t="str">
        <f>IF(IV67="","",IF(ISNUMBER(SEARCH(":",IV67)),MID(IV67,FIND(":",IV67)+2,FIND("(",IV67)-FIND(":",IV67)-3),LEFT(IV67,FIND("(",IV67)-2)))</f>
        <v/>
      </c>
      <c r="IP67" s="295" t="str">
        <f>IF(IV67="","",MID(IV67,FIND("(",IV67)+1,4))</f>
        <v/>
      </c>
      <c r="IQ67" s="296" t="str">
        <f>IF(ISNUMBER(SEARCH("*female*",IV67)),"female",IF(ISNUMBER(SEARCH("*male*",IV67)),"male",""))</f>
        <v/>
      </c>
      <c r="IR67" s="297" t="str">
        <f>IF(IV67="","",IF(ISERROR(MID(IV67,FIND("male,",IV67)+6,(FIND(")",IV67)-(FIND("male,",IV67)+6))))=TRUE,"missing/error",MID(IV67,FIND("male,",IV67)+6,(FIND(")",IV67)-(FIND("male,",IV67)+6)))))</f>
        <v/>
      </c>
      <c r="IS67" s="298" t="str">
        <f>IF(IO67="","",(MID(IO67,(SEARCH("^^",SUBSTITUTE(IO67," ","^^",LEN(IO67)-LEN(SUBSTITUTE(IO67," ","")))))+1,99)&amp;"_"&amp;LEFT(IO67,FIND(" ",IO67)-1)&amp;"_"&amp;IP67))</f>
        <v/>
      </c>
      <c r="IT67" s="299" t="str">
        <f>IF(IV67="","",IF((LEN(IV67)-LEN(SUBSTITUTE(IV67,"male","")))/LEN("male")&gt;1,"!",IF(RIGHT(IV67,1)=")","",IF(RIGHT(IV67,2)=") ","",IF(RIGHT(IV67,2)=").","","!!")))))</f>
        <v/>
      </c>
      <c r="IU67" s="300"/>
      <c r="IV67" s="286"/>
      <c r="IW67" s="97" t="str">
        <f t="shared" si="284"/>
        <v/>
      </c>
      <c r="IX67" s="98" t="str">
        <f t="shared" si="285"/>
        <v/>
      </c>
      <c r="IY67" s="293" t="str">
        <f t="shared" si="125"/>
        <v/>
      </c>
      <c r="IZ67" s="293" t="str">
        <f t="shared" si="126"/>
        <v/>
      </c>
      <c r="JA67" s="101" t="str">
        <f t="shared" si="286"/>
        <v/>
      </c>
      <c r="JB67" s="102" t="str">
        <f t="shared" si="287"/>
        <v/>
      </c>
      <c r="JC67" s="103" t="str">
        <f t="shared" si="288"/>
        <v/>
      </c>
      <c r="JD67" s="104" t="str">
        <f t="shared" si="289"/>
        <v/>
      </c>
      <c r="JE67" s="105" t="str">
        <f t="shared" si="290"/>
        <v/>
      </c>
      <c r="JF67" s="2" t="str">
        <f>IF(JH67="","",IF((LEN(JH67)-LEN(SUBSTITUTE(JH67,"male","")))/LEN("male")&gt;1,"!",IF(RIGHT(JH67,1)=")","",IF(RIGHT(JH67,2)=") ","",IF(RIGHT(JH67,2)=").","","!!")))))</f>
        <v/>
      </c>
      <c r="JG67" s="96"/>
      <c r="JH67" s="286"/>
      <c r="JI67" s="97" t="str">
        <f>IF(JM67="","",JI$3)</f>
        <v/>
      </c>
      <c r="JJ67" s="98" t="str">
        <f>IF(JM67="","",JI$1)</f>
        <v/>
      </c>
      <c r="JK67" s="99"/>
      <c r="JL67" s="100"/>
      <c r="JM67" s="101" t="str">
        <f>IF(JT67="","",IF(ISNUMBER(SEARCH(":",JT67)),MID(JT67,FIND(":",JT67)+2,FIND("(",JT67)-FIND(":",JT67)-3),LEFT(JT67,FIND("(",JT67)-2)))</f>
        <v/>
      </c>
      <c r="JN67" s="102" t="str">
        <f>IF(JT67="","",MID(JT67,FIND("(",JT67)+1,4))</f>
        <v/>
      </c>
      <c r="JO67" s="103" t="str">
        <f>IF(ISNUMBER(SEARCH("*female*",JT67)),"female",IF(ISNUMBER(SEARCH("*male*",JT67)),"male",""))</f>
        <v/>
      </c>
      <c r="JP67" s="104" t="str">
        <f>IF(JT67="","",IF(ISERROR(MID(JT67,FIND("male,",JT67)+6,(FIND(")",JT67)-(FIND("male,",JT67)+6))))=TRUE,"missing/error",MID(JT67,FIND("male,",JT67)+6,(FIND(")",JT67)-(FIND("male,",JT67)+6)))))</f>
        <v/>
      </c>
      <c r="JQ67" s="105" t="str">
        <f>IF(JM67="","",(MID(JM67,(SEARCH("^^",SUBSTITUTE(JM67," ","^^",LEN(JM67)-LEN(SUBSTITUTE(JM67," ","")))))+1,99)&amp;"_"&amp;LEFT(JM67,FIND(" ",JM67)-1)&amp;"_"&amp;JN67))</f>
        <v/>
      </c>
      <c r="JR67" s="2" t="str">
        <f>IF(JT67="","",IF((LEN(JT67)-LEN(SUBSTITUTE(JT67,"male","")))/LEN("male")&gt;1,"!",IF(RIGHT(JT67,1)=")","",IF(RIGHT(JT67,2)=") ","",IF(RIGHT(JT67,2)=").","","!!")))))</f>
        <v/>
      </c>
      <c r="JS67" s="96"/>
      <c r="JT67" s="286"/>
      <c r="JU67" s="97" t="str">
        <f>IF(JY67="","",JU$3)</f>
        <v/>
      </c>
      <c r="JV67" s="98" t="str">
        <f>IF(JY67="","",JU$1)</f>
        <v/>
      </c>
      <c r="JW67" s="99"/>
      <c r="JX67" s="100"/>
      <c r="JY67" s="101" t="str">
        <f>IF(KF67="","",IF(ISNUMBER(SEARCH(":",KF67)),MID(KF67,FIND(":",KF67)+2,FIND("(",KF67)-FIND(":",KF67)-3),LEFT(KF67,FIND("(",KF67)-2)))</f>
        <v/>
      </c>
      <c r="JZ67" s="102" t="str">
        <f>IF(KF67="","",MID(KF67,FIND("(",KF67)+1,4))</f>
        <v/>
      </c>
      <c r="KA67" s="103" t="str">
        <f>IF(ISNUMBER(SEARCH("*female*",KF67)),"female",IF(ISNUMBER(SEARCH("*male*",KF67)),"male",""))</f>
        <v/>
      </c>
      <c r="KB67" s="104" t="str">
        <f>IF(KF67="","",IF(ISERROR(MID(KF67,FIND("male,",KF67)+6,(FIND(")",KF67)-(FIND("male,",KF67)+6))))=TRUE,"missing/error",MID(KF67,FIND("male,",KF67)+6,(FIND(")",KF67)-(FIND("male,",KF67)+6)))))</f>
        <v/>
      </c>
      <c r="KC67" s="105" t="str">
        <f>IF(JY67="","",(MID(JY67,(SEARCH("^^",SUBSTITUTE(JY67," ","^^",LEN(JY67)-LEN(SUBSTITUTE(JY67," ","")))))+1,99)&amp;"_"&amp;LEFT(JY67,FIND(" ",JY67)-1)&amp;"_"&amp;JZ67))</f>
        <v/>
      </c>
      <c r="KD67" s="2" t="str">
        <f>IF(KF67="","",IF((LEN(KF67)-LEN(SUBSTITUTE(KF67,"male","")))/LEN("male")&gt;1,"!",IF(RIGHT(KF67,1)=")","",IF(RIGHT(KF67,2)=") ","",IF(RIGHT(KF67,2)=").","","!!")))))</f>
        <v/>
      </c>
      <c r="KE67" s="96"/>
      <c r="KF67" s="286"/>
    </row>
    <row r="68" spans="1:292" ht="13.5" customHeight="1" x14ac:dyDescent="0.2">
      <c r="A68" s="21"/>
      <c r="B68" s="2" t="s">
        <v>378</v>
      </c>
      <c r="C68" s="2" t="s">
        <v>379</v>
      </c>
      <c r="E68" s="97" t="s">
        <v>286</v>
      </c>
      <c r="F68" s="98" t="s">
        <v>286</v>
      </c>
      <c r="G68" s="99" t="s">
        <v>286</v>
      </c>
      <c r="H68" s="100" t="s">
        <v>286</v>
      </c>
      <c r="I68" s="101" t="s">
        <v>286</v>
      </c>
      <c r="J68" s="102" t="s">
        <v>286</v>
      </c>
      <c r="K68" s="103" t="s">
        <v>286</v>
      </c>
      <c r="L68" s="104" t="s">
        <v>286</v>
      </c>
      <c r="M68" s="105" t="s">
        <v>286</v>
      </c>
      <c r="O68" s="96"/>
      <c r="P68" s="286"/>
      <c r="Q68" s="97" t="s">
        <v>286</v>
      </c>
      <c r="R68" s="98" t="s">
        <v>286</v>
      </c>
      <c r="S68" s="99" t="s">
        <v>286</v>
      </c>
      <c r="T68" s="100" t="s">
        <v>286</v>
      </c>
      <c r="U68" s="101" t="s">
        <v>286</v>
      </c>
      <c r="V68" s="102" t="s">
        <v>286</v>
      </c>
      <c r="W68" s="103" t="s">
        <v>286</v>
      </c>
      <c r="X68" s="104" t="s">
        <v>286</v>
      </c>
      <c r="Y68" s="105" t="s">
        <v>286</v>
      </c>
      <c r="Z68" s="2" t="s">
        <v>286</v>
      </c>
      <c r="AA68" s="96"/>
      <c r="AB68" s="286"/>
      <c r="AC68" s="97" t="s">
        <v>286</v>
      </c>
      <c r="AD68" s="98" t="s">
        <v>286</v>
      </c>
      <c r="AE68" s="99" t="s">
        <v>286</v>
      </c>
      <c r="AF68" s="100" t="s">
        <v>286</v>
      </c>
      <c r="AG68" s="101" t="s">
        <v>286</v>
      </c>
      <c r="AH68" s="102" t="s">
        <v>286</v>
      </c>
      <c r="AI68" s="103" t="s">
        <v>286</v>
      </c>
      <c r="AJ68" s="104" t="s">
        <v>286</v>
      </c>
      <c r="AK68" s="105" t="s">
        <v>286</v>
      </c>
      <c r="AM68" s="96"/>
      <c r="AN68" s="286"/>
      <c r="AO68" s="97" t="s">
        <v>286</v>
      </c>
      <c r="AP68" s="98" t="s">
        <v>286</v>
      </c>
      <c r="AQ68" s="99" t="s">
        <v>286</v>
      </c>
      <c r="AR68" s="100" t="s">
        <v>286</v>
      </c>
      <c r="AS68" s="101" t="s">
        <v>286</v>
      </c>
      <c r="AT68" s="102" t="s">
        <v>286</v>
      </c>
      <c r="AU68" s="103" t="s">
        <v>286</v>
      </c>
      <c r="AV68" s="104" t="s">
        <v>286</v>
      </c>
      <c r="AW68" s="105" t="s">
        <v>286</v>
      </c>
      <c r="AX68" s="2" t="s">
        <v>286</v>
      </c>
      <c r="AY68" s="96"/>
      <c r="AZ68" s="286"/>
      <c r="BA68" s="97" t="s">
        <v>286</v>
      </c>
      <c r="BB68" s="98" t="s">
        <v>286</v>
      </c>
      <c r="BC68" s="99" t="s">
        <v>286</v>
      </c>
      <c r="BD68" s="100" t="s">
        <v>286</v>
      </c>
      <c r="BE68" s="101" t="s">
        <v>286</v>
      </c>
      <c r="BF68" s="102" t="s">
        <v>286</v>
      </c>
      <c r="BG68" s="103" t="s">
        <v>286</v>
      </c>
      <c r="BH68" s="104" t="s">
        <v>286</v>
      </c>
      <c r="BI68" s="105" t="s">
        <v>286</v>
      </c>
      <c r="BJ68" s="2" t="s">
        <v>286</v>
      </c>
      <c r="BK68" s="96"/>
      <c r="BL68" s="286"/>
      <c r="BM68" s="97" t="s">
        <v>286</v>
      </c>
      <c r="BN68" s="98" t="s">
        <v>286</v>
      </c>
      <c r="BO68" s="99" t="s">
        <v>286</v>
      </c>
      <c r="BP68" s="100" t="s">
        <v>286</v>
      </c>
      <c r="BQ68" s="101" t="s">
        <v>286</v>
      </c>
      <c r="BR68" s="102" t="s">
        <v>286</v>
      </c>
      <c r="BS68" s="103" t="s">
        <v>286</v>
      </c>
      <c r="BT68" s="104" t="s">
        <v>286</v>
      </c>
      <c r="BU68" s="105" t="s">
        <v>286</v>
      </c>
      <c r="BV68" s="2" t="s">
        <v>286</v>
      </c>
      <c r="BW68" s="96"/>
      <c r="BX68" s="286"/>
      <c r="BY68" s="97" t="s">
        <v>286</v>
      </c>
      <c r="BZ68" s="98" t="s">
        <v>286</v>
      </c>
      <c r="CA68" s="99" t="s">
        <v>286</v>
      </c>
      <c r="CB68" s="100" t="s">
        <v>286</v>
      </c>
      <c r="CC68" s="101" t="s">
        <v>286</v>
      </c>
      <c r="CD68" s="102" t="s">
        <v>286</v>
      </c>
      <c r="CE68" s="103" t="s">
        <v>286</v>
      </c>
      <c r="CF68" s="104" t="s">
        <v>286</v>
      </c>
      <c r="CG68" s="105" t="s">
        <v>286</v>
      </c>
      <c r="CH68" s="2" t="s">
        <v>286</v>
      </c>
      <c r="CI68" s="96"/>
      <c r="CJ68" s="286"/>
      <c r="CK68" s="97" t="s">
        <v>286</v>
      </c>
      <c r="CL68" s="98" t="s">
        <v>286</v>
      </c>
      <c r="CM68" s="99" t="s">
        <v>286</v>
      </c>
      <c r="CN68" s="100" t="s">
        <v>286</v>
      </c>
      <c r="CO68" s="101" t="s">
        <v>286</v>
      </c>
      <c r="CP68" s="102" t="s">
        <v>286</v>
      </c>
      <c r="CQ68" s="103" t="s">
        <v>286</v>
      </c>
      <c r="CR68" s="104" t="s">
        <v>286</v>
      </c>
      <c r="CS68" s="105" t="s">
        <v>286</v>
      </c>
      <c r="CT68" s="2" t="s">
        <v>286</v>
      </c>
      <c r="CU68" s="96"/>
      <c r="CV68" s="286"/>
      <c r="CW68" s="97" t="s">
        <v>286</v>
      </c>
      <c r="CX68" s="98" t="s">
        <v>286</v>
      </c>
      <c r="CY68" s="99" t="s">
        <v>286</v>
      </c>
      <c r="CZ68" s="100" t="s">
        <v>286</v>
      </c>
      <c r="DA68" s="101" t="s">
        <v>286</v>
      </c>
      <c r="DB68" s="102" t="s">
        <v>286</v>
      </c>
      <c r="DC68" s="103" t="s">
        <v>286</v>
      </c>
      <c r="DD68" s="104" t="s">
        <v>286</v>
      </c>
      <c r="DE68" s="105" t="s">
        <v>286</v>
      </c>
      <c r="DF68" s="2" t="s">
        <v>286</v>
      </c>
      <c r="DG68" s="96"/>
      <c r="DH68" s="286"/>
      <c r="DI68" s="97" t="s">
        <v>286</v>
      </c>
      <c r="DJ68" s="98" t="s">
        <v>286</v>
      </c>
      <c r="DK68" s="99" t="s">
        <v>286</v>
      </c>
      <c r="DL68" s="100" t="s">
        <v>286</v>
      </c>
      <c r="DM68" s="101" t="s">
        <v>286</v>
      </c>
      <c r="DN68" s="102" t="s">
        <v>286</v>
      </c>
      <c r="DO68" s="103" t="s">
        <v>286</v>
      </c>
      <c r="DP68" s="104" t="s">
        <v>286</v>
      </c>
      <c r="DQ68" s="105" t="s">
        <v>286</v>
      </c>
      <c r="DR68" s="2" t="s">
        <v>286</v>
      </c>
      <c r="DS68" s="96"/>
      <c r="DT68" s="286"/>
      <c r="DU68" s="97">
        <v>38465</v>
      </c>
      <c r="DV68" s="98" t="s">
        <v>517</v>
      </c>
      <c r="DW68" s="284">
        <v>37053</v>
      </c>
      <c r="DX68" s="100">
        <v>38465</v>
      </c>
      <c r="DY68" s="101" t="s">
        <v>899</v>
      </c>
      <c r="DZ68" s="102">
        <v>1940</v>
      </c>
      <c r="EA68" s="103" t="s">
        <v>531</v>
      </c>
      <c r="EB68" s="104" t="s">
        <v>1321</v>
      </c>
      <c r="EC68" s="105" t="s">
        <v>2259</v>
      </c>
      <c r="EE68" s="96"/>
      <c r="EF68" s="286"/>
      <c r="EG68" s="97">
        <v>38854</v>
      </c>
      <c r="EH68" s="98" t="s">
        <v>518</v>
      </c>
      <c r="EI68" s="99">
        <v>38465</v>
      </c>
      <c r="EJ68" s="100">
        <v>38854</v>
      </c>
      <c r="EK68" s="101" t="s">
        <v>899</v>
      </c>
      <c r="EL68" s="102" t="s">
        <v>596</v>
      </c>
      <c r="EM68" s="103" t="s">
        <v>531</v>
      </c>
      <c r="EN68" s="104" t="s">
        <v>1321</v>
      </c>
      <c r="EO68" s="105" t="s">
        <v>900</v>
      </c>
      <c r="EQ68" s="96"/>
      <c r="ER68" s="286"/>
      <c r="ES68" s="97" t="s">
        <v>286</v>
      </c>
      <c r="ET68" s="98" t="s">
        <v>286</v>
      </c>
      <c r="EU68" s="99" t="s">
        <v>286</v>
      </c>
      <c r="EV68" s="100" t="s">
        <v>286</v>
      </c>
      <c r="EW68" s="101" t="s">
        <v>286</v>
      </c>
      <c r="EX68" s="102" t="s">
        <v>286</v>
      </c>
      <c r="EY68" s="103" t="s">
        <v>286</v>
      </c>
      <c r="EZ68" s="104" t="s">
        <v>286</v>
      </c>
      <c r="FA68" s="105" t="s">
        <v>286</v>
      </c>
      <c r="FB68" s="2" t="s">
        <v>286</v>
      </c>
      <c r="FC68" s="96"/>
      <c r="FD68" s="286"/>
      <c r="FE68" s="97" t="s">
        <v>286</v>
      </c>
      <c r="FF68" s="98" t="s">
        <v>286</v>
      </c>
      <c r="FG68" s="99" t="s">
        <v>286</v>
      </c>
      <c r="FH68" s="100" t="s">
        <v>286</v>
      </c>
      <c r="FI68" s="101" t="s">
        <v>286</v>
      </c>
      <c r="FJ68" s="102" t="s">
        <v>286</v>
      </c>
      <c r="FK68" s="103" t="s">
        <v>286</v>
      </c>
      <c r="FL68" s="104" t="s">
        <v>286</v>
      </c>
      <c r="FM68" s="105" t="s">
        <v>286</v>
      </c>
      <c r="FO68" s="96"/>
      <c r="FP68" s="286"/>
      <c r="FQ68" s="97" t="s">
        <v>286</v>
      </c>
      <c r="FR68" s="98" t="s">
        <v>286</v>
      </c>
      <c r="FS68" s="99" t="s">
        <v>286</v>
      </c>
      <c r="FT68" s="100" t="s">
        <v>286</v>
      </c>
      <c r="FU68" s="101" t="s">
        <v>286</v>
      </c>
      <c r="FV68" s="102" t="s">
        <v>286</v>
      </c>
      <c r="FW68" s="103" t="s">
        <v>286</v>
      </c>
      <c r="FX68" s="104" t="s">
        <v>286</v>
      </c>
      <c r="FY68" s="105" t="s">
        <v>286</v>
      </c>
      <c r="GA68" s="96"/>
      <c r="GB68" s="286"/>
      <c r="GC68" s="97" t="s">
        <v>286</v>
      </c>
      <c r="GD68" s="98" t="s">
        <v>286</v>
      </c>
      <c r="GE68" s="99" t="s">
        <v>286</v>
      </c>
      <c r="GF68" s="100" t="s">
        <v>286</v>
      </c>
      <c r="GG68" s="101" t="s">
        <v>286</v>
      </c>
      <c r="GH68" s="102" t="s">
        <v>286</v>
      </c>
      <c r="GI68" s="103" t="s">
        <v>286</v>
      </c>
      <c r="GJ68" s="104" t="s">
        <v>286</v>
      </c>
      <c r="GK68" s="105" t="s">
        <v>286</v>
      </c>
      <c r="GL68" s="2" t="s">
        <v>286</v>
      </c>
      <c r="GM68" s="96"/>
      <c r="GN68" s="286"/>
      <c r="GO68" s="97" t="str">
        <f>IF(GS68="","",GO$3)</f>
        <v/>
      </c>
      <c r="GP68" s="98" t="str">
        <f>IF(GS68="","",GO$1)</f>
        <v/>
      </c>
      <c r="GQ68" s="99" t="str">
        <f>IF(GS68="","",GO$2)</f>
        <v/>
      </c>
      <c r="GR68" s="100" t="str">
        <f>IF(GS68="","",GO$3)</f>
        <v/>
      </c>
      <c r="GS68" s="101" t="str">
        <f>IF(GZ68="","",IF(ISNUMBER(SEARCH(":",GZ68)),MID(GZ68,FIND(":",GZ68)+2,FIND("(",GZ68)-FIND(":",GZ68)-3),LEFT(GZ68,FIND("(",GZ68)-2)))</f>
        <v/>
      </c>
      <c r="GT68" s="102" t="str">
        <f>IF(GZ68="","",MID(GZ68,FIND("(",GZ68)+1,4))</f>
        <v/>
      </c>
      <c r="GU68" s="103" t="str">
        <f>IF(ISNUMBER(SEARCH("*female*",GZ68)),"female",IF(ISNUMBER(SEARCH("*male*",GZ68)),"male",""))</f>
        <v/>
      </c>
      <c r="GV68" s="104" t="str">
        <f>IF(GZ68="","",IF(ISERROR(MID(GZ68,FIND("male,",GZ68)+6,(FIND(")",GZ68)-(FIND("male,",GZ68)+6))))=TRUE,"missing/error",MID(GZ68,FIND("male,",GZ68)+6,(FIND(")",GZ68)-(FIND("male,",GZ68)+6)))))</f>
        <v/>
      </c>
      <c r="GW68" s="105" t="str">
        <f>IF(GS68="","",(MID(GS68,(SEARCH("^^",SUBSTITUTE(GS68," ","^^",LEN(GS68)-LEN(SUBSTITUTE(GS68," ","")))))+1,99)&amp;"_"&amp;LEFT(GS68,FIND(" ",GS68)-1)&amp;"_"&amp;GT68))</f>
        <v/>
      </c>
      <c r="GX68" s="2" t="str">
        <f>IF(GZ68="","",IF((LEN(GZ68)-LEN(SUBSTITUTE(GZ68,"male","")))/LEN("male")&gt;1,"!",IF(RIGHT(GZ68,1)=")","",IF(RIGHT(GZ68,2)=") ","",IF(RIGHT(GZ68,2)=").","","!!")))))</f>
        <v/>
      </c>
      <c r="GY68" s="96"/>
      <c r="GZ68" s="286"/>
      <c r="HA68" s="97" t="str">
        <f>IF(HE68="","",HA$3)</f>
        <v/>
      </c>
      <c r="HB68" s="98" t="str">
        <f>IF(HE68="","",HA$1)</f>
        <v/>
      </c>
      <c r="HC68" s="293" t="str">
        <f t="shared" si="220"/>
        <v/>
      </c>
      <c r="HD68" s="293" t="str">
        <f t="shared" si="221"/>
        <v/>
      </c>
      <c r="HE68" s="101" t="str">
        <f>IF(HL68="","",IF(ISNUMBER(SEARCH(":",HL68)),MID(HL68,FIND(":",HL68)+2,FIND("(",HL68)-FIND(":",HL68)-3),LEFT(HL68,FIND("(",HL68)-2)))</f>
        <v/>
      </c>
      <c r="HF68" s="102" t="str">
        <f>IF(HL68="","",MID(HL68,FIND("(",HL68)+1,4))</f>
        <v/>
      </c>
      <c r="HG68" s="103" t="str">
        <f>IF(ISNUMBER(SEARCH("*female*",HL68)),"female",IF(ISNUMBER(SEARCH("*male*",HL68)),"male",""))</f>
        <v/>
      </c>
      <c r="HH68" s="104" t="str">
        <f>IF(HL68="","",IF(ISERROR(MID(HL68,FIND("male,",HL68)+6,(FIND(")",HL68)-(FIND("male,",HL68)+6))))=TRUE,"missing/error",MID(HL68,FIND("male,",HL68)+6,(FIND(")",HL68)-(FIND("male,",HL68)+6)))))</f>
        <v/>
      </c>
      <c r="HI68" s="105" t="str">
        <f>IF(HE68="","",(MID(HE68,(SEARCH("^^",SUBSTITUTE(HE68," ","^^",LEN(HE68)-LEN(SUBSTITUTE(HE68," ","")))))+1,99)&amp;"_"&amp;LEFT(HE68,FIND(" ",HE68)-1)&amp;"_"&amp;HF68))</f>
        <v/>
      </c>
      <c r="HJ68" s="2" t="str">
        <f>IF(HL68="","",IF((LEN(HL68)-LEN(SUBSTITUTE(HL68,"male","")))/LEN("male")&gt;1,"!",IF(RIGHT(HL68,1)=")","",IF(RIGHT(HL68,2)=") ","",IF(RIGHT(HL68,2)=").","","!!")))))</f>
        <v/>
      </c>
      <c r="HK68" s="96"/>
      <c r="HL68" s="286"/>
      <c r="HM68" s="97" t="str">
        <f>IF(HQ68="","",HM$3)</f>
        <v/>
      </c>
      <c r="HN68" s="98" t="str">
        <f>IF(HQ68="","",HM$1)</f>
        <v/>
      </c>
      <c r="HO68" s="293" t="str">
        <f t="shared" si="96"/>
        <v/>
      </c>
      <c r="HP68" s="293" t="str">
        <f t="shared" si="97"/>
        <v/>
      </c>
      <c r="HQ68" s="101" t="str">
        <f>IF(HX68="","",IF(ISNUMBER(SEARCH(":",HX68)),MID(HX68,FIND(":",HX68)+2,FIND("(",HX68)-FIND(":",HX68)-3),LEFT(HX68,FIND("(",HX68)-2)))</f>
        <v/>
      </c>
      <c r="HR68" s="102" t="str">
        <f>IF(HX68="","",MID(HX68,FIND("(",HX68)+1,4))</f>
        <v/>
      </c>
      <c r="HS68" s="103" t="str">
        <f>IF(ISNUMBER(SEARCH("*female*",HX68)),"female",IF(ISNUMBER(SEARCH("*male*",HX68)),"male",""))</f>
        <v/>
      </c>
      <c r="HT68" s="104" t="str">
        <f t="shared" si="25"/>
        <v/>
      </c>
      <c r="HU68" s="105" t="str">
        <f>IF(HQ68="","",(MID(HQ68,(SEARCH("^^",SUBSTITUTE(HQ68," ","^^",LEN(HQ68)-LEN(SUBSTITUTE(HQ68," ","")))))+1,99)&amp;"_"&amp;LEFT(HQ68,FIND(" ",HQ68)-1)&amp;"_"&amp;HR68))</f>
        <v/>
      </c>
      <c r="HV68" s="2" t="str">
        <f>IF(HX68="","",IF((LEN(HX68)-LEN(SUBSTITUTE(HX68,"male","")))/LEN("male")&gt;1,"!",IF(RIGHT(HX68,1)=")","",IF(RIGHT(HX68,2)=") ","",IF(RIGHT(HX68,2)=").","","!!")))))</f>
        <v/>
      </c>
      <c r="HW68" s="96"/>
      <c r="HX68" s="286"/>
      <c r="HY68" s="97" t="str">
        <f>IF(IC68="","",HY$3)</f>
        <v/>
      </c>
      <c r="HZ68" s="98" t="str">
        <f>IF(IC68="","",HY$1)</f>
        <v/>
      </c>
      <c r="IA68" s="293" t="str">
        <f t="shared" si="345"/>
        <v/>
      </c>
      <c r="IB68" s="293" t="str">
        <f t="shared" si="346"/>
        <v/>
      </c>
      <c r="IC68" s="101" t="str">
        <f>IF(IJ68="","",IF(ISNUMBER(SEARCH(":",IJ68)),MID(IJ68,FIND(":",IJ68)+2,FIND("(",IJ68)-FIND(":",IJ68)-3),LEFT(IJ68,FIND("(",IJ68)-2)))</f>
        <v/>
      </c>
      <c r="ID68" s="102" t="str">
        <f>IF(IJ68="","",MID(IJ68,FIND("(",IJ68)+1,4))</f>
        <v/>
      </c>
      <c r="IE68" s="103" t="str">
        <f>IF(ISNUMBER(SEARCH("*female*",IJ68)),"female",IF(ISNUMBER(SEARCH("*male*",IJ68)),"male",""))</f>
        <v/>
      </c>
      <c r="IF68" s="104" t="str">
        <f>IF(IJ68="","",IF(ISERROR(MID(IJ68,FIND("male,",IJ68)+6,(FIND(")",IJ68)-(FIND("male,",IJ68)+6))))=TRUE,"missing/error",MID(IJ68,FIND("male,",IJ68)+6,(FIND(")",IJ68)-(FIND("male,",IJ68)+6)))))</f>
        <v/>
      </c>
      <c r="IG68" s="105" t="str">
        <f>IF(IC68="","",(MID(IC68,(SEARCH("^^",SUBSTITUTE(IC68," ","^^",LEN(IC68)-LEN(SUBSTITUTE(IC68," ","")))))+1,99)&amp;"_"&amp;LEFT(IC68,FIND(" ",IC68)-1)&amp;"_"&amp;ID68))</f>
        <v/>
      </c>
      <c r="IH68" s="2" t="str">
        <f>IF(IJ68="","",IF((LEN(IJ68)-LEN(SUBSTITUTE(IJ68,"male","")))/LEN("male")&gt;1,"!",IF(RIGHT(IJ68,1)=")","",IF(RIGHT(IJ68,2)=") ","",IF(RIGHT(IJ68,2)=").","","!!")))))</f>
        <v/>
      </c>
      <c r="II68" s="96"/>
      <c r="IJ68" s="286"/>
      <c r="IK68" s="291" t="str">
        <f>IF(IO68="","",IK$3)</f>
        <v/>
      </c>
      <c r="IL68" s="292" t="str">
        <f>IF(IO68="","",IK$1)</f>
        <v/>
      </c>
      <c r="IM68" s="293" t="str">
        <f>IF(IO68="","",IK$2)</f>
        <v/>
      </c>
      <c r="IN68" s="293" t="str">
        <f>IF(IO68="","",IK$3)</f>
        <v/>
      </c>
      <c r="IO68" s="294" t="str">
        <f>IF(IV68="","",IF(ISNUMBER(SEARCH(":",IV68)),MID(IV68,FIND(":",IV68)+2,FIND("(",IV68)-FIND(":",IV68)-3),LEFT(IV68,FIND("(",IV68)-2)))</f>
        <v/>
      </c>
      <c r="IP68" s="295" t="str">
        <f>IF(IV68="","",MID(IV68,FIND("(",IV68)+1,4))</f>
        <v/>
      </c>
      <c r="IQ68" s="296" t="str">
        <f>IF(ISNUMBER(SEARCH("*female*",IV68)),"female",IF(ISNUMBER(SEARCH("*male*",IV68)),"male",""))</f>
        <v/>
      </c>
      <c r="IR68" s="297" t="str">
        <f>IF(IV68="","",IF(ISERROR(MID(IV68,FIND("male,",IV68)+6,(FIND(")",IV68)-(FIND("male,",IV68)+6))))=TRUE,"missing/error",MID(IV68,FIND("male,",IV68)+6,(FIND(")",IV68)-(FIND("male,",IV68)+6)))))</f>
        <v/>
      </c>
      <c r="IS68" s="298" t="str">
        <f>IF(IO68="","",(MID(IO68,(SEARCH("^^",SUBSTITUTE(IO68," ","^^",LEN(IO68)-LEN(SUBSTITUTE(IO68," ","")))))+1,99)&amp;"_"&amp;LEFT(IO68,FIND(" ",IO68)-1)&amp;"_"&amp;IP68))</f>
        <v/>
      </c>
      <c r="IT68" s="299" t="str">
        <f>IF(IV68="","",IF((LEN(IV68)-LEN(SUBSTITUTE(IV68,"male","")))/LEN("male")&gt;1,"!",IF(RIGHT(IV68,1)=")","",IF(RIGHT(IV68,2)=") ","",IF(RIGHT(IV68,2)=").","","!!")))))</f>
        <v/>
      </c>
      <c r="IU68" s="300"/>
      <c r="IV68" s="286"/>
      <c r="IW68" s="97" t="str">
        <f t="shared" si="284"/>
        <v/>
      </c>
      <c r="IX68" s="98" t="str">
        <f t="shared" si="285"/>
        <v/>
      </c>
      <c r="IY68" s="293" t="str">
        <f t="shared" si="125"/>
        <v/>
      </c>
      <c r="IZ68" s="293" t="str">
        <f t="shared" si="126"/>
        <v/>
      </c>
      <c r="JA68" s="101" t="str">
        <f t="shared" si="286"/>
        <v/>
      </c>
      <c r="JB68" s="102" t="str">
        <f t="shared" si="287"/>
        <v/>
      </c>
      <c r="JC68" s="103" t="str">
        <f t="shared" si="288"/>
        <v/>
      </c>
      <c r="JD68" s="104" t="str">
        <f t="shared" si="289"/>
        <v/>
      </c>
      <c r="JE68" s="105" t="str">
        <f t="shared" si="290"/>
        <v/>
      </c>
      <c r="JF68" s="2" t="str">
        <f>IF(JH68="","",IF((LEN(JH68)-LEN(SUBSTITUTE(JH68,"male","")))/LEN("male")&gt;1,"!",IF(RIGHT(JH68,1)=")","",IF(RIGHT(JH68,2)=") ","",IF(RIGHT(JH68,2)=").","","!!")))))</f>
        <v/>
      </c>
      <c r="JG68" s="96"/>
      <c r="JH68" s="286"/>
      <c r="JI68" s="97" t="str">
        <f>IF(JM68="","",JI$3)</f>
        <v/>
      </c>
      <c r="JJ68" s="98" t="str">
        <f>IF(JM68="","",JI$1)</f>
        <v/>
      </c>
      <c r="JK68" s="99"/>
      <c r="JL68" s="100"/>
      <c r="JM68" s="101" t="str">
        <f>IF(JT68="","",IF(ISNUMBER(SEARCH(":",JT68)),MID(JT68,FIND(":",JT68)+2,FIND("(",JT68)-FIND(":",JT68)-3),LEFT(JT68,FIND("(",JT68)-2)))</f>
        <v/>
      </c>
      <c r="JN68" s="102" t="str">
        <f>IF(JT68="","",MID(JT68,FIND("(",JT68)+1,4))</f>
        <v/>
      </c>
      <c r="JO68" s="103" t="str">
        <f>IF(ISNUMBER(SEARCH("*female*",JT68)),"female",IF(ISNUMBER(SEARCH("*male*",JT68)),"male",""))</f>
        <v/>
      </c>
      <c r="JP68" s="104" t="str">
        <f>IF(JT68="","",IF(ISERROR(MID(JT68,FIND("male,",JT68)+6,(FIND(")",JT68)-(FIND("male,",JT68)+6))))=TRUE,"missing/error",MID(JT68,FIND("male,",JT68)+6,(FIND(")",JT68)-(FIND("male,",JT68)+6)))))</f>
        <v/>
      </c>
      <c r="JQ68" s="105" t="str">
        <f>IF(JM68="","",(MID(JM68,(SEARCH("^^",SUBSTITUTE(JM68," ","^^",LEN(JM68)-LEN(SUBSTITUTE(JM68," ","")))))+1,99)&amp;"_"&amp;LEFT(JM68,FIND(" ",JM68)-1)&amp;"_"&amp;JN68))</f>
        <v/>
      </c>
      <c r="JR68" s="2" t="str">
        <f>IF(JT68="","",IF((LEN(JT68)-LEN(SUBSTITUTE(JT68,"male","")))/LEN("male")&gt;1,"!",IF(RIGHT(JT68,1)=")","",IF(RIGHT(JT68,2)=") ","",IF(RIGHT(JT68,2)=").","","!!")))))</f>
        <v/>
      </c>
      <c r="JS68" s="96"/>
      <c r="JT68" s="286"/>
      <c r="JU68" s="97" t="str">
        <f>IF(JY68="","",JU$3)</f>
        <v/>
      </c>
      <c r="JV68" s="98" t="str">
        <f>IF(JY68="","",JU$1)</f>
        <v/>
      </c>
      <c r="JW68" s="99"/>
      <c r="JX68" s="100"/>
      <c r="JY68" s="101" t="str">
        <f>IF(KF68="","",IF(ISNUMBER(SEARCH(":",KF68)),MID(KF68,FIND(":",KF68)+2,FIND("(",KF68)-FIND(":",KF68)-3),LEFT(KF68,FIND("(",KF68)-2)))</f>
        <v/>
      </c>
      <c r="JZ68" s="102" t="str">
        <f>IF(KF68="","",MID(KF68,FIND("(",KF68)+1,4))</f>
        <v/>
      </c>
      <c r="KA68" s="103" t="str">
        <f>IF(ISNUMBER(SEARCH("*female*",KF68)),"female",IF(ISNUMBER(SEARCH("*male*",KF68)),"male",""))</f>
        <v/>
      </c>
      <c r="KB68" s="104" t="str">
        <f>IF(KF68="","",IF(ISERROR(MID(KF68,FIND("male,",KF68)+6,(FIND(")",KF68)-(FIND("male,",KF68)+6))))=TRUE,"missing/error",MID(KF68,FIND("male,",KF68)+6,(FIND(")",KF68)-(FIND("male,",KF68)+6)))))</f>
        <v/>
      </c>
      <c r="KC68" s="105" t="str">
        <f>IF(JY68="","",(MID(JY68,(SEARCH("^^",SUBSTITUTE(JY68," ","^^",LEN(JY68)-LEN(SUBSTITUTE(JY68," ","")))))+1,99)&amp;"_"&amp;LEFT(JY68,FIND(" ",JY68)-1)&amp;"_"&amp;JZ68))</f>
        <v/>
      </c>
      <c r="KD68" s="2" t="str">
        <f>IF(KF68="","",IF((LEN(KF68)-LEN(SUBSTITUTE(KF68,"male","")))/LEN("male")&gt;1,"!",IF(RIGHT(KF68,1)=")","",IF(RIGHT(KF68,2)=") ","",IF(RIGHT(KF68,2)=").","","!!")))))</f>
        <v/>
      </c>
      <c r="KE68" s="96"/>
      <c r="KF68" s="286"/>
    </row>
    <row r="69" spans="1:292" ht="13.5" customHeight="1" x14ac:dyDescent="0.2">
      <c r="A69" s="21"/>
      <c r="B69" s="2" t="s">
        <v>2724</v>
      </c>
      <c r="C69" s="2" t="s">
        <v>2725</v>
      </c>
      <c r="E69" s="97"/>
      <c r="F69" s="98"/>
      <c r="G69" s="99"/>
      <c r="H69" s="100"/>
      <c r="I69" s="101"/>
      <c r="J69" s="102"/>
      <c r="K69" s="103"/>
      <c r="L69" s="104"/>
      <c r="M69" s="105"/>
      <c r="O69" s="96"/>
      <c r="P69" s="286"/>
      <c r="Q69" s="97"/>
      <c r="R69" s="98"/>
      <c r="S69" s="99"/>
      <c r="T69" s="100"/>
      <c r="U69" s="101"/>
      <c r="V69" s="102"/>
      <c r="W69" s="103"/>
      <c r="X69" s="104"/>
      <c r="Y69" s="105"/>
      <c r="AA69" s="96"/>
      <c r="AB69" s="286"/>
      <c r="AC69" s="97"/>
      <c r="AD69" s="98"/>
      <c r="AE69" s="99"/>
      <c r="AF69" s="100"/>
      <c r="AG69" s="101"/>
      <c r="AH69" s="102"/>
      <c r="AI69" s="103"/>
      <c r="AJ69" s="104"/>
      <c r="AK69" s="105"/>
      <c r="AM69" s="96"/>
      <c r="AN69" s="286"/>
      <c r="AO69" s="97"/>
      <c r="AP69" s="98"/>
      <c r="AQ69" s="99"/>
      <c r="AR69" s="100"/>
      <c r="AS69" s="101"/>
      <c r="AT69" s="102"/>
      <c r="AU69" s="103"/>
      <c r="AV69" s="104"/>
      <c r="AW69" s="105"/>
      <c r="AY69" s="96"/>
      <c r="AZ69" s="286"/>
      <c r="BA69" s="97"/>
      <c r="BB69" s="98"/>
      <c r="BC69" s="99"/>
      <c r="BD69" s="100"/>
      <c r="BE69" s="101"/>
      <c r="BF69" s="102"/>
      <c r="BG69" s="103"/>
      <c r="BH69" s="104"/>
      <c r="BI69" s="105"/>
      <c r="BK69" s="96"/>
      <c r="BL69" s="286"/>
      <c r="BM69" s="97"/>
      <c r="BN69" s="98"/>
      <c r="BO69" s="99"/>
      <c r="BP69" s="100"/>
      <c r="BQ69" s="101"/>
      <c r="BR69" s="102"/>
      <c r="BS69" s="103"/>
      <c r="BT69" s="104"/>
      <c r="BU69" s="105"/>
      <c r="BW69" s="96"/>
      <c r="BX69" s="286"/>
      <c r="BY69" s="97"/>
      <c r="BZ69" s="98"/>
      <c r="CA69" s="99"/>
      <c r="CB69" s="100"/>
      <c r="CC69" s="101"/>
      <c r="CD69" s="102"/>
      <c r="CE69" s="103"/>
      <c r="CF69" s="104"/>
      <c r="CG69" s="105"/>
      <c r="CI69" s="96"/>
      <c r="CJ69" s="286"/>
      <c r="CK69" s="97"/>
      <c r="CL69" s="98"/>
      <c r="CM69" s="99"/>
      <c r="CN69" s="100"/>
      <c r="CO69" s="101"/>
      <c r="CP69" s="102"/>
      <c r="CQ69" s="103"/>
      <c r="CR69" s="104"/>
      <c r="CS69" s="105"/>
      <c r="CU69" s="96"/>
      <c r="CV69" s="286"/>
      <c r="CW69" s="97"/>
      <c r="CX69" s="98"/>
      <c r="CY69" s="99"/>
      <c r="CZ69" s="100"/>
      <c r="DA69" s="101"/>
      <c r="DB69" s="102"/>
      <c r="DC69" s="103"/>
      <c r="DD69" s="104"/>
      <c r="DE69" s="105"/>
      <c r="DG69" s="96"/>
      <c r="DH69" s="286"/>
      <c r="DI69" s="97"/>
      <c r="DJ69" s="98"/>
      <c r="DK69" s="99"/>
      <c r="DL69" s="100"/>
      <c r="DM69" s="101"/>
      <c r="DN69" s="102"/>
      <c r="DO69" s="103"/>
      <c r="DP69" s="104"/>
      <c r="DQ69" s="105"/>
      <c r="DS69" s="96"/>
      <c r="DT69" s="286"/>
      <c r="DU69" s="97"/>
      <c r="DV69" s="98"/>
      <c r="DW69" s="284"/>
      <c r="DX69" s="100"/>
      <c r="DY69" s="101"/>
      <c r="DZ69" s="102"/>
      <c r="EA69" s="103"/>
      <c r="EB69" s="104"/>
      <c r="EC69" s="105"/>
      <c r="EE69" s="96"/>
      <c r="EF69" s="286"/>
      <c r="EG69" s="97"/>
      <c r="EH69" s="98"/>
      <c r="EI69" s="99"/>
      <c r="EJ69" s="100"/>
      <c r="EK69" s="101"/>
      <c r="EL69" s="102"/>
      <c r="EM69" s="103"/>
      <c r="EN69" s="104"/>
      <c r="EO69" s="105"/>
      <c r="EQ69" s="96"/>
      <c r="ER69" s="286"/>
      <c r="ES69" s="97"/>
      <c r="ET69" s="98"/>
      <c r="EU69" s="99"/>
      <c r="EV69" s="100"/>
      <c r="EW69" s="101"/>
      <c r="EX69" s="102"/>
      <c r="EY69" s="103"/>
      <c r="EZ69" s="104"/>
      <c r="FA69" s="105"/>
      <c r="FC69" s="96"/>
      <c r="FD69" s="286"/>
      <c r="FE69" s="97"/>
      <c r="FF69" s="98"/>
      <c r="FG69" s="99"/>
      <c r="FH69" s="100"/>
      <c r="FI69" s="101"/>
      <c r="FJ69" s="102"/>
      <c r="FK69" s="103"/>
      <c r="FL69" s="104"/>
      <c r="FM69" s="105"/>
      <c r="FO69" s="96"/>
      <c r="FP69" s="286"/>
      <c r="FQ69" s="97"/>
      <c r="FR69" s="98"/>
      <c r="FS69" s="99"/>
      <c r="FT69" s="100"/>
      <c r="FU69" s="101"/>
      <c r="FV69" s="102"/>
      <c r="FW69" s="103"/>
      <c r="FX69" s="104"/>
      <c r="FY69" s="105"/>
      <c r="GA69" s="96"/>
      <c r="GB69" s="286"/>
      <c r="GC69" s="97"/>
      <c r="GD69" s="98"/>
      <c r="GE69" s="99"/>
      <c r="GF69" s="100"/>
      <c r="GG69" s="101"/>
      <c r="GH69" s="102"/>
      <c r="GI69" s="103"/>
      <c r="GJ69" s="104"/>
      <c r="GK69" s="105"/>
      <c r="GM69" s="96"/>
      <c r="GN69" s="286"/>
      <c r="GO69" s="97"/>
      <c r="GP69" s="98"/>
      <c r="GQ69" s="99"/>
      <c r="GR69" s="100"/>
      <c r="GS69" s="101"/>
      <c r="GT69" s="102"/>
      <c r="GU69" s="103"/>
      <c r="GV69" s="104"/>
      <c r="GW69" s="105"/>
      <c r="GY69" s="96"/>
      <c r="GZ69" s="286"/>
      <c r="HA69" s="97"/>
      <c r="HB69" s="98"/>
      <c r="HC69" s="293" t="str">
        <f t="shared" si="220"/>
        <v/>
      </c>
      <c r="HD69" s="293" t="str">
        <f t="shared" si="221"/>
        <v/>
      </c>
      <c r="HE69" s="101"/>
      <c r="HF69" s="102"/>
      <c r="HG69" s="103"/>
      <c r="HH69" s="104"/>
      <c r="HI69" s="105"/>
      <c r="HK69" s="96"/>
      <c r="HL69" s="286"/>
      <c r="HM69" s="97"/>
      <c r="HN69" s="98"/>
      <c r="HO69" s="293" t="str">
        <f t="shared" si="96"/>
        <v/>
      </c>
      <c r="HP69" s="293" t="str">
        <f t="shared" si="97"/>
        <v/>
      </c>
      <c r="HQ69" s="101"/>
      <c r="HR69" s="102"/>
      <c r="HS69" s="103"/>
      <c r="HT69" s="104" t="str">
        <f t="shared" si="25"/>
        <v/>
      </c>
      <c r="HU69" s="105"/>
      <c r="HW69" s="96"/>
      <c r="HX69" s="286"/>
      <c r="HY69" s="97"/>
      <c r="HZ69" s="98"/>
      <c r="IA69" s="293" t="str">
        <f t="shared" si="345"/>
        <v/>
      </c>
      <c r="IB69" s="293" t="str">
        <f t="shared" si="346"/>
        <v/>
      </c>
      <c r="IC69" s="101"/>
      <c r="ID69" s="102"/>
      <c r="IE69" s="103"/>
      <c r="IF69" s="104"/>
      <c r="IG69" s="105"/>
      <c r="II69" s="96"/>
      <c r="IJ69" s="286"/>
      <c r="IK69" s="291"/>
      <c r="IL69" s="292"/>
      <c r="IM69" s="293"/>
      <c r="IN69" s="293"/>
      <c r="IO69" s="294"/>
      <c r="IP69" s="295"/>
      <c r="IQ69" s="296"/>
      <c r="IR69" s="297"/>
      <c r="IS69" s="298"/>
      <c r="IT69" s="299"/>
      <c r="IU69" s="300"/>
      <c r="IV69" s="286"/>
      <c r="IW69" s="97">
        <f t="shared" si="284"/>
        <v>44926</v>
      </c>
      <c r="IX69" s="98" t="str">
        <f t="shared" si="285"/>
        <v>Meloni I</v>
      </c>
      <c r="IY69" s="293">
        <f t="shared" si="125"/>
        <v>44856</v>
      </c>
      <c r="IZ69" s="293">
        <f t="shared" si="126"/>
        <v>44926</v>
      </c>
      <c r="JA69" s="101" t="str">
        <f t="shared" si="286"/>
        <v>Gilberto Pichetto Fratin</v>
      </c>
      <c r="JB69" s="102" t="str">
        <f t="shared" si="287"/>
        <v>1954</v>
      </c>
      <c r="JC69" s="103" t="str">
        <f t="shared" si="288"/>
        <v>male</v>
      </c>
      <c r="JD69" s="104" t="str">
        <f t="shared" si="289"/>
        <v>it_fi01</v>
      </c>
      <c r="JE69" s="105" t="str">
        <f t="shared" si="290"/>
        <v>Fratin_Gilberto_1954</v>
      </c>
      <c r="JG69" s="96"/>
      <c r="JH69" s="286" t="s">
        <v>2726</v>
      </c>
      <c r="JI69" s="97"/>
      <c r="JJ69" s="98"/>
      <c r="JK69" s="99"/>
      <c r="JL69" s="100"/>
      <c r="JM69" s="101"/>
      <c r="JN69" s="102"/>
      <c r="JO69" s="103"/>
      <c r="JP69" s="104"/>
      <c r="JQ69" s="105"/>
      <c r="JS69" s="96"/>
      <c r="JT69" s="286"/>
      <c r="JU69" s="97"/>
      <c r="JV69" s="98"/>
      <c r="JW69" s="99"/>
      <c r="JX69" s="100"/>
      <c r="JY69" s="101"/>
      <c r="JZ69" s="102"/>
      <c r="KA69" s="103"/>
      <c r="KB69" s="104"/>
      <c r="KC69" s="105"/>
      <c r="KE69" s="96"/>
      <c r="KF69" s="286"/>
    </row>
    <row r="70" spans="1:292" ht="13.5" customHeight="1" x14ac:dyDescent="0.2">
      <c r="A70" s="21"/>
      <c r="B70" s="2" t="s">
        <v>2638</v>
      </c>
      <c r="E70" s="97"/>
      <c r="F70" s="98"/>
      <c r="G70" s="99"/>
      <c r="H70" s="100"/>
      <c r="I70" s="101"/>
      <c r="J70" s="102"/>
      <c r="K70" s="103"/>
      <c r="L70" s="104"/>
      <c r="M70" s="105"/>
      <c r="O70" s="96"/>
      <c r="P70" s="286"/>
      <c r="Q70" s="97"/>
      <c r="R70" s="98"/>
      <c r="S70" s="99"/>
      <c r="T70" s="100"/>
      <c r="U70" s="101"/>
      <c r="V70" s="102"/>
      <c r="W70" s="103"/>
      <c r="X70" s="104"/>
      <c r="Y70" s="105"/>
      <c r="AA70" s="96"/>
      <c r="AB70" s="286"/>
      <c r="AC70" s="97"/>
      <c r="AD70" s="98"/>
      <c r="AE70" s="99"/>
      <c r="AF70" s="100"/>
      <c r="AG70" s="101"/>
      <c r="AH70" s="102"/>
      <c r="AI70" s="103"/>
      <c r="AJ70" s="104"/>
      <c r="AK70" s="105"/>
      <c r="AM70" s="96"/>
      <c r="AN70" s="286"/>
      <c r="AO70" s="97"/>
      <c r="AP70" s="98"/>
      <c r="AQ70" s="99"/>
      <c r="AR70" s="100"/>
      <c r="AS70" s="101"/>
      <c r="AT70" s="102"/>
      <c r="AU70" s="103"/>
      <c r="AV70" s="104"/>
      <c r="AW70" s="105"/>
      <c r="AY70" s="96"/>
      <c r="AZ70" s="286"/>
      <c r="BA70" s="97"/>
      <c r="BB70" s="98"/>
      <c r="BC70" s="99"/>
      <c r="BD70" s="100"/>
      <c r="BE70" s="101"/>
      <c r="BF70" s="102"/>
      <c r="BG70" s="103"/>
      <c r="BH70" s="104"/>
      <c r="BI70" s="105"/>
      <c r="BK70" s="96"/>
      <c r="BL70" s="286"/>
      <c r="BM70" s="97"/>
      <c r="BN70" s="98"/>
      <c r="BO70" s="99"/>
      <c r="BP70" s="100"/>
      <c r="BQ70" s="101"/>
      <c r="BR70" s="102"/>
      <c r="BS70" s="103"/>
      <c r="BT70" s="104"/>
      <c r="BU70" s="105"/>
      <c r="BW70" s="96"/>
      <c r="BX70" s="286"/>
      <c r="BY70" s="97"/>
      <c r="BZ70" s="98"/>
      <c r="CA70" s="99"/>
      <c r="CB70" s="100"/>
      <c r="CC70" s="101"/>
      <c r="CD70" s="102"/>
      <c r="CE70" s="103"/>
      <c r="CF70" s="104"/>
      <c r="CG70" s="105"/>
      <c r="CI70" s="96"/>
      <c r="CJ70" s="286"/>
      <c r="CK70" s="97"/>
      <c r="CL70" s="98"/>
      <c r="CM70" s="99"/>
      <c r="CN70" s="100"/>
      <c r="CO70" s="101"/>
      <c r="CP70" s="102"/>
      <c r="CQ70" s="103"/>
      <c r="CR70" s="104"/>
      <c r="CS70" s="105"/>
      <c r="CU70" s="96"/>
      <c r="CV70" s="286"/>
      <c r="CW70" s="97"/>
      <c r="CX70" s="98"/>
      <c r="CY70" s="99"/>
      <c r="CZ70" s="100"/>
      <c r="DA70" s="101"/>
      <c r="DB70" s="102"/>
      <c r="DC70" s="103"/>
      <c r="DD70" s="104"/>
      <c r="DE70" s="105"/>
      <c r="DG70" s="96"/>
      <c r="DH70" s="286"/>
      <c r="DI70" s="97"/>
      <c r="DJ70" s="98"/>
      <c r="DK70" s="99"/>
      <c r="DL70" s="100"/>
      <c r="DM70" s="101"/>
      <c r="DN70" s="102"/>
      <c r="DO70" s="103"/>
      <c r="DP70" s="104"/>
      <c r="DQ70" s="105"/>
      <c r="DS70" s="96"/>
      <c r="DT70" s="286"/>
      <c r="DU70" s="97"/>
      <c r="DV70" s="98"/>
      <c r="DW70" s="99"/>
      <c r="DX70" s="100"/>
      <c r="DY70" s="101"/>
      <c r="DZ70" s="102"/>
      <c r="EA70" s="103"/>
      <c r="EB70" s="104"/>
      <c r="EC70" s="105"/>
      <c r="EE70" s="96"/>
      <c r="EF70" s="286"/>
      <c r="EG70" s="97"/>
      <c r="EH70" s="98"/>
      <c r="EI70" s="99"/>
      <c r="EJ70" s="100"/>
      <c r="EK70" s="101"/>
      <c r="EL70" s="102"/>
      <c r="EM70" s="103"/>
      <c r="EN70" s="104"/>
      <c r="EO70" s="105"/>
      <c r="EQ70" s="96"/>
      <c r="ER70" s="286"/>
      <c r="ES70" s="97"/>
      <c r="ET70" s="98"/>
      <c r="EU70" s="99"/>
      <c r="EV70" s="100"/>
      <c r="EW70" s="101"/>
      <c r="EX70" s="102"/>
      <c r="EY70" s="103"/>
      <c r="EZ70" s="104"/>
      <c r="FA70" s="105"/>
      <c r="FC70" s="96"/>
      <c r="FD70" s="286"/>
      <c r="FE70" s="97"/>
      <c r="FF70" s="98"/>
      <c r="FG70" s="99"/>
      <c r="FH70" s="100"/>
      <c r="FI70" s="101"/>
      <c r="FJ70" s="102"/>
      <c r="FK70" s="103"/>
      <c r="FL70" s="104"/>
      <c r="FM70" s="105"/>
      <c r="FO70" s="96"/>
      <c r="FP70" s="286"/>
      <c r="FQ70" s="97"/>
      <c r="FR70" s="98"/>
      <c r="FS70" s="99"/>
      <c r="FT70" s="100"/>
      <c r="FU70" s="101"/>
      <c r="FV70" s="102"/>
      <c r="FW70" s="103"/>
      <c r="FX70" s="104"/>
      <c r="FY70" s="105"/>
      <c r="GA70" s="96"/>
      <c r="GB70" s="286"/>
      <c r="GC70" s="97"/>
      <c r="GD70" s="98"/>
      <c r="GE70" s="99"/>
      <c r="GF70" s="100"/>
      <c r="GG70" s="101"/>
      <c r="GH70" s="102"/>
      <c r="GI70" s="103"/>
      <c r="GJ70" s="104"/>
      <c r="GK70" s="105"/>
      <c r="GM70" s="96"/>
      <c r="GN70" s="286"/>
      <c r="GO70" s="97"/>
      <c r="GP70" s="98"/>
      <c r="GQ70" s="99"/>
      <c r="GR70" s="100"/>
      <c r="GS70" s="101"/>
      <c r="GT70" s="102"/>
      <c r="GU70" s="103"/>
      <c r="GV70" s="104"/>
      <c r="GW70" s="105"/>
      <c r="GY70" s="96"/>
      <c r="GZ70" s="286"/>
      <c r="HA70" s="97"/>
      <c r="HB70" s="98"/>
      <c r="HC70" s="293" t="str">
        <f t="shared" si="220"/>
        <v/>
      </c>
      <c r="HD70" s="293" t="str">
        <f t="shared" si="221"/>
        <v/>
      </c>
      <c r="HE70" s="101"/>
      <c r="HF70" s="102"/>
      <c r="HG70" s="103"/>
      <c r="HH70" s="104"/>
      <c r="HI70" s="105"/>
      <c r="HK70" s="96"/>
      <c r="HL70" s="286"/>
      <c r="HM70" s="97"/>
      <c r="HN70" s="98"/>
      <c r="HO70" s="293" t="str">
        <f t="shared" si="96"/>
        <v/>
      </c>
      <c r="HP70" s="293" t="str">
        <f t="shared" si="97"/>
        <v/>
      </c>
      <c r="HQ70" s="101"/>
      <c r="HR70" s="102"/>
      <c r="HS70" s="103"/>
      <c r="HT70" s="104" t="str">
        <f t="shared" si="25"/>
        <v/>
      </c>
      <c r="HU70" s="105"/>
      <c r="HW70" s="96"/>
      <c r="HX70" s="286"/>
      <c r="HY70" s="97"/>
      <c r="HZ70" s="98"/>
      <c r="IA70" s="293" t="str">
        <f t="shared" si="345"/>
        <v/>
      </c>
      <c r="IB70" s="293" t="str">
        <f t="shared" si="346"/>
        <v/>
      </c>
      <c r="IC70" s="101"/>
      <c r="ID70" s="102"/>
      <c r="IE70" s="103"/>
      <c r="IF70" s="104"/>
      <c r="IG70" s="105"/>
      <c r="II70" s="96"/>
      <c r="IJ70" s="286"/>
      <c r="IK70" s="291">
        <f t="shared" ref="IK70:IK75" si="347">IF(IO70="","",IK$3)</f>
        <v>44856</v>
      </c>
      <c r="IL70" s="292" t="str">
        <f t="shared" ref="IL70:IL75" si="348">IF(IO70="","",IK$1)</f>
        <v>Draghi I</v>
      </c>
      <c r="IM70" s="293">
        <f t="shared" ref="IM70:IM75" si="349">IF(IO70="","",IK$2)</f>
        <v>44240</v>
      </c>
      <c r="IN70" s="293">
        <f t="shared" ref="IN70:IN75" si="350">IF(IO70="","",IK$3)</f>
        <v>44856</v>
      </c>
      <c r="IO70" s="294" t="str">
        <f t="shared" ref="IO70:IO75" si="351">IF(IV70="","",IF(ISNUMBER(SEARCH(":",IV70)),MID(IV70,FIND(":",IV70)+2,FIND("(",IV70)-FIND(":",IV70)-3),LEFT(IV70,FIND("(",IV70)-2)))</f>
        <v>Elena Bonetti</v>
      </c>
      <c r="IP70" s="295" t="str">
        <f t="shared" ref="IP70:IP75" si="352">IF(IV70="","",MID(IV70,FIND("(",IV70)+1,4))</f>
        <v>1974</v>
      </c>
      <c r="IQ70" s="296" t="str">
        <f t="shared" ref="IQ70:IQ75" si="353">IF(ISNUMBER(SEARCH("*female*",IV70)),"female",IF(ISNUMBER(SEARCH("*male*",IV70)),"male",""))</f>
        <v>female</v>
      </c>
      <c r="IR70" s="297" t="str">
        <f t="shared" ref="IR70:IR75" si="354">IF(IV70="","",IF(ISERROR(MID(IV70,FIND("male,",IV70)+6,(FIND(")",IV70)-(FIND("male,",IV70)+6))))=TRUE,"missing/error",MID(IV70,FIND("male,",IV70)+6,(FIND(")",IV70)-(FIND("male,",IV70)+6)))))</f>
        <v>it_iv01</v>
      </c>
      <c r="IS70" s="298" t="str">
        <f t="shared" ref="IS70:IS75" si="355">IF(IO70="","",(MID(IO70,(SEARCH("^^",SUBSTITUTE(IO70," ","^^",LEN(IO70)-LEN(SUBSTITUTE(IO70," ","")))))+1,99)&amp;"_"&amp;LEFT(IO70,FIND(" ",IO70)-1)&amp;"_"&amp;IP70))</f>
        <v>Bonetti_Elena_1974</v>
      </c>
      <c r="IT70" s="299" t="str">
        <f t="shared" ref="IT70:IT75" si="356">IF(IV70="","",IF((LEN(IV70)-LEN(SUBSTITUTE(IV70,"male","")))/LEN("male")&gt;1,"!",IF(RIGHT(IV70,1)=")","",IF(RIGHT(IV70,2)=") ","",IF(RIGHT(IV70,2)=").","","!!")))))</f>
        <v/>
      </c>
      <c r="IU70" s="300"/>
      <c r="IV70" s="286" t="s">
        <v>2596</v>
      </c>
      <c r="IW70" s="97" t="str">
        <f t="shared" si="284"/>
        <v/>
      </c>
      <c r="IX70" s="98" t="str">
        <f t="shared" si="285"/>
        <v/>
      </c>
      <c r="IY70" s="293" t="str">
        <f t="shared" si="125"/>
        <v/>
      </c>
      <c r="IZ70" s="293" t="str">
        <f t="shared" si="126"/>
        <v/>
      </c>
      <c r="JA70" s="101" t="str">
        <f t="shared" si="286"/>
        <v/>
      </c>
      <c r="JB70" s="102" t="str">
        <f t="shared" si="287"/>
        <v/>
      </c>
      <c r="JC70" s="103" t="str">
        <f t="shared" si="288"/>
        <v/>
      </c>
      <c r="JD70" s="104" t="str">
        <f t="shared" si="289"/>
        <v/>
      </c>
      <c r="JE70" s="105" t="str">
        <f t="shared" si="290"/>
        <v/>
      </c>
      <c r="JG70" s="96"/>
      <c r="JH70" s="286"/>
      <c r="JI70" s="97"/>
      <c r="JJ70" s="98"/>
      <c r="JK70" s="99"/>
      <c r="JL70" s="100"/>
      <c r="JM70" s="101"/>
      <c r="JN70" s="102"/>
      <c r="JO70" s="103"/>
      <c r="JP70" s="104"/>
      <c r="JQ70" s="105"/>
      <c r="JS70" s="96"/>
      <c r="JT70" s="286"/>
      <c r="JU70" s="97"/>
      <c r="JV70" s="98"/>
      <c r="JW70" s="99"/>
      <c r="JX70" s="100"/>
      <c r="JY70" s="101"/>
      <c r="JZ70" s="102"/>
      <c r="KA70" s="103"/>
      <c r="KB70" s="104"/>
      <c r="KC70" s="105"/>
      <c r="KE70" s="96"/>
      <c r="KF70" s="286"/>
    </row>
    <row r="71" spans="1:292" ht="13.5" customHeight="1" x14ac:dyDescent="0.2">
      <c r="A71" s="21"/>
      <c r="B71" s="2" t="s">
        <v>488</v>
      </c>
      <c r="C71" s="2" t="s">
        <v>489</v>
      </c>
      <c r="E71" s="97" t="s">
        <v>286</v>
      </c>
      <c r="F71" s="98" t="s">
        <v>286</v>
      </c>
      <c r="G71" s="99"/>
      <c r="H71" s="100"/>
      <c r="I71" s="101" t="s">
        <v>286</v>
      </c>
      <c r="J71" s="102" t="s">
        <v>286</v>
      </c>
      <c r="K71" s="103" t="s">
        <v>286</v>
      </c>
      <c r="L71" s="104" t="s">
        <v>286</v>
      </c>
      <c r="M71" s="105" t="s">
        <v>286</v>
      </c>
      <c r="O71" s="96"/>
      <c r="P71" s="286"/>
      <c r="Q71" s="97" t="s">
        <v>286</v>
      </c>
      <c r="R71" s="98" t="s">
        <v>286</v>
      </c>
      <c r="S71" s="99"/>
      <c r="T71" s="100"/>
      <c r="U71" s="101" t="s">
        <v>286</v>
      </c>
      <c r="V71" s="102" t="s">
        <v>286</v>
      </c>
      <c r="W71" s="103" t="s">
        <v>286</v>
      </c>
      <c r="X71" s="104" t="s">
        <v>286</v>
      </c>
      <c r="Y71" s="105" t="s">
        <v>286</v>
      </c>
      <c r="Z71" s="2" t="s">
        <v>286</v>
      </c>
      <c r="AA71" s="96"/>
      <c r="AB71" s="286"/>
      <c r="AC71" s="97" t="s">
        <v>286</v>
      </c>
      <c r="AD71" s="98" t="s">
        <v>286</v>
      </c>
      <c r="AE71" s="99" t="s">
        <v>286</v>
      </c>
      <c r="AF71" s="100" t="s">
        <v>286</v>
      </c>
      <c r="AG71" s="101" t="s">
        <v>286</v>
      </c>
      <c r="AH71" s="102" t="s">
        <v>286</v>
      </c>
      <c r="AI71" s="103" t="s">
        <v>286</v>
      </c>
      <c r="AJ71" s="104" t="s">
        <v>286</v>
      </c>
      <c r="AK71" s="105" t="s">
        <v>286</v>
      </c>
      <c r="AM71" s="96"/>
      <c r="AN71" s="286"/>
      <c r="AO71" s="97" t="s">
        <v>286</v>
      </c>
      <c r="AP71" s="98" t="s">
        <v>286</v>
      </c>
      <c r="AQ71" s="99" t="s">
        <v>286</v>
      </c>
      <c r="AR71" s="100" t="s">
        <v>286</v>
      </c>
      <c r="AS71" s="101" t="s">
        <v>286</v>
      </c>
      <c r="AT71" s="102" t="s">
        <v>286</v>
      </c>
      <c r="AU71" s="103" t="s">
        <v>286</v>
      </c>
      <c r="AV71" s="104" t="s">
        <v>286</v>
      </c>
      <c r="AW71" s="105" t="s">
        <v>286</v>
      </c>
      <c r="AX71" s="2" t="s">
        <v>286</v>
      </c>
      <c r="AY71" s="96"/>
      <c r="AZ71" s="286"/>
      <c r="BA71" s="97" t="s">
        <v>286</v>
      </c>
      <c r="BB71" s="98" t="s">
        <v>286</v>
      </c>
      <c r="BC71" s="99" t="s">
        <v>286</v>
      </c>
      <c r="BD71" s="100" t="s">
        <v>286</v>
      </c>
      <c r="BE71" s="101" t="s">
        <v>286</v>
      </c>
      <c r="BF71" s="102" t="s">
        <v>286</v>
      </c>
      <c r="BG71" s="103" t="s">
        <v>286</v>
      </c>
      <c r="BH71" s="104" t="s">
        <v>286</v>
      </c>
      <c r="BI71" s="105" t="s">
        <v>286</v>
      </c>
      <c r="BJ71" s="2" t="s">
        <v>286</v>
      </c>
      <c r="BK71" s="96"/>
      <c r="BL71" s="286"/>
      <c r="BM71" s="97" t="s">
        <v>286</v>
      </c>
      <c r="BN71" s="98" t="s">
        <v>286</v>
      </c>
      <c r="BO71" s="99"/>
      <c r="BP71" s="100"/>
      <c r="BQ71" s="101" t="s">
        <v>286</v>
      </c>
      <c r="BR71" s="102" t="s">
        <v>286</v>
      </c>
      <c r="BS71" s="103" t="s">
        <v>286</v>
      </c>
      <c r="BT71" s="104" t="s">
        <v>286</v>
      </c>
      <c r="BU71" s="105" t="s">
        <v>286</v>
      </c>
      <c r="BV71" s="2" t="s">
        <v>286</v>
      </c>
      <c r="BW71" s="96"/>
      <c r="BX71" s="286"/>
      <c r="BY71" s="97">
        <v>36089</v>
      </c>
      <c r="BZ71" s="98" t="s">
        <v>513</v>
      </c>
      <c r="CA71" s="99">
        <v>35202</v>
      </c>
      <c r="CB71" s="100">
        <v>36089</v>
      </c>
      <c r="CC71" s="101" t="s">
        <v>1173</v>
      </c>
      <c r="CD71" s="102" t="s">
        <v>566</v>
      </c>
      <c r="CE71" s="103" t="s">
        <v>620</v>
      </c>
      <c r="CF71" s="104" t="s">
        <v>1403</v>
      </c>
      <c r="CG71" s="105" t="s">
        <v>1174</v>
      </c>
      <c r="CH71" s="2" t="s">
        <v>286</v>
      </c>
      <c r="CI71" s="96"/>
      <c r="CJ71" s="286" t="s">
        <v>1194</v>
      </c>
      <c r="CK71" s="97">
        <v>36516</v>
      </c>
      <c r="CL71" s="98" t="s">
        <v>514</v>
      </c>
      <c r="CM71" s="99">
        <v>36089</v>
      </c>
      <c r="CN71" s="100">
        <v>36516</v>
      </c>
      <c r="CO71" s="101" t="s">
        <v>1175</v>
      </c>
      <c r="CP71" s="102" t="s">
        <v>599</v>
      </c>
      <c r="CQ71" s="103" t="s">
        <v>620</v>
      </c>
      <c r="CR71" s="104" t="s">
        <v>1364</v>
      </c>
      <c r="CS71" s="105" t="s">
        <v>1176</v>
      </c>
      <c r="CT71" s="2" t="s">
        <v>286</v>
      </c>
      <c r="CU71" s="96"/>
      <c r="CV71" s="286" t="s">
        <v>1194</v>
      </c>
      <c r="CW71" s="97">
        <v>36641</v>
      </c>
      <c r="CX71" s="98" t="s">
        <v>515</v>
      </c>
      <c r="CY71" s="99">
        <v>36516</v>
      </c>
      <c r="CZ71" s="100">
        <v>36641</v>
      </c>
      <c r="DA71" s="101" t="s">
        <v>1175</v>
      </c>
      <c r="DB71" s="102" t="s">
        <v>599</v>
      </c>
      <c r="DC71" s="103" t="s">
        <v>620</v>
      </c>
      <c r="DD71" s="104" t="s">
        <v>1364</v>
      </c>
      <c r="DE71" s="105" t="s">
        <v>1176</v>
      </c>
      <c r="DF71" s="2" t="s">
        <v>286</v>
      </c>
      <c r="DG71" s="96"/>
      <c r="DH71" s="286" t="s">
        <v>1194</v>
      </c>
      <c r="DI71" s="97">
        <v>37053</v>
      </c>
      <c r="DJ71" s="98" t="s">
        <v>516</v>
      </c>
      <c r="DK71" s="99">
        <v>36641</v>
      </c>
      <c r="DL71" s="100">
        <v>37053</v>
      </c>
      <c r="DM71" s="101" t="s">
        <v>1116</v>
      </c>
      <c r="DN71" s="102" t="s">
        <v>727</v>
      </c>
      <c r="DO71" s="103" t="s">
        <v>620</v>
      </c>
      <c r="DP71" s="104" t="s">
        <v>1478</v>
      </c>
      <c r="DQ71" s="105" t="s">
        <v>1117</v>
      </c>
      <c r="DR71" s="2" t="s">
        <v>286</v>
      </c>
      <c r="DS71" s="96"/>
      <c r="DT71" s="286"/>
      <c r="DU71" s="97">
        <v>38465</v>
      </c>
      <c r="DV71" s="98" t="s">
        <v>517</v>
      </c>
      <c r="DW71" s="284">
        <v>37053</v>
      </c>
      <c r="DX71" s="100">
        <v>38465</v>
      </c>
      <c r="DY71" s="101" t="s">
        <v>907</v>
      </c>
      <c r="DZ71" s="102">
        <v>1966</v>
      </c>
      <c r="EA71" s="103" t="s">
        <v>531</v>
      </c>
      <c r="EB71" s="104" t="s">
        <v>1357</v>
      </c>
      <c r="EC71" s="105" t="s">
        <v>2263</v>
      </c>
      <c r="EE71" s="96"/>
      <c r="EF71" s="286"/>
      <c r="EG71" s="97">
        <v>38854</v>
      </c>
      <c r="EH71" s="98" t="s">
        <v>518</v>
      </c>
      <c r="EI71" s="99">
        <v>38465</v>
      </c>
      <c r="EJ71" s="100">
        <v>38854</v>
      </c>
      <c r="EK71" s="101" t="s">
        <v>907</v>
      </c>
      <c r="EL71" s="102" t="s">
        <v>561</v>
      </c>
      <c r="EM71" s="103" t="s">
        <v>620</v>
      </c>
      <c r="EN71" s="104" t="s">
        <v>1357</v>
      </c>
      <c r="EO71" s="105" t="s">
        <v>908</v>
      </c>
      <c r="EQ71" s="96"/>
      <c r="ER71" s="286" t="s">
        <v>1194</v>
      </c>
      <c r="ES71" s="97" t="s">
        <v>286</v>
      </c>
      <c r="ET71" s="98" t="s">
        <v>286</v>
      </c>
      <c r="EU71" s="99"/>
      <c r="EV71" s="100"/>
      <c r="EW71" s="101" t="s">
        <v>286</v>
      </c>
      <c r="EX71" s="102" t="s">
        <v>286</v>
      </c>
      <c r="EY71" s="103" t="s">
        <v>286</v>
      </c>
      <c r="EZ71" s="104" t="s">
        <v>286</v>
      </c>
      <c r="FA71" s="105" t="s">
        <v>286</v>
      </c>
      <c r="FB71" s="2" t="s">
        <v>286</v>
      </c>
      <c r="FC71" s="96"/>
      <c r="FD71" s="286"/>
      <c r="FE71" s="97">
        <v>40863</v>
      </c>
      <c r="FF71" s="98" t="s">
        <v>520</v>
      </c>
      <c r="FG71" s="99">
        <v>39576</v>
      </c>
      <c r="FH71" s="100">
        <v>40863</v>
      </c>
      <c r="FI71" s="101" t="s">
        <v>1177</v>
      </c>
      <c r="FJ71" s="102" t="s">
        <v>674</v>
      </c>
      <c r="FK71" s="103" t="s">
        <v>620</v>
      </c>
      <c r="FL71" s="104" t="s">
        <v>1357</v>
      </c>
      <c r="FM71" s="105" t="s">
        <v>1178</v>
      </c>
      <c r="FO71" s="96"/>
      <c r="FP71" s="286" t="s">
        <v>1194</v>
      </c>
      <c r="FQ71" s="97" t="s">
        <v>286</v>
      </c>
      <c r="FR71" s="98" t="s">
        <v>286</v>
      </c>
      <c r="FS71" s="99" t="s">
        <v>286</v>
      </c>
      <c r="FT71" s="100" t="s">
        <v>286</v>
      </c>
      <c r="FU71" s="101" t="s">
        <v>286</v>
      </c>
      <c r="FV71" s="102" t="s">
        <v>286</v>
      </c>
      <c r="FW71" s="103" t="s">
        <v>286</v>
      </c>
      <c r="FX71" s="104" t="s">
        <v>286</v>
      </c>
      <c r="FY71" s="105" t="s">
        <v>286</v>
      </c>
      <c r="GA71" s="96"/>
      <c r="GB71" s="286"/>
      <c r="GC71" s="97" t="s">
        <v>286</v>
      </c>
      <c r="GD71" s="98" t="s">
        <v>286</v>
      </c>
      <c r="GE71" s="99" t="s">
        <v>286</v>
      </c>
      <c r="GF71" s="100" t="s">
        <v>286</v>
      </c>
      <c r="GG71" s="101" t="s">
        <v>286</v>
      </c>
      <c r="GH71" s="102" t="s">
        <v>286</v>
      </c>
      <c r="GI71" s="103" t="s">
        <v>286</v>
      </c>
      <c r="GJ71" s="104" t="s">
        <v>286</v>
      </c>
      <c r="GK71" s="105" t="s">
        <v>286</v>
      </c>
      <c r="GL71" s="2" t="s">
        <v>286</v>
      </c>
      <c r="GM71" s="96"/>
      <c r="GN71" s="286"/>
      <c r="GO71" s="97" t="str">
        <f>IF(GS71="","",GO$3)</f>
        <v/>
      </c>
      <c r="GP71" s="98" t="str">
        <f>IF(GS71="","",GO$1)</f>
        <v/>
      </c>
      <c r="GQ71" s="99" t="str">
        <f>IF(GS71="","",GO$2)</f>
        <v/>
      </c>
      <c r="GR71" s="100" t="str">
        <f>IF(GS71="","",GO$3)</f>
        <v/>
      </c>
      <c r="GS71" s="101" t="str">
        <f>IF(GZ71="","",IF(ISNUMBER(SEARCH(":",GZ71)),MID(GZ71,FIND(":",GZ71)+2,FIND("(",GZ71)-FIND(":",GZ71)-3),LEFT(GZ71,FIND("(",GZ71)-2)))</f>
        <v/>
      </c>
      <c r="GT71" s="102" t="str">
        <f>IF(GZ71="","",MID(GZ71,FIND("(",GZ71)+1,4))</f>
        <v/>
      </c>
      <c r="GU71" s="103" t="str">
        <f>IF(ISNUMBER(SEARCH("*female*",GZ71)),"female",IF(ISNUMBER(SEARCH("*male*",GZ71)),"male",""))</f>
        <v/>
      </c>
      <c r="GV71" s="104" t="str">
        <f>IF(GZ71="","",IF(ISERROR(MID(GZ71,FIND("male,",GZ71)+6,(FIND(")",GZ71)-(FIND("male,",GZ71)+6))))=TRUE,"missing/error",MID(GZ71,FIND("male,",GZ71)+6,(FIND(")",GZ71)-(FIND("male,",GZ71)+6)))))</f>
        <v/>
      </c>
      <c r="GW71" s="105" t="str">
        <f>IF(GS71="","",(MID(GS71,(SEARCH("^^",SUBSTITUTE(GS71," ","^^",LEN(GS71)-LEN(SUBSTITUTE(GS71," ","")))))+1,99)&amp;"_"&amp;LEFT(GS71,FIND(" ",GS71)-1)&amp;"_"&amp;GT71))</f>
        <v/>
      </c>
      <c r="GX71" s="2" t="str">
        <f>IF(GZ71="","",IF((LEN(GZ71)-LEN(SUBSTITUTE(GZ71,"male","")))/LEN("male")&gt;1,"!",IF(RIGHT(GZ71,1)=")","",IF(RIGHT(GZ71,2)=") ","",IF(RIGHT(GZ71,2)=").","","!!")))))</f>
        <v/>
      </c>
      <c r="GY71" s="96"/>
      <c r="GZ71" s="286"/>
      <c r="HA71" s="97" t="str">
        <f>IF(HE71="","",HA$3)</f>
        <v/>
      </c>
      <c r="HB71" s="98" t="str">
        <f>IF(HE71="","",HA$1)</f>
        <v/>
      </c>
      <c r="HC71" s="293" t="str">
        <f t="shared" si="220"/>
        <v/>
      </c>
      <c r="HD71" s="293" t="str">
        <f t="shared" si="221"/>
        <v/>
      </c>
      <c r="HE71" s="101" t="str">
        <f>IF(HL71="","",IF(ISNUMBER(SEARCH(":",HL71)),MID(HL71,FIND(":",HL71)+2,FIND("(",HL71)-FIND(":",HL71)-3),LEFT(HL71,FIND("(",HL71)-2)))</f>
        <v/>
      </c>
      <c r="HF71" s="102" t="str">
        <f>IF(HL71="","",MID(HL71,FIND("(",HL71)+1,4))</f>
        <v/>
      </c>
      <c r="HG71" s="103" t="str">
        <f>IF(ISNUMBER(SEARCH("*female*",HL71)),"female",IF(ISNUMBER(SEARCH("*male*",HL71)),"male",""))</f>
        <v/>
      </c>
      <c r="HH71" s="104" t="str">
        <f>IF(HL71="","",IF(ISERROR(MID(HL71,FIND("male,",HL71)+6,(FIND(")",HL71)-(FIND("male,",HL71)+6))))=TRUE,"missing/error",MID(HL71,FIND("male,",HL71)+6,(FIND(")",HL71)-(FIND("male,",HL71)+6)))))</f>
        <v/>
      </c>
      <c r="HI71" s="105" t="str">
        <f>IF(HE71="","",(MID(HE71,(SEARCH("^^",SUBSTITUTE(HE71," ","^^",LEN(HE71)-LEN(SUBSTITUTE(HE71," ","")))))+1,99)&amp;"_"&amp;LEFT(HE71,FIND(" ",HE71)-1)&amp;"_"&amp;HF71))</f>
        <v/>
      </c>
      <c r="HJ71" s="2" t="str">
        <f>IF(HL71="","",IF((LEN(HL71)-LEN(SUBSTITUTE(HL71,"male","")))/LEN("male")&gt;1,"!",IF(RIGHT(HL71,1)=")","",IF(RIGHT(HL71,2)=") ","",IF(RIGHT(HL71,2)=").","","!!")))))</f>
        <v/>
      </c>
      <c r="HK71" s="96"/>
      <c r="HL71" s="286"/>
      <c r="HM71" s="97" t="str">
        <f>IF(HQ71="","",HM$3)</f>
        <v/>
      </c>
      <c r="HN71" s="98" t="str">
        <f>IF(HQ71="","",HM$1)</f>
        <v/>
      </c>
      <c r="HO71" s="293" t="str">
        <f t="shared" si="96"/>
        <v/>
      </c>
      <c r="HP71" s="293" t="str">
        <f t="shared" si="97"/>
        <v/>
      </c>
      <c r="HQ71" s="101" t="str">
        <f>IF(HX71="","",IF(ISNUMBER(SEARCH(":",HX71)),MID(HX71,FIND(":",HX71)+2,FIND("(",HX71)-FIND(":",HX71)-3),LEFT(HX71,FIND("(",HX71)-2)))</f>
        <v/>
      </c>
      <c r="HR71" s="102" t="str">
        <f>IF(HX71="","",MID(HX71,FIND("(",HX71)+1,4))</f>
        <v/>
      </c>
      <c r="HS71" s="103" t="str">
        <f>IF(ISNUMBER(SEARCH("*female*",HX71)),"female",IF(ISNUMBER(SEARCH("*male*",HX71)),"male",""))</f>
        <v/>
      </c>
      <c r="HT71" s="104" t="str">
        <f t="shared" si="25"/>
        <v/>
      </c>
      <c r="HU71" s="105" t="str">
        <f>IF(HQ71="","",(MID(HQ71,(SEARCH("^^",SUBSTITUTE(HQ71," ","^^",LEN(HQ71)-LEN(SUBSTITUTE(HQ71," ","")))))+1,99)&amp;"_"&amp;LEFT(HQ71,FIND(" ",HQ71)-1)&amp;"_"&amp;HR71))</f>
        <v/>
      </c>
      <c r="HV71" s="2" t="str">
        <f>IF(HX71="","",IF((LEN(HX71)-LEN(SUBSTITUTE(HX71,"male","")))/LEN("male")&gt;1,"!",IF(RIGHT(HX71,1)=")","",IF(RIGHT(HX71,2)=") ","",IF(RIGHT(HX71,2)=").","","!!")))))</f>
        <v/>
      </c>
      <c r="HW71" s="96"/>
      <c r="HX71" s="286"/>
      <c r="HY71" s="97" t="str">
        <f>IF(IC71="","",HY$3)</f>
        <v/>
      </c>
      <c r="HZ71" s="98" t="str">
        <f>IF(IC71="","",HY$1)</f>
        <v/>
      </c>
      <c r="IA71" s="293" t="str">
        <f t="shared" si="345"/>
        <v/>
      </c>
      <c r="IB71" s="293" t="str">
        <f t="shared" si="346"/>
        <v/>
      </c>
      <c r="IC71" s="101" t="str">
        <f>IF(IJ71="","",IF(ISNUMBER(SEARCH(":",IJ71)),MID(IJ71,FIND(":",IJ71)+2,FIND("(",IJ71)-FIND(":",IJ71)-3),LEFT(IJ71,FIND("(",IJ71)-2)))</f>
        <v/>
      </c>
      <c r="ID71" s="102" t="str">
        <f>IF(IJ71="","",MID(IJ71,FIND("(",IJ71)+1,4))</f>
        <v/>
      </c>
      <c r="IE71" s="103" t="str">
        <f>IF(ISNUMBER(SEARCH("*female*",IJ71)),"female",IF(ISNUMBER(SEARCH("*male*",IJ71)),"male",""))</f>
        <v/>
      </c>
      <c r="IF71" s="104" t="str">
        <f>IF(IJ71="","",IF(ISERROR(MID(IJ71,FIND("male,",IJ71)+6,(FIND(")",IJ71)-(FIND("male,",IJ71)+6))))=TRUE,"missing/error",MID(IJ71,FIND("male,",IJ71)+6,(FIND(")",IJ71)-(FIND("male,",IJ71)+6)))))</f>
        <v/>
      </c>
      <c r="IG71" s="105" t="str">
        <f>IF(IC71="","",(MID(IC71,(SEARCH("^^",SUBSTITUTE(IC71," ","^^",LEN(IC71)-LEN(SUBSTITUTE(IC71," ","")))))+1,99)&amp;"_"&amp;LEFT(IC71,FIND(" ",IC71)-1)&amp;"_"&amp;ID71))</f>
        <v/>
      </c>
      <c r="IH71" s="2" t="str">
        <f>IF(IJ71="","",IF((LEN(IJ71)-LEN(SUBSTITUTE(IJ71,"male","")))/LEN("male")&gt;1,"!",IF(RIGHT(IJ71,1)=")","",IF(RIGHT(IJ71,2)=") ","",IF(RIGHT(IJ71,2)=").","","!!")))))</f>
        <v/>
      </c>
      <c r="II71" s="96"/>
      <c r="IJ71" s="286"/>
      <c r="IK71" s="291" t="str">
        <f t="shared" si="347"/>
        <v/>
      </c>
      <c r="IL71" s="292" t="str">
        <f t="shared" si="348"/>
        <v/>
      </c>
      <c r="IM71" s="293" t="str">
        <f t="shared" si="349"/>
        <v/>
      </c>
      <c r="IN71" s="293" t="str">
        <f t="shared" si="350"/>
        <v/>
      </c>
      <c r="IO71" s="294" t="str">
        <f t="shared" si="351"/>
        <v/>
      </c>
      <c r="IP71" s="295" t="str">
        <f t="shared" si="352"/>
        <v/>
      </c>
      <c r="IQ71" s="296" t="str">
        <f t="shared" si="353"/>
        <v/>
      </c>
      <c r="IR71" s="297" t="str">
        <f t="shared" si="354"/>
        <v/>
      </c>
      <c r="IS71" s="298" t="str">
        <f t="shared" si="355"/>
        <v/>
      </c>
      <c r="IT71" s="299" t="str">
        <f t="shared" si="356"/>
        <v/>
      </c>
      <c r="IU71" s="300"/>
      <c r="IV71" s="286"/>
      <c r="IW71" s="97" t="str">
        <f t="shared" si="284"/>
        <v/>
      </c>
      <c r="IX71" s="98" t="str">
        <f t="shared" si="285"/>
        <v/>
      </c>
      <c r="IY71" s="293" t="str">
        <f t="shared" si="125"/>
        <v/>
      </c>
      <c r="IZ71" s="293" t="str">
        <f t="shared" si="126"/>
        <v/>
      </c>
      <c r="JA71" s="101" t="str">
        <f t="shared" si="286"/>
        <v/>
      </c>
      <c r="JB71" s="102" t="str">
        <f t="shared" si="287"/>
        <v/>
      </c>
      <c r="JC71" s="103" t="str">
        <f t="shared" si="288"/>
        <v/>
      </c>
      <c r="JD71" s="104" t="str">
        <f t="shared" si="289"/>
        <v/>
      </c>
      <c r="JE71" s="105" t="str">
        <f t="shared" si="290"/>
        <v/>
      </c>
      <c r="JG71" s="4"/>
      <c r="JI71" s="97"/>
      <c r="JJ71" s="98"/>
      <c r="JK71" s="99"/>
      <c r="JL71" s="4"/>
      <c r="JM71" s="101"/>
      <c r="JN71" s="102"/>
      <c r="JO71" s="103"/>
      <c r="JP71" s="104"/>
      <c r="JQ71" s="105"/>
      <c r="JS71" s="4"/>
      <c r="JU71" s="97"/>
      <c r="JV71" s="98"/>
      <c r="JW71" s="99"/>
      <c r="JX71" s="4"/>
      <c r="JY71" s="101"/>
      <c r="JZ71" s="102"/>
      <c r="KA71" s="103"/>
      <c r="KB71" s="104"/>
      <c r="KC71" s="105"/>
      <c r="KE71" s="4"/>
    </row>
    <row r="72" spans="1:292" ht="13.5" customHeight="1" x14ac:dyDescent="0.2">
      <c r="A72" s="21"/>
      <c r="B72" s="2" t="s">
        <v>494</v>
      </c>
      <c r="C72" s="2" t="s">
        <v>495</v>
      </c>
      <c r="E72" s="97" t="s">
        <v>286</v>
      </c>
      <c r="F72" s="98" t="s">
        <v>286</v>
      </c>
      <c r="G72" s="99"/>
      <c r="H72" s="100"/>
      <c r="I72" s="101" t="s">
        <v>286</v>
      </c>
      <c r="J72" s="102" t="s">
        <v>286</v>
      </c>
      <c r="K72" s="103" t="s">
        <v>286</v>
      </c>
      <c r="L72" s="104" t="s">
        <v>286</v>
      </c>
      <c r="M72" s="105" t="s">
        <v>286</v>
      </c>
      <c r="O72" s="96"/>
      <c r="P72" s="286"/>
      <c r="Q72" s="97" t="s">
        <v>286</v>
      </c>
      <c r="R72" s="98" t="s">
        <v>286</v>
      </c>
      <c r="S72" s="99"/>
      <c r="T72" s="100"/>
      <c r="U72" s="101" t="s">
        <v>286</v>
      </c>
      <c r="V72" s="102" t="s">
        <v>286</v>
      </c>
      <c r="W72" s="103" t="s">
        <v>286</v>
      </c>
      <c r="X72" s="104" t="s">
        <v>286</v>
      </c>
      <c r="Y72" s="105" t="s">
        <v>286</v>
      </c>
      <c r="Z72" s="2" t="s">
        <v>286</v>
      </c>
      <c r="AA72" s="96"/>
      <c r="AB72" s="286"/>
      <c r="AC72" s="97" t="s">
        <v>286</v>
      </c>
      <c r="AD72" s="98" t="s">
        <v>286</v>
      </c>
      <c r="AE72" s="99"/>
      <c r="AF72" s="100"/>
      <c r="AG72" s="101" t="s">
        <v>286</v>
      </c>
      <c r="AH72" s="102" t="s">
        <v>286</v>
      </c>
      <c r="AI72" s="103" t="s">
        <v>286</v>
      </c>
      <c r="AJ72" s="104" t="s">
        <v>286</v>
      </c>
      <c r="AK72" s="105" t="s">
        <v>286</v>
      </c>
      <c r="AM72" s="96"/>
      <c r="AN72" s="286"/>
      <c r="AO72" s="97" t="s">
        <v>286</v>
      </c>
      <c r="AP72" s="98" t="s">
        <v>286</v>
      </c>
      <c r="AQ72" s="99"/>
      <c r="AR72" s="100"/>
      <c r="AS72" s="101" t="s">
        <v>286</v>
      </c>
      <c r="AT72" s="102" t="s">
        <v>286</v>
      </c>
      <c r="AU72" s="103" t="s">
        <v>286</v>
      </c>
      <c r="AV72" s="104" t="s">
        <v>286</v>
      </c>
      <c r="AW72" s="105" t="s">
        <v>286</v>
      </c>
      <c r="AX72" s="2" t="s">
        <v>286</v>
      </c>
      <c r="AY72" s="96"/>
      <c r="AZ72" s="286"/>
      <c r="BA72" s="97" t="s">
        <v>286</v>
      </c>
      <c r="BB72" s="98" t="s">
        <v>286</v>
      </c>
      <c r="BC72" s="99"/>
      <c r="BD72" s="100"/>
      <c r="BE72" s="101" t="s">
        <v>286</v>
      </c>
      <c r="BF72" s="102" t="s">
        <v>286</v>
      </c>
      <c r="BG72" s="103" t="s">
        <v>286</v>
      </c>
      <c r="BH72" s="104" t="s">
        <v>286</v>
      </c>
      <c r="BI72" s="105" t="s">
        <v>286</v>
      </c>
      <c r="BJ72" s="2" t="s">
        <v>286</v>
      </c>
      <c r="BK72" s="96"/>
      <c r="BL72" s="286"/>
      <c r="BM72" s="97" t="s">
        <v>286</v>
      </c>
      <c r="BN72" s="98" t="s">
        <v>286</v>
      </c>
      <c r="BO72" s="99"/>
      <c r="BP72" s="100"/>
      <c r="BQ72" s="101" t="s">
        <v>286</v>
      </c>
      <c r="BR72" s="102" t="s">
        <v>286</v>
      </c>
      <c r="BS72" s="103" t="s">
        <v>286</v>
      </c>
      <c r="BT72" s="104" t="s">
        <v>286</v>
      </c>
      <c r="BU72" s="105" t="s">
        <v>286</v>
      </c>
      <c r="BV72" s="2" t="s">
        <v>286</v>
      </c>
      <c r="BW72" s="96"/>
      <c r="BX72" s="286"/>
      <c r="BY72" s="97" t="s">
        <v>286</v>
      </c>
      <c r="BZ72" s="98" t="s">
        <v>286</v>
      </c>
      <c r="CA72" s="99"/>
      <c r="CB72" s="100"/>
      <c r="CC72" s="101" t="s">
        <v>286</v>
      </c>
      <c r="CD72" s="102" t="s">
        <v>286</v>
      </c>
      <c r="CE72" s="103" t="s">
        <v>286</v>
      </c>
      <c r="CF72" s="104" t="s">
        <v>286</v>
      </c>
      <c r="CG72" s="105" t="s">
        <v>286</v>
      </c>
      <c r="CH72" s="2" t="s">
        <v>286</v>
      </c>
      <c r="CI72" s="96"/>
      <c r="CJ72" s="286"/>
      <c r="CK72" s="97" t="s">
        <v>286</v>
      </c>
      <c r="CL72" s="98" t="s">
        <v>286</v>
      </c>
      <c r="CM72" s="99"/>
      <c r="CN72" s="100"/>
      <c r="CO72" s="101" t="s">
        <v>286</v>
      </c>
      <c r="CP72" s="102" t="s">
        <v>286</v>
      </c>
      <c r="CQ72" s="103" t="s">
        <v>286</v>
      </c>
      <c r="CR72" s="104" t="s">
        <v>286</v>
      </c>
      <c r="CS72" s="105" t="s">
        <v>286</v>
      </c>
      <c r="CT72" s="2" t="s">
        <v>286</v>
      </c>
      <c r="CU72" s="96"/>
      <c r="CV72" s="286"/>
      <c r="CW72" s="97" t="s">
        <v>286</v>
      </c>
      <c r="CX72" s="98" t="s">
        <v>286</v>
      </c>
      <c r="CY72" s="99"/>
      <c r="CZ72" s="100"/>
      <c r="DA72" s="101" t="s">
        <v>286</v>
      </c>
      <c r="DB72" s="102" t="s">
        <v>286</v>
      </c>
      <c r="DC72" s="103" t="s">
        <v>286</v>
      </c>
      <c r="DD72" s="104" t="s">
        <v>286</v>
      </c>
      <c r="DE72" s="105" t="s">
        <v>286</v>
      </c>
      <c r="DF72" s="2" t="s">
        <v>286</v>
      </c>
      <c r="DG72" s="96"/>
      <c r="DH72" s="286"/>
      <c r="DI72" s="97" t="s">
        <v>286</v>
      </c>
      <c r="DJ72" s="98" t="s">
        <v>286</v>
      </c>
      <c r="DK72" s="99"/>
      <c r="DL72" s="100"/>
      <c r="DM72" s="101" t="s">
        <v>286</v>
      </c>
      <c r="DN72" s="102" t="s">
        <v>286</v>
      </c>
      <c r="DO72" s="103" t="s">
        <v>286</v>
      </c>
      <c r="DP72" s="104" t="s">
        <v>286</v>
      </c>
      <c r="DQ72" s="105" t="s">
        <v>286</v>
      </c>
      <c r="DR72" s="2" t="s">
        <v>286</v>
      </c>
      <c r="DS72" s="96"/>
      <c r="DT72" s="286"/>
      <c r="DU72" s="97" t="s">
        <v>286</v>
      </c>
      <c r="DV72" s="98" t="s">
        <v>286</v>
      </c>
      <c r="DW72" s="99"/>
      <c r="DX72" s="100"/>
      <c r="DY72" s="101" t="s">
        <v>286</v>
      </c>
      <c r="DZ72" s="102" t="s">
        <v>286</v>
      </c>
      <c r="EA72" s="103" t="s">
        <v>286</v>
      </c>
      <c r="EB72" s="104" t="s">
        <v>286</v>
      </c>
      <c r="EC72" s="105" t="s">
        <v>286</v>
      </c>
      <c r="EE72" s="96"/>
      <c r="EF72" s="286"/>
      <c r="EG72" s="97" t="s">
        <v>286</v>
      </c>
      <c r="EH72" s="98" t="s">
        <v>286</v>
      </c>
      <c r="EI72" s="99"/>
      <c r="EJ72" s="100"/>
      <c r="EK72" s="101" t="s">
        <v>286</v>
      </c>
      <c r="EL72" s="102" t="s">
        <v>286</v>
      </c>
      <c r="EM72" s="103" t="s">
        <v>286</v>
      </c>
      <c r="EN72" s="104" t="s">
        <v>286</v>
      </c>
      <c r="EO72" s="105" t="s">
        <v>286</v>
      </c>
      <c r="EQ72" s="96"/>
      <c r="ER72" s="286"/>
      <c r="ES72" s="97" t="s">
        <v>286</v>
      </c>
      <c r="ET72" s="98" t="s">
        <v>286</v>
      </c>
      <c r="EU72" s="99"/>
      <c r="EV72" s="100"/>
      <c r="EW72" s="101" t="s">
        <v>286</v>
      </c>
      <c r="EX72" s="102" t="s">
        <v>286</v>
      </c>
      <c r="EY72" s="103" t="s">
        <v>286</v>
      </c>
      <c r="EZ72" s="104" t="s">
        <v>286</v>
      </c>
      <c r="FA72" s="105" t="s">
        <v>286</v>
      </c>
      <c r="FB72" s="2" t="s">
        <v>286</v>
      </c>
      <c r="FC72" s="96"/>
      <c r="FD72" s="286"/>
      <c r="FE72" s="97" t="s">
        <v>286</v>
      </c>
      <c r="FF72" s="98" t="s">
        <v>286</v>
      </c>
      <c r="FG72" s="99"/>
      <c r="FH72" s="100"/>
      <c r="FI72" s="101" t="s">
        <v>286</v>
      </c>
      <c r="FJ72" s="102" t="s">
        <v>286</v>
      </c>
      <c r="FK72" s="103" t="s">
        <v>286</v>
      </c>
      <c r="FL72" s="104" t="s">
        <v>286</v>
      </c>
      <c r="FM72" s="105" t="s">
        <v>286</v>
      </c>
      <c r="FO72" s="96"/>
      <c r="FP72" s="286"/>
      <c r="FQ72" s="97" t="s">
        <v>286</v>
      </c>
      <c r="FR72" s="98" t="s">
        <v>286</v>
      </c>
      <c r="FS72" s="99"/>
      <c r="FT72" s="100"/>
      <c r="FU72" s="101" t="s">
        <v>286</v>
      </c>
      <c r="FV72" s="102" t="s">
        <v>286</v>
      </c>
      <c r="FW72" s="103" t="s">
        <v>286</v>
      </c>
      <c r="FX72" s="104" t="s">
        <v>286</v>
      </c>
      <c r="FY72" s="105" t="s">
        <v>286</v>
      </c>
      <c r="GA72" s="96"/>
      <c r="GB72" s="286"/>
      <c r="GC72" s="97">
        <f>GC$3</f>
        <v>41692</v>
      </c>
      <c r="GD72" s="98" t="s">
        <v>522</v>
      </c>
      <c r="GE72" s="99">
        <v>41391</v>
      </c>
      <c r="GF72" s="100">
        <v>41449</v>
      </c>
      <c r="GG72" s="101" t="s">
        <v>524</v>
      </c>
      <c r="GH72" s="102" t="s">
        <v>680</v>
      </c>
      <c r="GI72" s="103" t="s">
        <v>620</v>
      </c>
      <c r="GJ72" s="104" t="s">
        <v>1490</v>
      </c>
      <c r="GK72" s="105" t="s">
        <v>1183</v>
      </c>
      <c r="GL72" s="2" t="s">
        <v>286</v>
      </c>
      <c r="GM72" s="96" t="s">
        <v>525</v>
      </c>
      <c r="GN72" s="286" t="s">
        <v>1881</v>
      </c>
      <c r="GO72" s="97" t="str">
        <f>IF(GS72="","",GO$3)</f>
        <v/>
      </c>
      <c r="GP72" s="98" t="str">
        <f>IF(GS72="","",GO$1)</f>
        <v/>
      </c>
      <c r="GQ72" s="99" t="str">
        <f>IF(GS72="","",GO$2)</f>
        <v/>
      </c>
      <c r="GR72" s="100" t="str">
        <f>IF(GS72="","",GO$3)</f>
        <v/>
      </c>
      <c r="GS72" s="101" t="str">
        <f>IF(GZ72="","",IF(ISNUMBER(SEARCH(":",GZ72)),MID(GZ72,FIND(":",GZ72)+2,FIND("(",GZ72)-FIND(":",GZ72)-3),LEFT(GZ72,FIND("(",GZ72)-2)))</f>
        <v/>
      </c>
      <c r="GT72" s="102" t="str">
        <f>IF(GZ72="","",MID(GZ72,FIND("(",GZ72)+1,4))</f>
        <v/>
      </c>
      <c r="GU72" s="103" t="str">
        <f>IF(ISNUMBER(SEARCH("*female*",GZ72)),"female",IF(ISNUMBER(SEARCH("*male*",GZ72)),"male",""))</f>
        <v/>
      </c>
      <c r="GV72" s="104" t="str">
        <f>IF(GZ72="","",IF(ISERROR(MID(GZ72,FIND("male,",GZ72)+6,(FIND(")",GZ72)-(FIND("male,",GZ72)+6))))=TRUE,"missing/error",MID(GZ72,FIND("male,",GZ72)+6,(FIND(")",GZ72)-(FIND("male,",GZ72)+6)))))</f>
        <v/>
      </c>
      <c r="GW72" s="105" t="str">
        <f>IF(GS72="","",(MID(GS72,(SEARCH("^^",SUBSTITUTE(GS72," ","^^",LEN(GS72)-LEN(SUBSTITUTE(GS72," ","")))))+1,99)&amp;"_"&amp;LEFT(GS72,FIND(" ",GS72)-1)&amp;"_"&amp;GT72))</f>
        <v/>
      </c>
      <c r="GX72" s="2" t="str">
        <f>IF(GZ72="","",IF((LEN(GZ72)-LEN(SUBSTITUTE(GZ72,"male","")))/LEN("male")&gt;1,"!",IF(RIGHT(GZ72,1)=")","",IF(RIGHT(GZ72,2)=") ","",IF(RIGHT(GZ72,2)=").","","!!")))))</f>
        <v/>
      </c>
      <c r="GY72" s="96"/>
      <c r="GZ72" s="286"/>
      <c r="HA72" s="97" t="str">
        <f>IF(HE72="","",HA$3)</f>
        <v/>
      </c>
      <c r="HB72" s="98" t="str">
        <f>IF(HE72="","",HA$1)</f>
        <v/>
      </c>
      <c r="HC72" s="293" t="str">
        <f t="shared" si="220"/>
        <v/>
      </c>
      <c r="HD72" s="293" t="str">
        <f t="shared" si="221"/>
        <v/>
      </c>
      <c r="HE72" s="101" t="str">
        <f>IF(HL72="","",IF(ISNUMBER(SEARCH(":",HL72)),MID(HL72,FIND(":",HL72)+2,FIND("(",HL72)-FIND(":",HL72)-3),LEFT(HL72,FIND("(",HL72)-2)))</f>
        <v/>
      </c>
      <c r="HF72" s="102" t="str">
        <f>IF(HL72="","",MID(HL72,FIND("(",HL72)+1,4))</f>
        <v/>
      </c>
      <c r="HG72" s="103" t="str">
        <f>IF(ISNUMBER(SEARCH("*female*",HL72)),"female",IF(ISNUMBER(SEARCH("*male*",HL72)),"male",""))</f>
        <v/>
      </c>
      <c r="HH72" s="104" t="str">
        <f>IF(HL72="","",IF(ISERROR(MID(HL72,FIND("male,",HL72)+6,(FIND(")",HL72)-(FIND("male,",HL72)+6))))=TRUE,"missing/error",MID(HL72,FIND("male,",HL72)+6,(FIND(")",HL72)-(FIND("male,",HL72)+6)))))</f>
        <v/>
      </c>
      <c r="HI72" s="105" t="str">
        <f>IF(HE72="","",(MID(HE72,(SEARCH("^^",SUBSTITUTE(HE72," ","^^",LEN(HE72)-LEN(SUBSTITUTE(HE72," ","")))))+1,99)&amp;"_"&amp;LEFT(HE72,FIND(" ",HE72)-1)&amp;"_"&amp;HF72))</f>
        <v/>
      </c>
      <c r="HJ72" s="2" t="str">
        <f>IF(HL72="","",IF((LEN(HL72)-LEN(SUBSTITUTE(HL72,"male","")))/LEN("male")&gt;1,"!",IF(RIGHT(HL72,1)=")","",IF(RIGHT(HL72,2)=") ","",IF(RIGHT(HL72,2)=").","","!!")))))</f>
        <v/>
      </c>
      <c r="HK72" s="96"/>
      <c r="HL72" s="286"/>
      <c r="HM72" s="97" t="str">
        <f>IF(HQ72="","",HM$3)</f>
        <v/>
      </c>
      <c r="HN72" s="98" t="str">
        <f>IF(HQ72="","",HM$1)</f>
        <v/>
      </c>
      <c r="HO72" s="293" t="str">
        <f t="shared" si="96"/>
        <v/>
      </c>
      <c r="HP72" s="293" t="str">
        <f t="shared" si="97"/>
        <v/>
      </c>
      <c r="HQ72" s="101" t="str">
        <f>IF(HX72="","",IF(ISNUMBER(SEARCH(":",HX72)),MID(HX72,FIND(":",HX72)+2,FIND("(",HX72)-FIND(":",HX72)-3),LEFT(HX72,FIND("(",HX72)-2)))</f>
        <v/>
      </c>
      <c r="HR72" s="102" t="str">
        <f>IF(HX72="","",MID(HX72,FIND("(",HX72)+1,4))</f>
        <v/>
      </c>
      <c r="HS72" s="103" t="str">
        <f>IF(ISNUMBER(SEARCH("*female*",HX72)),"female",IF(ISNUMBER(SEARCH("*male*",HX72)),"male",""))</f>
        <v/>
      </c>
      <c r="HT72" s="104" t="str">
        <f t="shared" si="25"/>
        <v/>
      </c>
      <c r="HU72" s="105" t="str">
        <f>IF(HQ72="","",(MID(HQ72,(SEARCH("^^",SUBSTITUTE(HQ72," ","^^",LEN(HQ72)-LEN(SUBSTITUTE(HQ72," ","")))))+1,99)&amp;"_"&amp;LEFT(HQ72,FIND(" ",HQ72)-1)&amp;"_"&amp;HR72))</f>
        <v/>
      </c>
      <c r="HV72" s="2" t="str">
        <f>IF(HX72="","",IF((LEN(HX72)-LEN(SUBSTITUTE(HX72,"male","")))/LEN("male")&gt;1,"!",IF(RIGHT(HX72,1)=")","",IF(RIGHT(HX72,2)=") ","",IF(RIGHT(HX72,2)=").","","!!")))))</f>
        <v/>
      </c>
      <c r="HW72" s="96"/>
      <c r="HX72" s="286"/>
      <c r="HY72" s="97" t="str">
        <f>IF(IC72="","",HY$3)</f>
        <v/>
      </c>
      <c r="HZ72" s="98" t="str">
        <f>IF(IC72="","",HY$1)</f>
        <v/>
      </c>
      <c r="IA72" s="293" t="str">
        <f t="shared" si="345"/>
        <v/>
      </c>
      <c r="IB72" s="293" t="str">
        <f t="shared" si="346"/>
        <v/>
      </c>
      <c r="IC72" s="101" t="str">
        <f>IF(IJ72="","",IF(ISNUMBER(SEARCH(":",IJ72)),MID(IJ72,FIND(":",IJ72)+2,FIND("(",IJ72)-FIND(":",IJ72)-3),LEFT(IJ72,FIND("(",IJ72)-2)))</f>
        <v/>
      </c>
      <c r="ID72" s="102" t="str">
        <f>IF(IJ72="","",MID(IJ72,FIND("(",IJ72)+1,4))</f>
        <v/>
      </c>
      <c r="IE72" s="103" t="str">
        <f>IF(ISNUMBER(SEARCH("*female*",IJ72)),"female",IF(ISNUMBER(SEARCH("*male*",IJ72)),"male",""))</f>
        <v/>
      </c>
      <c r="IF72" s="104" t="str">
        <f>IF(IJ72="","",IF(ISERROR(MID(IJ72,FIND("male,",IJ72)+6,(FIND(")",IJ72)-(FIND("male,",IJ72)+6))))=TRUE,"missing/error",MID(IJ72,FIND("male,",IJ72)+6,(FIND(")",IJ72)-(FIND("male,",IJ72)+6)))))</f>
        <v/>
      </c>
      <c r="IG72" s="105" t="str">
        <f>IF(IC72="","",(MID(IC72,(SEARCH("^^",SUBSTITUTE(IC72," ","^^",LEN(IC72)-LEN(SUBSTITUTE(IC72," ","")))))+1,99)&amp;"_"&amp;LEFT(IC72,FIND(" ",IC72)-1)&amp;"_"&amp;ID72))</f>
        <v/>
      </c>
      <c r="IH72" s="2" t="str">
        <f>IF(IJ72="","",IF((LEN(IJ72)-LEN(SUBSTITUTE(IJ72,"male","")))/LEN("male")&gt;1,"!",IF(RIGHT(IJ72,1)=")","",IF(RIGHT(IJ72,2)=") ","",IF(RIGHT(IJ72,2)=").","","!!")))))</f>
        <v/>
      </c>
      <c r="II72" s="96"/>
      <c r="IJ72" s="286"/>
      <c r="IK72" s="291" t="str">
        <f t="shared" si="347"/>
        <v/>
      </c>
      <c r="IL72" s="292" t="str">
        <f t="shared" si="348"/>
        <v/>
      </c>
      <c r="IM72" s="293" t="str">
        <f t="shared" si="349"/>
        <v/>
      </c>
      <c r="IN72" s="293" t="str">
        <f t="shared" si="350"/>
        <v/>
      </c>
      <c r="IO72" s="294" t="str">
        <f t="shared" si="351"/>
        <v/>
      </c>
      <c r="IP72" s="295" t="str">
        <f t="shared" si="352"/>
        <v/>
      </c>
      <c r="IQ72" s="296" t="str">
        <f t="shared" si="353"/>
        <v/>
      </c>
      <c r="IR72" s="297" t="str">
        <f t="shared" si="354"/>
        <v/>
      </c>
      <c r="IS72" s="298" t="str">
        <f t="shared" si="355"/>
        <v/>
      </c>
      <c r="IT72" s="299" t="str">
        <f t="shared" si="356"/>
        <v/>
      </c>
      <c r="IU72" s="300"/>
      <c r="IV72" s="286"/>
      <c r="IW72" s="97" t="str">
        <f t="shared" si="284"/>
        <v/>
      </c>
      <c r="IX72" s="98" t="str">
        <f t="shared" si="285"/>
        <v/>
      </c>
      <c r="IY72" s="293" t="str">
        <f t="shared" si="125"/>
        <v/>
      </c>
      <c r="IZ72" s="293" t="str">
        <f t="shared" si="126"/>
        <v/>
      </c>
      <c r="JA72" s="101" t="str">
        <f t="shared" si="286"/>
        <v/>
      </c>
      <c r="JB72" s="102" t="str">
        <f t="shared" si="287"/>
        <v/>
      </c>
      <c r="JC72" s="103" t="str">
        <f t="shared" si="288"/>
        <v/>
      </c>
      <c r="JD72" s="104" t="str">
        <f t="shared" si="289"/>
        <v/>
      </c>
      <c r="JE72" s="105" t="str">
        <f t="shared" si="290"/>
        <v/>
      </c>
      <c r="JG72" s="4"/>
      <c r="JI72" s="97"/>
      <c r="JJ72" s="98"/>
      <c r="JK72" s="99"/>
      <c r="JL72" s="4"/>
      <c r="JM72" s="101"/>
      <c r="JN72" s="102"/>
      <c r="JO72" s="103"/>
      <c r="JP72" s="104"/>
      <c r="JQ72" s="105"/>
      <c r="JS72" s="4"/>
      <c r="JU72" s="97"/>
      <c r="JV72" s="98"/>
      <c r="JW72" s="99"/>
      <c r="JX72" s="4"/>
      <c r="JY72" s="101"/>
      <c r="JZ72" s="102"/>
      <c r="KA72" s="103"/>
      <c r="KB72" s="104"/>
      <c r="KC72" s="105"/>
      <c r="KE72" s="4"/>
    </row>
    <row r="73" spans="1:292" ht="13.5" customHeight="1" x14ac:dyDescent="0.2">
      <c r="A73" s="21"/>
      <c r="B73" s="2" t="s">
        <v>494</v>
      </c>
      <c r="C73" s="2" t="s">
        <v>495</v>
      </c>
      <c r="E73" s="97"/>
      <c r="F73" s="98"/>
      <c r="G73" s="99"/>
      <c r="H73" s="100"/>
      <c r="I73" s="101"/>
      <c r="J73" s="102"/>
      <c r="K73" s="103"/>
      <c r="L73" s="104"/>
      <c r="M73" s="105"/>
      <c r="O73" s="96"/>
      <c r="P73" s="286"/>
      <c r="Q73" s="97"/>
      <c r="R73" s="98"/>
      <c r="S73" s="99"/>
      <c r="T73" s="100"/>
      <c r="U73" s="101"/>
      <c r="V73" s="102"/>
      <c r="W73" s="103"/>
      <c r="X73" s="104"/>
      <c r="Y73" s="105"/>
      <c r="AA73" s="96"/>
      <c r="AB73" s="286"/>
      <c r="AC73" s="97"/>
      <c r="AD73" s="98"/>
      <c r="AE73" s="99"/>
      <c r="AF73" s="100"/>
      <c r="AG73" s="101"/>
      <c r="AH73" s="102"/>
      <c r="AI73" s="103"/>
      <c r="AJ73" s="104"/>
      <c r="AK73" s="105"/>
      <c r="AM73" s="96"/>
      <c r="AN73" s="286"/>
      <c r="AO73" s="97"/>
      <c r="AP73" s="98"/>
      <c r="AQ73" s="99"/>
      <c r="AR73" s="100"/>
      <c r="AS73" s="101"/>
      <c r="AT73" s="102"/>
      <c r="AU73" s="103"/>
      <c r="AV73" s="104"/>
      <c r="AW73" s="105"/>
      <c r="AY73" s="96"/>
      <c r="AZ73" s="286"/>
      <c r="BA73" s="97"/>
      <c r="BB73" s="98"/>
      <c r="BC73" s="99"/>
      <c r="BD73" s="100"/>
      <c r="BE73" s="101"/>
      <c r="BF73" s="102"/>
      <c r="BG73" s="103"/>
      <c r="BH73" s="104"/>
      <c r="BI73" s="105"/>
      <c r="BK73" s="96"/>
      <c r="BL73" s="286"/>
      <c r="BM73" s="97"/>
      <c r="BN73" s="98"/>
      <c r="BO73" s="99"/>
      <c r="BP73" s="100"/>
      <c r="BQ73" s="101"/>
      <c r="BR73" s="102"/>
      <c r="BS73" s="103"/>
      <c r="BT73" s="104"/>
      <c r="BU73" s="105"/>
      <c r="BW73" s="96"/>
      <c r="BX73" s="286"/>
      <c r="BY73" s="97"/>
      <c r="BZ73" s="98"/>
      <c r="CA73" s="99"/>
      <c r="CB73" s="100"/>
      <c r="CC73" s="101"/>
      <c r="CD73" s="102"/>
      <c r="CE73" s="103"/>
      <c r="CF73" s="104"/>
      <c r="CG73" s="105"/>
      <c r="CI73" s="96"/>
      <c r="CJ73" s="286"/>
      <c r="CK73" s="97"/>
      <c r="CL73" s="98"/>
      <c r="CM73" s="99"/>
      <c r="CN73" s="100"/>
      <c r="CO73" s="101"/>
      <c r="CP73" s="102"/>
      <c r="CQ73" s="103"/>
      <c r="CR73" s="104"/>
      <c r="CS73" s="105"/>
      <c r="CU73" s="96"/>
      <c r="CV73" s="286"/>
      <c r="CW73" s="97"/>
      <c r="CX73" s="98"/>
      <c r="CY73" s="99"/>
      <c r="CZ73" s="100"/>
      <c r="DA73" s="101"/>
      <c r="DB73" s="102"/>
      <c r="DC73" s="103"/>
      <c r="DD73" s="104"/>
      <c r="DE73" s="105"/>
      <c r="DG73" s="96"/>
      <c r="DH73" s="286"/>
      <c r="DI73" s="97"/>
      <c r="DJ73" s="98"/>
      <c r="DK73" s="99"/>
      <c r="DL73" s="100"/>
      <c r="DM73" s="101"/>
      <c r="DN73" s="102"/>
      <c r="DO73" s="103"/>
      <c r="DP73" s="104"/>
      <c r="DQ73" s="105"/>
      <c r="DS73" s="96"/>
      <c r="DT73" s="286"/>
      <c r="DU73" s="97"/>
      <c r="DV73" s="98"/>
      <c r="DW73" s="8"/>
      <c r="DX73" s="100"/>
      <c r="DY73" s="101"/>
      <c r="DZ73" s="102"/>
      <c r="EA73" s="103"/>
      <c r="EB73" s="104"/>
      <c r="EC73" s="105"/>
      <c r="EE73" s="96"/>
      <c r="EF73" s="286"/>
      <c r="EG73" s="97"/>
      <c r="EH73" s="98"/>
      <c r="EI73" s="99"/>
      <c r="EJ73" s="100"/>
      <c r="EK73" s="101"/>
      <c r="EL73" s="102"/>
      <c r="EM73" s="103"/>
      <c r="EN73" s="104"/>
      <c r="EO73" s="105"/>
      <c r="EQ73" s="96"/>
      <c r="ER73" s="286"/>
      <c r="ES73" s="97"/>
      <c r="ET73" s="98"/>
      <c r="EU73" s="99"/>
      <c r="EV73" s="100"/>
      <c r="EW73" s="101"/>
      <c r="EX73" s="102"/>
      <c r="EY73" s="103"/>
      <c r="EZ73" s="104"/>
      <c r="FA73" s="105"/>
      <c r="FC73" s="96"/>
      <c r="FD73" s="286"/>
      <c r="FE73" s="97"/>
      <c r="FF73" s="98"/>
      <c r="FG73" s="99"/>
      <c r="FH73" s="100"/>
      <c r="FI73" s="101"/>
      <c r="FJ73" s="102"/>
      <c r="FK73" s="103"/>
      <c r="FL73" s="104"/>
      <c r="FM73" s="105"/>
      <c r="FO73" s="96"/>
      <c r="FP73" s="286"/>
      <c r="FQ73" s="97"/>
      <c r="FR73" s="98"/>
      <c r="FS73" s="99"/>
      <c r="FT73" s="100"/>
      <c r="FU73" s="101"/>
      <c r="FV73" s="102"/>
      <c r="FW73" s="103"/>
      <c r="FX73" s="104"/>
      <c r="FY73" s="105"/>
      <c r="GA73" s="96"/>
      <c r="GB73" s="286"/>
      <c r="GC73" s="97"/>
      <c r="GD73" s="98"/>
      <c r="GE73" s="100"/>
      <c r="GF73" s="100"/>
      <c r="GG73" s="101"/>
      <c r="GH73" s="102"/>
      <c r="GI73" s="103"/>
      <c r="GJ73" s="104"/>
      <c r="GK73" s="105"/>
      <c r="GM73" s="96"/>
      <c r="GN73" s="286"/>
      <c r="GO73" s="97"/>
      <c r="GP73" s="98"/>
      <c r="GQ73" s="99" t="str">
        <f>IF(GS73="","",GO$2)</f>
        <v/>
      </c>
      <c r="GR73" s="100" t="str">
        <f>IF(GS73="","",GO$3)</f>
        <v/>
      </c>
      <c r="GS73" s="101"/>
      <c r="GT73" s="102"/>
      <c r="GU73" s="103"/>
      <c r="GV73" s="104"/>
      <c r="GW73" s="105"/>
      <c r="GY73" s="96"/>
      <c r="GZ73" s="286"/>
      <c r="HA73" s="97"/>
      <c r="HB73" s="98"/>
      <c r="HC73" s="293" t="str">
        <f t="shared" si="220"/>
        <v/>
      </c>
      <c r="HD73" s="293" t="str">
        <f t="shared" si="221"/>
        <v/>
      </c>
      <c r="HE73" s="101"/>
      <c r="HF73" s="102"/>
      <c r="HG73" s="103"/>
      <c r="HH73" s="104"/>
      <c r="HI73" s="105"/>
      <c r="HK73" s="96"/>
      <c r="HL73" s="286"/>
      <c r="HM73" s="97"/>
      <c r="HN73" s="98"/>
      <c r="HQ73" s="101"/>
      <c r="HR73" s="102"/>
      <c r="HS73" s="103"/>
      <c r="HT73" s="104" t="str">
        <f t="shared" si="25"/>
        <v/>
      </c>
      <c r="HU73" s="105"/>
      <c r="HW73" s="96"/>
      <c r="HX73" s="286"/>
      <c r="HY73" s="97"/>
      <c r="HZ73" s="98"/>
      <c r="IA73" s="293" t="str">
        <f t="shared" si="345"/>
        <v/>
      </c>
      <c r="IB73" s="293" t="str">
        <f t="shared" si="346"/>
        <v/>
      </c>
      <c r="IC73" s="101"/>
      <c r="ID73" s="102"/>
      <c r="IE73" s="103"/>
      <c r="IF73" s="104"/>
      <c r="IG73" s="105"/>
      <c r="II73" s="96"/>
      <c r="IJ73" s="286"/>
      <c r="IK73" s="291" t="str">
        <f t="shared" si="347"/>
        <v/>
      </c>
      <c r="IL73" s="292" t="str">
        <f t="shared" si="348"/>
        <v/>
      </c>
      <c r="IM73" s="293" t="str">
        <f t="shared" si="349"/>
        <v/>
      </c>
      <c r="IN73" s="293" t="str">
        <f t="shared" si="350"/>
        <v/>
      </c>
      <c r="IO73" s="294" t="str">
        <f t="shared" si="351"/>
        <v/>
      </c>
      <c r="IP73" s="295" t="str">
        <f t="shared" si="352"/>
        <v/>
      </c>
      <c r="IQ73" s="296" t="str">
        <f t="shared" si="353"/>
        <v/>
      </c>
      <c r="IR73" s="297" t="str">
        <f t="shared" si="354"/>
        <v/>
      </c>
      <c r="IS73" s="298" t="str">
        <f t="shared" si="355"/>
        <v/>
      </c>
      <c r="IT73" s="299" t="str">
        <f t="shared" si="356"/>
        <v/>
      </c>
      <c r="IU73" s="300"/>
      <c r="IV73" s="286"/>
      <c r="IW73" s="97" t="str">
        <f t="shared" si="284"/>
        <v/>
      </c>
      <c r="IX73" s="98" t="str">
        <f t="shared" si="285"/>
        <v/>
      </c>
      <c r="IY73" s="293" t="str">
        <f t="shared" si="125"/>
        <v/>
      </c>
      <c r="IZ73" s="293" t="str">
        <f t="shared" si="126"/>
        <v/>
      </c>
      <c r="JA73" s="101" t="str">
        <f t="shared" si="286"/>
        <v/>
      </c>
      <c r="JB73" s="102" t="str">
        <f t="shared" si="287"/>
        <v/>
      </c>
      <c r="JC73" s="103" t="str">
        <f t="shared" si="288"/>
        <v/>
      </c>
      <c r="JD73" s="104" t="str">
        <f t="shared" si="289"/>
        <v/>
      </c>
      <c r="JE73" s="105" t="str">
        <f t="shared" si="290"/>
        <v/>
      </c>
      <c r="JG73" s="4"/>
      <c r="JI73" s="97"/>
      <c r="JJ73" s="98"/>
      <c r="JK73" s="99"/>
      <c r="JL73" s="4"/>
      <c r="JM73" s="101"/>
      <c r="JN73" s="102"/>
      <c r="JO73" s="103"/>
      <c r="JP73" s="104"/>
      <c r="JQ73" s="105"/>
      <c r="JS73" s="4"/>
      <c r="JU73" s="97"/>
      <c r="JV73" s="98"/>
      <c r="JW73" s="99"/>
      <c r="JX73" s="4"/>
      <c r="JY73" s="101"/>
      <c r="JZ73" s="102"/>
      <c r="KA73" s="103"/>
      <c r="KB73" s="104"/>
      <c r="KC73" s="105"/>
      <c r="KE73" s="4"/>
    </row>
    <row r="74" spans="1:292" ht="13.5" customHeight="1" x14ac:dyDescent="0.2">
      <c r="A74" s="21"/>
      <c r="B74" s="96" t="s">
        <v>348</v>
      </c>
      <c r="C74" s="2" t="s">
        <v>349</v>
      </c>
      <c r="E74" s="97" t="s">
        <v>286</v>
      </c>
      <c r="F74" s="98" t="s">
        <v>286</v>
      </c>
      <c r="G74" s="99"/>
      <c r="H74" s="100"/>
      <c r="I74" s="101" t="s">
        <v>286</v>
      </c>
      <c r="J74" s="102" t="s">
        <v>286</v>
      </c>
      <c r="K74" s="103" t="s">
        <v>286</v>
      </c>
      <c r="L74" s="104" t="s">
        <v>286</v>
      </c>
      <c r="M74" s="105" t="s">
        <v>286</v>
      </c>
      <c r="O74" s="96"/>
      <c r="P74" s="286"/>
      <c r="Q74" s="97" t="s">
        <v>286</v>
      </c>
      <c r="R74" s="98" t="s">
        <v>286</v>
      </c>
      <c r="S74" s="99"/>
      <c r="T74" s="100"/>
      <c r="U74" s="101" t="s">
        <v>286</v>
      </c>
      <c r="V74" s="102" t="s">
        <v>286</v>
      </c>
      <c r="W74" s="103" t="s">
        <v>286</v>
      </c>
      <c r="X74" s="104" t="s">
        <v>286</v>
      </c>
      <c r="Y74" s="105" t="s">
        <v>286</v>
      </c>
      <c r="Z74" s="2" t="s">
        <v>286</v>
      </c>
      <c r="AA74" s="96"/>
      <c r="AB74" s="286"/>
      <c r="AC74" s="97" t="s">
        <v>286</v>
      </c>
      <c r="AD74" s="98" t="s">
        <v>286</v>
      </c>
      <c r="AE74" s="99"/>
      <c r="AF74" s="100"/>
      <c r="AG74" s="101" t="s">
        <v>286</v>
      </c>
      <c r="AH74" s="102" t="s">
        <v>286</v>
      </c>
      <c r="AI74" s="103" t="s">
        <v>286</v>
      </c>
      <c r="AJ74" s="104" t="s">
        <v>286</v>
      </c>
      <c r="AK74" s="105" t="s">
        <v>286</v>
      </c>
      <c r="AM74" s="96"/>
      <c r="AN74" s="286"/>
      <c r="AO74" s="97" t="s">
        <v>286</v>
      </c>
      <c r="AP74" s="98" t="s">
        <v>286</v>
      </c>
      <c r="AQ74" s="99"/>
      <c r="AR74" s="100"/>
      <c r="AS74" s="101" t="s">
        <v>286</v>
      </c>
      <c r="AT74" s="102" t="s">
        <v>286</v>
      </c>
      <c r="AU74" s="103" t="s">
        <v>286</v>
      </c>
      <c r="AV74" s="104" t="s">
        <v>286</v>
      </c>
      <c r="AW74" s="105" t="s">
        <v>286</v>
      </c>
      <c r="AX74" s="2" t="s">
        <v>286</v>
      </c>
      <c r="AY74" s="96"/>
      <c r="AZ74" s="286"/>
      <c r="BA74" s="97" t="s">
        <v>286</v>
      </c>
      <c r="BB74" s="98" t="s">
        <v>286</v>
      </c>
      <c r="BC74" s="99"/>
      <c r="BD74" s="100"/>
      <c r="BE74" s="101" t="s">
        <v>286</v>
      </c>
      <c r="BF74" s="102" t="s">
        <v>286</v>
      </c>
      <c r="BG74" s="103" t="s">
        <v>286</v>
      </c>
      <c r="BH74" s="104" t="s">
        <v>286</v>
      </c>
      <c r="BI74" s="105" t="s">
        <v>286</v>
      </c>
      <c r="BJ74" s="2" t="s">
        <v>286</v>
      </c>
      <c r="BK74" s="96"/>
      <c r="BL74" s="286"/>
      <c r="BM74" s="97" t="s">
        <v>286</v>
      </c>
      <c r="BN74" s="98" t="s">
        <v>286</v>
      </c>
      <c r="BO74" s="99"/>
      <c r="BP74" s="100"/>
      <c r="BQ74" s="101" t="s">
        <v>286</v>
      </c>
      <c r="BR74" s="102" t="s">
        <v>286</v>
      </c>
      <c r="BS74" s="103" t="s">
        <v>286</v>
      </c>
      <c r="BT74" s="104" t="s">
        <v>286</v>
      </c>
      <c r="BU74" s="105" t="s">
        <v>286</v>
      </c>
      <c r="BV74" s="2" t="s">
        <v>286</v>
      </c>
      <c r="BW74" s="96"/>
      <c r="BX74" s="286"/>
      <c r="BY74" s="97" t="s">
        <v>286</v>
      </c>
      <c r="BZ74" s="98" t="s">
        <v>286</v>
      </c>
      <c r="CA74" s="99"/>
      <c r="CB74" s="100"/>
      <c r="CC74" s="101" t="s">
        <v>286</v>
      </c>
      <c r="CD74" s="102" t="s">
        <v>286</v>
      </c>
      <c r="CE74" s="103" t="s">
        <v>286</v>
      </c>
      <c r="CF74" s="104" t="s">
        <v>286</v>
      </c>
      <c r="CG74" s="105" t="s">
        <v>286</v>
      </c>
      <c r="CH74" s="2" t="s">
        <v>286</v>
      </c>
      <c r="CI74" s="96"/>
      <c r="CJ74" s="286"/>
      <c r="CK74" s="97" t="s">
        <v>286</v>
      </c>
      <c r="CL74" s="98" t="s">
        <v>286</v>
      </c>
      <c r="CM74" s="99"/>
      <c r="CN74" s="100"/>
      <c r="CO74" s="101" t="s">
        <v>286</v>
      </c>
      <c r="CP74" s="102" t="s">
        <v>286</v>
      </c>
      <c r="CQ74" s="103" t="s">
        <v>286</v>
      </c>
      <c r="CR74" s="104" t="s">
        <v>286</v>
      </c>
      <c r="CS74" s="105" t="s">
        <v>286</v>
      </c>
      <c r="CT74" s="2" t="s">
        <v>286</v>
      </c>
      <c r="CU74" s="96"/>
      <c r="CV74" s="286"/>
      <c r="CW74" s="97" t="s">
        <v>286</v>
      </c>
      <c r="CX74" s="98" t="s">
        <v>286</v>
      </c>
      <c r="CY74" s="99"/>
      <c r="CZ74" s="100"/>
      <c r="DA74" s="101" t="s">
        <v>286</v>
      </c>
      <c r="DB74" s="102" t="s">
        <v>286</v>
      </c>
      <c r="DC74" s="103" t="s">
        <v>286</v>
      </c>
      <c r="DD74" s="104" t="s">
        <v>286</v>
      </c>
      <c r="DE74" s="105" t="s">
        <v>286</v>
      </c>
      <c r="DF74" s="2" t="s">
        <v>286</v>
      </c>
      <c r="DG74" s="96"/>
      <c r="DH74" s="286"/>
      <c r="DI74" s="97" t="s">
        <v>286</v>
      </c>
      <c r="DJ74" s="98" t="s">
        <v>286</v>
      </c>
      <c r="DK74" s="99"/>
      <c r="DL74" s="100"/>
      <c r="DM74" s="101" t="s">
        <v>286</v>
      </c>
      <c r="DN74" s="102" t="s">
        <v>286</v>
      </c>
      <c r="DO74" s="103" t="s">
        <v>286</v>
      </c>
      <c r="DP74" s="104" t="s">
        <v>286</v>
      </c>
      <c r="DQ74" s="105" t="s">
        <v>286</v>
      </c>
      <c r="DR74" s="2" t="s">
        <v>286</v>
      </c>
      <c r="DS74" s="96"/>
      <c r="DT74" s="286"/>
      <c r="DU74" s="97" t="s">
        <v>286</v>
      </c>
      <c r="DV74" s="98" t="s">
        <v>286</v>
      </c>
      <c r="DW74" s="99"/>
      <c r="DX74" s="100"/>
      <c r="DY74" s="101" t="s">
        <v>286</v>
      </c>
      <c r="DZ74" s="102" t="s">
        <v>286</v>
      </c>
      <c r="EA74" s="103" t="s">
        <v>286</v>
      </c>
      <c r="EB74" s="104" t="s">
        <v>286</v>
      </c>
      <c r="EC74" s="105" t="s">
        <v>286</v>
      </c>
      <c r="EE74" s="96"/>
      <c r="EF74" s="286"/>
      <c r="EG74" s="97" t="s">
        <v>286</v>
      </c>
      <c r="EH74" s="98" t="s">
        <v>286</v>
      </c>
      <c r="EI74" s="99"/>
      <c r="EJ74" s="100"/>
      <c r="EK74" s="101" t="s">
        <v>286</v>
      </c>
      <c r="EL74" s="102" t="s">
        <v>286</v>
      </c>
      <c r="EM74" s="103" t="s">
        <v>286</v>
      </c>
      <c r="EN74" s="104" t="s">
        <v>286</v>
      </c>
      <c r="EO74" s="105" t="s">
        <v>286</v>
      </c>
      <c r="EQ74" s="96"/>
      <c r="ER74" s="286"/>
      <c r="ES74" s="97" t="s">
        <v>286</v>
      </c>
      <c r="ET74" s="98" t="s">
        <v>286</v>
      </c>
      <c r="EU74" s="99"/>
      <c r="EV74" s="100"/>
      <c r="EW74" s="101" t="s">
        <v>286</v>
      </c>
      <c r="EX74" s="102" t="s">
        <v>286</v>
      </c>
      <c r="EY74" s="103" t="s">
        <v>286</v>
      </c>
      <c r="EZ74" s="104" t="s">
        <v>286</v>
      </c>
      <c r="FA74" s="105" t="s">
        <v>286</v>
      </c>
      <c r="FB74" s="2" t="s">
        <v>286</v>
      </c>
      <c r="FC74" s="96"/>
      <c r="FD74" s="286"/>
      <c r="FE74" s="97" t="s">
        <v>286</v>
      </c>
      <c r="FF74" s="98" t="s">
        <v>286</v>
      </c>
      <c r="FG74" s="99"/>
      <c r="FH74" s="100"/>
      <c r="FI74" s="101" t="s">
        <v>286</v>
      </c>
      <c r="FJ74" s="102" t="s">
        <v>286</v>
      </c>
      <c r="FK74" s="103" t="s">
        <v>286</v>
      </c>
      <c r="FL74" s="104" t="s">
        <v>286</v>
      </c>
      <c r="FM74" s="105" t="s">
        <v>286</v>
      </c>
      <c r="FO74" s="96"/>
      <c r="FP74" s="286"/>
      <c r="FQ74" s="97">
        <v>41391</v>
      </c>
      <c r="FR74" s="98" t="s">
        <v>521</v>
      </c>
      <c r="FS74" s="99">
        <v>40863</v>
      </c>
      <c r="FT74" s="100">
        <v>41391</v>
      </c>
      <c r="FU74" s="101" t="s">
        <v>805</v>
      </c>
      <c r="FV74" s="102" t="s">
        <v>579</v>
      </c>
      <c r="FW74" s="103" t="s">
        <v>531</v>
      </c>
      <c r="FX74" s="104" t="s">
        <v>1434</v>
      </c>
      <c r="FY74" s="105" t="s">
        <v>806</v>
      </c>
      <c r="GB74" s="286" t="s">
        <v>1194</v>
      </c>
      <c r="GC74" s="97">
        <f>GC$3</f>
        <v>41692</v>
      </c>
      <c r="GD74" s="98" t="s">
        <v>522</v>
      </c>
      <c r="GE74" s="99">
        <v>41391</v>
      </c>
      <c r="GF74" s="100">
        <f>GC$3</f>
        <v>41692</v>
      </c>
      <c r="GG74" s="101" t="s">
        <v>805</v>
      </c>
      <c r="GH74" s="102" t="s">
        <v>579</v>
      </c>
      <c r="GI74" s="103" t="s">
        <v>531</v>
      </c>
      <c r="GJ74" s="104" t="s">
        <v>1434</v>
      </c>
      <c r="GK74" s="105" t="s">
        <v>806</v>
      </c>
      <c r="GL74" s="2" t="s">
        <v>286</v>
      </c>
      <c r="GM74" s="96"/>
      <c r="GN74" s="286" t="s">
        <v>1194</v>
      </c>
      <c r="GO74" s="97" t="str">
        <f>IF(GS74="","",GO$3)</f>
        <v/>
      </c>
      <c r="GP74" s="98" t="str">
        <f>IF(GS74="","",GO$1)</f>
        <v/>
      </c>
      <c r="GQ74" s="99" t="str">
        <f>IF(GS74="","",GO$2)</f>
        <v/>
      </c>
      <c r="GR74" s="100" t="str">
        <f>IF(GS74="","",GO$3)</f>
        <v/>
      </c>
      <c r="GS74" s="101" t="str">
        <f>IF(GZ74="","",IF(ISNUMBER(SEARCH(":",GZ74)),MID(GZ74,FIND(":",GZ74)+2,FIND("(",GZ74)-FIND(":",GZ74)-3),LEFT(GZ74,FIND("(",GZ74)-2)))</f>
        <v/>
      </c>
      <c r="GT74" s="102" t="str">
        <f>IF(GZ74="","",MID(GZ74,FIND("(",GZ74)+1,4))</f>
        <v/>
      </c>
      <c r="GU74" s="103" t="str">
        <f>IF(ISNUMBER(SEARCH("*female*",GZ74)),"female",IF(ISNUMBER(SEARCH("*male*",GZ74)),"male",""))</f>
        <v/>
      </c>
      <c r="GV74" s="104" t="str">
        <f>IF(GZ74="","",IF(ISERROR(MID(GZ74,FIND("male,",GZ74)+6,(FIND(")",GZ74)-(FIND("male,",GZ74)+6))))=TRUE,"missing/error",MID(GZ74,FIND("male,",GZ74)+6,(FIND(")",GZ74)-(FIND("male,",GZ74)+6)))))</f>
        <v/>
      </c>
      <c r="GW74" s="105" t="str">
        <f>IF(GS74="","",(MID(GS74,(SEARCH("^^",SUBSTITUTE(GS74," ","^^",LEN(GS74)-LEN(SUBSTITUTE(GS74," ","")))))+1,99)&amp;"_"&amp;LEFT(GS74,FIND(" ",GS74)-1)&amp;"_"&amp;GT74))</f>
        <v/>
      </c>
      <c r="GX74" s="2" t="str">
        <f>IF(GZ74="","",IF((LEN(GZ74)-LEN(SUBSTITUTE(GZ74,"male","")))/LEN("male")&gt;1,"!",IF(RIGHT(GZ74,1)=")","",IF(RIGHT(GZ74,2)=") ","",IF(RIGHT(GZ74,2)=").","","!!")))))</f>
        <v/>
      </c>
      <c r="GY74" s="96"/>
      <c r="GZ74" s="286"/>
      <c r="HA74" s="97" t="str">
        <f>IF(HE74="","",HA$3)</f>
        <v/>
      </c>
      <c r="HB74" s="98" t="str">
        <f>IF(HE74="","",HA$1)</f>
        <v/>
      </c>
      <c r="HC74" s="293" t="str">
        <f t="shared" si="220"/>
        <v/>
      </c>
      <c r="HD74" s="293" t="str">
        <f t="shared" si="221"/>
        <v/>
      </c>
      <c r="HE74" s="101" t="str">
        <f>IF(HL74="","",IF(ISNUMBER(SEARCH(":",HL74)),MID(HL74,FIND(":",HL74)+2,FIND("(",HL74)-FIND(":",HL74)-3),LEFT(HL74,FIND("(",HL74)-2)))</f>
        <v/>
      </c>
      <c r="HF74" s="102" t="str">
        <f>IF(HL74="","",MID(HL74,FIND("(",HL74)+1,4))</f>
        <v/>
      </c>
      <c r="HG74" s="103" t="str">
        <f>IF(ISNUMBER(SEARCH("*female*",HL74)),"female",IF(ISNUMBER(SEARCH("*male*",HL74)),"male",""))</f>
        <v/>
      </c>
      <c r="HH74" s="104" t="str">
        <f>IF(HL74="","",IF(ISERROR(MID(HL74,FIND("male,",HL74)+6,(FIND(")",HL74)-(FIND("male,",HL74)+6))))=TRUE,"missing/error",MID(HL74,FIND("male,",HL74)+6,(FIND(")",HL74)-(FIND("male,",HL74)+6)))))</f>
        <v/>
      </c>
      <c r="HI74" s="105" t="str">
        <f>IF(HE74="","",(MID(HE74,(SEARCH("^^",SUBSTITUTE(HE74," ","^^",LEN(HE74)-LEN(SUBSTITUTE(HE74," ","")))))+1,99)&amp;"_"&amp;LEFT(HE74,FIND(" ",HE74)-1)&amp;"_"&amp;HF74))</f>
        <v/>
      </c>
      <c r="HJ74" s="2" t="str">
        <f>IF(HL74="","",IF((LEN(HL74)-LEN(SUBSTITUTE(HL74,"male","")))/LEN("male")&gt;1,"!",IF(RIGHT(HL74,1)=")","",IF(RIGHT(HL74,2)=") ","",IF(RIGHT(HL74,2)=").","","!!")))))</f>
        <v/>
      </c>
      <c r="HK74" s="96"/>
      <c r="HL74" s="286"/>
      <c r="HM74" s="97">
        <f>IF(HQ74="","",HM$3)</f>
        <v>43713</v>
      </c>
      <c r="HN74" s="98" t="str">
        <f>IF(HQ74="","",HM$1)</f>
        <v>Conte I</v>
      </c>
      <c r="HO74" s="293">
        <f t="shared" si="96"/>
        <v>43252</v>
      </c>
      <c r="HP74" s="100">
        <v>43532</v>
      </c>
      <c r="HQ74" s="101" t="str">
        <f>IF(HX74="","",IF(ISNUMBER(SEARCH(":",HX74)),MID(HX74,FIND(":",HX74)+2,FIND("(",HX74)-FIND(":",HX74)-3),LEFT(HX74,FIND("(",HX74)-2)))</f>
        <v>Paolo Savona</v>
      </c>
      <c r="HR74" s="102" t="str">
        <f>IF(HX74="","",MID(HX74,FIND("(",HX74)+1,4))</f>
        <v>1936</v>
      </c>
      <c r="HS74" s="103" t="str">
        <f>IF(ISNUMBER(SEARCH("*female*",HX74)),"female",IF(ISNUMBER(SEARCH("*male*",HX74)),"male",""))</f>
        <v>male</v>
      </c>
      <c r="HT74" s="104" t="str">
        <f t="shared" si="25"/>
        <v>it_independent01</v>
      </c>
      <c r="HU74" s="105" t="str">
        <f>IF(HQ74="","",(MID(HQ74,(SEARCH("^^",SUBSTITUTE(HQ74," ","^^",LEN(HQ74)-LEN(SUBSTITUTE(HQ74," ","")))))+1,99)&amp;"_"&amp;LEFT(HQ74,FIND(" ",HQ74)-1)&amp;"_"&amp;HR74))</f>
        <v>Savona_Paolo_1936</v>
      </c>
      <c r="HV74" s="2" t="str">
        <f>IF(HX74="","",IF((LEN(HX74)-LEN(SUBSTITUTE(HX74,"male","")))/LEN("male")&gt;1,"!",IF(RIGHT(HX74,1)=")","",IF(RIGHT(HX74,2)=") ","",IF(RIGHT(HX74,2)=").","","!!")))))</f>
        <v/>
      </c>
      <c r="HW74" s="96"/>
      <c r="HX74" s="286" t="s">
        <v>2573</v>
      </c>
      <c r="HY74" s="97">
        <f>IF(IC74="","",HY$3)</f>
        <v>44240</v>
      </c>
      <c r="HZ74" s="98" t="str">
        <f>IF(IC74="","",HY$1)</f>
        <v>Conte II</v>
      </c>
      <c r="IA74" s="293">
        <f t="shared" si="345"/>
        <v>43713</v>
      </c>
      <c r="IB74" s="293">
        <f t="shared" si="346"/>
        <v>44240</v>
      </c>
      <c r="IC74" s="101" t="str">
        <f>IF(IJ74="","",IF(ISNUMBER(SEARCH(":",IJ74)),MID(IJ74,FIND(":",IJ74)+2,FIND("(",IJ74)-FIND(":",IJ74)-3),LEFT(IJ74,FIND("(",IJ74)-2)))</f>
        <v>Vincenzo Amendola</v>
      </c>
      <c r="ID74" s="102" t="str">
        <f>IF(IJ74="","",MID(IJ74,FIND("(",IJ74)+1,4))</f>
        <v>1973</v>
      </c>
      <c r="IE74" s="103" t="str">
        <f>IF(ISNUMBER(SEARCH("*female*",IJ74)),"female",IF(ISNUMBER(SEARCH("*male*",IJ74)),"male",""))</f>
        <v>male</v>
      </c>
      <c r="IF74" s="104" t="str">
        <f>IF(IJ74="","",IF(ISERROR(MID(IJ74,FIND("male,",IJ74)+6,(FIND(")",IJ74)-(FIND("male,",IJ74)+6))))=TRUE,"missing/error",MID(IJ74,FIND("male,",IJ74)+6,(FIND(")",IJ74)-(FIND("male,",IJ74)+6)))))</f>
        <v>it_pd01</v>
      </c>
      <c r="IG74" s="105" t="str">
        <f>IF(IC74="","",(MID(IC74,(SEARCH("^^",SUBSTITUTE(IC74," ","^^",LEN(IC74)-LEN(SUBSTITUTE(IC74," ","")))))+1,99)&amp;"_"&amp;LEFT(IC74,FIND(" ",IC74)-1)&amp;"_"&amp;ID74))</f>
        <v>Amendola_Vincenzo_1973</v>
      </c>
      <c r="IH74" s="2" t="str">
        <f>IF(IJ74="","",IF((LEN(IJ74)-LEN(SUBSTITUTE(IJ74,"male","")))/LEN("male")&gt;1,"!",IF(RIGHT(IJ74,1)=")","",IF(RIGHT(IJ74,2)=") ","",IF(RIGHT(IJ74,2)=").","","!!")))))</f>
        <v/>
      </c>
      <c r="II74" s="96"/>
      <c r="IJ74" s="286" t="s">
        <v>2597</v>
      </c>
      <c r="IK74" s="291" t="str">
        <f t="shared" si="347"/>
        <v/>
      </c>
      <c r="IL74" s="292" t="str">
        <f t="shared" si="348"/>
        <v/>
      </c>
      <c r="IM74" s="293" t="str">
        <f t="shared" si="349"/>
        <v/>
      </c>
      <c r="IN74" s="293" t="str">
        <f t="shared" si="350"/>
        <v/>
      </c>
      <c r="IO74" s="294" t="str">
        <f t="shared" si="351"/>
        <v/>
      </c>
      <c r="IP74" s="295" t="str">
        <f t="shared" si="352"/>
        <v/>
      </c>
      <c r="IQ74" s="296" t="str">
        <f t="shared" si="353"/>
        <v/>
      </c>
      <c r="IR74" s="297" t="str">
        <f t="shared" si="354"/>
        <v/>
      </c>
      <c r="IS74" s="298" t="str">
        <f t="shared" si="355"/>
        <v/>
      </c>
      <c r="IT74" s="299" t="str">
        <f t="shared" si="356"/>
        <v/>
      </c>
      <c r="IU74" s="300"/>
      <c r="IV74" s="286"/>
      <c r="IW74" s="97" t="str">
        <f t="shared" si="284"/>
        <v/>
      </c>
      <c r="IX74" s="98" t="str">
        <f t="shared" si="285"/>
        <v/>
      </c>
      <c r="IY74" s="293" t="str">
        <f t="shared" si="125"/>
        <v/>
      </c>
      <c r="IZ74" s="293" t="str">
        <f t="shared" si="126"/>
        <v/>
      </c>
      <c r="JA74" s="101" t="str">
        <f t="shared" si="286"/>
        <v/>
      </c>
      <c r="JB74" s="102" t="str">
        <f t="shared" si="287"/>
        <v/>
      </c>
      <c r="JC74" s="103" t="str">
        <f t="shared" si="288"/>
        <v/>
      </c>
      <c r="JD74" s="104" t="str">
        <f t="shared" si="289"/>
        <v/>
      </c>
      <c r="JE74" s="105" t="str">
        <f t="shared" si="290"/>
        <v/>
      </c>
      <c r="JF74" s="2" t="str">
        <f>IF(JH74="","",IF((LEN(JH74)-LEN(SUBSTITUTE(JH74,"male","")))/LEN("male")&gt;1,"!",IF(RIGHT(JH74,1)=")","",IF(RIGHT(JH74,2)=") ","",IF(RIGHT(JH74,2)=").","","!!")))))</f>
        <v/>
      </c>
      <c r="JG74" s="96"/>
      <c r="JH74" s="286"/>
      <c r="JI74" s="97" t="str">
        <f>IF(JM74="","",JI$3)</f>
        <v/>
      </c>
      <c r="JJ74" s="98" t="str">
        <f>IF(JM74="","",JI$1)</f>
        <v/>
      </c>
      <c r="JK74" s="99"/>
      <c r="JL74" s="100"/>
      <c r="JM74" s="101" t="str">
        <f>IF(JT74="","",IF(ISNUMBER(SEARCH(":",JT74)),MID(JT74,FIND(":",JT74)+2,FIND("(",JT74)-FIND(":",JT74)-3),LEFT(JT74,FIND("(",JT74)-2)))</f>
        <v/>
      </c>
      <c r="JN74" s="102" t="str">
        <f>IF(JT74="","",MID(JT74,FIND("(",JT74)+1,4))</f>
        <v/>
      </c>
      <c r="JO74" s="103" t="str">
        <f>IF(ISNUMBER(SEARCH("*female*",JT74)),"female",IF(ISNUMBER(SEARCH("*male*",JT74)),"male",""))</f>
        <v/>
      </c>
      <c r="JP74" s="104" t="str">
        <f>IF(JT74="","",IF(ISERROR(MID(JT74,FIND("male,",JT74)+6,(FIND(")",JT74)-(FIND("male,",JT74)+6))))=TRUE,"missing/error",MID(JT74,FIND("male,",JT74)+6,(FIND(")",JT74)-(FIND("male,",JT74)+6)))))</f>
        <v/>
      </c>
      <c r="JQ74" s="105" t="str">
        <f>IF(JM74="","",(MID(JM74,(SEARCH("^^",SUBSTITUTE(JM74," ","^^",LEN(JM74)-LEN(SUBSTITUTE(JM74," ","")))))+1,99)&amp;"_"&amp;LEFT(JM74,FIND(" ",JM74)-1)&amp;"_"&amp;JN74))</f>
        <v/>
      </c>
      <c r="JR74" s="2" t="str">
        <f>IF(JT74="","",IF((LEN(JT74)-LEN(SUBSTITUTE(JT74,"male","")))/LEN("male")&gt;1,"!",IF(RIGHT(JT74,1)=")","",IF(RIGHT(JT74,2)=") ","",IF(RIGHT(JT74,2)=").","","!!")))))</f>
        <v/>
      </c>
      <c r="JS74" s="96"/>
      <c r="JT74" s="286"/>
      <c r="JU74" s="97" t="str">
        <f>IF(JY74="","",JU$3)</f>
        <v/>
      </c>
      <c r="JV74" s="98" t="str">
        <f>IF(JY74="","",JU$1)</f>
        <v/>
      </c>
      <c r="JW74" s="99"/>
      <c r="JX74" s="100"/>
      <c r="JY74" s="101" t="str">
        <f>IF(KF74="","",IF(ISNUMBER(SEARCH(":",KF74)),MID(KF74,FIND(":",KF74)+2,FIND("(",KF74)-FIND(":",KF74)-3),LEFT(KF74,FIND("(",KF74)-2)))</f>
        <v/>
      </c>
      <c r="JZ74" s="102" t="str">
        <f>IF(KF74="","",MID(KF74,FIND("(",KF74)+1,4))</f>
        <v/>
      </c>
      <c r="KA74" s="103" t="str">
        <f>IF(ISNUMBER(SEARCH("*female*",KF74)),"female",IF(ISNUMBER(SEARCH("*male*",KF74)),"male",""))</f>
        <v/>
      </c>
      <c r="KB74" s="104" t="str">
        <f>IF(KF74="","",IF(ISERROR(MID(KF74,FIND("male,",KF74)+6,(FIND(")",KF74)-(FIND("male,",KF74)+6))))=TRUE,"missing/error",MID(KF74,FIND("male,",KF74)+6,(FIND(")",KF74)-(FIND("male,",KF74)+6)))))</f>
        <v/>
      </c>
      <c r="KC74" s="105" t="str">
        <f>IF(JY74="","",(MID(JY74,(SEARCH("^^",SUBSTITUTE(JY74," ","^^",LEN(JY74)-LEN(SUBSTITUTE(JY74," ","")))))+1,99)&amp;"_"&amp;LEFT(JY74,FIND(" ",JY74)-1)&amp;"_"&amp;JZ74))</f>
        <v/>
      </c>
      <c r="KD74" s="2" t="str">
        <f>IF(KF74="","",IF((LEN(KF74)-LEN(SUBSTITUTE(KF74,"male","")))/LEN("male")&gt;1,"!",IF(RIGHT(KF74,1)=")","",IF(RIGHT(KF74,2)=") ","",IF(RIGHT(KF74,2)=").","","!!")))))</f>
        <v/>
      </c>
      <c r="KE74" s="96"/>
      <c r="KF74" s="286"/>
    </row>
    <row r="75" spans="1:292" ht="13.5" customHeight="1" x14ac:dyDescent="0.2">
      <c r="A75" s="21"/>
      <c r="B75" s="96" t="s">
        <v>348</v>
      </c>
      <c r="C75" s="2" t="s">
        <v>349</v>
      </c>
      <c r="E75" s="97"/>
      <c r="F75" s="98"/>
      <c r="G75" s="99"/>
      <c r="H75" s="100"/>
      <c r="I75" s="101"/>
      <c r="J75" s="102"/>
      <c r="K75" s="103"/>
      <c r="L75" s="104"/>
      <c r="M75" s="105"/>
      <c r="O75" s="96"/>
      <c r="P75" s="286"/>
      <c r="Q75" s="97"/>
      <c r="R75" s="98"/>
      <c r="S75" s="99"/>
      <c r="T75" s="100"/>
      <c r="U75" s="101"/>
      <c r="V75" s="102"/>
      <c r="W75" s="103"/>
      <c r="X75" s="104"/>
      <c r="Y75" s="105"/>
      <c r="AA75" s="96"/>
      <c r="AB75" s="286"/>
      <c r="AC75" s="97"/>
      <c r="AD75" s="98"/>
      <c r="AE75" s="99"/>
      <c r="AF75" s="100"/>
      <c r="AG75" s="101"/>
      <c r="AH75" s="102"/>
      <c r="AI75" s="103"/>
      <c r="AJ75" s="104"/>
      <c r="AK75" s="105"/>
      <c r="AM75" s="96"/>
      <c r="AN75" s="286"/>
      <c r="AO75" s="97"/>
      <c r="AP75" s="98"/>
      <c r="AQ75" s="99"/>
      <c r="AR75" s="100"/>
      <c r="AS75" s="101"/>
      <c r="AT75" s="102"/>
      <c r="AU75" s="103"/>
      <c r="AV75" s="104"/>
      <c r="AW75" s="105"/>
      <c r="AY75" s="96"/>
      <c r="AZ75" s="286"/>
      <c r="BA75" s="97"/>
      <c r="BB75" s="98"/>
      <c r="BC75" s="99"/>
      <c r="BD75" s="100"/>
      <c r="BE75" s="101"/>
      <c r="BF75" s="102"/>
      <c r="BG75" s="103"/>
      <c r="BH75" s="104"/>
      <c r="BI75" s="105"/>
      <c r="BK75" s="96"/>
      <c r="BL75" s="286"/>
      <c r="BM75" s="97"/>
      <c r="BN75" s="98"/>
      <c r="BO75" s="99"/>
      <c r="BP75" s="100"/>
      <c r="BQ75" s="101"/>
      <c r="BR75" s="102"/>
      <c r="BS75" s="103"/>
      <c r="BT75" s="104"/>
      <c r="BU75" s="105"/>
      <c r="BW75" s="96"/>
      <c r="BX75" s="286"/>
      <c r="BY75" s="97"/>
      <c r="BZ75" s="98"/>
      <c r="CA75" s="99"/>
      <c r="CB75" s="100"/>
      <c r="CC75" s="101"/>
      <c r="CD75" s="102"/>
      <c r="CE75" s="103"/>
      <c r="CF75" s="104"/>
      <c r="CG75" s="105"/>
      <c r="CI75" s="96"/>
      <c r="CJ75" s="286"/>
      <c r="CK75" s="97"/>
      <c r="CL75" s="98"/>
      <c r="CM75" s="99"/>
      <c r="CN75" s="100"/>
      <c r="CO75" s="101"/>
      <c r="CP75" s="102"/>
      <c r="CQ75" s="103"/>
      <c r="CR75" s="104"/>
      <c r="CS75" s="105"/>
      <c r="CU75" s="96"/>
      <c r="CV75" s="286"/>
      <c r="CW75" s="97"/>
      <c r="CX75" s="98"/>
      <c r="CY75" s="99"/>
      <c r="CZ75" s="100"/>
      <c r="DA75" s="101"/>
      <c r="DB75" s="102"/>
      <c r="DC75" s="103"/>
      <c r="DD75" s="104"/>
      <c r="DE75" s="105"/>
      <c r="DG75" s="96"/>
      <c r="DH75" s="286"/>
      <c r="DI75" s="97"/>
      <c r="DJ75" s="98"/>
      <c r="DK75" s="99"/>
      <c r="DL75" s="100"/>
      <c r="DM75" s="101"/>
      <c r="DN75" s="102"/>
      <c r="DO75" s="103"/>
      <c r="DP75" s="104"/>
      <c r="DQ75" s="105"/>
      <c r="DS75" s="96"/>
      <c r="DT75" s="286"/>
      <c r="DU75" s="97"/>
      <c r="DV75" s="98"/>
      <c r="DW75" s="99"/>
      <c r="DX75" s="100"/>
      <c r="DY75" s="101"/>
      <c r="DZ75" s="102"/>
      <c r="EA75" s="103"/>
      <c r="EB75" s="104"/>
      <c r="EC75" s="105"/>
      <c r="EE75" s="96"/>
      <c r="EF75" s="286"/>
      <c r="EG75" s="97"/>
      <c r="EH75" s="98"/>
      <c r="EI75" s="99"/>
      <c r="EJ75" s="100"/>
      <c r="EK75" s="101"/>
      <c r="EL75" s="102"/>
      <c r="EM75" s="103"/>
      <c r="EN75" s="104"/>
      <c r="EO75" s="105"/>
      <c r="EQ75" s="96"/>
      <c r="ER75" s="286"/>
      <c r="ES75" s="97"/>
      <c r="ET75" s="98"/>
      <c r="EU75" s="99"/>
      <c r="EV75" s="100"/>
      <c r="EW75" s="101"/>
      <c r="EX75" s="102"/>
      <c r="EY75" s="103"/>
      <c r="EZ75" s="104"/>
      <c r="FA75" s="105"/>
      <c r="FC75" s="96"/>
      <c r="FD75" s="286"/>
      <c r="FE75" s="97"/>
      <c r="FF75" s="98"/>
      <c r="FG75" s="99"/>
      <c r="FH75" s="100"/>
      <c r="FI75" s="101"/>
      <c r="FJ75" s="102"/>
      <c r="FK75" s="103"/>
      <c r="FL75" s="104"/>
      <c r="FM75" s="105"/>
      <c r="FO75" s="96"/>
      <c r="FP75" s="286"/>
      <c r="FQ75" s="97"/>
      <c r="FR75" s="98"/>
      <c r="FS75" s="99"/>
      <c r="FT75" s="100"/>
      <c r="FU75" s="101"/>
      <c r="FV75" s="102"/>
      <c r="FW75" s="103"/>
      <c r="FX75" s="104"/>
      <c r="FY75" s="105"/>
      <c r="GB75" s="286"/>
      <c r="GC75" s="97"/>
      <c r="GD75" s="98"/>
      <c r="GE75" s="99"/>
      <c r="GF75" s="100"/>
      <c r="GG75" s="101"/>
      <c r="GH75" s="102"/>
      <c r="GI75" s="103"/>
      <c r="GJ75" s="104"/>
      <c r="GK75" s="105"/>
      <c r="GM75" s="96"/>
      <c r="GN75" s="286"/>
      <c r="GO75" s="97"/>
      <c r="GP75" s="98"/>
      <c r="GQ75" s="99"/>
      <c r="GR75" s="100"/>
      <c r="GS75" s="101"/>
      <c r="GT75" s="102"/>
      <c r="GU75" s="103"/>
      <c r="GV75" s="104"/>
      <c r="GW75" s="105"/>
      <c r="GY75" s="96"/>
      <c r="GZ75" s="286"/>
      <c r="HA75" s="97"/>
      <c r="HB75" s="98"/>
      <c r="HC75" s="293" t="str">
        <f t="shared" si="220"/>
        <v/>
      </c>
      <c r="HD75" s="293" t="str">
        <f t="shared" si="221"/>
        <v/>
      </c>
      <c r="HE75" s="101"/>
      <c r="HF75" s="102"/>
      <c r="HG75" s="103"/>
      <c r="HH75" s="104"/>
      <c r="HI75" s="105"/>
      <c r="HK75" s="96"/>
      <c r="HL75" s="286"/>
      <c r="HM75" s="97">
        <f>IF(HQ75="","",HM$3)</f>
        <v>43713</v>
      </c>
      <c r="HN75" s="98" t="str">
        <f>IF(HQ75="","",HM$1)</f>
        <v>Conte I</v>
      </c>
      <c r="HO75" s="99">
        <v>43532</v>
      </c>
      <c r="HP75" s="293">
        <f t="shared" si="97"/>
        <v>43713</v>
      </c>
      <c r="HQ75" s="101" t="str">
        <f>IF(HX75="","",IF(ISNUMBER(SEARCH(":",HX75)),MID(HX75,FIND(":",HX75)+2,FIND("(",HX75)-FIND(":",HX75)-3),LEFT(HX75,FIND("(",HX75)-2)))</f>
        <v>Lorenzo Fontana</v>
      </c>
      <c r="HR75" s="102" t="str">
        <f>IF(HX75="","",MID(HX75,FIND("(",HX75)+1,4))</f>
        <v>1980</v>
      </c>
      <c r="HS75" s="103" t="str">
        <f>IF(ISNUMBER(SEARCH("*female*",HX75)),"female",IF(ISNUMBER(SEARCH("*male*",HX75)),"male",""))</f>
        <v>male</v>
      </c>
      <c r="HT75" s="104" t="str">
        <f t="shared" ref="HT75:HT138" si="357">IF(HX75="","",IF(ISERROR(MID(HX75,FIND("male,",HX75)+6,(FIND(")",HX75)-(FIND("male,",HX75)+6))))=TRUE,"missing/error",MID(HX75,FIND("male,",HX75)+6,(FIND(")",HX75)-(FIND("male,",HX75)+6)))))</f>
        <v>it_lega01</v>
      </c>
      <c r="HU75" s="105" t="str">
        <f>IF(HQ75="","",(MID(HQ75,(SEARCH("^^",SUBSTITUTE(HQ75," ","^^",LEN(HQ75)-LEN(SUBSTITUTE(HQ75," ","")))))+1,99)&amp;"_"&amp;LEFT(HQ75,FIND(" ",HQ75)-1)&amp;"_"&amp;HR75))</f>
        <v>Fontana_Lorenzo_1980</v>
      </c>
      <c r="HV75" s="2" t="str">
        <f>IF(HX75="","",IF((LEN(HX75)-LEN(SUBSTITUTE(HX75,"male","")))/LEN("male")&gt;1,"!",IF(RIGHT(HX75,1)=")","",IF(RIGHT(HX75,2)=") ","",IF(RIGHT(HX75,2)=").","","!!")))))</f>
        <v/>
      </c>
      <c r="HW75" s="96"/>
      <c r="HX75" s="286" t="s">
        <v>2572</v>
      </c>
      <c r="HY75" s="97"/>
      <c r="HZ75" s="98"/>
      <c r="IA75" s="293" t="str">
        <f t="shared" si="345"/>
        <v/>
      </c>
      <c r="IB75" s="293" t="str">
        <f t="shared" si="346"/>
        <v/>
      </c>
      <c r="IC75" s="101"/>
      <c r="ID75" s="102"/>
      <c r="IE75" s="103"/>
      <c r="IF75" s="104"/>
      <c r="IG75" s="105"/>
      <c r="II75" s="96"/>
      <c r="IJ75" s="286"/>
      <c r="IK75" s="291" t="str">
        <f t="shared" si="347"/>
        <v/>
      </c>
      <c r="IL75" s="292" t="str">
        <f t="shared" si="348"/>
        <v/>
      </c>
      <c r="IM75" s="293" t="str">
        <f t="shared" si="349"/>
        <v/>
      </c>
      <c r="IN75" s="293" t="str">
        <f t="shared" si="350"/>
        <v/>
      </c>
      <c r="IO75" s="294" t="str">
        <f t="shared" si="351"/>
        <v/>
      </c>
      <c r="IP75" s="295" t="str">
        <f t="shared" si="352"/>
        <v/>
      </c>
      <c r="IQ75" s="296" t="str">
        <f t="shared" si="353"/>
        <v/>
      </c>
      <c r="IR75" s="297" t="str">
        <f t="shared" si="354"/>
        <v/>
      </c>
      <c r="IS75" s="298" t="str">
        <f t="shared" si="355"/>
        <v/>
      </c>
      <c r="IT75" s="299" t="str">
        <f t="shared" si="356"/>
        <v/>
      </c>
      <c r="IU75" s="300"/>
      <c r="IV75" s="286"/>
      <c r="IW75" s="97" t="str">
        <f t="shared" si="284"/>
        <v/>
      </c>
      <c r="IX75" s="98" t="str">
        <f t="shared" si="285"/>
        <v/>
      </c>
      <c r="IY75" s="293" t="str">
        <f t="shared" si="125"/>
        <v/>
      </c>
      <c r="IZ75" s="293" t="str">
        <f t="shared" si="126"/>
        <v/>
      </c>
      <c r="JA75" s="101" t="str">
        <f t="shared" si="286"/>
        <v/>
      </c>
      <c r="JB75" s="102" t="str">
        <f t="shared" si="287"/>
        <v/>
      </c>
      <c r="JC75" s="103" t="str">
        <f t="shared" si="288"/>
        <v/>
      </c>
      <c r="JD75" s="104" t="str">
        <f t="shared" si="289"/>
        <v/>
      </c>
      <c r="JE75" s="105" t="str">
        <f t="shared" si="290"/>
        <v/>
      </c>
      <c r="JG75" s="96"/>
      <c r="JH75" s="286"/>
      <c r="JI75" s="97"/>
      <c r="JJ75" s="98"/>
      <c r="JK75" s="99"/>
      <c r="JL75" s="100"/>
      <c r="JM75" s="101"/>
      <c r="JN75" s="102"/>
      <c r="JO75" s="103"/>
      <c r="JP75" s="104"/>
      <c r="JQ75" s="105"/>
      <c r="JS75" s="96"/>
      <c r="JT75" s="286"/>
      <c r="JU75" s="97"/>
      <c r="JV75" s="98"/>
      <c r="JW75" s="99"/>
      <c r="JX75" s="100"/>
      <c r="JY75" s="101"/>
      <c r="JZ75" s="102"/>
      <c r="KA75" s="103"/>
      <c r="KB75" s="104"/>
      <c r="KC75" s="105"/>
      <c r="KE75" s="96"/>
      <c r="KF75" s="286"/>
    </row>
    <row r="76" spans="1:292" ht="13.5" customHeight="1" x14ac:dyDescent="0.2">
      <c r="A76" s="21"/>
      <c r="B76" s="96" t="s">
        <v>2700</v>
      </c>
      <c r="C76" s="2" t="s">
        <v>2699</v>
      </c>
      <c r="E76" s="97"/>
      <c r="F76" s="98"/>
      <c r="G76" s="99"/>
      <c r="H76" s="100"/>
      <c r="I76" s="101"/>
      <c r="J76" s="102"/>
      <c r="K76" s="103"/>
      <c r="L76" s="104"/>
      <c r="M76" s="105"/>
      <c r="O76" s="96"/>
      <c r="P76" s="286"/>
      <c r="Q76" s="97"/>
      <c r="R76" s="98"/>
      <c r="S76" s="99"/>
      <c r="T76" s="100"/>
      <c r="U76" s="101"/>
      <c r="V76" s="102"/>
      <c r="W76" s="103"/>
      <c r="X76" s="104"/>
      <c r="Y76" s="105"/>
      <c r="AA76" s="96"/>
      <c r="AB76" s="286"/>
      <c r="AC76" s="97"/>
      <c r="AD76" s="98"/>
      <c r="AE76" s="99"/>
      <c r="AF76" s="100"/>
      <c r="AG76" s="101"/>
      <c r="AH76" s="102"/>
      <c r="AI76" s="103"/>
      <c r="AJ76" s="104"/>
      <c r="AK76" s="105"/>
      <c r="AM76" s="96"/>
      <c r="AN76" s="286"/>
      <c r="AO76" s="97"/>
      <c r="AP76" s="98"/>
      <c r="AQ76" s="99"/>
      <c r="AR76" s="100"/>
      <c r="AS76" s="101"/>
      <c r="AT76" s="102"/>
      <c r="AU76" s="103"/>
      <c r="AV76" s="104"/>
      <c r="AW76" s="105"/>
      <c r="AY76" s="96"/>
      <c r="AZ76" s="286"/>
      <c r="BA76" s="97"/>
      <c r="BB76" s="98"/>
      <c r="BC76" s="99"/>
      <c r="BD76" s="100"/>
      <c r="BE76" s="101"/>
      <c r="BF76" s="102"/>
      <c r="BG76" s="103"/>
      <c r="BH76" s="104"/>
      <c r="BI76" s="105"/>
      <c r="BK76" s="96"/>
      <c r="BL76" s="286"/>
      <c r="BM76" s="97"/>
      <c r="BN76" s="98"/>
      <c r="BO76" s="99"/>
      <c r="BP76" s="100"/>
      <c r="BQ76" s="101"/>
      <c r="BR76" s="102"/>
      <c r="BS76" s="103"/>
      <c r="BT76" s="104"/>
      <c r="BU76" s="105"/>
      <c r="BW76" s="96"/>
      <c r="BX76" s="286"/>
      <c r="BY76" s="97"/>
      <c r="BZ76" s="98"/>
      <c r="CA76" s="99"/>
      <c r="CB76" s="100"/>
      <c r="CC76" s="101"/>
      <c r="CD76" s="102"/>
      <c r="CE76" s="103"/>
      <c r="CF76" s="104"/>
      <c r="CG76" s="105"/>
      <c r="CI76" s="96"/>
      <c r="CJ76" s="286"/>
      <c r="CK76" s="97"/>
      <c r="CL76" s="98"/>
      <c r="CM76" s="99"/>
      <c r="CN76" s="100"/>
      <c r="CO76" s="101"/>
      <c r="CP76" s="102"/>
      <c r="CQ76" s="103"/>
      <c r="CR76" s="104"/>
      <c r="CS76" s="105"/>
      <c r="CU76" s="96"/>
      <c r="CV76" s="286"/>
      <c r="CW76" s="97"/>
      <c r="CX76" s="98"/>
      <c r="CY76" s="99"/>
      <c r="CZ76" s="100"/>
      <c r="DA76" s="101"/>
      <c r="DB76" s="102"/>
      <c r="DC76" s="103"/>
      <c r="DD76" s="104"/>
      <c r="DE76" s="105"/>
      <c r="DG76" s="96"/>
      <c r="DH76" s="286"/>
      <c r="DI76" s="97"/>
      <c r="DJ76" s="98"/>
      <c r="DK76" s="99"/>
      <c r="DL76" s="100"/>
      <c r="DM76" s="101"/>
      <c r="DN76" s="102"/>
      <c r="DO76" s="103"/>
      <c r="DP76" s="104"/>
      <c r="DQ76" s="105"/>
      <c r="DS76" s="96"/>
      <c r="DT76" s="286"/>
      <c r="DU76" s="97"/>
      <c r="DV76" s="98"/>
      <c r="DW76" s="99"/>
      <c r="DX76" s="100"/>
      <c r="DY76" s="101"/>
      <c r="DZ76" s="102"/>
      <c r="EA76" s="103"/>
      <c r="EB76" s="104"/>
      <c r="EC76" s="105"/>
      <c r="EE76" s="96"/>
      <c r="EF76" s="286"/>
      <c r="EG76" s="97"/>
      <c r="EH76" s="98"/>
      <c r="EI76" s="99"/>
      <c r="EJ76" s="100"/>
      <c r="EK76" s="101"/>
      <c r="EL76" s="102"/>
      <c r="EM76" s="103"/>
      <c r="EN76" s="104"/>
      <c r="EO76" s="105"/>
      <c r="EQ76" s="96"/>
      <c r="ER76" s="286"/>
      <c r="ES76" s="97"/>
      <c r="ET76" s="98"/>
      <c r="EU76" s="99"/>
      <c r="EV76" s="100"/>
      <c r="EW76" s="101"/>
      <c r="EX76" s="102"/>
      <c r="EY76" s="103"/>
      <c r="EZ76" s="104"/>
      <c r="FA76" s="105"/>
      <c r="FC76" s="96"/>
      <c r="FD76" s="286"/>
      <c r="FE76" s="97"/>
      <c r="FF76" s="98"/>
      <c r="FG76" s="99"/>
      <c r="FH76" s="100"/>
      <c r="FI76" s="101"/>
      <c r="FJ76" s="102"/>
      <c r="FK76" s="103"/>
      <c r="FL76" s="104"/>
      <c r="FM76" s="105"/>
      <c r="FO76" s="96"/>
      <c r="FP76" s="286"/>
      <c r="FQ76" s="97"/>
      <c r="FR76" s="98"/>
      <c r="FS76" s="99"/>
      <c r="FT76" s="100"/>
      <c r="FU76" s="101"/>
      <c r="FV76" s="102"/>
      <c r="FW76" s="103"/>
      <c r="FX76" s="104"/>
      <c r="FY76" s="105"/>
      <c r="GB76" s="286"/>
      <c r="GC76" s="97"/>
      <c r="GD76" s="98"/>
      <c r="GE76" s="99"/>
      <c r="GF76" s="100"/>
      <c r="GG76" s="101"/>
      <c r="GH76" s="102"/>
      <c r="GI76" s="103"/>
      <c r="GJ76" s="104"/>
      <c r="GK76" s="105"/>
      <c r="GM76" s="96"/>
      <c r="GN76" s="286"/>
      <c r="GO76" s="97"/>
      <c r="GP76" s="98"/>
      <c r="GQ76" s="99"/>
      <c r="GR76" s="100"/>
      <c r="GS76" s="101"/>
      <c r="GT76" s="102"/>
      <c r="GU76" s="103"/>
      <c r="GV76" s="104"/>
      <c r="GW76" s="105"/>
      <c r="GY76" s="96"/>
      <c r="GZ76" s="286"/>
      <c r="HA76" s="97"/>
      <c r="HB76" s="98"/>
      <c r="HC76" s="293" t="str">
        <f t="shared" si="220"/>
        <v/>
      </c>
      <c r="HD76" s="293" t="str">
        <f t="shared" si="221"/>
        <v/>
      </c>
      <c r="HE76" s="101"/>
      <c r="HF76" s="102"/>
      <c r="HG76" s="103"/>
      <c r="HH76" s="104"/>
      <c r="HI76" s="105"/>
      <c r="HK76" s="96"/>
      <c r="HL76" s="286"/>
      <c r="HM76" s="97"/>
      <c r="HN76" s="98"/>
      <c r="HO76" s="293" t="str">
        <f t="shared" ref="HO76" si="358">IF(HQ76="","",HM$2)</f>
        <v/>
      </c>
      <c r="HP76" s="293" t="str">
        <f t="shared" ref="HP76" si="359">IF(HQ76="","",HM$3)</f>
        <v/>
      </c>
      <c r="HQ76" s="101"/>
      <c r="HR76" s="102"/>
      <c r="HS76" s="103"/>
      <c r="HT76" s="104" t="str">
        <f t="shared" si="357"/>
        <v/>
      </c>
      <c r="HU76" s="105"/>
      <c r="HW76" s="96"/>
      <c r="HX76" s="286"/>
      <c r="HY76" s="97"/>
      <c r="HZ76" s="98"/>
      <c r="IA76" s="293" t="str">
        <f t="shared" si="345"/>
        <v/>
      </c>
      <c r="IB76" s="293" t="str">
        <f t="shared" si="346"/>
        <v/>
      </c>
      <c r="IC76" s="101"/>
      <c r="ID76" s="102"/>
      <c r="IE76" s="103"/>
      <c r="IF76" s="104"/>
      <c r="IG76" s="105"/>
      <c r="II76" s="96"/>
      <c r="IJ76" s="286"/>
      <c r="IK76" s="291"/>
      <c r="IL76" s="292"/>
      <c r="IM76" s="293"/>
      <c r="IN76" s="293"/>
      <c r="IO76" s="294"/>
      <c r="IP76" s="295"/>
      <c r="IQ76" s="296"/>
      <c r="IR76" s="297"/>
      <c r="IS76" s="298"/>
      <c r="IT76" s="299"/>
      <c r="IU76" s="300"/>
      <c r="IV76" s="286"/>
      <c r="IW76" s="97">
        <f t="shared" si="284"/>
        <v>44926</v>
      </c>
      <c r="IX76" s="98" t="str">
        <f t="shared" si="285"/>
        <v>Meloni I</v>
      </c>
      <c r="IY76" s="293">
        <f t="shared" ref="IY76:IY139" si="360">IF(JA76="","",IW$2)</f>
        <v>44856</v>
      </c>
      <c r="IZ76" s="293">
        <f t="shared" ref="IZ76:IZ139" si="361">IF(JA76="","",IW$3)</f>
        <v>44926</v>
      </c>
      <c r="JA76" s="101" t="str">
        <f t="shared" si="286"/>
        <v>Raffaele Fitto</v>
      </c>
      <c r="JB76" s="102" t="str">
        <f t="shared" si="287"/>
        <v>1969</v>
      </c>
      <c r="JC76" s="103" t="str">
        <f t="shared" si="288"/>
        <v>male</v>
      </c>
      <c r="JD76" s="104" t="str">
        <f t="shared" si="289"/>
        <v>it_fdi01</v>
      </c>
      <c r="JE76" s="105" t="str">
        <f t="shared" si="290"/>
        <v>Fitto_Raffaele_1969</v>
      </c>
      <c r="JG76" s="96"/>
      <c r="JH76" s="286" t="s">
        <v>2701</v>
      </c>
      <c r="JI76" s="97"/>
      <c r="JJ76" s="98"/>
      <c r="JK76" s="99"/>
      <c r="JL76" s="100"/>
      <c r="JM76" s="101"/>
      <c r="JN76" s="102"/>
      <c r="JO76" s="103"/>
      <c r="JP76" s="104"/>
      <c r="JQ76" s="105"/>
      <c r="JS76" s="96"/>
      <c r="JT76" s="286"/>
      <c r="JU76" s="97"/>
      <c r="JV76" s="98"/>
      <c r="JW76" s="99"/>
      <c r="JX76" s="100"/>
      <c r="JY76" s="101"/>
      <c r="JZ76" s="102"/>
      <c r="KA76" s="103"/>
      <c r="KB76" s="104"/>
      <c r="KC76" s="105"/>
      <c r="KE76" s="96"/>
      <c r="KF76" s="286"/>
    </row>
    <row r="77" spans="1:292" ht="13.5" customHeight="1" x14ac:dyDescent="0.2">
      <c r="A77" s="21"/>
      <c r="B77" s="96" t="s">
        <v>345</v>
      </c>
      <c r="C77" s="2" t="s">
        <v>346</v>
      </c>
      <c r="E77" s="97" t="s">
        <v>286</v>
      </c>
      <c r="F77" s="98" t="s">
        <v>286</v>
      </c>
      <c r="G77" s="99"/>
      <c r="H77" s="100"/>
      <c r="I77" s="101" t="s">
        <v>286</v>
      </c>
      <c r="J77" s="102" t="s">
        <v>286</v>
      </c>
      <c r="K77" s="103" t="s">
        <v>286</v>
      </c>
      <c r="L77" s="104" t="s">
        <v>286</v>
      </c>
      <c r="M77" s="105" t="s">
        <v>286</v>
      </c>
      <c r="O77" s="96"/>
      <c r="P77" s="286"/>
      <c r="Q77" s="97" t="s">
        <v>286</v>
      </c>
      <c r="R77" s="98" t="s">
        <v>286</v>
      </c>
      <c r="S77" s="99"/>
      <c r="T77" s="100"/>
      <c r="U77" s="101" t="s">
        <v>286</v>
      </c>
      <c r="V77" s="102" t="s">
        <v>286</v>
      </c>
      <c r="W77" s="103" t="s">
        <v>286</v>
      </c>
      <c r="X77" s="104" t="s">
        <v>286</v>
      </c>
      <c r="Y77" s="105" t="s">
        <v>286</v>
      </c>
      <c r="Z77" s="2" t="s">
        <v>286</v>
      </c>
      <c r="AA77" s="96"/>
      <c r="AB77" s="286"/>
      <c r="AC77" s="97" t="s">
        <v>286</v>
      </c>
      <c r="AD77" s="98" t="s">
        <v>286</v>
      </c>
      <c r="AE77" s="99"/>
      <c r="AF77" s="100"/>
      <c r="AG77" s="101" t="s">
        <v>286</v>
      </c>
      <c r="AH77" s="102" t="s">
        <v>286</v>
      </c>
      <c r="AI77" s="103" t="s">
        <v>286</v>
      </c>
      <c r="AJ77" s="104" t="s">
        <v>286</v>
      </c>
      <c r="AK77" s="105" t="s">
        <v>286</v>
      </c>
      <c r="AM77" s="96"/>
      <c r="AN77" s="286"/>
      <c r="AO77" s="97" t="s">
        <v>286</v>
      </c>
      <c r="AP77" s="98" t="s">
        <v>286</v>
      </c>
      <c r="AQ77" s="99" t="s">
        <v>286</v>
      </c>
      <c r="AR77" s="100" t="s">
        <v>286</v>
      </c>
      <c r="AS77" s="101" t="s">
        <v>286</v>
      </c>
      <c r="AT77" s="102" t="s">
        <v>286</v>
      </c>
      <c r="AU77" s="103" t="s">
        <v>286</v>
      </c>
      <c r="AV77" s="104" t="s">
        <v>286</v>
      </c>
      <c r="AW77" s="105" t="s">
        <v>286</v>
      </c>
      <c r="AX77" s="2" t="s">
        <v>286</v>
      </c>
      <c r="AY77" s="96"/>
      <c r="AZ77" s="286"/>
      <c r="BA77" s="97" t="s">
        <v>286</v>
      </c>
      <c r="BB77" s="98" t="s">
        <v>286</v>
      </c>
      <c r="BC77" s="99"/>
      <c r="BD77" s="100"/>
      <c r="BE77" s="101" t="s">
        <v>286</v>
      </c>
      <c r="BF77" s="102" t="s">
        <v>286</v>
      </c>
      <c r="BG77" s="103" t="s">
        <v>286</v>
      </c>
      <c r="BH77" s="104" t="s">
        <v>286</v>
      </c>
      <c r="BI77" s="105" t="s">
        <v>286</v>
      </c>
      <c r="BJ77" s="2" t="s">
        <v>286</v>
      </c>
      <c r="BK77" s="96"/>
      <c r="BL77" s="286"/>
      <c r="BM77" s="97" t="s">
        <v>286</v>
      </c>
      <c r="BN77" s="98" t="s">
        <v>286</v>
      </c>
      <c r="BO77" s="99" t="s">
        <v>286</v>
      </c>
      <c r="BP77" s="100" t="s">
        <v>286</v>
      </c>
      <c r="BQ77" s="101" t="s">
        <v>286</v>
      </c>
      <c r="BR77" s="102" t="s">
        <v>286</v>
      </c>
      <c r="BS77" s="103" t="s">
        <v>286</v>
      </c>
      <c r="BT77" s="104" t="s">
        <v>286</v>
      </c>
      <c r="BU77" s="105" t="s">
        <v>286</v>
      </c>
      <c r="BV77" s="2" t="s">
        <v>286</v>
      </c>
      <c r="BW77" s="96"/>
      <c r="BX77" s="286"/>
      <c r="BY77" s="97" t="s">
        <v>286</v>
      </c>
      <c r="BZ77" s="98" t="s">
        <v>286</v>
      </c>
      <c r="CA77" s="99" t="s">
        <v>286</v>
      </c>
      <c r="CB77" s="100" t="s">
        <v>286</v>
      </c>
      <c r="CC77" s="101" t="s">
        <v>286</v>
      </c>
      <c r="CD77" s="102" t="s">
        <v>286</v>
      </c>
      <c r="CE77" s="103" t="s">
        <v>286</v>
      </c>
      <c r="CF77" s="104" t="s">
        <v>286</v>
      </c>
      <c r="CG77" s="105" t="s">
        <v>286</v>
      </c>
      <c r="CH77" s="2" t="s">
        <v>286</v>
      </c>
      <c r="CI77" s="96"/>
      <c r="CJ77" s="286"/>
      <c r="CK77" s="97">
        <v>36516</v>
      </c>
      <c r="CL77" s="98" t="s">
        <v>514</v>
      </c>
      <c r="CM77" s="99">
        <v>36089</v>
      </c>
      <c r="CN77" s="100">
        <v>36516</v>
      </c>
      <c r="CO77" s="101" t="s">
        <v>560</v>
      </c>
      <c r="CP77" s="102" t="s">
        <v>561</v>
      </c>
      <c r="CQ77" s="103" t="s">
        <v>531</v>
      </c>
      <c r="CR77" s="104" t="s">
        <v>1372</v>
      </c>
      <c r="CS77" s="105" t="s">
        <v>562</v>
      </c>
      <c r="CT77" s="2" t="s">
        <v>286</v>
      </c>
      <c r="CU77" s="96"/>
      <c r="CV77" s="286"/>
      <c r="CW77" s="97">
        <v>36641</v>
      </c>
      <c r="CX77" s="98" t="s">
        <v>515</v>
      </c>
      <c r="CY77" s="99">
        <v>36516</v>
      </c>
      <c r="CZ77" s="100">
        <v>36641</v>
      </c>
      <c r="DA77" s="101" t="s">
        <v>794</v>
      </c>
      <c r="DB77" s="102" t="s">
        <v>734</v>
      </c>
      <c r="DC77" s="103" t="s">
        <v>620</v>
      </c>
      <c r="DD77" s="104" t="s">
        <v>1372</v>
      </c>
      <c r="DE77" s="105" t="s">
        <v>795</v>
      </c>
      <c r="DF77" s="2" t="s">
        <v>286</v>
      </c>
      <c r="DG77" s="96"/>
      <c r="DH77" s="286" t="s">
        <v>1194</v>
      </c>
      <c r="DI77" s="97" t="s">
        <v>286</v>
      </c>
      <c r="DJ77" s="98" t="s">
        <v>286</v>
      </c>
      <c r="DK77" s="99"/>
      <c r="DL77" s="100"/>
      <c r="DM77" s="101" t="s">
        <v>286</v>
      </c>
      <c r="DN77" s="102" t="s">
        <v>286</v>
      </c>
      <c r="DO77" s="103" t="s">
        <v>286</v>
      </c>
      <c r="DP77" s="104" t="s">
        <v>286</v>
      </c>
      <c r="DQ77" s="105" t="s">
        <v>286</v>
      </c>
      <c r="DR77" s="2" t="s">
        <v>286</v>
      </c>
      <c r="DS77" s="96"/>
      <c r="DT77" s="286"/>
      <c r="DU77" s="97">
        <v>38465</v>
      </c>
      <c r="DV77" s="98" t="s">
        <v>517</v>
      </c>
      <c r="DW77" s="284">
        <v>37053</v>
      </c>
      <c r="DX77" s="100">
        <v>38465</v>
      </c>
      <c r="DY77" s="101" t="s">
        <v>796</v>
      </c>
      <c r="DZ77" s="102" t="s">
        <v>619</v>
      </c>
      <c r="EA77" s="103" t="s">
        <v>531</v>
      </c>
      <c r="EB77" s="104" t="s">
        <v>1340</v>
      </c>
      <c r="EC77" s="105" t="s">
        <v>797</v>
      </c>
      <c r="EE77" s="96"/>
      <c r="EF77" s="286" t="s">
        <v>1194</v>
      </c>
      <c r="EG77" s="97">
        <v>38854</v>
      </c>
      <c r="EH77" s="98" t="s">
        <v>518</v>
      </c>
      <c r="EI77" s="99">
        <v>38465</v>
      </c>
      <c r="EJ77" s="100">
        <v>38854</v>
      </c>
      <c r="EK77" s="101" t="s">
        <v>798</v>
      </c>
      <c r="EL77" s="102" t="s">
        <v>548</v>
      </c>
      <c r="EM77" s="103" t="s">
        <v>531</v>
      </c>
      <c r="EN77" s="104" t="s">
        <v>1383</v>
      </c>
      <c r="EO77" s="105" t="s">
        <v>800</v>
      </c>
      <c r="EQ77" s="96"/>
      <c r="ER77" s="286" t="s">
        <v>1194</v>
      </c>
      <c r="ES77" s="97" t="s">
        <v>286</v>
      </c>
      <c r="ET77" s="98" t="s">
        <v>286</v>
      </c>
      <c r="EU77" s="99" t="s">
        <v>286</v>
      </c>
      <c r="EV77" s="100" t="s">
        <v>286</v>
      </c>
      <c r="EW77" s="101" t="s">
        <v>286</v>
      </c>
      <c r="EX77" s="102" t="s">
        <v>286</v>
      </c>
      <c r="EY77" s="103" t="s">
        <v>286</v>
      </c>
      <c r="EZ77" s="104" t="s">
        <v>286</v>
      </c>
      <c r="FA77" s="105" t="s">
        <v>286</v>
      </c>
      <c r="FB77" s="2" t="s">
        <v>286</v>
      </c>
      <c r="FC77" s="96"/>
      <c r="FD77" s="286"/>
      <c r="FE77" s="97">
        <v>40863</v>
      </c>
      <c r="FF77" s="98" t="s">
        <v>520</v>
      </c>
      <c r="FG77" s="99">
        <v>39576</v>
      </c>
      <c r="FH77" s="100">
        <v>40499</v>
      </c>
      <c r="FI77" s="101" t="s">
        <v>801</v>
      </c>
      <c r="FJ77" s="102" t="s">
        <v>566</v>
      </c>
      <c r="FK77" s="103" t="s">
        <v>531</v>
      </c>
      <c r="FL77" s="104" t="s">
        <v>1321</v>
      </c>
      <c r="FM77" s="105" t="s">
        <v>802</v>
      </c>
      <c r="FO77" s="96"/>
      <c r="FP77" s="286" t="s">
        <v>1194</v>
      </c>
      <c r="FQ77" s="97" t="s">
        <v>286</v>
      </c>
      <c r="FR77" s="98" t="s">
        <v>286</v>
      </c>
      <c r="FS77" s="99" t="s">
        <v>286</v>
      </c>
      <c r="FT77" s="100" t="s">
        <v>286</v>
      </c>
      <c r="FU77" s="101" t="s">
        <v>286</v>
      </c>
      <c r="FV77" s="102" t="s">
        <v>286</v>
      </c>
      <c r="FW77" s="103" t="s">
        <v>286</v>
      </c>
      <c r="FX77" s="104" t="s">
        <v>286</v>
      </c>
      <c r="FY77" s="105" t="s">
        <v>286</v>
      </c>
      <c r="GA77" s="96"/>
      <c r="GB77" s="286"/>
      <c r="GC77" s="97" t="s">
        <v>286</v>
      </c>
      <c r="GD77" s="98" t="s">
        <v>286</v>
      </c>
      <c r="GE77" s="99" t="s">
        <v>286</v>
      </c>
      <c r="GF77" s="100" t="s">
        <v>286</v>
      </c>
      <c r="GG77" s="101" t="s">
        <v>286</v>
      </c>
      <c r="GH77" s="102" t="s">
        <v>286</v>
      </c>
      <c r="GI77" s="103" t="s">
        <v>286</v>
      </c>
      <c r="GJ77" s="104" t="s">
        <v>286</v>
      </c>
      <c r="GK77" s="105" t="s">
        <v>286</v>
      </c>
      <c r="GL77" s="2" t="s">
        <v>286</v>
      </c>
      <c r="GM77" s="96"/>
      <c r="GN77" s="286"/>
      <c r="GO77" s="97" t="str">
        <f t="shared" ref="GO77:GO83" si="362">IF(GS77="","",GO$3)</f>
        <v/>
      </c>
      <c r="GP77" s="98" t="str">
        <f t="shared" ref="GP77:GP83" si="363">IF(GS77="","",GO$1)</f>
        <v/>
      </c>
      <c r="GQ77" s="99" t="str">
        <f t="shared" ref="GQ77:GQ83" si="364">IF(GS77="","",GO$2)</f>
        <v/>
      </c>
      <c r="GR77" s="100" t="str">
        <f t="shared" ref="GR77:GR83" si="365">IF(GS77="","",GO$3)</f>
        <v/>
      </c>
      <c r="GS77" s="101" t="str">
        <f t="shared" ref="GS77:GS83" si="366">IF(GZ77="","",IF(ISNUMBER(SEARCH(":",GZ77)),MID(GZ77,FIND(":",GZ77)+2,FIND("(",GZ77)-FIND(":",GZ77)-3),LEFT(GZ77,FIND("(",GZ77)-2)))</f>
        <v/>
      </c>
      <c r="GT77" s="102" t="str">
        <f t="shared" ref="GT77:GT83" si="367">IF(GZ77="","",MID(GZ77,FIND("(",GZ77)+1,4))</f>
        <v/>
      </c>
      <c r="GU77" s="103" t="str">
        <f t="shared" ref="GU77:GU83" si="368">IF(ISNUMBER(SEARCH("*female*",GZ77)),"female",IF(ISNUMBER(SEARCH("*male*",GZ77)),"male",""))</f>
        <v/>
      </c>
      <c r="GV77" s="104" t="str">
        <f t="shared" ref="GV77:GV83" si="369">IF(GZ77="","",IF(ISERROR(MID(GZ77,FIND("male,",GZ77)+6,(FIND(")",GZ77)-(FIND("male,",GZ77)+6))))=TRUE,"missing/error",MID(GZ77,FIND("male,",GZ77)+6,(FIND(")",GZ77)-(FIND("male,",GZ77)+6)))))</f>
        <v/>
      </c>
      <c r="GW77" s="105" t="str">
        <f t="shared" ref="GW77:GW83" si="370">IF(GS77="","",(MID(GS77,(SEARCH("^^",SUBSTITUTE(GS77," ","^^",LEN(GS77)-LEN(SUBSTITUTE(GS77," ","")))))+1,99)&amp;"_"&amp;LEFT(GS77,FIND(" ",GS77)-1)&amp;"_"&amp;GT77))</f>
        <v/>
      </c>
      <c r="GX77" s="2" t="str">
        <f t="shared" ref="GX77:GX83" si="371">IF(GZ77="","",IF((LEN(GZ77)-LEN(SUBSTITUTE(GZ77,"male","")))/LEN("male")&gt;1,"!",IF(RIGHT(GZ77,1)=")","",IF(RIGHT(GZ77,2)=") ","",IF(RIGHT(GZ77,2)=").","","!!")))))</f>
        <v/>
      </c>
      <c r="GY77" s="96"/>
      <c r="GZ77" s="286"/>
      <c r="HA77" s="97" t="str">
        <f t="shared" ref="HA77:HA83" si="372">IF(HE77="","",HA$3)</f>
        <v/>
      </c>
      <c r="HB77" s="98" t="str">
        <f t="shared" ref="HB77:HB83" si="373">IF(HE77="","",HA$1)</f>
        <v/>
      </c>
      <c r="HC77" s="293" t="str">
        <f t="shared" si="220"/>
        <v/>
      </c>
      <c r="HD77" s="293" t="str">
        <f t="shared" si="221"/>
        <v/>
      </c>
      <c r="HE77" s="101" t="str">
        <f t="shared" ref="HE77:HE83" si="374">IF(HL77="","",IF(ISNUMBER(SEARCH(":",HL77)),MID(HL77,FIND(":",HL77)+2,FIND("(",HL77)-FIND(":",HL77)-3),LEFT(HL77,FIND("(",HL77)-2)))</f>
        <v/>
      </c>
      <c r="HF77" s="102" t="str">
        <f t="shared" ref="HF77:HF83" si="375">IF(HL77="","",MID(HL77,FIND("(",HL77)+1,4))</f>
        <v/>
      </c>
      <c r="HG77" s="103" t="str">
        <f t="shared" ref="HG77:HG83" si="376">IF(ISNUMBER(SEARCH("*female*",HL77)),"female",IF(ISNUMBER(SEARCH("*male*",HL77)),"male",""))</f>
        <v/>
      </c>
      <c r="HH77" s="104" t="str">
        <f t="shared" ref="HH77:HH83" si="377">IF(HL77="","",IF(ISERROR(MID(HL77,FIND("male,",HL77)+6,(FIND(")",HL77)-(FIND("male,",HL77)+6))))=TRUE,"missing/error",MID(HL77,FIND("male,",HL77)+6,(FIND(")",HL77)-(FIND("male,",HL77)+6)))))</f>
        <v/>
      </c>
      <c r="HI77" s="105" t="str">
        <f t="shared" ref="HI77:HI83" si="378">IF(HE77="","",(MID(HE77,(SEARCH("^^",SUBSTITUTE(HE77," ","^^",LEN(HE77)-LEN(SUBSTITUTE(HE77," ","")))))+1,99)&amp;"_"&amp;LEFT(HE77,FIND(" ",HE77)-1)&amp;"_"&amp;HF77))</f>
        <v/>
      </c>
      <c r="HJ77" s="2" t="str">
        <f t="shared" ref="HJ77:HJ83" si="379">IF(HL77="","",IF((LEN(HL77)-LEN(SUBSTITUTE(HL77,"male","")))/LEN("male")&gt;1,"!",IF(RIGHT(HL77,1)=")","",IF(RIGHT(HL77,2)=") ","",IF(RIGHT(HL77,2)=").","","!!")))))</f>
        <v/>
      </c>
      <c r="HK77" s="96"/>
      <c r="HL77" s="286"/>
      <c r="HM77" s="97" t="str">
        <f t="shared" ref="HM77:HM83" si="380">IF(HQ77="","",HM$3)</f>
        <v/>
      </c>
      <c r="HN77" s="98" t="str">
        <f t="shared" ref="HN77:HN83" si="381">IF(HQ77="","",HM$1)</f>
        <v/>
      </c>
      <c r="HO77" s="293" t="str">
        <f t="shared" ref="HO77:HO82" si="382">IF(HQ77="","",HM$2)</f>
        <v/>
      </c>
      <c r="HP77" s="293" t="str">
        <f t="shared" ref="HP77:HP83" si="383">IF(HQ77="","",HM$3)</f>
        <v/>
      </c>
      <c r="HQ77" s="101" t="str">
        <f t="shared" ref="HQ77:HQ83" si="384">IF(HX77="","",IF(ISNUMBER(SEARCH(":",HX77)),MID(HX77,FIND(":",HX77)+2,FIND("(",HX77)-FIND(":",HX77)-3),LEFT(HX77,FIND("(",HX77)-2)))</f>
        <v/>
      </c>
      <c r="HR77" s="102" t="str">
        <f t="shared" ref="HR77:HR83" si="385">IF(HX77="","",MID(HX77,FIND("(",HX77)+1,4))</f>
        <v/>
      </c>
      <c r="HS77" s="103" t="str">
        <f t="shared" ref="HS77:HS83" si="386">IF(ISNUMBER(SEARCH("*female*",HX77)),"female",IF(ISNUMBER(SEARCH("*male*",HX77)),"male",""))</f>
        <v/>
      </c>
      <c r="HT77" s="104" t="str">
        <f t="shared" si="357"/>
        <v/>
      </c>
      <c r="HU77" s="105" t="str">
        <f t="shared" ref="HU77:HU83" si="387">IF(HQ77="","",(MID(HQ77,(SEARCH("^^",SUBSTITUTE(HQ77," ","^^",LEN(HQ77)-LEN(SUBSTITUTE(HQ77," ","")))))+1,99)&amp;"_"&amp;LEFT(HQ77,FIND(" ",HQ77)-1)&amp;"_"&amp;HR77))</f>
        <v/>
      </c>
      <c r="HV77" s="2" t="str">
        <f t="shared" ref="HV77:HV83" si="388">IF(HX77="","",IF((LEN(HX77)-LEN(SUBSTITUTE(HX77,"male","")))/LEN("male")&gt;1,"!",IF(RIGHT(HX77,1)=")","",IF(RIGHT(HX77,2)=") ","",IF(RIGHT(HX77,2)=").","","!!")))))</f>
        <v/>
      </c>
      <c r="HW77" s="96"/>
      <c r="HX77" s="286"/>
      <c r="HY77" s="97" t="str">
        <f t="shared" ref="HY77:HY83" si="389">IF(IC77="","",HY$3)</f>
        <v/>
      </c>
      <c r="HZ77" s="98" t="str">
        <f t="shared" ref="HZ77:HZ83" si="390">IF(IC77="","",HY$1)</f>
        <v/>
      </c>
      <c r="IA77" s="293" t="str">
        <f t="shared" si="345"/>
        <v/>
      </c>
      <c r="IB77" s="293" t="str">
        <f t="shared" si="346"/>
        <v/>
      </c>
      <c r="IC77" s="101" t="str">
        <f t="shared" ref="IC77:IC83" si="391">IF(IJ77="","",IF(ISNUMBER(SEARCH(":",IJ77)),MID(IJ77,FIND(":",IJ77)+2,FIND("(",IJ77)-FIND(":",IJ77)-3),LEFT(IJ77,FIND("(",IJ77)-2)))</f>
        <v/>
      </c>
      <c r="ID77" s="102" t="str">
        <f t="shared" ref="ID77:ID83" si="392">IF(IJ77="","",MID(IJ77,FIND("(",IJ77)+1,4))</f>
        <v/>
      </c>
      <c r="IE77" s="103" t="str">
        <f t="shared" ref="IE77:IE83" si="393">IF(ISNUMBER(SEARCH("*female*",IJ77)),"female",IF(ISNUMBER(SEARCH("*male*",IJ77)),"male",""))</f>
        <v/>
      </c>
      <c r="IF77" s="104" t="str">
        <f t="shared" ref="IF77:IF83" si="394">IF(IJ77="","",IF(ISERROR(MID(IJ77,FIND("male,",IJ77)+6,(FIND(")",IJ77)-(FIND("male,",IJ77)+6))))=TRUE,"missing/error",MID(IJ77,FIND("male,",IJ77)+6,(FIND(")",IJ77)-(FIND("male,",IJ77)+6)))))</f>
        <v/>
      </c>
      <c r="IG77" s="105" t="str">
        <f t="shared" ref="IG77:IG83" si="395">IF(IC77="","",(MID(IC77,(SEARCH("^^",SUBSTITUTE(IC77," ","^^",LEN(IC77)-LEN(SUBSTITUTE(IC77," ","")))))+1,99)&amp;"_"&amp;LEFT(IC77,FIND(" ",IC77)-1)&amp;"_"&amp;ID77))</f>
        <v/>
      </c>
      <c r="IH77" s="2" t="str">
        <f t="shared" ref="IH77:IH83" si="396">IF(IJ77="","",IF((LEN(IJ77)-LEN(SUBSTITUTE(IJ77,"male","")))/LEN("male")&gt;1,"!",IF(RIGHT(IJ77,1)=")","",IF(RIGHT(IJ77,2)=") ","",IF(RIGHT(IJ77,2)=").","","!!")))))</f>
        <v/>
      </c>
      <c r="II77" s="96"/>
      <c r="IJ77" s="286"/>
      <c r="IK77" s="291" t="str">
        <f t="shared" ref="IK77:IK83" si="397">IF(IO77="","",IK$3)</f>
        <v/>
      </c>
      <c r="IL77" s="292" t="str">
        <f t="shared" ref="IL77:IL83" si="398">IF(IO77="","",IK$1)</f>
        <v/>
      </c>
      <c r="IM77" s="293" t="str">
        <f t="shared" ref="IM77:IM83" si="399">IF(IO77="","",IK$2)</f>
        <v/>
      </c>
      <c r="IN77" s="293" t="str">
        <f t="shared" ref="IN77:IN83" si="400">IF(IO77="","",IK$3)</f>
        <v/>
      </c>
      <c r="IO77" s="294" t="str">
        <f t="shared" ref="IO77:IO83" si="401">IF(IV77="","",IF(ISNUMBER(SEARCH(":",IV77)),MID(IV77,FIND(":",IV77)+2,FIND("(",IV77)-FIND(":",IV77)-3),LEFT(IV77,FIND("(",IV77)-2)))</f>
        <v/>
      </c>
      <c r="IP77" s="295" t="str">
        <f t="shared" ref="IP77:IP83" si="402">IF(IV77="","",MID(IV77,FIND("(",IV77)+1,4))</f>
        <v/>
      </c>
      <c r="IQ77" s="296" t="str">
        <f t="shared" ref="IQ77:IQ83" si="403">IF(ISNUMBER(SEARCH("*female*",IV77)),"female",IF(ISNUMBER(SEARCH("*male*",IV77)),"male",""))</f>
        <v/>
      </c>
      <c r="IR77" s="297" t="str">
        <f t="shared" ref="IR77:IR83" si="404">IF(IV77="","",IF(ISERROR(MID(IV77,FIND("male,",IV77)+6,(FIND(")",IV77)-(FIND("male,",IV77)+6))))=TRUE,"missing/error",MID(IV77,FIND("male,",IV77)+6,(FIND(")",IV77)-(FIND("male,",IV77)+6)))))</f>
        <v/>
      </c>
      <c r="IS77" s="298" t="str">
        <f t="shared" ref="IS77:IS83" si="405">IF(IO77="","",(MID(IO77,(SEARCH("^^",SUBSTITUTE(IO77," ","^^",LEN(IO77)-LEN(SUBSTITUTE(IO77," ","")))))+1,99)&amp;"_"&amp;LEFT(IO77,FIND(" ",IO77)-1)&amp;"_"&amp;IP77))</f>
        <v/>
      </c>
      <c r="IT77" s="299" t="str">
        <f t="shared" ref="IT77:IT83" si="406">IF(IV77="","",IF((LEN(IV77)-LEN(SUBSTITUTE(IV77,"male","")))/LEN("male")&gt;1,"!",IF(RIGHT(IV77,1)=")","",IF(RIGHT(IV77,2)=") ","",IF(RIGHT(IV77,2)=").","","!!")))))</f>
        <v/>
      </c>
      <c r="IU77" s="300"/>
      <c r="IV77" s="286"/>
      <c r="IW77" s="97" t="str">
        <f t="shared" si="284"/>
        <v/>
      </c>
      <c r="IX77" s="98" t="str">
        <f t="shared" si="285"/>
        <v/>
      </c>
      <c r="IY77" s="293" t="str">
        <f t="shared" si="360"/>
        <v/>
      </c>
      <c r="IZ77" s="293" t="str">
        <f t="shared" si="361"/>
        <v/>
      </c>
      <c r="JA77" s="101" t="str">
        <f t="shared" si="286"/>
        <v/>
      </c>
      <c r="JB77" s="102" t="str">
        <f t="shared" si="287"/>
        <v/>
      </c>
      <c r="JC77" s="103" t="str">
        <f t="shared" si="288"/>
        <v/>
      </c>
      <c r="JD77" s="104" t="str">
        <f t="shared" si="289"/>
        <v/>
      </c>
      <c r="JE77" s="105" t="str">
        <f t="shared" si="290"/>
        <v/>
      </c>
      <c r="JF77" s="2" t="str">
        <f>IF(JH77="","",IF((LEN(JH77)-LEN(SUBSTITUTE(JH77,"male","")))/LEN("male")&gt;1,"!",IF(RIGHT(JH77,1)=")","",IF(RIGHT(JH77,2)=") ","",IF(RIGHT(JH77,2)=").","","!!")))))</f>
        <v/>
      </c>
      <c r="JG77" s="96"/>
      <c r="JH77" s="286"/>
      <c r="JI77" s="97" t="str">
        <f>IF(JM77="","",JI$3)</f>
        <v/>
      </c>
      <c r="JJ77" s="98" t="str">
        <f>IF(JM77="","",JI$1)</f>
        <v/>
      </c>
      <c r="JK77" s="99"/>
      <c r="JL77" s="100"/>
      <c r="JM77" s="101" t="str">
        <f>IF(JT77="","",IF(ISNUMBER(SEARCH(":",JT77)),MID(JT77,FIND(":",JT77)+2,FIND("(",JT77)-FIND(":",JT77)-3),LEFT(JT77,FIND("(",JT77)-2)))</f>
        <v/>
      </c>
      <c r="JN77" s="102" t="str">
        <f>IF(JT77="","",MID(JT77,FIND("(",JT77)+1,4))</f>
        <v/>
      </c>
      <c r="JO77" s="103" t="str">
        <f>IF(ISNUMBER(SEARCH("*female*",JT77)),"female",IF(ISNUMBER(SEARCH("*male*",JT77)),"male",""))</f>
        <v/>
      </c>
      <c r="JP77" s="104" t="str">
        <f>IF(JT77="","",IF(ISERROR(MID(JT77,FIND("male,",JT77)+6,(FIND(")",JT77)-(FIND("male,",JT77)+6))))=TRUE,"missing/error",MID(JT77,FIND("male,",JT77)+6,(FIND(")",JT77)-(FIND("male,",JT77)+6)))))</f>
        <v/>
      </c>
      <c r="JQ77" s="105" t="str">
        <f>IF(JM77="","",(MID(JM77,(SEARCH("^^",SUBSTITUTE(JM77," ","^^",LEN(JM77)-LEN(SUBSTITUTE(JM77," ","")))))+1,99)&amp;"_"&amp;LEFT(JM77,FIND(" ",JM77)-1)&amp;"_"&amp;JN77))</f>
        <v/>
      </c>
      <c r="JR77" s="2" t="str">
        <f>IF(JT77="","",IF((LEN(JT77)-LEN(SUBSTITUTE(JT77,"male","")))/LEN("male")&gt;1,"!",IF(RIGHT(JT77,1)=")","",IF(RIGHT(JT77,2)=") ","",IF(RIGHT(JT77,2)=").","","!!")))))</f>
        <v/>
      </c>
      <c r="JS77" s="96"/>
      <c r="JT77" s="286"/>
      <c r="JU77" s="97" t="str">
        <f>IF(JY77="","",JU$3)</f>
        <v/>
      </c>
      <c r="JV77" s="98" t="str">
        <f>IF(JY77="","",JU$1)</f>
        <v/>
      </c>
      <c r="JW77" s="99"/>
      <c r="JX77" s="100"/>
      <c r="JY77" s="101" t="str">
        <f>IF(KF77="","",IF(ISNUMBER(SEARCH(":",KF77)),MID(KF77,FIND(":",KF77)+2,FIND("(",KF77)-FIND(":",KF77)-3),LEFT(KF77,FIND("(",KF77)-2)))</f>
        <v/>
      </c>
      <c r="JZ77" s="102" t="str">
        <f>IF(KF77="","",MID(KF77,FIND("(",KF77)+1,4))</f>
        <v/>
      </c>
      <c r="KA77" s="103" t="str">
        <f>IF(ISNUMBER(SEARCH("*female*",KF77)),"female",IF(ISNUMBER(SEARCH("*male*",KF77)),"male",""))</f>
        <v/>
      </c>
      <c r="KB77" s="104" t="str">
        <f>IF(KF77="","",IF(ISERROR(MID(KF77,FIND("male,",KF77)+6,(FIND(")",KF77)-(FIND("male,",KF77)+6))))=TRUE,"missing/error",MID(KF77,FIND("male,",KF77)+6,(FIND(")",KF77)-(FIND("male,",KF77)+6)))))</f>
        <v/>
      </c>
      <c r="KC77" s="105" t="str">
        <f>IF(JY77="","",(MID(JY77,(SEARCH("^^",SUBSTITUTE(JY77," ","^^",LEN(JY77)-LEN(SUBSTITUTE(JY77," ","")))))+1,99)&amp;"_"&amp;LEFT(JY77,FIND(" ",JY77)-1)&amp;"_"&amp;JZ77))</f>
        <v/>
      </c>
      <c r="KD77" s="2" t="str">
        <f>IF(KF77="","",IF((LEN(KF77)-LEN(SUBSTITUTE(KF77,"male","")))/LEN("male")&gt;1,"!",IF(RIGHT(KF77,1)=")","",IF(RIGHT(KF77,2)=") ","",IF(RIGHT(KF77,2)=").","","!!")))))</f>
        <v/>
      </c>
      <c r="KE77" s="96"/>
      <c r="KF77" s="286"/>
    </row>
    <row r="78" spans="1:292" ht="13.5" customHeight="1" x14ac:dyDescent="0.2">
      <c r="A78" s="21"/>
      <c r="B78" s="96" t="s">
        <v>345</v>
      </c>
      <c r="C78" s="2" t="s">
        <v>346</v>
      </c>
      <c r="E78" s="97" t="s">
        <v>286</v>
      </c>
      <c r="F78" s="98" t="s">
        <v>286</v>
      </c>
      <c r="G78" s="99"/>
      <c r="H78" s="100"/>
      <c r="I78" s="101" t="s">
        <v>286</v>
      </c>
      <c r="J78" s="102" t="s">
        <v>286</v>
      </c>
      <c r="K78" s="103" t="s">
        <v>286</v>
      </c>
      <c r="L78" s="104" t="s">
        <v>286</v>
      </c>
      <c r="M78" s="105" t="s">
        <v>286</v>
      </c>
      <c r="O78" s="96"/>
      <c r="P78" s="286"/>
      <c r="Q78" s="97" t="s">
        <v>286</v>
      </c>
      <c r="R78" s="98" t="s">
        <v>286</v>
      </c>
      <c r="S78" s="99"/>
      <c r="T78" s="100"/>
      <c r="U78" s="101" t="s">
        <v>286</v>
      </c>
      <c r="V78" s="102" t="s">
        <v>286</v>
      </c>
      <c r="W78" s="103" t="s">
        <v>286</v>
      </c>
      <c r="X78" s="104" t="s">
        <v>286</v>
      </c>
      <c r="Y78" s="105" t="s">
        <v>286</v>
      </c>
      <c r="Z78" s="2" t="s">
        <v>286</v>
      </c>
      <c r="AA78" s="96"/>
      <c r="AB78" s="286"/>
      <c r="AC78" s="97" t="s">
        <v>286</v>
      </c>
      <c r="AD78" s="98" t="s">
        <v>286</v>
      </c>
      <c r="AE78" s="99"/>
      <c r="AF78" s="100"/>
      <c r="AG78" s="101" t="s">
        <v>286</v>
      </c>
      <c r="AH78" s="102" t="s">
        <v>286</v>
      </c>
      <c r="AI78" s="103" t="s">
        <v>286</v>
      </c>
      <c r="AJ78" s="104" t="s">
        <v>286</v>
      </c>
      <c r="AK78" s="105" t="s">
        <v>286</v>
      </c>
      <c r="AM78" s="96"/>
      <c r="AN78" s="286"/>
      <c r="AO78" s="97" t="s">
        <v>286</v>
      </c>
      <c r="AP78" s="98" t="s">
        <v>286</v>
      </c>
      <c r="AQ78" s="99"/>
      <c r="AR78" s="100"/>
      <c r="AS78" s="101" t="s">
        <v>286</v>
      </c>
      <c r="AT78" s="102" t="s">
        <v>286</v>
      </c>
      <c r="AU78" s="103" t="s">
        <v>286</v>
      </c>
      <c r="AV78" s="104" t="s">
        <v>286</v>
      </c>
      <c r="AW78" s="105" t="s">
        <v>286</v>
      </c>
      <c r="AX78" s="2" t="s">
        <v>286</v>
      </c>
      <c r="AY78" s="96"/>
      <c r="AZ78" s="286"/>
      <c r="BA78" s="97" t="s">
        <v>286</v>
      </c>
      <c r="BB78" s="98" t="s">
        <v>286</v>
      </c>
      <c r="BC78" s="99"/>
      <c r="BD78" s="100"/>
      <c r="BE78" s="101" t="s">
        <v>286</v>
      </c>
      <c r="BF78" s="102" t="s">
        <v>286</v>
      </c>
      <c r="BG78" s="103" t="s">
        <v>286</v>
      </c>
      <c r="BH78" s="104" t="s">
        <v>286</v>
      </c>
      <c r="BI78" s="105" t="s">
        <v>286</v>
      </c>
      <c r="BJ78" s="2" t="s">
        <v>286</v>
      </c>
      <c r="BK78" s="96"/>
      <c r="BL78" s="286"/>
      <c r="BM78" s="97" t="s">
        <v>286</v>
      </c>
      <c r="BN78" s="98" t="s">
        <v>286</v>
      </c>
      <c r="BO78" s="99"/>
      <c r="BP78" s="100"/>
      <c r="BQ78" s="101" t="s">
        <v>286</v>
      </c>
      <c r="BR78" s="102" t="s">
        <v>286</v>
      </c>
      <c r="BS78" s="103" t="s">
        <v>286</v>
      </c>
      <c r="BT78" s="104" t="s">
        <v>286</v>
      </c>
      <c r="BU78" s="105" t="s">
        <v>286</v>
      </c>
      <c r="BV78" s="2" t="s">
        <v>286</v>
      </c>
      <c r="BW78" s="96"/>
      <c r="BX78" s="286"/>
      <c r="BY78" s="97" t="s">
        <v>286</v>
      </c>
      <c r="BZ78" s="98" t="s">
        <v>286</v>
      </c>
      <c r="CA78" s="99"/>
      <c r="CB78" s="100"/>
      <c r="CC78" s="101" t="s">
        <v>286</v>
      </c>
      <c r="CD78" s="102" t="s">
        <v>286</v>
      </c>
      <c r="CE78" s="103" t="s">
        <v>286</v>
      </c>
      <c r="CF78" s="104" t="s">
        <v>286</v>
      </c>
      <c r="CG78" s="105" t="s">
        <v>286</v>
      </c>
      <c r="CH78" s="2" t="s">
        <v>286</v>
      </c>
      <c r="CI78" s="96"/>
      <c r="CJ78" s="286"/>
      <c r="CK78" s="97" t="s">
        <v>286</v>
      </c>
      <c r="CL78" s="98" t="s">
        <v>286</v>
      </c>
      <c r="CM78" s="99"/>
      <c r="CN78" s="100"/>
      <c r="CO78" s="101" t="s">
        <v>286</v>
      </c>
      <c r="CP78" s="102" t="s">
        <v>286</v>
      </c>
      <c r="CQ78" s="103" t="s">
        <v>286</v>
      </c>
      <c r="CR78" s="104" t="s">
        <v>286</v>
      </c>
      <c r="CS78" s="105" t="s">
        <v>286</v>
      </c>
      <c r="CT78" s="2" t="s">
        <v>286</v>
      </c>
      <c r="CU78" s="96"/>
      <c r="CV78" s="286"/>
      <c r="CW78" s="97" t="s">
        <v>286</v>
      </c>
      <c r="CX78" s="98" t="s">
        <v>286</v>
      </c>
      <c r="CY78" s="99"/>
      <c r="CZ78" s="100"/>
      <c r="DA78" s="101" t="s">
        <v>286</v>
      </c>
      <c r="DB78" s="102" t="s">
        <v>286</v>
      </c>
      <c r="DC78" s="103" t="s">
        <v>286</v>
      </c>
      <c r="DD78" s="104" t="s">
        <v>286</v>
      </c>
      <c r="DE78" s="105" t="s">
        <v>286</v>
      </c>
      <c r="DF78" s="2" t="s">
        <v>286</v>
      </c>
      <c r="DG78" s="96"/>
      <c r="DH78" s="286"/>
      <c r="DI78" s="97" t="s">
        <v>286</v>
      </c>
      <c r="DJ78" s="98" t="s">
        <v>286</v>
      </c>
      <c r="DK78" s="99"/>
      <c r="DL78" s="100"/>
      <c r="DM78" s="101" t="s">
        <v>286</v>
      </c>
      <c r="DN78" s="102" t="s">
        <v>286</v>
      </c>
      <c r="DO78" s="103" t="s">
        <v>286</v>
      </c>
      <c r="DP78" s="104" t="s">
        <v>286</v>
      </c>
      <c r="DQ78" s="105" t="s">
        <v>286</v>
      </c>
      <c r="DR78" s="2" t="s">
        <v>286</v>
      </c>
      <c r="DS78" s="96"/>
      <c r="DT78" s="286"/>
      <c r="DU78" s="97" t="s">
        <v>286</v>
      </c>
      <c r="DV78" s="98" t="s">
        <v>286</v>
      </c>
      <c r="DW78" s="99"/>
      <c r="DX78" s="100"/>
      <c r="DY78" s="101" t="s">
        <v>286</v>
      </c>
      <c r="DZ78" s="102" t="s">
        <v>286</v>
      </c>
      <c r="EA78" s="103" t="s">
        <v>286</v>
      </c>
      <c r="EB78" s="104" t="s">
        <v>286</v>
      </c>
      <c r="EC78" s="105" t="s">
        <v>286</v>
      </c>
      <c r="EE78" s="96"/>
      <c r="EF78" s="286"/>
      <c r="EG78" s="97" t="s">
        <v>286</v>
      </c>
      <c r="EH78" s="98" t="s">
        <v>286</v>
      </c>
      <c r="EI78" s="99"/>
      <c r="EJ78" s="100"/>
      <c r="EK78" s="101" t="s">
        <v>286</v>
      </c>
      <c r="EL78" s="102" t="s">
        <v>286</v>
      </c>
      <c r="EM78" s="103" t="s">
        <v>286</v>
      </c>
      <c r="EN78" s="104" t="s">
        <v>286</v>
      </c>
      <c r="EO78" s="105" t="s">
        <v>286</v>
      </c>
      <c r="EQ78" s="96"/>
      <c r="ER78" s="286"/>
      <c r="ES78" s="97" t="s">
        <v>286</v>
      </c>
      <c r="ET78" s="98" t="s">
        <v>286</v>
      </c>
      <c r="EU78" s="99"/>
      <c r="EV78" s="100"/>
      <c r="EW78" s="101" t="s">
        <v>286</v>
      </c>
      <c r="EX78" s="102" t="s">
        <v>286</v>
      </c>
      <c r="EY78" s="103" t="s">
        <v>286</v>
      </c>
      <c r="EZ78" s="104" t="s">
        <v>286</v>
      </c>
      <c r="FA78" s="105" t="s">
        <v>286</v>
      </c>
      <c r="FB78" s="2" t="s">
        <v>286</v>
      </c>
      <c r="FC78" s="96"/>
      <c r="FD78" s="286"/>
      <c r="FE78" s="97">
        <v>40863</v>
      </c>
      <c r="FF78" s="98" t="s">
        <v>520</v>
      </c>
      <c r="FG78" s="99">
        <v>40499</v>
      </c>
      <c r="FH78" s="100">
        <v>40751</v>
      </c>
      <c r="FI78" s="101" t="s">
        <v>523</v>
      </c>
      <c r="FJ78" s="102" t="s">
        <v>541</v>
      </c>
      <c r="FK78" s="103" t="s">
        <v>531</v>
      </c>
      <c r="FL78" s="104" t="s">
        <v>1357</v>
      </c>
      <c r="FM78" s="105" t="s">
        <v>543</v>
      </c>
      <c r="FO78" s="96"/>
      <c r="FP78" s="286" t="s">
        <v>1199</v>
      </c>
      <c r="FQ78" s="97" t="s">
        <v>286</v>
      </c>
      <c r="FR78" s="98" t="s">
        <v>286</v>
      </c>
      <c r="FS78" s="99" t="s">
        <v>286</v>
      </c>
      <c r="FT78" s="100" t="s">
        <v>286</v>
      </c>
      <c r="FU78" s="101" t="s">
        <v>286</v>
      </c>
      <c r="FV78" s="102" t="s">
        <v>286</v>
      </c>
      <c r="FW78" s="103" t="s">
        <v>286</v>
      </c>
      <c r="FX78" s="104" t="s">
        <v>286</v>
      </c>
      <c r="FY78" s="105" t="s">
        <v>286</v>
      </c>
      <c r="GA78" s="96"/>
      <c r="GB78" s="286"/>
      <c r="GC78" s="97" t="s">
        <v>286</v>
      </c>
      <c r="GD78" s="98" t="s">
        <v>286</v>
      </c>
      <c r="GE78" s="99" t="s">
        <v>286</v>
      </c>
      <c r="GF78" s="100" t="s">
        <v>286</v>
      </c>
      <c r="GG78" s="101" t="s">
        <v>286</v>
      </c>
      <c r="GH78" s="102" t="s">
        <v>286</v>
      </c>
      <c r="GI78" s="103" t="s">
        <v>286</v>
      </c>
      <c r="GJ78" s="104" t="s">
        <v>286</v>
      </c>
      <c r="GK78" s="105" t="s">
        <v>286</v>
      </c>
      <c r="GL78" s="2" t="s">
        <v>286</v>
      </c>
      <c r="GM78" s="96"/>
      <c r="GN78" s="286"/>
      <c r="GO78" s="97" t="str">
        <f t="shared" si="362"/>
        <v/>
      </c>
      <c r="GP78" s="98" t="str">
        <f t="shared" si="363"/>
        <v/>
      </c>
      <c r="GQ78" s="99" t="str">
        <f t="shared" si="364"/>
        <v/>
      </c>
      <c r="GR78" s="100" t="str">
        <f t="shared" si="365"/>
        <v/>
      </c>
      <c r="GS78" s="101" t="str">
        <f t="shared" si="366"/>
        <v/>
      </c>
      <c r="GT78" s="102" t="str">
        <f t="shared" si="367"/>
        <v/>
      </c>
      <c r="GU78" s="103" t="str">
        <f t="shared" si="368"/>
        <v/>
      </c>
      <c r="GV78" s="104" t="str">
        <f t="shared" si="369"/>
        <v/>
      </c>
      <c r="GW78" s="105" t="str">
        <f t="shared" si="370"/>
        <v/>
      </c>
      <c r="GX78" s="2" t="str">
        <f t="shared" si="371"/>
        <v/>
      </c>
      <c r="GY78" s="96"/>
      <c r="GZ78" s="286"/>
      <c r="HA78" s="97" t="str">
        <f t="shared" si="372"/>
        <v/>
      </c>
      <c r="HB78" s="98" t="str">
        <f t="shared" si="373"/>
        <v/>
      </c>
      <c r="HC78" s="293" t="str">
        <f t="shared" si="220"/>
        <v/>
      </c>
      <c r="HD78" s="293" t="str">
        <f t="shared" si="221"/>
        <v/>
      </c>
      <c r="HE78" s="101" t="str">
        <f t="shared" si="374"/>
        <v/>
      </c>
      <c r="HF78" s="102" t="str">
        <f t="shared" si="375"/>
        <v/>
      </c>
      <c r="HG78" s="103" t="str">
        <f t="shared" si="376"/>
        <v/>
      </c>
      <c r="HH78" s="104" t="str">
        <f t="shared" si="377"/>
        <v/>
      </c>
      <c r="HI78" s="105" t="str">
        <f t="shared" si="378"/>
        <v/>
      </c>
      <c r="HJ78" s="2" t="str">
        <f t="shared" si="379"/>
        <v/>
      </c>
      <c r="HK78" s="96"/>
      <c r="HL78" s="286"/>
      <c r="HM78" s="97" t="str">
        <f t="shared" si="380"/>
        <v/>
      </c>
      <c r="HN78" s="98" t="str">
        <f t="shared" si="381"/>
        <v/>
      </c>
      <c r="HO78" s="293" t="str">
        <f t="shared" si="382"/>
        <v/>
      </c>
      <c r="HP78" s="293" t="str">
        <f t="shared" si="383"/>
        <v/>
      </c>
      <c r="HQ78" s="101" t="str">
        <f t="shared" si="384"/>
        <v/>
      </c>
      <c r="HR78" s="102" t="str">
        <f t="shared" si="385"/>
        <v/>
      </c>
      <c r="HS78" s="103" t="str">
        <f t="shared" si="386"/>
        <v/>
      </c>
      <c r="HT78" s="104" t="str">
        <f t="shared" si="357"/>
        <v/>
      </c>
      <c r="HU78" s="105" t="str">
        <f t="shared" si="387"/>
        <v/>
      </c>
      <c r="HV78" s="2" t="str">
        <f t="shared" si="388"/>
        <v/>
      </c>
      <c r="HW78" s="96"/>
      <c r="HX78" s="286"/>
      <c r="HY78" s="97" t="str">
        <f t="shared" si="389"/>
        <v/>
      </c>
      <c r="HZ78" s="98" t="str">
        <f t="shared" si="390"/>
        <v/>
      </c>
      <c r="IA78" s="293" t="str">
        <f t="shared" si="345"/>
        <v/>
      </c>
      <c r="IB78" s="293" t="str">
        <f t="shared" si="346"/>
        <v/>
      </c>
      <c r="IC78" s="101" t="str">
        <f t="shared" si="391"/>
        <v/>
      </c>
      <c r="ID78" s="102" t="str">
        <f t="shared" si="392"/>
        <v/>
      </c>
      <c r="IE78" s="103" t="str">
        <f t="shared" si="393"/>
        <v/>
      </c>
      <c r="IF78" s="104" t="str">
        <f t="shared" si="394"/>
        <v/>
      </c>
      <c r="IG78" s="105" t="str">
        <f t="shared" si="395"/>
        <v/>
      </c>
      <c r="IH78" s="2" t="str">
        <f t="shared" si="396"/>
        <v/>
      </c>
      <c r="II78" s="96"/>
      <c r="IJ78" s="286"/>
      <c r="IK78" s="291" t="str">
        <f t="shared" si="397"/>
        <v/>
      </c>
      <c r="IL78" s="292" t="str">
        <f t="shared" si="398"/>
        <v/>
      </c>
      <c r="IM78" s="293" t="str">
        <f t="shared" si="399"/>
        <v/>
      </c>
      <c r="IN78" s="293" t="str">
        <f t="shared" si="400"/>
        <v/>
      </c>
      <c r="IO78" s="294" t="str">
        <f t="shared" si="401"/>
        <v/>
      </c>
      <c r="IP78" s="295" t="str">
        <f t="shared" si="402"/>
        <v/>
      </c>
      <c r="IQ78" s="296" t="str">
        <f t="shared" si="403"/>
        <v/>
      </c>
      <c r="IR78" s="297" t="str">
        <f t="shared" si="404"/>
        <v/>
      </c>
      <c r="IS78" s="298" t="str">
        <f t="shared" si="405"/>
        <v/>
      </c>
      <c r="IT78" s="299" t="str">
        <f t="shared" si="406"/>
        <v/>
      </c>
      <c r="IU78" s="300"/>
      <c r="IV78" s="286"/>
      <c r="IW78" s="97" t="str">
        <f t="shared" si="284"/>
        <v/>
      </c>
      <c r="IX78" s="98" t="str">
        <f t="shared" si="285"/>
        <v/>
      </c>
      <c r="IY78" s="293" t="str">
        <f t="shared" si="360"/>
        <v/>
      </c>
      <c r="IZ78" s="293" t="str">
        <f t="shared" si="361"/>
        <v/>
      </c>
      <c r="JA78" s="101" t="str">
        <f t="shared" si="286"/>
        <v/>
      </c>
      <c r="JB78" s="102" t="str">
        <f t="shared" si="287"/>
        <v/>
      </c>
      <c r="JC78" s="103" t="str">
        <f t="shared" si="288"/>
        <v/>
      </c>
      <c r="JD78" s="104" t="str">
        <f t="shared" si="289"/>
        <v/>
      </c>
      <c r="JE78" s="105" t="str">
        <f t="shared" si="290"/>
        <v/>
      </c>
      <c r="JF78" s="2" t="str">
        <f>IF(JH78="","",IF((LEN(JH78)-LEN(SUBSTITUTE(JH78,"male","")))/LEN("male")&gt;1,"!",IF(RIGHT(JH78,1)=")","",IF(RIGHT(JH78,2)=") ","",IF(RIGHT(JH78,2)=").","","!!")))))</f>
        <v/>
      </c>
      <c r="JG78" s="96"/>
      <c r="JH78" s="286"/>
      <c r="JI78" s="97" t="str">
        <f>IF(JM78="","",JI$3)</f>
        <v/>
      </c>
      <c r="JJ78" s="98" t="str">
        <f>IF(JM78="","",JI$1)</f>
        <v/>
      </c>
      <c r="JK78" s="99"/>
      <c r="JL78" s="100"/>
      <c r="JM78" s="101" t="str">
        <f>IF(JT78="","",IF(ISNUMBER(SEARCH(":",JT78)),MID(JT78,FIND(":",JT78)+2,FIND("(",JT78)-FIND(":",JT78)-3),LEFT(JT78,FIND("(",JT78)-2)))</f>
        <v/>
      </c>
      <c r="JN78" s="102" t="str">
        <f>IF(JT78="","",MID(JT78,FIND("(",JT78)+1,4))</f>
        <v/>
      </c>
      <c r="JO78" s="103" t="str">
        <f>IF(ISNUMBER(SEARCH("*female*",JT78)),"female",IF(ISNUMBER(SEARCH("*male*",JT78)),"male",""))</f>
        <v/>
      </c>
      <c r="JP78" s="104" t="str">
        <f>IF(JT78="","",IF(ISERROR(MID(JT78,FIND("male,",JT78)+6,(FIND(")",JT78)-(FIND("male,",JT78)+6))))=TRUE,"missing/error",MID(JT78,FIND("male,",JT78)+6,(FIND(")",JT78)-(FIND("male,",JT78)+6)))))</f>
        <v/>
      </c>
      <c r="JQ78" s="105" t="str">
        <f>IF(JM78="","",(MID(JM78,(SEARCH("^^",SUBSTITUTE(JM78," ","^^",LEN(JM78)-LEN(SUBSTITUTE(JM78," ","")))))+1,99)&amp;"_"&amp;LEFT(JM78,FIND(" ",JM78)-1)&amp;"_"&amp;JN78))</f>
        <v/>
      </c>
      <c r="JR78" s="2" t="str">
        <f>IF(JT78="","",IF((LEN(JT78)-LEN(SUBSTITUTE(JT78,"male","")))/LEN("male")&gt;1,"!",IF(RIGHT(JT78,1)=")","",IF(RIGHT(JT78,2)=") ","",IF(RIGHT(JT78,2)=").","","!!")))))</f>
        <v/>
      </c>
      <c r="JS78" s="96"/>
      <c r="JT78" s="286"/>
      <c r="JU78" s="97" t="str">
        <f>IF(JY78="","",JU$3)</f>
        <v/>
      </c>
      <c r="JV78" s="98" t="str">
        <f>IF(JY78="","",JU$1)</f>
        <v/>
      </c>
      <c r="JW78" s="99"/>
      <c r="JX78" s="100"/>
      <c r="JY78" s="101" t="str">
        <f>IF(KF78="","",IF(ISNUMBER(SEARCH(":",KF78)),MID(KF78,FIND(":",KF78)+2,FIND("(",KF78)-FIND(":",KF78)-3),LEFT(KF78,FIND("(",KF78)-2)))</f>
        <v/>
      </c>
      <c r="JZ78" s="102" t="str">
        <f>IF(KF78="","",MID(KF78,FIND("(",KF78)+1,4))</f>
        <v/>
      </c>
      <c r="KA78" s="103" t="str">
        <f>IF(ISNUMBER(SEARCH("*female*",KF78)),"female",IF(ISNUMBER(SEARCH("*male*",KF78)),"male",""))</f>
        <v/>
      </c>
      <c r="KB78" s="104" t="str">
        <f>IF(KF78="","",IF(ISERROR(MID(KF78,FIND("male,",KF78)+6,(FIND(")",KF78)-(FIND("male,",KF78)+6))))=TRUE,"missing/error",MID(KF78,FIND("male,",KF78)+6,(FIND(")",KF78)-(FIND("male,",KF78)+6)))))</f>
        <v/>
      </c>
      <c r="KC78" s="105" t="str">
        <f>IF(JY78="","",(MID(JY78,(SEARCH("^^",SUBSTITUTE(JY78," ","^^",LEN(JY78)-LEN(SUBSTITUTE(JY78," ","")))))+1,99)&amp;"_"&amp;LEFT(JY78,FIND(" ",JY78)-1)&amp;"_"&amp;JZ78))</f>
        <v/>
      </c>
      <c r="KD78" s="2" t="str">
        <f>IF(KF78="","",IF((LEN(KF78)-LEN(SUBSTITUTE(KF78,"male","")))/LEN("male")&gt;1,"!",IF(RIGHT(KF78,1)=")","",IF(RIGHT(KF78,2)=") ","",IF(RIGHT(KF78,2)=").","","!!")))))</f>
        <v/>
      </c>
      <c r="KE78" s="96"/>
      <c r="KF78" s="286"/>
    </row>
    <row r="79" spans="1:292" ht="13.5" customHeight="1" x14ac:dyDescent="0.2">
      <c r="A79" s="21"/>
      <c r="B79" s="2" t="s">
        <v>345</v>
      </c>
      <c r="C79" s="2" t="s">
        <v>346</v>
      </c>
      <c r="E79" s="97" t="s">
        <v>286</v>
      </c>
      <c r="F79" s="98" t="s">
        <v>286</v>
      </c>
      <c r="G79" s="99"/>
      <c r="H79" s="100"/>
      <c r="I79" s="101" t="s">
        <v>286</v>
      </c>
      <c r="J79" s="102" t="s">
        <v>286</v>
      </c>
      <c r="K79" s="103" t="s">
        <v>286</v>
      </c>
      <c r="L79" s="104" t="s">
        <v>286</v>
      </c>
      <c r="M79" s="105" t="s">
        <v>286</v>
      </c>
      <c r="O79" s="96"/>
      <c r="P79" s="286"/>
      <c r="Q79" s="97" t="s">
        <v>286</v>
      </c>
      <c r="R79" s="98" t="s">
        <v>286</v>
      </c>
      <c r="S79" s="99"/>
      <c r="T79" s="100"/>
      <c r="U79" s="101" t="s">
        <v>286</v>
      </c>
      <c r="V79" s="102" t="s">
        <v>286</v>
      </c>
      <c r="W79" s="103" t="s">
        <v>286</v>
      </c>
      <c r="X79" s="104" t="s">
        <v>286</v>
      </c>
      <c r="Y79" s="105" t="s">
        <v>286</v>
      </c>
      <c r="Z79" s="2" t="s">
        <v>286</v>
      </c>
      <c r="AA79" s="96"/>
      <c r="AB79" s="286"/>
      <c r="AC79" s="97" t="s">
        <v>286</v>
      </c>
      <c r="AD79" s="98" t="s">
        <v>286</v>
      </c>
      <c r="AE79" s="99"/>
      <c r="AF79" s="100"/>
      <c r="AG79" s="101" t="s">
        <v>286</v>
      </c>
      <c r="AH79" s="102" t="s">
        <v>286</v>
      </c>
      <c r="AI79" s="103" t="s">
        <v>286</v>
      </c>
      <c r="AJ79" s="104" t="s">
        <v>286</v>
      </c>
      <c r="AK79" s="105" t="s">
        <v>286</v>
      </c>
      <c r="AM79" s="96"/>
      <c r="AN79" s="286"/>
      <c r="AO79" s="97" t="s">
        <v>286</v>
      </c>
      <c r="AP79" s="98" t="s">
        <v>286</v>
      </c>
      <c r="AQ79" s="99"/>
      <c r="AR79" s="100"/>
      <c r="AS79" s="101" t="s">
        <v>286</v>
      </c>
      <c r="AT79" s="102" t="s">
        <v>286</v>
      </c>
      <c r="AU79" s="103" t="s">
        <v>286</v>
      </c>
      <c r="AV79" s="104" t="s">
        <v>286</v>
      </c>
      <c r="AW79" s="105" t="s">
        <v>286</v>
      </c>
      <c r="AX79" s="2" t="s">
        <v>286</v>
      </c>
      <c r="AY79" s="96"/>
      <c r="AZ79" s="286"/>
      <c r="BA79" s="97" t="s">
        <v>286</v>
      </c>
      <c r="BB79" s="98" t="s">
        <v>286</v>
      </c>
      <c r="BC79" s="99"/>
      <c r="BD79" s="100"/>
      <c r="BE79" s="101" t="s">
        <v>286</v>
      </c>
      <c r="BF79" s="102" t="s">
        <v>286</v>
      </c>
      <c r="BG79" s="103" t="s">
        <v>286</v>
      </c>
      <c r="BH79" s="104" t="s">
        <v>286</v>
      </c>
      <c r="BI79" s="105" t="s">
        <v>286</v>
      </c>
      <c r="BJ79" s="2" t="s">
        <v>286</v>
      </c>
      <c r="BK79" s="96"/>
      <c r="BL79" s="286"/>
      <c r="BM79" s="97" t="s">
        <v>286</v>
      </c>
      <c r="BN79" s="98" t="s">
        <v>286</v>
      </c>
      <c r="BO79" s="99"/>
      <c r="BP79" s="100"/>
      <c r="BQ79" s="101" t="s">
        <v>286</v>
      </c>
      <c r="BR79" s="102" t="s">
        <v>286</v>
      </c>
      <c r="BS79" s="103" t="s">
        <v>286</v>
      </c>
      <c r="BT79" s="104" t="s">
        <v>286</v>
      </c>
      <c r="BU79" s="105" t="s">
        <v>286</v>
      </c>
      <c r="BV79" s="2" t="s">
        <v>286</v>
      </c>
      <c r="BW79" s="96"/>
      <c r="BX79" s="286"/>
      <c r="BY79" s="97" t="s">
        <v>286</v>
      </c>
      <c r="BZ79" s="98" t="s">
        <v>286</v>
      </c>
      <c r="CA79" s="99"/>
      <c r="CB79" s="100"/>
      <c r="CC79" s="101" t="s">
        <v>286</v>
      </c>
      <c r="CD79" s="102" t="s">
        <v>286</v>
      </c>
      <c r="CE79" s="103" t="s">
        <v>286</v>
      </c>
      <c r="CF79" s="104" t="s">
        <v>286</v>
      </c>
      <c r="CG79" s="105" t="s">
        <v>286</v>
      </c>
      <c r="CH79" s="2" t="s">
        <v>286</v>
      </c>
      <c r="CI79" s="96"/>
      <c r="CJ79" s="286"/>
      <c r="CK79" s="97" t="s">
        <v>286</v>
      </c>
      <c r="CL79" s="98" t="s">
        <v>286</v>
      </c>
      <c r="CM79" s="99"/>
      <c r="CN79" s="100"/>
      <c r="CO79" s="101" t="s">
        <v>286</v>
      </c>
      <c r="CP79" s="102" t="s">
        <v>286</v>
      </c>
      <c r="CQ79" s="103" t="s">
        <v>286</v>
      </c>
      <c r="CR79" s="104" t="s">
        <v>286</v>
      </c>
      <c r="CS79" s="105" t="s">
        <v>286</v>
      </c>
      <c r="CT79" s="2" t="s">
        <v>286</v>
      </c>
      <c r="CU79" s="96"/>
      <c r="CV79" s="286"/>
      <c r="CW79" s="97" t="s">
        <v>286</v>
      </c>
      <c r="CX79" s="98" t="s">
        <v>286</v>
      </c>
      <c r="CY79" s="99"/>
      <c r="CZ79" s="100"/>
      <c r="DA79" s="101" t="s">
        <v>286</v>
      </c>
      <c r="DB79" s="102" t="s">
        <v>286</v>
      </c>
      <c r="DC79" s="103" t="s">
        <v>286</v>
      </c>
      <c r="DD79" s="104" t="s">
        <v>286</v>
      </c>
      <c r="DE79" s="105" t="s">
        <v>286</v>
      </c>
      <c r="DF79" s="2" t="s">
        <v>286</v>
      </c>
      <c r="DG79" s="96"/>
      <c r="DH79" s="286"/>
      <c r="DI79" s="97" t="s">
        <v>286</v>
      </c>
      <c r="DJ79" s="98" t="s">
        <v>286</v>
      </c>
      <c r="DK79" s="99"/>
      <c r="DL79" s="100"/>
      <c r="DM79" s="101" t="s">
        <v>286</v>
      </c>
      <c r="DN79" s="102" t="s">
        <v>286</v>
      </c>
      <c r="DO79" s="103" t="s">
        <v>286</v>
      </c>
      <c r="DP79" s="104" t="s">
        <v>286</v>
      </c>
      <c r="DQ79" s="105" t="s">
        <v>286</v>
      </c>
      <c r="DR79" s="2" t="s">
        <v>286</v>
      </c>
      <c r="DS79" s="96"/>
      <c r="DT79" s="286"/>
      <c r="DU79" s="97" t="s">
        <v>286</v>
      </c>
      <c r="DV79" s="98" t="s">
        <v>286</v>
      </c>
      <c r="DW79" s="8"/>
      <c r="DX79" s="100"/>
      <c r="DY79" s="101" t="s">
        <v>286</v>
      </c>
      <c r="DZ79" s="102" t="s">
        <v>286</v>
      </c>
      <c r="EA79" s="103" t="s">
        <v>286</v>
      </c>
      <c r="EB79" s="104" t="s">
        <v>286</v>
      </c>
      <c r="EC79" s="105" t="s">
        <v>286</v>
      </c>
      <c r="EE79" s="96"/>
      <c r="EF79" s="286"/>
      <c r="EG79" s="97" t="s">
        <v>286</v>
      </c>
      <c r="EH79" s="98" t="s">
        <v>286</v>
      </c>
      <c r="EI79" s="99"/>
      <c r="EJ79" s="100"/>
      <c r="EK79" s="101" t="s">
        <v>286</v>
      </c>
      <c r="EL79" s="102" t="s">
        <v>286</v>
      </c>
      <c r="EM79" s="103" t="s">
        <v>286</v>
      </c>
      <c r="EN79" s="104" t="s">
        <v>286</v>
      </c>
      <c r="EO79" s="105" t="s">
        <v>286</v>
      </c>
      <c r="EQ79" s="96"/>
      <c r="ER79" s="286"/>
      <c r="ES79" s="97" t="s">
        <v>286</v>
      </c>
      <c r="ET79" s="98" t="s">
        <v>286</v>
      </c>
      <c r="EU79" s="99"/>
      <c r="EV79" s="100"/>
      <c r="EW79" s="101" t="s">
        <v>286</v>
      </c>
      <c r="EX79" s="102" t="s">
        <v>286</v>
      </c>
      <c r="EY79" s="103" t="s">
        <v>286</v>
      </c>
      <c r="EZ79" s="104" t="s">
        <v>286</v>
      </c>
      <c r="FA79" s="105" t="s">
        <v>286</v>
      </c>
      <c r="FB79" s="2" t="s">
        <v>286</v>
      </c>
      <c r="FC79" s="96"/>
      <c r="FD79" s="286"/>
      <c r="FE79" s="97">
        <v>40863</v>
      </c>
      <c r="FF79" s="98" t="s">
        <v>520</v>
      </c>
      <c r="FG79" s="99">
        <v>40751</v>
      </c>
      <c r="FH79" s="100">
        <v>40863</v>
      </c>
      <c r="FI79" s="101" t="s">
        <v>803</v>
      </c>
      <c r="FJ79" s="102" t="s">
        <v>804</v>
      </c>
      <c r="FK79" s="103" t="s">
        <v>620</v>
      </c>
      <c r="FL79" s="104" t="s">
        <v>1357</v>
      </c>
      <c r="FM79" s="105" t="s">
        <v>1200</v>
      </c>
      <c r="FN79" s="2" t="s">
        <v>1198</v>
      </c>
      <c r="FO79" s="96"/>
      <c r="FP79" s="286" t="s">
        <v>1199</v>
      </c>
      <c r="FQ79" s="97" t="s">
        <v>286</v>
      </c>
      <c r="FR79" s="98" t="s">
        <v>286</v>
      </c>
      <c r="FS79" s="99" t="s">
        <v>286</v>
      </c>
      <c r="FT79" s="100" t="s">
        <v>286</v>
      </c>
      <c r="FU79" s="101" t="s">
        <v>286</v>
      </c>
      <c r="FV79" s="102" t="s">
        <v>286</v>
      </c>
      <c r="FW79" s="103" t="s">
        <v>286</v>
      </c>
      <c r="FX79" s="104" t="s">
        <v>286</v>
      </c>
      <c r="FY79" s="105" t="s">
        <v>286</v>
      </c>
      <c r="GA79" s="96"/>
      <c r="GB79" s="286"/>
      <c r="GC79" s="97" t="s">
        <v>286</v>
      </c>
      <c r="GD79" s="98" t="s">
        <v>286</v>
      </c>
      <c r="GE79" s="99" t="s">
        <v>286</v>
      </c>
      <c r="GF79" s="100" t="s">
        <v>286</v>
      </c>
      <c r="GG79" s="101" t="s">
        <v>286</v>
      </c>
      <c r="GH79" s="102" t="s">
        <v>286</v>
      </c>
      <c r="GI79" s="103" t="s">
        <v>286</v>
      </c>
      <c r="GJ79" s="104" t="s">
        <v>286</v>
      </c>
      <c r="GK79" s="105" t="s">
        <v>286</v>
      </c>
      <c r="GL79" s="2" t="s">
        <v>286</v>
      </c>
      <c r="GM79" s="96"/>
      <c r="GN79" s="286"/>
      <c r="GO79" s="97" t="str">
        <f t="shared" si="362"/>
        <v/>
      </c>
      <c r="GP79" s="98" t="str">
        <f t="shared" si="363"/>
        <v/>
      </c>
      <c r="GQ79" s="99" t="str">
        <f t="shared" si="364"/>
        <v/>
      </c>
      <c r="GR79" s="100" t="str">
        <f t="shared" si="365"/>
        <v/>
      </c>
      <c r="GS79" s="101" t="str">
        <f t="shared" si="366"/>
        <v/>
      </c>
      <c r="GT79" s="102" t="str">
        <f t="shared" si="367"/>
        <v/>
      </c>
      <c r="GU79" s="103" t="str">
        <f t="shared" si="368"/>
        <v/>
      </c>
      <c r="GV79" s="104" t="str">
        <f t="shared" si="369"/>
        <v/>
      </c>
      <c r="GW79" s="105" t="str">
        <f t="shared" si="370"/>
        <v/>
      </c>
      <c r="GX79" s="2" t="str">
        <f t="shared" si="371"/>
        <v/>
      </c>
      <c r="GY79" s="96"/>
      <c r="GZ79" s="286"/>
      <c r="HA79" s="97" t="str">
        <f t="shared" si="372"/>
        <v/>
      </c>
      <c r="HB79" s="98" t="str">
        <f t="shared" si="373"/>
        <v/>
      </c>
      <c r="HC79" s="293" t="str">
        <f t="shared" si="220"/>
        <v/>
      </c>
      <c r="HD79" s="293" t="str">
        <f t="shared" si="221"/>
        <v/>
      </c>
      <c r="HE79" s="101" t="str">
        <f t="shared" si="374"/>
        <v/>
      </c>
      <c r="HF79" s="102" t="str">
        <f t="shared" si="375"/>
        <v/>
      </c>
      <c r="HG79" s="103" t="str">
        <f t="shared" si="376"/>
        <v/>
      </c>
      <c r="HH79" s="104" t="str">
        <f t="shared" si="377"/>
        <v/>
      </c>
      <c r="HI79" s="105" t="str">
        <f t="shared" si="378"/>
        <v/>
      </c>
      <c r="HJ79" s="2" t="str">
        <f t="shared" si="379"/>
        <v/>
      </c>
      <c r="HK79" s="96"/>
      <c r="HL79" s="286"/>
      <c r="HM79" s="97" t="str">
        <f t="shared" si="380"/>
        <v/>
      </c>
      <c r="HN79" s="98" t="str">
        <f t="shared" si="381"/>
        <v/>
      </c>
      <c r="HO79" s="293" t="str">
        <f t="shared" si="382"/>
        <v/>
      </c>
      <c r="HP79" s="293" t="str">
        <f t="shared" si="383"/>
        <v/>
      </c>
      <c r="HQ79" s="101" t="str">
        <f t="shared" si="384"/>
        <v/>
      </c>
      <c r="HR79" s="102" t="str">
        <f t="shared" si="385"/>
        <v/>
      </c>
      <c r="HS79" s="103" t="str">
        <f t="shared" si="386"/>
        <v/>
      </c>
      <c r="HT79" s="104" t="str">
        <f t="shared" si="357"/>
        <v/>
      </c>
      <c r="HU79" s="105" t="str">
        <f t="shared" si="387"/>
        <v/>
      </c>
      <c r="HV79" s="2" t="str">
        <f t="shared" si="388"/>
        <v/>
      </c>
      <c r="HW79" s="96"/>
      <c r="HX79" s="286"/>
      <c r="HY79" s="97" t="str">
        <f t="shared" si="389"/>
        <v/>
      </c>
      <c r="HZ79" s="98" t="str">
        <f t="shared" si="390"/>
        <v/>
      </c>
      <c r="IA79" s="293" t="str">
        <f t="shared" si="345"/>
        <v/>
      </c>
      <c r="IB79" s="293" t="str">
        <f t="shared" si="346"/>
        <v/>
      </c>
      <c r="IC79" s="101" t="str">
        <f t="shared" si="391"/>
        <v/>
      </c>
      <c r="ID79" s="102" t="str">
        <f t="shared" si="392"/>
        <v/>
      </c>
      <c r="IE79" s="103" t="str">
        <f t="shared" si="393"/>
        <v/>
      </c>
      <c r="IF79" s="104" t="str">
        <f t="shared" si="394"/>
        <v/>
      </c>
      <c r="IG79" s="105" t="str">
        <f t="shared" si="395"/>
        <v/>
      </c>
      <c r="IH79" s="2" t="str">
        <f t="shared" si="396"/>
        <v/>
      </c>
      <c r="II79" s="96"/>
      <c r="IJ79" s="286"/>
      <c r="IK79" s="291" t="str">
        <f t="shared" si="397"/>
        <v/>
      </c>
      <c r="IL79" s="292" t="str">
        <f t="shared" si="398"/>
        <v/>
      </c>
      <c r="IM79" s="293" t="str">
        <f t="shared" si="399"/>
        <v/>
      </c>
      <c r="IN79" s="293" t="str">
        <f t="shared" si="400"/>
        <v/>
      </c>
      <c r="IO79" s="294" t="str">
        <f t="shared" si="401"/>
        <v/>
      </c>
      <c r="IP79" s="295" t="str">
        <f t="shared" si="402"/>
        <v/>
      </c>
      <c r="IQ79" s="296" t="str">
        <f t="shared" si="403"/>
        <v/>
      </c>
      <c r="IR79" s="297" t="str">
        <f t="shared" si="404"/>
        <v/>
      </c>
      <c r="IS79" s="298" t="str">
        <f t="shared" si="405"/>
        <v/>
      </c>
      <c r="IT79" s="299" t="str">
        <f t="shared" si="406"/>
        <v/>
      </c>
      <c r="IU79" s="300"/>
      <c r="IV79" s="286"/>
      <c r="IW79" s="97" t="str">
        <f t="shared" ref="IW79:IW110" si="407">IF(JA79="","",IW$3)</f>
        <v/>
      </c>
      <c r="IX79" s="98" t="str">
        <f t="shared" ref="IX79:IX110" si="408">IF(JA79="","",IW$1)</f>
        <v/>
      </c>
      <c r="IY79" s="293" t="str">
        <f t="shared" si="360"/>
        <v/>
      </c>
      <c r="IZ79" s="293" t="str">
        <f t="shared" si="361"/>
        <v/>
      </c>
      <c r="JA79" s="101" t="str">
        <f t="shared" ref="JA79:JA110" si="409">IF(JH79="","",IF(ISNUMBER(SEARCH(":",JH79)),MID(JH79,FIND(":",JH79)+2,FIND("(",JH79)-FIND(":",JH79)-3),LEFT(JH79,FIND("(",JH79)-2)))</f>
        <v/>
      </c>
      <c r="JB79" s="102" t="str">
        <f t="shared" ref="JB79:JB110" si="410">IF(JH79="","",MID(JH79,FIND("(",JH79)+1,4))</f>
        <v/>
      </c>
      <c r="JC79" s="103" t="str">
        <f t="shared" ref="JC79:JC110" si="411">IF(ISNUMBER(SEARCH("*female*",JH79)),"female",IF(ISNUMBER(SEARCH("*male*",JH79)),"male",""))</f>
        <v/>
      </c>
      <c r="JD79" s="104" t="str">
        <f t="shared" ref="JD79:JD110" si="412">IF(JH79="","",IF(ISERROR(MID(JH79,FIND("male,",JH79)+6,(FIND(")",JH79)-(FIND("male,",JH79)+6))))=TRUE,"missing/error",MID(JH79,FIND("male,",JH79)+6,(FIND(")",JH79)-(FIND("male,",JH79)+6)))))</f>
        <v/>
      </c>
      <c r="JE79" s="105" t="str">
        <f t="shared" ref="JE79:JE110" si="413">IF(JA79="","",(MID(JA79,(SEARCH("^^",SUBSTITUTE(JA79," ","^^",LEN(JA79)-LEN(SUBSTITUTE(JA79," ","")))))+1,99)&amp;"_"&amp;LEFT(JA79,FIND(" ",JA79)-1)&amp;"_"&amp;JB79))</f>
        <v/>
      </c>
      <c r="JF79" s="2" t="str">
        <f>IF(JH79="","",IF((LEN(JH79)-LEN(SUBSTITUTE(JH79,"male","")))/LEN("male")&gt;1,"!",IF(RIGHT(JH79,1)=")","",IF(RIGHT(JH79,2)=") ","",IF(RIGHT(JH79,2)=").","","!!")))))</f>
        <v/>
      </c>
      <c r="JG79" s="96"/>
      <c r="JH79" s="286"/>
      <c r="JI79" s="97" t="str">
        <f>IF(JM79="","",JI$3)</f>
        <v/>
      </c>
      <c r="JJ79" s="98" t="str">
        <f>IF(JM79="","",JI$1)</f>
        <v/>
      </c>
      <c r="JK79" s="99"/>
      <c r="JL79" s="100"/>
      <c r="JM79" s="101" t="str">
        <f>IF(JT79="","",IF(ISNUMBER(SEARCH(":",JT79)),MID(JT79,FIND(":",JT79)+2,FIND("(",JT79)-FIND(":",JT79)-3),LEFT(JT79,FIND("(",JT79)-2)))</f>
        <v/>
      </c>
      <c r="JN79" s="102" t="str">
        <f>IF(JT79="","",MID(JT79,FIND("(",JT79)+1,4))</f>
        <v/>
      </c>
      <c r="JO79" s="103" t="str">
        <f>IF(ISNUMBER(SEARCH("*female*",JT79)),"female",IF(ISNUMBER(SEARCH("*male*",JT79)),"male",""))</f>
        <v/>
      </c>
      <c r="JP79" s="104" t="str">
        <f>IF(JT79="","",IF(ISERROR(MID(JT79,FIND("male,",JT79)+6,(FIND(")",JT79)-(FIND("male,",JT79)+6))))=TRUE,"missing/error",MID(JT79,FIND("male,",JT79)+6,(FIND(")",JT79)-(FIND("male,",JT79)+6)))))</f>
        <v/>
      </c>
      <c r="JQ79" s="105" t="str">
        <f>IF(JM79="","",(MID(JM79,(SEARCH("^^",SUBSTITUTE(JM79," ","^^",LEN(JM79)-LEN(SUBSTITUTE(JM79," ","")))))+1,99)&amp;"_"&amp;LEFT(JM79,FIND(" ",JM79)-1)&amp;"_"&amp;JN79))</f>
        <v/>
      </c>
      <c r="JR79" s="2" t="str">
        <f>IF(JT79="","",IF((LEN(JT79)-LEN(SUBSTITUTE(JT79,"male","")))/LEN("male")&gt;1,"!",IF(RIGHT(JT79,1)=")","",IF(RIGHT(JT79,2)=") ","",IF(RIGHT(JT79,2)=").","","!!")))))</f>
        <v/>
      </c>
      <c r="JS79" s="96"/>
      <c r="JT79" s="286"/>
      <c r="JU79" s="97" t="str">
        <f>IF(JY79="","",JU$3)</f>
        <v/>
      </c>
      <c r="JV79" s="98" t="str">
        <f>IF(JY79="","",JU$1)</f>
        <v/>
      </c>
      <c r="JW79" s="99"/>
      <c r="JX79" s="100"/>
      <c r="JY79" s="101" t="str">
        <f>IF(KF79="","",IF(ISNUMBER(SEARCH(":",KF79)),MID(KF79,FIND(":",KF79)+2,FIND("(",KF79)-FIND(":",KF79)-3),LEFT(KF79,FIND("(",KF79)-2)))</f>
        <v/>
      </c>
      <c r="JZ79" s="102" t="str">
        <f>IF(KF79="","",MID(KF79,FIND("(",KF79)+1,4))</f>
        <v/>
      </c>
      <c r="KA79" s="103" t="str">
        <f>IF(ISNUMBER(SEARCH("*female*",KF79)),"female",IF(ISNUMBER(SEARCH("*male*",KF79)),"male",""))</f>
        <v/>
      </c>
      <c r="KB79" s="104" t="str">
        <f>IF(KF79="","",IF(ISERROR(MID(KF79,FIND("male,",KF79)+6,(FIND(")",KF79)-(FIND("male,",KF79)+6))))=TRUE,"missing/error",MID(KF79,FIND("male,",KF79)+6,(FIND(")",KF79)-(FIND("male,",KF79)+6)))))</f>
        <v/>
      </c>
      <c r="KC79" s="105" t="str">
        <f>IF(JY79="","",(MID(JY79,(SEARCH("^^",SUBSTITUTE(JY79," ","^^",LEN(JY79)-LEN(SUBSTITUTE(JY79," ","")))))+1,99)&amp;"_"&amp;LEFT(JY79,FIND(" ",JY79)-1)&amp;"_"&amp;JZ79))</f>
        <v/>
      </c>
      <c r="KD79" s="2" t="str">
        <f>IF(KF79="","",IF((LEN(KF79)-LEN(SUBSTITUTE(KF79,"male","")))/LEN("male")&gt;1,"!",IF(RIGHT(KF79,1)=")","",IF(RIGHT(KF79,2)=") ","",IF(RIGHT(KF79,2)=").","","!!")))))</f>
        <v/>
      </c>
      <c r="KE79" s="96"/>
      <c r="KF79" s="286"/>
    </row>
    <row r="80" spans="1:292" ht="13.5" customHeight="1" x14ac:dyDescent="0.2">
      <c r="A80" s="21"/>
      <c r="B80" s="2" t="s">
        <v>345</v>
      </c>
      <c r="C80" s="2" t="s">
        <v>347</v>
      </c>
      <c r="E80" s="97" t="s">
        <v>286</v>
      </c>
      <c r="F80" s="98" t="s">
        <v>286</v>
      </c>
      <c r="G80" s="99"/>
      <c r="H80" s="100"/>
      <c r="I80" s="101" t="s">
        <v>286</v>
      </c>
      <c r="J80" s="102" t="s">
        <v>286</v>
      </c>
      <c r="K80" s="103" t="s">
        <v>286</v>
      </c>
      <c r="L80" s="104" t="s">
        <v>286</v>
      </c>
      <c r="M80" s="105" t="s">
        <v>286</v>
      </c>
      <c r="O80" s="96"/>
      <c r="P80" s="286"/>
      <c r="Q80" s="97" t="s">
        <v>286</v>
      </c>
      <c r="R80" s="98" t="s">
        <v>286</v>
      </c>
      <c r="S80" s="99" t="s">
        <v>286</v>
      </c>
      <c r="T80" s="100" t="s">
        <v>286</v>
      </c>
      <c r="U80" s="101" t="s">
        <v>286</v>
      </c>
      <c r="V80" s="102" t="s">
        <v>286</v>
      </c>
      <c r="W80" s="103" t="s">
        <v>286</v>
      </c>
      <c r="X80" s="104" t="s">
        <v>286</v>
      </c>
      <c r="Y80" s="105" t="s">
        <v>286</v>
      </c>
      <c r="Z80" s="2" t="s">
        <v>286</v>
      </c>
      <c r="AA80" s="96"/>
      <c r="AB80" s="286"/>
      <c r="AC80" s="97" t="s">
        <v>286</v>
      </c>
      <c r="AD80" s="98" t="s">
        <v>286</v>
      </c>
      <c r="AE80" s="99"/>
      <c r="AF80" s="100"/>
      <c r="AG80" s="101" t="s">
        <v>286</v>
      </c>
      <c r="AH80" s="102" t="s">
        <v>286</v>
      </c>
      <c r="AI80" s="103" t="s">
        <v>286</v>
      </c>
      <c r="AJ80" s="104" t="s">
        <v>286</v>
      </c>
      <c r="AK80" s="105" t="s">
        <v>286</v>
      </c>
      <c r="AM80" s="96"/>
      <c r="AN80" s="286"/>
      <c r="AO80" s="97" t="s">
        <v>286</v>
      </c>
      <c r="AP80" s="98" t="s">
        <v>286</v>
      </c>
      <c r="AQ80" s="99" t="s">
        <v>286</v>
      </c>
      <c r="AR80" s="100"/>
      <c r="AS80" s="101" t="s">
        <v>286</v>
      </c>
      <c r="AT80" s="102" t="s">
        <v>286</v>
      </c>
      <c r="AU80" s="103" t="s">
        <v>286</v>
      </c>
      <c r="AV80" s="104" t="s">
        <v>286</v>
      </c>
      <c r="AW80" s="105" t="s">
        <v>286</v>
      </c>
      <c r="AX80" s="2" t="s">
        <v>286</v>
      </c>
      <c r="AY80" s="96"/>
      <c r="AZ80" s="286"/>
      <c r="BA80" s="97" t="s">
        <v>286</v>
      </c>
      <c r="BB80" s="98" t="s">
        <v>286</v>
      </c>
      <c r="BC80" s="99"/>
      <c r="BD80" s="100"/>
      <c r="BE80" s="101" t="s">
        <v>286</v>
      </c>
      <c r="BF80" s="102" t="s">
        <v>286</v>
      </c>
      <c r="BG80" s="103" t="s">
        <v>286</v>
      </c>
      <c r="BH80" s="104" t="s">
        <v>286</v>
      </c>
      <c r="BI80" s="105" t="s">
        <v>286</v>
      </c>
      <c r="BJ80" s="2" t="s">
        <v>286</v>
      </c>
      <c r="BK80" s="96"/>
      <c r="BL80" s="286"/>
      <c r="BM80" s="97" t="s">
        <v>286</v>
      </c>
      <c r="BN80" s="98" t="s">
        <v>286</v>
      </c>
      <c r="BO80" s="99"/>
      <c r="BP80" s="100"/>
      <c r="BQ80" s="101" t="s">
        <v>286</v>
      </c>
      <c r="BR80" s="102" t="s">
        <v>286</v>
      </c>
      <c r="BS80" s="103" t="s">
        <v>286</v>
      </c>
      <c r="BT80" s="104" t="s">
        <v>286</v>
      </c>
      <c r="BU80" s="105" t="s">
        <v>286</v>
      </c>
      <c r="BV80" s="2" t="s">
        <v>286</v>
      </c>
      <c r="BW80" s="96"/>
      <c r="BX80" s="286"/>
      <c r="BY80" s="97" t="s">
        <v>286</v>
      </c>
      <c r="BZ80" s="98" t="s">
        <v>286</v>
      </c>
      <c r="CA80" s="99"/>
      <c r="CB80" s="100"/>
      <c r="CC80" s="101" t="s">
        <v>286</v>
      </c>
      <c r="CD80" s="102" t="s">
        <v>286</v>
      </c>
      <c r="CE80" s="103" t="s">
        <v>286</v>
      </c>
      <c r="CF80" s="104" t="s">
        <v>286</v>
      </c>
      <c r="CG80" s="105" t="s">
        <v>286</v>
      </c>
      <c r="CH80" s="2" t="s">
        <v>286</v>
      </c>
      <c r="CI80" s="96"/>
      <c r="CJ80" s="286"/>
      <c r="CK80" s="97" t="s">
        <v>286</v>
      </c>
      <c r="CL80" s="98" t="s">
        <v>286</v>
      </c>
      <c r="CM80" s="99" t="s">
        <v>286</v>
      </c>
      <c r="CN80" s="100" t="s">
        <v>286</v>
      </c>
      <c r="CO80" s="101" t="s">
        <v>286</v>
      </c>
      <c r="CP80" s="102" t="s">
        <v>286</v>
      </c>
      <c r="CQ80" s="103" t="s">
        <v>286</v>
      </c>
      <c r="CR80" s="104" t="s">
        <v>286</v>
      </c>
      <c r="CS80" s="105" t="s">
        <v>286</v>
      </c>
      <c r="CT80" s="2" t="s">
        <v>286</v>
      </c>
      <c r="CU80" s="96"/>
      <c r="CV80" s="286"/>
      <c r="CW80" s="97" t="s">
        <v>286</v>
      </c>
      <c r="CX80" s="98" t="s">
        <v>286</v>
      </c>
      <c r="CY80" s="99" t="s">
        <v>286</v>
      </c>
      <c r="CZ80" s="100" t="s">
        <v>286</v>
      </c>
      <c r="DA80" s="101" t="s">
        <v>286</v>
      </c>
      <c r="DB80" s="102" t="s">
        <v>286</v>
      </c>
      <c r="DC80" s="103" t="s">
        <v>286</v>
      </c>
      <c r="DD80" s="104" t="s">
        <v>286</v>
      </c>
      <c r="DE80" s="105" t="s">
        <v>286</v>
      </c>
      <c r="DF80" s="2" t="s">
        <v>286</v>
      </c>
      <c r="DG80" s="96"/>
      <c r="DH80" s="286"/>
      <c r="DI80" s="97" t="s">
        <v>286</v>
      </c>
      <c r="DJ80" s="98" t="s">
        <v>286</v>
      </c>
      <c r="DK80" s="99"/>
      <c r="DL80" s="100"/>
      <c r="DM80" s="101" t="s">
        <v>286</v>
      </c>
      <c r="DN80" s="102" t="s">
        <v>286</v>
      </c>
      <c r="DO80" s="103" t="s">
        <v>286</v>
      </c>
      <c r="DP80" s="104" t="s">
        <v>286</v>
      </c>
      <c r="DQ80" s="105" t="s">
        <v>286</v>
      </c>
      <c r="DR80" s="2" t="s">
        <v>286</v>
      </c>
      <c r="DS80" s="96"/>
      <c r="DT80" s="286"/>
      <c r="DU80" s="97" t="s">
        <v>286</v>
      </c>
      <c r="DV80" s="98" t="s">
        <v>286</v>
      </c>
      <c r="DW80" s="99" t="s">
        <v>286</v>
      </c>
      <c r="DX80" s="100" t="s">
        <v>286</v>
      </c>
      <c r="DY80" s="101" t="s">
        <v>286</v>
      </c>
      <c r="DZ80" s="102" t="s">
        <v>286</v>
      </c>
      <c r="EA80" s="103" t="s">
        <v>286</v>
      </c>
      <c r="EB80" s="104" t="s">
        <v>286</v>
      </c>
      <c r="EC80" s="105" t="s">
        <v>286</v>
      </c>
      <c r="EE80" s="96"/>
      <c r="EF80" s="286"/>
      <c r="EG80" s="97" t="s">
        <v>286</v>
      </c>
      <c r="EH80" s="98" t="s">
        <v>286</v>
      </c>
      <c r="EI80" s="99"/>
      <c r="EJ80" s="100"/>
      <c r="EK80" s="101" t="s">
        <v>286</v>
      </c>
      <c r="EL80" s="102" t="s">
        <v>286</v>
      </c>
      <c r="EM80" s="103" t="s">
        <v>286</v>
      </c>
      <c r="EN80" s="104" t="s">
        <v>286</v>
      </c>
      <c r="EO80" s="105" t="s">
        <v>286</v>
      </c>
      <c r="EQ80" s="96"/>
      <c r="ER80" s="286"/>
      <c r="ES80" s="97">
        <v>39576</v>
      </c>
      <c r="ET80" s="98" t="s">
        <v>519</v>
      </c>
      <c r="EU80" s="99">
        <v>38854</v>
      </c>
      <c r="EV80" s="100">
        <v>39576</v>
      </c>
      <c r="EW80" s="101" t="s">
        <v>618</v>
      </c>
      <c r="EX80" s="102" t="s">
        <v>619</v>
      </c>
      <c r="EY80" s="103" t="s">
        <v>620</v>
      </c>
      <c r="EZ80" s="104" t="s">
        <v>1415</v>
      </c>
      <c r="FA80" s="105" t="s">
        <v>622</v>
      </c>
      <c r="FB80" s="2" t="s">
        <v>286</v>
      </c>
      <c r="FC80" s="96"/>
      <c r="FD80" s="286" t="s">
        <v>1194</v>
      </c>
      <c r="FE80" s="97" t="s">
        <v>286</v>
      </c>
      <c r="FF80" s="98" t="s">
        <v>286</v>
      </c>
      <c r="FG80" s="99" t="s">
        <v>286</v>
      </c>
      <c r="FH80" s="100" t="s">
        <v>286</v>
      </c>
      <c r="FI80" s="101" t="s">
        <v>286</v>
      </c>
      <c r="FJ80" s="102" t="s">
        <v>286</v>
      </c>
      <c r="FK80" s="103" t="s">
        <v>286</v>
      </c>
      <c r="FL80" s="104" t="s">
        <v>286</v>
      </c>
      <c r="FM80" s="105" t="s">
        <v>286</v>
      </c>
      <c r="FO80" s="96"/>
      <c r="FP80" s="286"/>
      <c r="FQ80" s="97" t="s">
        <v>286</v>
      </c>
      <c r="FR80" s="98" t="s">
        <v>286</v>
      </c>
      <c r="FS80" s="99" t="s">
        <v>286</v>
      </c>
      <c r="FT80" s="100" t="s">
        <v>286</v>
      </c>
      <c r="FU80" s="101" t="s">
        <v>286</v>
      </c>
      <c r="FV80" s="102" t="s">
        <v>286</v>
      </c>
      <c r="FW80" s="103" t="s">
        <v>286</v>
      </c>
      <c r="FX80" s="104" t="s">
        <v>286</v>
      </c>
      <c r="FY80" s="105" t="s">
        <v>286</v>
      </c>
      <c r="GA80" s="96"/>
      <c r="GB80" s="286"/>
      <c r="GC80" s="97" t="s">
        <v>286</v>
      </c>
      <c r="GD80" s="98" t="s">
        <v>286</v>
      </c>
      <c r="GE80" s="99" t="s">
        <v>286</v>
      </c>
      <c r="GF80" s="100" t="s">
        <v>286</v>
      </c>
      <c r="GG80" s="101" t="s">
        <v>286</v>
      </c>
      <c r="GH80" s="102" t="s">
        <v>286</v>
      </c>
      <c r="GI80" s="103" t="s">
        <v>286</v>
      </c>
      <c r="GJ80" s="104" t="s">
        <v>286</v>
      </c>
      <c r="GK80" s="105" t="s">
        <v>286</v>
      </c>
      <c r="GL80" s="2" t="s">
        <v>286</v>
      </c>
      <c r="GM80" s="96"/>
      <c r="GN80" s="286"/>
      <c r="GO80" s="97" t="str">
        <f t="shared" si="362"/>
        <v/>
      </c>
      <c r="GP80" s="98" t="str">
        <f t="shared" si="363"/>
        <v/>
      </c>
      <c r="GQ80" s="99" t="str">
        <f t="shared" si="364"/>
        <v/>
      </c>
      <c r="GR80" s="100" t="str">
        <f t="shared" si="365"/>
        <v/>
      </c>
      <c r="GS80" s="101" t="str">
        <f t="shared" si="366"/>
        <v/>
      </c>
      <c r="GT80" s="102" t="str">
        <f t="shared" si="367"/>
        <v/>
      </c>
      <c r="GU80" s="103" t="str">
        <f t="shared" si="368"/>
        <v/>
      </c>
      <c r="GV80" s="104" t="str">
        <f t="shared" si="369"/>
        <v/>
      </c>
      <c r="GW80" s="105" t="str">
        <f t="shared" si="370"/>
        <v/>
      </c>
      <c r="GX80" s="2" t="str">
        <f t="shared" si="371"/>
        <v/>
      </c>
      <c r="GY80" s="96"/>
      <c r="GZ80" s="286"/>
      <c r="HA80" s="97" t="str">
        <f t="shared" si="372"/>
        <v/>
      </c>
      <c r="HB80" s="98" t="str">
        <f t="shared" si="373"/>
        <v/>
      </c>
      <c r="HC80" s="293" t="str">
        <f t="shared" si="220"/>
        <v/>
      </c>
      <c r="HD80" s="293" t="str">
        <f t="shared" si="221"/>
        <v/>
      </c>
      <c r="HE80" s="101" t="str">
        <f t="shared" si="374"/>
        <v/>
      </c>
      <c r="HF80" s="102" t="str">
        <f t="shared" si="375"/>
        <v/>
      </c>
      <c r="HG80" s="103" t="str">
        <f t="shared" si="376"/>
        <v/>
      </c>
      <c r="HH80" s="104" t="str">
        <f t="shared" si="377"/>
        <v/>
      </c>
      <c r="HI80" s="105" t="str">
        <f t="shared" si="378"/>
        <v/>
      </c>
      <c r="HJ80" s="2" t="str">
        <f t="shared" si="379"/>
        <v/>
      </c>
      <c r="HK80" s="96"/>
      <c r="HL80" s="286"/>
      <c r="HM80" s="97" t="str">
        <f t="shared" si="380"/>
        <v/>
      </c>
      <c r="HN80" s="98" t="str">
        <f t="shared" si="381"/>
        <v/>
      </c>
      <c r="HO80" s="293" t="str">
        <f t="shared" si="382"/>
        <v/>
      </c>
      <c r="HP80" s="293" t="str">
        <f t="shared" si="383"/>
        <v/>
      </c>
      <c r="HQ80" s="101" t="str">
        <f t="shared" si="384"/>
        <v/>
      </c>
      <c r="HR80" s="102" t="str">
        <f t="shared" si="385"/>
        <v/>
      </c>
      <c r="HS80" s="103" t="str">
        <f t="shared" si="386"/>
        <v/>
      </c>
      <c r="HT80" s="104" t="str">
        <f t="shared" si="357"/>
        <v/>
      </c>
      <c r="HU80" s="105" t="str">
        <f t="shared" si="387"/>
        <v/>
      </c>
      <c r="HV80" s="2" t="str">
        <f t="shared" si="388"/>
        <v/>
      </c>
      <c r="HW80" s="96"/>
      <c r="HX80" s="286"/>
      <c r="HY80" s="97" t="str">
        <f t="shared" si="389"/>
        <v/>
      </c>
      <c r="HZ80" s="98" t="str">
        <f t="shared" si="390"/>
        <v/>
      </c>
      <c r="IA80" s="293" t="str">
        <f t="shared" si="345"/>
        <v/>
      </c>
      <c r="IB80" s="293" t="str">
        <f t="shared" si="346"/>
        <v/>
      </c>
      <c r="IC80" s="101" t="str">
        <f t="shared" si="391"/>
        <v/>
      </c>
      <c r="ID80" s="102" t="str">
        <f t="shared" si="392"/>
        <v/>
      </c>
      <c r="IE80" s="103" t="str">
        <f t="shared" si="393"/>
        <v/>
      </c>
      <c r="IF80" s="104" t="str">
        <f t="shared" si="394"/>
        <v/>
      </c>
      <c r="IG80" s="105" t="str">
        <f t="shared" si="395"/>
        <v/>
      </c>
      <c r="IH80" s="2" t="str">
        <f t="shared" si="396"/>
        <v/>
      </c>
      <c r="II80" s="96"/>
      <c r="IJ80" s="286"/>
      <c r="IK80" s="291" t="str">
        <f t="shared" si="397"/>
        <v/>
      </c>
      <c r="IL80" s="292" t="str">
        <f t="shared" si="398"/>
        <v/>
      </c>
      <c r="IM80" s="293" t="str">
        <f t="shared" si="399"/>
        <v/>
      </c>
      <c r="IN80" s="293" t="str">
        <f t="shared" si="400"/>
        <v/>
      </c>
      <c r="IO80" s="294" t="str">
        <f t="shared" si="401"/>
        <v/>
      </c>
      <c r="IP80" s="295" t="str">
        <f t="shared" si="402"/>
        <v/>
      </c>
      <c r="IQ80" s="296" t="str">
        <f t="shared" si="403"/>
        <v/>
      </c>
      <c r="IR80" s="297" t="str">
        <f t="shared" si="404"/>
        <v/>
      </c>
      <c r="IS80" s="298" t="str">
        <f t="shared" si="405"/>
        <v/>
      </c>
      <c r="IT80" s="299" t="str">
        <f t="shared" si="406"/>
        <v/>
      </c>
      <c r="IU80" s="300"/>
      <c r="IV80" s="286"/>
      <c r="IW80" s="97" t="str">
        <f t="shared" si="407"/>
        <v/>
      </c>
      <c r="IX80" s="98" t="str">
        <f t="shared" si="408"/>
        <v/>
      </c>
      <c r="IY80" s="293" t="str">
        <f t="shared" si="360"/>
        <v/>
      </c>
      <c r="IZ80" s="293" t="str">
        <f t="shared" si="361"/>
        <v/>
      </c>
      <c r="JA80" s="101" t="str">
        <f t="shared" si="409"/>
        <v/>
      </c>
      <c r="JB80" s="102" t="str">
        <f t="shared" si="410"/>
        <v/>
      </c>
      <c r="JC80" s="103" t="str">
        <f t="shared" si="411"/>
        <v/>
      </c>
      <c r="JD80" s="104" t="str">
        <f t="shared" si="412"/>
        <v/>
      </c>
      <c r="JE80" s="105" t="str">
        <f t="shared" si="413"/>
        <v/>
      </c>
      <c r="JF80" s="2" t="str">
        <f>IF(JH80="","",IF((LEN(JH80)-LEN(SUBSTITUTE(JH80,"male","")))/LEN("male")&gt;1,"!",IF(RIGHT(JH80,1)=")","",IF(RIGHT(JH80,2)=") ","",IF(RIGHT(JH80,2)=").","","!!")))))</f>
        <v/>
      </c>
      <c r="JG80" s="96"/>
      <c r="JH80" s="286"/>
      <c r="JI80" s="97" t="str">
        <f>IF(JM80="","",JI$3)</f>
        <v/>
      </c>
      <c r="JJ80" s="98" t="str">
        <f>IF(JM80="","",JI$1)</f>
        <v/>
      </c>
      <c r="JK80" s="99"/>
      <c r="JL80" s="100"/>
      <c r="JM80" s="101" t="str">
        <f>IF(JT80="","",IF(ISNUMBER(SEARCH(":",JT80)),MID(JT80,FIND(":",JT80)+2,FIND("(",JT80)-FIND(":",JT80)-3),LEFT(JT80,FIND("(",JT80)-2)))</f>
        <v/>
      </c>
      <c r="JN80" s="102" t="str">
        <f>IF(JT80="","",MID(JT80,FIND("(",JT80)+1,4))</f>
        <v/>
      </c>
      <c r="JO80" s="103" t="str">
        <f>IF(ISNUMBER(SEARCH("*female*",JT80)),"female",IF(ISNUMBER(SEARCH("*male*",JT80)),"male",""))</f>
        <v/>
      </c>
      <c r="JP80" s="104" t="str">
        <f>IF(JT80="","",IF(ISERROR(MID(JT80,FIND("male,",JT80)+6,(FIND(")",JT80)-(FIND("male,",JT80)+6))))=TRUE,"missing/error",MID(JT80,FIND("male,",JT80)+6,(FIND(")",JT80)-(FIND("male,",JT80)+6)))))</f>
        <v/>
      </c>
      <c r="JQ80" s="105" t="str">
        <f>IF(JM80="","",(MID(JM80,(SEARCH("^^",SUBSTITUTE(JM80," ","^^",LEN(JM80)-LEN(SUBSTITUTE(JM80," ","")))))+1,99)&amp;"_"&amp;LEFT(JM80,FIND(" ",JM80)-1)&amp;"_"&amp;JN80))</f>
        <v/>
      </c>
      <c r="JR80" s="2" t="str">
        <f>IF(JT80="","",IF((LEN(JT80)-LEN(SUBSTITUTE(JT80,"male","")))/LEN("male")&gt;1,"!",IF(RIGHT(JT80,1)=")","",IF(RIGHT(JT80,2)=") ","",IF(RIGHT(JT80,2)=").","","!!")))))</f>
        <v/>
      </c>
      <c r="JS80" s="96"/>
      <c r="JT80" s="286"/>
      <c r="JU80" s="97" t="str">
        <f>IF(JY80="","",JU$3)</f>
        <v/>
      </c>
      <c r="JV80" s="98" t="str">
        <f>IF(JY80="","",JU$1)</f>
        <v/>
      </c>
      <c r="JW80" s="99"/>
      <c r="JX80" s="100"/>
      <c r="JY80" s="101" t="str">
        <f>IF(KF80="","",IF(ISNUMBER(SEARCH(":",KF80)),MID(KF80,FIND(":",KF80)+2,FIND("(",KF80)-FIND(":",KF80)-3),LEFT(KF80,FIND("(",KF80)-2)))</f>
        <v/>
      </c>
      <c r="JZ80" s="102" t="str">
        <f>IF(KF80="","",MID(KF80,FIND("(",KF80)+1,4))</f>
        <v/>
      </c>
      <c r="KA80" s="103" t="str">
        <f>IF(ISNUMBER(SEARCH("*female*",KF80)),"female",IF(ISNUMBER(SEARCH("*male*",KF80)),"male",""))</f>
        <v/>
      </c>
      <c r="KB80" s="104" t="str">
        <f>IF(KF80="","",IF(ISERROR(MID(KF80,FIND("male,",KF80)+6,(FIND(")",KF80)-(FIND("male,",KF80)+6))))=TRUE,"missing/error",MID(KF80,FIND("male,",KF80)+6,(FIND(")",KF80)-(FIND("male,",KF80)+6)))))</f>
        <v/>
      </c>
      <c r="KC80" s="105" t="str">
        <f>IF(JY80="","",(MID(JY80,(SEARCH("^^",SUBSTITUTE(JY80," ","^^",LEN(JY80)-LEN(SUBSTITUTE(JY80," ","")))))+1,99)&amp;"_"&amp;LEFT(JY80,FIND(" ",JY80)-1)&amp;"_"&amp;JZ80))</f>
        <v/>
      </c>
      <c r="KD80" s="2" t="str">
        <f>IF(KF80="","",IF((LEN(KF80)-LEN(SUBSTITUTE(KF80,"male","")))/LEN("male")&gt;1,"!",IF(RIGHT(KF80,1)=")","",IF(RIGHT(KF80,2)=") ","",IF(RIGHT(KF80,2)=").","","!!")))))</f>
        <v/>
      </c>
      <c r="KE80" s="96"/>
      <c r="KF80" s="286"/>
    </row>
    <row r="81" spans="1:292" ht="13.5" customHeight="1" x14ac:dyDescent="0.2">
      <c r="A81" s="21"/>
      <c r="B81" s="2" t="s">
        <v>2640</v>
      </c>
      <c r="E81" s="97" t="str">
        <f>IF(I81="","",E$3)</f>
        <v/>
      </c>
      <c r="F81" s="98" t="str">
        <f>IF(I81="","",E$1)</f>
        <v/>
      </c>
      <c r="G81" s="99"/>
      <c r="H81" s="100"/>
      <c r="I81" s="101" t="str">
        <f>IF(P81="","",IF(ISNUMBER(SEARCH(":",P81)),MID(P81,FIND(":",P81)+2,FIND("(",P81)-FIND(":",P81)-3),LEFT(P81,FIND("(",P81)-2)))</f>
        <v/>
      </c>
      <c r="J81" s="102" t="str">
        <f>IF(P81="","",MID(P81,FIND("(",P81)+1,4))</f>
        <v/>
      </c>
      <c r="K81" s="103" t="str">
        <f>IF(ISNUMBER(SEARCH("*female*",P81)),"female",IF(ISNUMBER(SEARCH("*male*",P81)),"male",""))</f>
        <v/>
      </c>
      <c r="L81" s="104" t="str">
        <f>IF(P81="","",IF(ISERROR(MID(P81,FIND("male,",P81)+6,(FIND(")",P81)-(FIND("male,",P81)+6))))=TRUE,"missing/error",MID(P81,FIND("male,",P81)+6,(FIND(")",P81)-(FIND("male,",P81)+6)))))</f>
        <v/>
      </c>
      <c r="M81" s="105" t="str">
        <f>IF(I81="","",(MID(I81,(SEARCH("^^",SUBSTITUTE(I81," ","^^",LEN(I81)-LEN(SUBSTITUTE(I81," ","")))))+1,99)&amp;"_"&amp;LEFT(I81,FIND(" ",I81)-1)&amp;"_"&amp;J81))</f>
        <v/>
      </c>
      <c r="O81" s="96"/>
      <c r="P81" s="286"/>
      <c r="Q81" s="97" t="str">
        <f>IF(U81="","",Q$3)</f>
        <v/>
      </c>
      <c r="R81" s="98" t="str">
        <f>IF(U81="","",Q$1)</f>
        <v/>
      </c>
      <c r="S81" s="99" t="s">
        <v>286</v>
      </c>
      <c r="T81" s="100" t="s">
        <v>286</v>
      </c>
      <c r="U81" s="101" t="str">
        <f>IF(AB81="","",IF(ISNUMBER(SEARCH(":",AB81)),MID(AB81,FIND(":",AB81)+2,FIND("(",AB81)-FIND(":",AB81)-3),LEFT(AB81,FIND("(",AB81)-2)))</f>
        <v/>
      </c>
      <c r="V81" s="102" t="str">
        <f>IF(AB81="","",MID(AB81,FIND("(",AB81)+1,4))</f>
        <v/>
      </c>
      <c r="W81" s="103" t="str">
        <f>IF(ISNUMBER(SEARCH("*female*",AB81)),"female",IF(ISNUMBER(SEARCH("*male*",AB81)),"male",""))</f>
        <v/>
      </c>
      <c r="X81" s="104" t="str">
        <f>IF(AB81="","",IF(ISERROR(MID(AB81,FIND("male,",AB81)+6,(FIND(")",AB81)-(FIND("male,",AB81)+6))))=TRUE,"missing/error",MID(AB81,FIND("male,",AB81)+6,(FIND(")",AB81)-(FIND("male,",AB81)+6)))))</f>
        <v/>
      </c>
      <c r="Y81" s="105" t="str">
        <f>IF(U81="","",(MID(U81,(SEARCH("^^",SUBSTITUTE(U81," ","^^",LEN(U81)-LEN(SUBSTITUTE(U81," ","")))))+1,99)&amp;"_"&amp;LEFT(U81,FIND(" ",U81)-1)&amp;"_"&amp;V81))</f>
        <v/>
      </c>
      <c r="Z81" s="2" t="str">
        <f>IF(AB81="","",IF((LEN(AB81)-LEN(SUBSTITUTE(AB81,"male","")))/LEN("male")&gt;1,"!",IF(RIGHT(AB81,1)=")","",IF(RIGHT(AB81,2)=") ","",IF(RIGHT(AB81,2)=").","","!!")))))</f>
        <v/>
      </c>
      <c r="AA81" s="96"/>
      <c r="AB81" s="286"/>
      <c r="AC81" s="97" t="str">
        <f>IF(AG81="","",AC$3)</f>
        <v/>
      </c>
      <c r="AD81" s="98" t="str">
        <f>IF(AG81="","",AC$1)</f>
        <v/>
      </c>
      <c r="AE81" s="99"/>
      <c r="AF81" s="100"/>
      <c r="AG81" s="101" t="str">
        <f>IF(AN81="","",IF(ISNUMBER(SEARCH(":",AN81)),MID(AN81,FIND(":",AN81)+2,FIND("(",AN81)-FIND(":",AN81)-3),LEFT(AN81,FIND("(",AN81)-2)))</f>
        <v/>
      </c>
      <c r="AH81" s="102" t="str">
        <f>IF(AN81="","",MID(AN81,FIND("(",AN81)+1,4))</f>
        <v/>
      </c>
      <c r="AI81" s="103" t="str">
        <f>IF(ISNUMBER(SEARCH("*female*",AN81)),"female",IF(ISNUMBER(SEARCH("*male*",AN81)),"male",""))</f>
        <v/>
      </c>
      <c r="AJ81" s="104" t="str">
        <f>IF(AN81="","",IF(ISERROR(MID(AN81,FIND("male,",AN81)+6,(FIND(")",AN81)-(FIND("male,",AN81)+6))))=TRUE,"missing/error",MID(AN81,FIND("male,",AN81)+6,(FIND(")",AN81)-(FIND("male,",AN81)+6)))))</f>
        <v/>
      </c>
      <c r="AK81" s="105" t="str">
        <f>IF(AG81="","",(MID(AG81,(SEARCH("^^",SUBSTITUTE(AG81," ","^^",LEN(AG81)-LEN(SUBSTITUTE(AG81," ","")))))+1,99)&amp;"_"&amp;LEFT(AG81,FIND(" ",AG81)-1)&amp;"_"&amp;AH81))</f>
        <v/>
      </c>
      <c r="AM81" s="96"/>
      <c r="AN81" s="286"/>
      <c r="AO81" s="97" t="str">
        <f>IF(AS81="","",AO$3)</f>
        <v/>
      </c>
      <c r="AP81" s="98" t="str">
        <f>IF(AS81="","",AO$1)</f>
        <v/>
      </c>
      <c r="AQ81" s="99" t="s">
        <v>286</v>
      </c>
      <c r="AR81" s="100"/>
      <c r="AS81" s="101" t="str">
        <f>IF(AZ81="","",IF(ISNUMBER(SEARCH(":",AZ81)),MID(AZ81,FIND(":",AZ81)+2,FIND("(",AZ81)-FIND(":",AZ81)-3),LEFT(AZ81,FIND("(",AZ81)-2)))</f>
        <v/>
      </c>
      <c r="AT81" s="102" t="str">
        <f>IF(AZ81="","",MID(AZ81,FIND("(",AZ81)+1,4))</f>
        <v/>
      </c>
      <c r="AU81" s="103" t="str">
        <f>IF(ISNUMBER(SEARCH("*female*",AZ81)),"female",IF(ISNUMBER(SEARCH("*male*",AZ81)),"male",""))</f>
        <v/>
      </c>
      <c r="AV81" s="104" t="str">
        <f>IF(AZ81="","",IF(ISERROR(MID(AZ81,FIND("male,",AZ81)+6,(FIND(")",AZ81)-(FIND("male,",AZ81)+6))))=TRUE,"missing/error",MID(AZ81,FIND("male,",AZ81)+6,(FIND(")",AZ81)-(FIND("male,",AZ81)+6)))))</f>
        <v/>
      </c>
      <c r="AW81" s="105" t="str">
        <f>IF(AS81="","",(MID(AS81,(SEARCH("^^",SUBSTITUTE(AS81," ","^^",LEN(AS81)-LEN(SUBSTITUTE(AS81," ","")))))+1,99)&amp;"_"&amp;LEFT(AS81,FIND(" ",AS81)-1)&amp;"_"&amp;AT81))</f>
        <v/>
      </c>
      <c r="AX81" s="2" t="str">
        <f>IF(AZ81="","",IF((LEN(AZ81)-LEN(SUBSTITUTE(AZ81,"male","")))/LEN("male")&gt;1,"!",IF(RIGHT(AZ81,1)=")","",IF(RIGHT(AZ81,2)=") ","",IF(RIGHT(AZ81,2)=").","","!!")))))</f>
        <v/>
      </c>
      <c r="AY81" s="96"/>
      <c r="AZ81" s="286"/>
      <c r="BA81" s="97" t="str">
        <f>IF(BE81="","",BA$3)</f>
        <v/>
      </c>
      <c r="BB81" s="98" t="str">
        <f>IF(BE81="","",BA$1)</f>
        <v/>
      </c>
      <c r="BC81" s="99"/>
      <c r="BD81" s="100"/>
      <c r="BE81" s="101" t="str">
        <f>IF(BL81="","",IF(ISNUMBER(SEARCH(":",BL81)),MID(BL81,FIND(":",BL81)+2,FIND("(",BL81)-FIND(":",BL81)-3),LEFT(BL81,FIND("(",BL81)-2)))</f>
        <v/>
      </c>
      <c r="BF81" s="102" t="str">
        <f>IF(BL81="","",MID(BL81,FIND("(",BL81)+1,4))</f>
        <v/>
      </c>
      <c r="BG81" s="103" t="str">
        <f>IF(ISNUMBER(SEARCH("*female*",BL81)),"female",IF(ISNUMBER(SEARCH("*male*",BL81)),"male",""))</f>
        <v/>
      </c>
      <c r="BH81" s="104" t="str">
        <f>IF(BL81="","",IF(ISERROR(MID(BL81,FIND("male,",BL81)+6,(FIND(")",BL81)-(FIND("male,",BL81)+6))))=TRUE,"missing/error",MID(BL81,FIND("male,",BL81)+6,(FIND(")",BL81)-(FIND("male,",BL81)+6)))))</f>
        <v/>
      </c>
      <c r="BI81" s="105" t="str">
        <f>IF(BE81="","",(MID(BE81,(SEARCH("^^",SUBSTITUTE(BE81," ","^^",LEN(BE81)-LEN(SUBSTITUTE(BE81," ","")))))+1,99)&amp;"_"&amp;LEFT(BE81,FIND(" ",BE81)-1)&amp;"_"&amp;BF81))</f>
        <v/>
      </c>
      <c r="BJ81" s="2" t="str">
        <f>IF(BL81="","",IF((LEN(BL81)-LEN(SUBSTITUTE(BL81,"male","")))/LEN("male")&gt;1,"!",IF(RIGHT(BL81,1)=")","",IF(RIGHT(BL81,2)=") ","",IF(RIGHT(BL81,2)=").","","!!")))))</f>
        <v/>
      </c>
      <c r="BK81" s="96"/>
      <c r="BL81" s="286"/>
      <c r="BM81" s="97" t="str">
        <f>IF(BQ81="","",BM$3)</f>
        <v/>
      </c>
      <c r="BN81" s="98" t="str">
        <f>IF(BQ81="","",BM$1)</f>
        <v/>
      </c>
      <c r="BO81" s="99"/>
      <c r="BP81" s="100"/>
      <c r="BQ81" s="101" t="str">
        <f>IF(BX81="","",IF(ISNUMBER(SEARCH(":",BX81)),MID(BX81,FIND(":",BX81)+2,FIND("(",BX81)-FIND(":",BX81)-3),LEFT(BX81,FIND("(",BX81)-2)))</f>
        <v/>
      </c>
      <c r="BR81" s="102" t="str">
        <f>IF(BX81="","",MID(BX81,FIND("(",BX81)+1,4))</f>
        <v/>
      </c>
      <c r="BS81" s="103" t="str">
        <f>IF(ISNUMBER(SEARCH("*female*",BX81)),"female",IF(ISNUMBER(SEARCH("*male*",BX81)),"male",""))</f>
        <v/>
      </c>
      <c r="BT81" s="104" t="str">
        <f>IF(BX81="","",IF(ISERROR(MID(BX81,FIND("male,",BX81)+6,(FIND(")",BX81)-(FIND("male,",BX81)+6))))=TRUE,"missing/error",MID(BX81,FIND("male,",BX81)+6,(FIND(")",BX81)-(FIND("male,",BX81)+6)))))</f>
        <v/>
      </c>
      <c r="BU81" s="105" t="str">
        <f>IF(BQ81="","",(MID(BQ81,(SEARCH("^^",SUBSTITUTE(BQ81," ","^^",LEN(BQ81)-LEN(SUBSTITUTE(BQ81," ","")))))+1,99)&amp;"_"&amp;LEFT(BQ81,FIND(" ",BQ81)-1)&amp;"_"&amp;BR81))</f>
        <v/>
      </c>
      <c r="BV81" s="2" t="str">
        <f>IF(BX81="","",IF((LEN(BX81)-LEN(SUBSTITUTE(BX81,"male","")))/LEN("male")&gt;1,"!",IF(RIGHT(BX81,1)=")","",IF(RIGHT(BX81,2)=") ","",IF(RIGHT(BX81,2)=").","","!!")))))</f>
        <v/>
      </c>
      <c r="BW81" s="96"/>
      <c r="BX81" s="286"/>
      <c r="BY81" s="97" t="str">
        <f>IF(CC81="","",BY$3)</f>
        <v/>
      </c>
      <c r="BZ81" s="98" t="str">
        <f>IF(CC81="","",BY$1)</f>
        <v/>
      </c>
      <c r="CA81" s="99"/>
      <c r="CB81" s="100"/>
      <c r="CC81" s="101" t="str">
        <f>IF(CJ81="","",IF(ISNUMBER(SEARCH(":",CJ81)),MID(CJ81,FIND(":",CJ81)+2,FIND("(",CJ81)-FIND(":",CJ81)-3),LEFT(CJ81,FIND("(",CJ81)-2)))</f>
        <v/>
      </c>
      <c r="CD81" s="102" t="str">
        <f>IF(CJ81="","",MID(CJ81,FIND("(",CJ81)+1,4))</f>
        <v/>
      </c>
      <c r="CE81" s="103" t="str">
        <f>IF(ISNUMBER(SEARCH("*female*",CJ81)),"female",IF(ISNUMBER(SEARCH("*male*",CJ81)),"male",""))</f>
        <v/>
      </c>
      <c r="CF81" s="104" t="str">
        <f>IF(CJ81="","",IF(ISERROR(MID(CJ81,FIND("male,",CJ81)+6,(FIND(")",CJ81)-(FIND("male,",CJ81)+6))))=TRUE,"missing/error",MID(CJ81,FIND("male,",CJ81)+6,(FIND(")",CJ81)-(FIND("male,",CJ81)+6)))))</f>
        <v/>
      </c>
      <c r="CG81" s="105" t="str">
        <f>IF(CC81="","",(MID(CC81,(SEARCH("^^",SUBSTITUTE(CC81," ","^^",LEN(CC81)-LEN(SUBSTITUTE(CC81," ","")))))+1,99)&amp;"_"&amp;LEFT(CC81,FIND(" ",CC81)-1)&amp;"_"&amp;CD81))</f>
        <v/>
      </c>
      <c r="CH81" s="2" t="str">
        <f>IF(CJ81="","",IF((LEN(CJ81)-LEN(SUBSTITUTE(CJ81,"male","")))/LEN("male")&gt;1,"!",IF(RIGHT(CJ81,1)=")","",IF(RIGHT(CJ81,2)=") ","",IF(RIGHT(CJ81,2)=").","","!!")))))</f>
        <v/>
      </c>
      <c r="CI81" s="96"/>
      <c r="CJ81" s="286"/>
      <c r="CK81" s="97"/>
      <c r="CL81" s="98"/>
      <c r="CM81" s="99"/>
      <c r="CN81" s="100"/>
      <c r="CO81" s="101"/>
      <c r="CP81" s="102"/>
      <c r="CQ81" s="103"/>
      <c r="CR81" s="104"/>
      <c r="CS81" s="105"/>
      <c r="CU81" s="96"/>
      <c r="CV81" s="286"/>
      <c r="CW81" s="97" t="str">
        <f>IF(DA81="","",CW$3)</f>
        <v/>
      </c>
      <c r="CX81" s="98" t="str">
        <f>IF(DA81="","",CW$1)</f>
        <v/>
      </c>
      <c r="CY81" s="99"/>
      <c r="CZ81" s="100"/>
      <c r="DA81" s="101" t="str">
        <f>IF(DH81="","",IF(ISNUMBER(SEARCH(":",DH81)),MID(DH81,FIND(":",DH81)+2,FIND("(",DH81)-FIND(":",DH81)-3),LEFT(DH81,FIND("(",DH81)-2)))</f>
        <v/>
      </c>
      <c r="DB81" s="102" t="str">
        <f>IF(DH81="","",MID(DH81,FIND("(",DH81)+1,4))</f>
        <v/>
      </c>
      <c r="DC81" s="103" t="str">
        <f>IF(ISNUMBER(SEARCH("*female*",DH81)),"female",IF(ISNUMBER(SEARCH("*male*",DH81)),"male",""))</f>
        <v/>
      </c>
      <c r="DD81" s="104" t="str">
        <f>IF(DH81="","",IF(ISERROR(MID(DH81,FIND("male,",DH81)+6,(FIND(")",DH81)-(FIND("male,",DH81)+6))))=TRUE,"missing/error",MID(DH81,FIND("male,",DH81)+6,(FIND(")",DH81)-(FIND("male,",DH81)+6)))))</f>
        <v/>
      </c>
      <c r="DE81" s="105" t="str">
        <f>IF(DA81="","",(MID(DA81,(SEARCH("^^",SUBSTITUTE(DA81," ","^^",LEN(DA81)-LEN(SUBSTITUTE(DA81," ","")))))+1,99)&amp;"_"&amp;LEFT(DA81,FIND(" ",DA81)-1)&amp;"_"&amp;DB81))</f>
        <v/>
      </c>
      <c r="DF81" s="2" t="str">
        <f>IF(DH81="","",IF((LEN(DH81)-LEN(SUBSTITUTE(DH81,"male","")))/LEN("male")&gt;1,"!",IF(RIGHT(DH81,1)=")","",IF(RIGHT(DH81,2)=") ","",IF(RIGHT(DH81,2)=").","","!!")))))</f>
        <v/>
      </c>
      <c r="DG81" s="96"/>
      <c r="DH81" s="286"/>
      <c r="DI81" s="97" t="str">
        <f>IF(DM81="","",DI$3)</f>
        <v/>
      </c>
      <c r="DJ81" s="98" t="str">
        <f>IF(DM81="","",DI$1)</f>
        <v/>
      </c>
      <c r="DK81" s="99"/>
      <c r="DL81" s="100"/>
      <c r="DM81" s="101" t="str">
        <f>IF(DT81="","",IF(ISNUMBER(SEARCH(":",DT81)),MID(DT81,FIND(":",DT81)+2,FIND("(",DT81)-FIND(":",DT81)-3),LEFT(DT81,FIND("(",DT81)-2)))</f>
        <v/>
      </c>
      <c r="DN81" s="102" t="str">
        <f>IF(DT81="","",MID(DT81,FIND("(",DT81)+1,4))</f>
        <v/>
      </c>
      <c r="DO81" s="103" t="str">
        <f>IF(ISNUMBER(SEARCH("*female*",DT81)),"female",IF(ISNUMBER(SEARCH("*male*",DT81)),"male",""))</f>
        <v/>
      </c>
      <c r="DP81" s="104" t="str">
        <f>IF(DT81="","",IF(ISERROR(MID(DT81,FIND("male,",DT81)+6,(FIND(")",DT81)-(FIND("male,",DT81)+6))))=TRUE,"missing/error",MID(DT81,FIND("male,",DT81)+6,(FIND(")",DT81)-(FIND("male,",DT81)+6)))))</f>
        <v/>
      </c>
      <c r="DQ81" s="105" t="str">
        <f>IF(DM81="","",(MID(DM81,(SEARCH("^^",SUBSTITUTE(DM81," ","^^",LEN(DM81)-LEN(SUBSTITUTE(DM81," ","")))))+1,99)&amp;"_"&amp;LEFT(DM81,FIND(" ",DM81)-1)&amp;"_"&amp;DN81))</f>
        <v/>
      </c>
      <c r="DR81" s="2" t="str">
        <f>IF(DT81="","",IF((LEN(DT81)-LEN(SUBSTITUTE(DT81,"male","")))/LEN("male")&gt;1,"!",IF(RIGHT(DT81,1)=")","",IF(RIGHT(DT81,2)=") ","",IF(RIGHT(DT81,2)=").","","!!")))))</f>
        <v/>
      </c>
      <c r="DS81" s="96"/>
      <c r="DT81" s="286"/>
      <c r="DU81" s="97" t="str">
        <f>IF(DY81="","",DU$3)</f>
        <v/>
      </c>
      <c r="DV81" s="98" t="str">
        <f>IF(DY81="","",DU$1)</f>
        <v/>
      </c>
      <c r="DW81" s="99"/>
      <c r="DX81" s="100"/>
      <c r="DY81" s="101" t="str">
        <f>IF(EF81="","",IF(ISNUMBER(SEARCH(":",EF81)),MID(EF81,FIND(":",EF81)+2,FIND("(",EF81)-FIND(":",EF81)-3),LEFT(EF81,FIND("(",EF81)-2)))</f>
        <v/>
      </c>
      <c r="DZ81" s="102" t="str">
        <f>IF(EF81="","",MID(EF81,FIND("(",EF81)+1,4))</f>
        <v/>
      </c>
      <c r="EA81" s="103" t="str">
        <f>IF(ISNUMBER(SEARCH("*female*",EF81)),"female",IF(ISNUMBER(SEARCH("*male*",EF81)),"male",""))</f>
        <v/>
      </c>
      <c r="EB81" s="104" t="str">
        <f>IF(EF81="","",IF(ISERROR(MID(EF81,FIND("male,",EF81)+6,(FIND(")",EF81)-(FIND("male,",EF81)+6))))=TRUE,"missing/error",MID(EF81,FIND("male,",EF81)+6,(FIND(")",EF81)-(FIND("male,",EF81)+6)))))</f>
        <v/>
      </c>
      <c r="EC81" s="105" t="str">
        <f>IF(DY81="","",(MID(DY81,(SEARCH("^^",SUBSTITUTE(DY81," ","^^",LEN(DY81)-LEN(SUBSTITUTE(DY81," ","")))))+1,99)&amp;"_"&amp;LEFT(DY81,FIND(" ",DY81)-1)&amp;"_"&amp;DZ81))</f>
        <v/>
      </c>
      <c r="EE81" s="96"/>
      <c r="EF81" s="286"/>
      <c r="EG81" s="97" t="str">
        <f>IF(EK81="","",EG$3)</f>
        <v/>
      </c>
      <c r="EH81" s="98" t="str">
        <f>IF(EK81="","",EG$1)</f>
        <v/>
      </c>
      <c r="EI81" s="99"/>
      <c r="EJ81" s="100"/>
      <c r="EK81" s="101" t="str">
        <f>IF(ER81="","",IF(ISNUMBER(SEARCH(":",ER81)),MID(ER81,FIND(":",ER81)+2,FIND("(",ER81)-FIND(":",ER81)-3),LEFT(ER81,FIND("(",ER81)-2)))</f>
        <v/>
      </c>
      <c r="EL81" s="102" t="str">
        <f>IF(ER81="","",MID(ER81,FIND("(",ER81)+1,4))</f>
        <v/>
      </c>
      <c r="EM81" s="103" t="str">
        <f>IF(ISNUMBER(SEARCH("*female*",ER81)),"female",IF(ISNUMBER(SEARCH("*male*",ER81)),"male",""))</f>
        <v/>
      </c>
      <c r="EN81" s="104" t="str">
        <f>IF(ER81="","",IF(ISERROR(MID(ER81,FIND("male,",ER81)+6,(FIND(")",ER81)-(FIND("male,",ER81)+6))))=TRUE,"missing/error",MID(ER81,FIND("male,",ER81)+6,(FIND(")",ER81)-(FIND("male,",ER81)+6)))))</f>
        <v/>
      </c>
      <c r="EO81" s="105" t="str">
        <f>IF(EK81="","",(MID(EK81,(SEARCH("^^",SUBSTITUTE(EK81," ","^^",LEN(EK81)-LEN(SUBSTITUTE(EK81," ","")))))+1,99)&amp;"_"&amp;LEFT(EK81,FIND(" ",EK81)-1)&amp;"_"&amp;EL81))</f>
        <v/>
      </c>
      <c r="EQ81" s="96"/>
      <c r="ER81" s="286"/>
      <c r="ES81" s="97" t="str">
        <f>IF(EW81="","",ES$3)</f>
        <v/>
      </c>
      <c r="ET81" s="98" t="str">
        <f>IF(EW81="","",ES$1)</f>
        <v/>
      </c>
      <c r="EU81" s="99"/>
      <c r="EV81" s="100"/>
      <c r="EW81" s="101" t="str">
        <f>IF(FD81="","",IF(ISNUMBER(SEARCH(":",FD81)),MID(FD81,FIND(":",FD81)+2,FIND("(",FD81)-FIND(":",FD81)-3),LEFT(FD81,FIND("(",FD81)-2)))</f>
        <v/>
      </c>
      <c r="EX81" s="102" t="str">
        <f>IF(FD81="","",MID(FD81,FIND("(",FD81)+1,4))</f>
        <v/>
      </c>
      <c r="EY81" s="103" t="str">
        <f>IF(ISNUMBER(SEARCH("*female*",FD81)),"female",IF(ISNUMBER(SEARCH("*male*",FD81)),"male",""))</f>
        <v/>
      </c>
      <c r="EZ81" s="104" t="str">
        <f>IF(FD81="","",IF(ISERROR(MID(FD81,FIND("male,",FD81)+6,(FIND(")",FD81)-(FIND("male,",FD81)+6))))=TRUE,"missing/error",MID(FD81,FIND("male,",FD81)+6,(FIND(")",FD81)-(FIND("male,",FD81)+6)))))</f>
        <v/>
      </c>
      <c r="FA81" s="105" t="str">
        <f>IF(EW81="","",(MID(EW81,(SEARCH("^^",SUBSTITUTE(EW81," ","^^",LEN(EW81)-LEN(SUBSTITUTE(EW81," ","")))))+1,99)&amp;"_"&amp;LEFT(EW81,FIND(" ",EW81)-1)&amp;"_"&amp;EX81))</f>
        <v/>
      </c>
      <c r="FB81" s="2" t="str">
        <f>IF(FD81="","",IF((LEN(FD81)-LEN(SUBSTITUTE(FD81,"male","")))/LEN("male")&gt;1,"!",IF(RIGHT(FD81,1)=")","",IF(RIGHT(FD81,2)=") ","",IF(RIGHT(FD81,2)=").","","!!")))))</f>
        <v/>
      </c>
      <c r="FC81" s="96"/>
      <c r="FD81" s="286"/>
      <c r="FE81" s="97" t="str">
        <f>IF(FI81="","",FE$3)</f>
        <v/>
      </c>
      <c r="FF81" s="98" t="str">
        <f>IF(FI81="","",FE$1)</f>
        <v/>
      </c>
      <c r="FG81" s="99"/>
      <c r="FH81" s="100"/>
      <c r="FI81" s="101" t="str">
        <f>IF(FP81="","",IF(ISNUMBER(SEARCH(":",FP81)),MID(FP81,FIND(":",FP81)+2,FIND("(",FP81)-FIND(":",FP81)-3),LEFT(FP81,FIND("(",FP81)-2)))</f>
        <v/>
      </c>
      <c r="FJ81" s="102" t="str">
        <f>IF(FP81="","",MID(FP81,FIND("(",FP81)+1,4))</f>
        <v/>
      </c>
      <c r="FK81" s="103" t="str">
        <f>IF(ISNUMBER(SEARCH("*female*",FP81)),"female",IF(ISNUMBER(SEARCH("*male*",FP81)),"male",""))</f>
        <v/>
      </c>
      <c r="FL81" s="104" t="str">
        <f>IF(FP81="","",IF(ISERROR(MID(FP81,FIND("male,",FP81)+6,(FIND(")",FP81)-(FIND("male,",FP81)+6))))=TRUE,"missing/error",MID(FP81,FIND("male,",FP81)+6,(FIND(")",FP81)-(FIND("male,",FP81)+6)))))</f>
        <v/>
      </c>
      <c r="FM81" s="105" t="str">
        <f>IF(FI81="","",(MID(FI81,(SEARCH("^^",SUBSTITUTE(FI81," ","^^",LEN(FI81)-LEN(SUBSTITUTE(FI81," ","")))))+1,99)&amp;"_"&amp;LEFT(FI81,FIND(" ",FI81)-1)&amp;"_"&amp;FJ81))</f>
        <v/>
      </c>
      <c r="FO81" s="96"/>
      <c r="FP81" s="286"/>
      <c r="FQ81" s="97" t="str">
        <f>IF(FU81="","",FQ$3)</f>
        <v/>
      </c>
      <c r="FR81" s="98" t="str">
        <f>IF(FU81="","",FQ$1)</f>
        <v/>
      </c>
      <c r="FS81" s="99"/>
      <c r="FT81" s="100"/>
      <c r="FU81" s="101" t="str">
        <f>IF(GB81="","",IF(ISNUMBER(SEARCH(":",GB81)),MID(GB81,FIND(":",GB81)+2,FIND("(",GB81)-FIND(":",GB81)-3),LEFT(GB81,FIND("(",GB81)-2)))</f>
        <v/>
      </c>
      <c r="FV81" s="102" t="str">
        <f>IF(GB81="","",MID(GB81,FIND("(",GB81)+1,4))</f>
        <v/>
      </c>
      <c r="FW81" s="103" t="str">
        <f>IF(ISNUMBER(SEARCH("*female*",GB81)),"female",IF(ISNUMBER(SEARCH("*male*",GB81)),"male",""))</f>
        <v/>
      </c>
      <c r="FX81" s="104" t="str">
        <f>IF(GB81="","",IF(ISERROR(MID(GB81,FIND("male,",GB81)+6,(FIND(")",GB81)-(FIND("male,",GB81)+6))))=TRUE,"missing/error",MID(GB81,FIND("male,",GB81)+6,(FIND(")",GB81)-(FIND("male,",GB81)+6)))))</f>
        <v/>
      </c>
      <c r="FY81" s="105" t="str">
        <f>IF(FU81="","",(MID(FU81,(SEARCH("^^",SUBSTITUTE(FU81," ","^^",LEN(FU81)-LEN(SUBSTITUTE(FU81," ","")))))+1,99)&amp;"_"&amp;LEFT(FU81,FIND(" ",FU81)-1)&amp;"_"&amp;FV81))</f>
        <v/>
      </c>
      <c r="GA81" s="96"/>
      <c r="GB81" s="286"/>
      <c r="GC81" s="97" t="str">
        <f>IF(GG81="","",GC$3)</f>
        <v/>
      </c>
      <c r="GD81" s="98" t="str">
        <f>IF(GG81="","",GC$1)</f>
        <v/>
      </c>
      <c r="GE81" s="99"/>
      <c r="GF81" s="100"/>
      <c r="GG81" s="101" t="str">
        <f>IF(GN81="","",IF(ISNUMBER(SEARCH(":",GN81)),MID(GN81,FIND(":",GN81)+2,FIND("(",GN81)-FIND(":",GN81)-3),LEFT(GN81,FIND("(",GN81)-2)))</f>
        <v/>
      </c>
      <c r="GH81" s="102" t="str">
        <f>IF(GN81="","",MID(GN81,FIND("(",GN81)+1,4))</f>
        <v/>
      </c>
      <c r="GI81" s="103" t="str">
        <f>IF(ISNUMBER(SEARCH("*female*",GN81)),"female",IF(ISNUMBER(SEARCH("*male*",GN81)),"male",""))</f>
        <v/>
      </c>
      <c r="GJ81" s="104" t="str">
        <f>IF(GN81="","",IF(ISERROR(MID(GN81,FIND("male,",GN81)+6,(FIND(")",GN81)-(FIND("male,",GN81)+6))))=TRUE,"missing/error",MID(GN81,FIND("male,",GN81)+6,(FIND(")",GN81)-(FIND("male,",GN81)+6)))))</f>
        <v/>
      </c>
      <c r="GK81" s="105" t="str">
        <f>IF(GG81="","",(MID(GG81,(SEARCH("^^",SUBSTITUTE(GG81," ","^^",LEN(GG81)-LEN(SUBSTITUTE(GG81," ","")))))+1,99)&amp;"_"&amp;LEFT(GG81,FIND(" ",GG81)-1)&amp;"_"&amp;GH81))</f>
        <v/>
      </c>
      <c r="GL81" s="2" t="str">
        <f>IF(GN81="","",IF((LEN(GN81)-LEN(SUBSTITUTE(GN81,"male","")))/LEN("male")&gt;1,"!",IF(RIGHT(GN81,1)=")","",IF(RIGHT(GN81,2)=") ","",IF(RIGHT(GN81,2)=").","","!!")))))</f>
        <v/>
      </c>
      <c r="GM81" s="96"/>
      <c r="GN81" s="286"/>
      <c r="GO81" s="97" t="str">
        <f t="shared" si="362"/>
        <v/>
      </c>
      <c r="GP81" s="98" t="str">
        <f t="shared" si="363"/>
        <v/>
      </c>
      <c r="GQ81" s="99" t="str">
        <f t="shared" si="364"/>
        <v/>
      </c>
      <c r="GR81" s="100" t="str">
        <f t="shared" si="365"/>
        <v/>
      </c>
      <c r="GS81" s="101" t="str">
        <f t="shared" si="366"/>
        <v/>
      </c>
      <c r="GT81" s="102" t="str">
        <f t="shared" si="367"/>
        <v/>
      </c>
      <c r="GU81" s="103" t="str">
        <f t="shared" si="368"/>
        <v/>
      </c>
      <c r="GV81" s="104" t="str">
        <f t="shared" si="369"/>
        <v/>
      </c>
      <c r="GW81" s="105" t="str">
        <f t="shared" si="370"/>
        <v/>
      </c>
      <c r="GX81" s="2" t="str">
        <f t="shared" si="371"/>
        <v/>
      </c>
      <c r="GY81" s="96"/>
      <c r="GZ81" s="286"/>
      <c r="HA81" s="97" t="str">
        <f t="shared" si="372"/>
        <v/>
      </c>
      <c r="HB81" s="98" t="str">
        <f t="shared" si="373"/>
        <v/>
      </c>
      <c r="HC81" s="293" t="str">
        <f t="shared" si="220"/>
        <v/>
      </c>
      <c r="HD81" s="293" t="str">
        <f t="shared" si="221"/>
        <v/>
      </c>
      <c r="HE81" s="101" t="str">
        <f t="shared" si="374"/>
        <v/>
      </c>
      <c r="HF81" s="102" t="str">
        <f t="shared" si="375"/>
        <v/>
      </c>
      <c r="HG81" s="103" t="str">
        <f t="shared" si="376"/>
        <v/>
      </c>
      <c r="HH81" s="104" t="str">
        <f t="shared" si="377"/>
        <v/>
      </c>
      <c r="HI81" s="105" t="str">
        <f t="shared" si="378"/>
        <v/>
      </c>
      <c r="HJ81" s="2" t="str">
        <f t="shared" si="379"/>
        <v/>
      </c>
      <c r="HK81" s="96"/>
      <c r="HL81" s="286"/>
      <c r="HM81" s="97" t="str">
        <f t="shared" si="380"/>
        <v/>
      </c>
      <c r="HN81" s="98" t="str">
        <f t="shared" si="381"/>
        <v/>
      </c>
      <c r="HO81" s="293" t="str">
        <f t="shared" si="382"/>
        <v/>
      </c>
      <c r="HP81" s="293" t="str">
        <f t="shared" si="383"/>
        <v/>
      </c>
      <c r="HQ81" s="101" t="str">
        <f t="shared" si="384"/>
        <v/>
      </c>
      <c r="HR81" s="102" t="str">
        <f t="shared" si="385"/>
        <v/>
      </c>
      <c r="HS81" s="103" t="str">
        <f t="shared" si="386"/>
        <v/>
      </c>
      <c r="HT81" s="104" t="str">
        <f t="shared" si="357"/>
        <v/>
      </c>
      <c r="HU81" s="105" t="str">
        <f t="shared" si="387"/>
        <v/>
      </c>
      <c r="HV81" s="2" t="str">
        <f t="shared" si="388"/>
        <v/>
      </c>
      <c r="HW81" s="96"/>
      <c r="HX81" s="286"/>
      <c r="HY81" s="97" t="str">
        <f t="shared" si="389"/>
        <v/>
      </c>
      <c r="HZ81" s="98" t="str">
        <f t="shared" si="390"/>
        <v/>
      </c>
      <c r="IA81" s="293" t="str">
        <f t="shared" si="345"/>
        <v/>
      </c>
      <c r="IB81" s="293" t="str">
        <f t="shared" si="346"/>
        <v/>
      </c>
      <c r="IC81" s="101" t="str">
        <f t="shared" si="391"/>
        <v/>
      </c>
      <c r="ID81" s="102" t="str">
        <f t="shared" si="392"/>
        <v/>
      </c>
      <c r="IE81" s="103" t="str">
        <f t="shared" si="393"/>
        <v/>
      </c>
      <c r="IF81" s="104" t="str">
        <f t="shared" si="394"/>
        <v/>
      </c>
      <c r="IG81" s="105" t="str">
        <f t="shared" si="395"/>
        <v/>
      </c>
      <c r="IH81" s="2" t="str">
        <f t="shared" si="396"/>
        <v/>
      </c>
      <c r="II81" s="96"/>
      <c r="IJ81" s="286"/>
      <c r="IK81" s="291">
        <f t="shared" si="397"/>
        <v>44856</v>
      </c>
      <c r="IL81" s="292" t="str">
        <f t="shared" si="398"/>
        <v>Draghi I</v>
      </c>
      <c r="IM81" s="293">
        <f t="shared" si="399"/>
        <v>44240</v>
      </c>
      <c r="IN81" s="293">
        <f t="shared" si="400"/>
        <v>44856</v>
      </c>
      <c r="IO81" s="294" t="str">
        <f t="shared" si="401"/>
        <v>Luigi Di Maio</v>
      </c>
      <c r="IP81" s="295" t="str">
        <f t="shared" si="402"/>
        <v>1986</v>
      </c>
      <c r="IQ81" s="296" t="str">
        <f t="shared" si="403"/>
        <v>male</v>
      </c>
      <c r="IR81" s="297" t="str">
        <f t="shared" si="404"/>
        <v>it_m5s01</v>
      </c>
      <c r="IS81" s="298" t="str">
        <f t="shared" si="405"/>
        <v>Maio_Luigi_1986</v>
      </c>
      <c r="IT81" s="299" t="str">
        <f t="shared" si="406"/>
        <v/>
      </c>
      <c r="IU81" s="300"/>
      <c r="IV81" s="286" t="s">
        <v>2641</v>
      </c>
      <c r="IW81" s="97" t="str">
        <f t="shared" si="407"/>
        <v/>
      </c>
      <c r="IX81" s="98" t="str">
        <f t="shared" si="408"/>
        <v/>
      </c>
      <c r="IY81" s="293" t="str">
        <f t="shared" si="360"/>
        <v/>
      </c>
      <c r="IZ81" s="293" t="str">
        <f t="shared" si="361"/>
        <v/>
      </c>
      <c r="JA81" s="101" t="str">
        <f t="shared" si="409"/>
        <v/>
      </c>
      <c r="JB81" s="102" t="str">
        <f t="shared" si="410"/>
        <v/>
      </c>
      <c r="JC81" s="103" t="str">
        <f t="shared" si="411"/>
        <v/>
      </c>
      <c r="JD81" s="104" t="str">
        <f t="shared" si="412"/>
        <v/>
      </c>
      <c r="JE81" s="105" t="str">
        <f t="shared" si="413"/>
        <v/>
      </c>
      <c r="JG81" s="4"/>
      <c r="JI81" s="97"/>
      <c r="JJ81" s="98"/>
      <c r="JK81" s="99"/>
      <c r="JL81" s="4"/>
      <c r="JM81" s="101"/>
      <c r="JN81" s="102"/>
      <c r="JO81" s="103"/>
      <c r="JP81" s="104"/>
      <c r="JQ81" s="105"/>
      <c r="JS81" s="4"/>
      <c r="JU81" s="97"/>
      <c r="JV81" s="98"/>
      <c r="JW81" s="99"/>
      <c r="JX81" s="4"/>
      <c r="JY81" s="101"/>
      <c r="JZ81" s="102"/>
      <c r="KA81" s="103"/>
      <c r="KB81" s="104"/>
      <c r="KC81" s="105"/>
      <c r="KE81" s="4"/>
    </row>
    <row r="82" spans="1:292" ht="13.5" customHeight="1" x14ac:dyDescent="0.2">
      <c r="A82" s="21"/>
      <c r="B82" s="2" t="s">
        <v>396</v>
      </c>
      <c r="C82" s="2" t="s">
        <v>397</v>
      </c>
      <c r="E82" s="97" t="s">
        <v>286</v>
      </c>
      <c r="F82" s="98" t="s">
        <v>286</v>
      </c>
      <c r="G82" s="99"/>
      <c r="H82" s="100"/>
      <c r="I82" s="101" t="s">
        <v>286</v>
      </c>
      <c r="J82" s="102" t="s">
        <v>286</v>
      </c>
      <c r="K82" s="103" t="s">
        <v>286</v>
      </c>
      <c r="L82" s="104" t="s">
        <v>286</v>
      </c>
      <c r="M82" s="105" t="s">
        <v>286</v>
      </c>
      <c r="O82" s="96"/>
      <c r="P82" s="286"/>
      <c r="Q82" s="97" t="s">
        <v>286</v>
      </c>
      <c r="R82" s="98" t="s">
        <v>286</v>
      </c>
      <c r="S82" s="99"/>
      <c r="T82" s="100"/>
      <c r="U82" s="101" t="s">
        <v>286</v>
      </c>
      <c r="V82" s="102" t="s">
        <v>286</v>
      </c>
      <c r="W82" s="103" t="s">
        <v>286</v>
      </c>
      <c r="X82" s="104" t="s">
        <v>286</v>
      </c>
      <c r="Y82" s="105" t="s">
        <v>286</v>
      </c>
      <c r="Z82" s="2" t="s">
        <v>286</v>
      </c>
      <c r="AA82" s="96"/>
      <c r="AB82" s="286"/>
      <c r="AC82" s="97" t="s">
        <v>286</v>
      </c>
      <c r="AD82" s="98" t="s">
        <v>286</v>
      </c>
      <c r="AE82" s="99"/>
      <c r="AF82" s="100"/>
      <c r="AG82" s="101" t="s">
        <v>286</v>
      </c>
      <c r="AH82" s="102" t="s">
        <v>286</v>
      </c>
      <c r="AI82" s="103" t="s">
        <v>286</v>
      </c>
      <c r="AJ82" s="104" t="s">
        <v>286</v>
      </c>
      <c r="AK82" s="105" t="s">
        <v>286</v>
      </c>
      <c r="AM82" s="96"/>
      <c r="AN82" s="286"/>
      <c r="AO82" s="97" t="s">
        <v>286</v>
      </c>
      <c r="AP82" s="98" t="s">
        <v>286</v>
      </c>
      <c r="AQ82" s="99"/>
      <c r="AR82" s="100"/>
      <c r="AS82" s="101" t="s">
        <v>286</v>
      </c>
      <c r="AT82" s="102" t="s">
        <v>286</v>
      </c>
      <c r="AU82" s="103" t="s">
        <v>286</v>
      </c>
      <c r="AV82" s="104" t="s">
        <v>286</v>
      </c>
      <c r="AW82" s="105" t="s">
        <v>286</v>
      </c>
      <c r="AX82" s="2" t="s">
        <v>286</v>
      </c>
      <c r="AY82" s="96"/>
      <c r="AZ82" s="286"/>
      <c r="BA82" s="97">
        <v>34716</v>
      </c>
      <c r="BB82" s="98" t="s">
        <v>511</v>
      </c>
      <c r="BC82" s="99">
        <v>34464</v>
      </c>
      <c r="BD82" s="100">
        <v>34716</v>
      </c>
      <c r="BE82" s="101" t="s">
        <v>994</v>
      </c>
      <c r="BF82" s="102" t="s">
        <v>833</v>
      </c>
      <c r="BG82" s="103" t="s">
        <v>531</v>
      </c>
      <c r="BH82" s="104" t="s">
        <v>1357</v>
      </c>
      <c r="BI82" s="105" t="s">
        <v>995</v>
      </c>
      <c r="BJ82" s="2" t="s">
        <v>286</v>
      </c>
      <c r="BK82" s="96"/>
      <c r="BL82" s="286" t="s">
        <v>1194</v>
      </c>
      <c r="BM82" s="97" t="s">
        <v>286</v>
      </c>
      <c r="BN82" s="98" t="s">
        <v>286</v>
      </c>
      <c r="BO82" s="99"/>
      <c r="BP82" s="100"/>
      <c r="BQ82" s="101" t="s">
        <v>286</v>
      </c>
      <c r="BR82" s="102" t="s">
        <v>286</v>
      </c>
      <c r="BS82" s="103" t="s">
        <v>286</v>
      </c>
      <c r="BT82" s="104" t="s">
        <v>286</v>
      </c>
      <c r="BU82" s="105" t="s">
        <v>286</v>
      </c>
      <c r="BV82" s="2" t="s">
        <v>286</v>
      </c>
      <c r="BW82" s="96"/>
      <c r="BX82" s="286"/>
      <c r="BY82" s="97" t="s">
        <v>286</v>
      </c>
      <c r="BZ82" s="98" t="s">
        <v>286</v>
      </c>
      <c r="CA82" s="99"/>
      <c r="CB82" s="100"/>
      <c r="CC82" s="101" t="s">
        <v>286</v>
      </c>
      <c r="CD82" s="102" t="s">
        <v>286</v>
      </c>
      <c r="CE82" s="103" t="s">
        <v>286</v>
      </c>
      <c r="CF82" s="104" t="s">
        <v>286</v>
      </c>
      <c r="CG82" s="105" t="s">
        <v>286</v>
      </c>
      <c r="CH82" s="2" t="s">
        <v>286</v>
      </c>
      <c r="CI82" s="96"/>
      <c r="CJ82" s="286"/>
      <c r="CK82" s="97" t="s">
        <v>286</v>
      </c>
      <c r="CL82" s="98" t="s">
        <v>286</v>
      </c>
      <c r="CM82" s="99"/>
      <c r="CN82" s="100"/>
      <c r="CO82" s="101" t="s">
        <v>286</v>
      </c>
      <c r="CP82" s="102" t="s">
        <v>286</v>
      </c>
      <c r="CQ82" s="103" t="s">
        <v>286</v>
      </c>
      <c r="CR82" s="104" t="s">
        <v>286</v>
      </c>
      <c r="CS82" s="105" t="s">
        <v>286</v>
      </c>
      <c r="CT82" s="2" t="s">
        <v>286</v>
      </c>
      <c r="CU82" s="96"/>
      <c r="CV82" s="286"/>
      <c r="CW82" s="97" t="s">
        <v>286</v>
      </c>
      <c r="CX82" s="98" t="s">
        <v>286</v>
      </c>
      <c r="CY82" s="99"/>
      <c r="CZ82" s="100"/>
      <c r="DA82" s="101" t="s">
        <v>286</v>
      </c>
      <c r="DB82" s="102" t="s">
        <v>286</v>
      </c>
      <c r="DC82" s="103" t="s">
        <v>286</v>
      </c>
      <c r="DD82" s="104" t="s">
        <v>286</v>
      </c>
      <c r="DE82" s="105" t="s">
        <v>286</v>
      </c>
      <c r="DF82" s="2" t="s">
        <v>286</v>
      </c>
      <c r="DG82" s="96"/>
      <c r="DH82" s="286"/>
      <c r="DI82" s="97" t="s">
        <v>286</v>
      </c>
      <c r="DJ82" s="98" t="s">
        <v>286</v>
      </c>
      <c r="DK82" s="99"/>
      <c r="DL82" s="100"/>
      <c r="DM82" s="101" t="s">
        <v>286</v>
      </c>
      <c r="DN82" s="102" t="s">
        <v>286</v>
      </c>
      <c r="DO82" s="103" t="s">
        <v>286</v>
      </c>
      <c r="DP82" s="104" t="s">
        <v>286</v>
      </c>
      <c r="DQ82" s="105" t="s">
        <v>286</v>
      </c>
      <c r="DR82" s="2" t="s">
        <v>286</v>
      </c>
      <c r="DS82" s="96"/>
      <c r="DT82" s="286"/>
      <c r="DU82" s="97" t="s">
        <v>286</v>
      </c>
      <c r="DV82" s="98" t="s">
        <v>286</v>
      </c>
      <c r="DW82" s="99" t="s">
        <v>286</v>
      </c>
      <c r="DX82" s="100" t="s">
        <v>286</v>
      </c>
      <c r="DY82" s="101" t="s">
        <v>286</v>
      </c>
      <c r="DZ82" s="102" t="s">
        <v>286</v>
      </c>
      <c r="EA82" s="103" t="s">
        <v>286</v>
      </c>
      <c r="EB82" s="104" t="s">
        <v>286</v>
      </c>
      <c r="EC82" s="105" t="s">
        <v>286</v>
      </c>
      <c r="EE82" s="96"/>
      <c r="EF82" s="286"/>
      <c r="EG82" s="97" t="s">
        <v>286</v>
      </c>
      <c r="EH82" s="98" t="s">
        <v>286</v>
      </c>
      <c r="EI82" s="99" t="s">
        <v>286</v>
      </c>
      <c r="EJ82" s="100" t="s">
        <v>286</v>
      </c>
      <c r="EK82" s="101" t="s">
        <v>286</v>
      </c>
      <c r="EL82" s="102" t="s">
        <v>286</v>
      </c>
      <c r="EM82" s="103" t="s">
        <v>286</v>
      </c>
      <c r="EN82" s="104" t="s">
        <v>286</v>
      </c>
      <c r="EO82" s="105" t="s">
        <v>286</v>
      </c>
      <c r="EQ82" s="96"/>
      <c r="ER82" s="286"/>
      <c r="ES82" s="97" t="s">
        <v>286</v>
      </c>
      <c r="ET82" s="98" t="s">
        <v>286</v>
      </c>
      <c r="EU82" s="99" t="s">
        <v>286</v>
      </c>
      <c r="EV82" s="100" t="s">
        <v>286</v>
      </c>
      <c r="EW82" s="101" t="s">
        <v>286</v>
      </c>
      <c r="EX82" s="102" t="s">
        <v>286</v>
      </c>
      <c r="EY82" s="103" t="s">
        <v>286</v>
      </c>
      <c r="EZ82" s="104" t="s">
        <v>286</v>
      </c>
      <c r="FA82" s="105" t="s">
        <v>286</v>
      </c>
      <c r="FB82" s="2" t="s">
        <v>286</v>
      </c>
      <c r="FC82" s="96"/>
      <c r="FD82" s="286"/>
      <c r="FE82" s="97" t="s">
        <v>286</v>
      </c>
      <c r="FF82" s="98" t="s">
        <v>286</v>
      </c>
      <c r="FG82" s="99" t="s">
        <v>286</v>
      </c>
      <c r="FH82" s="100" t="s">
        <v>286</v>
      </c>
      <c r="FI82" s="101" t="s">
        <v>286</v>
      </c>
      <c r="FJ82" s="102" t="s">
        <v>286</v>
      </c>
      <c r="FK82" s="103" t="s">
        <v>286</v>
      </c>
      <c r="FL82" s="104" t="s">
        <v>286</v>
      </c>
      <c r="FM82" s="105" t="s">
        <v>286</v>
      </c>
      <c r="FO82" s="96"/>
      <c r="FP82" s="286"/>
      <c r="FQ82" s="97" t="s">
        <v>286</v>
      </c>
      <c r="FR82" s="98" t="s">
        <v>286</v>
      </c>
      <c r="FS82" s="99" t="s">
        <v>286</v>
      </c>
      <c r="FT82" s="100" t="s">
        <v>286</v>
      </c>
      <c r="FU82" s="101" t="s">
        <v>286</v>
      </c>
      <c r="FV82" s="102" t="s">
        <v>286</v>
      </c>
      <c r="FW82" s="103" t="s">
        <v>286</v>
      </c>
      <c r="FX82" s="104" t="s">
        <v>286</v>
      </c>
      <c r="FY82" s="105" t="s">
        <v>286</v>
      </c>
      <c r="GA82" s="96"/>
      <c r="GB82" s="286"/>
      <c r="GC82" s="97" t="s">
        <v>286</v>
      </c>
      <c r="GD82" s="98" t="s">
        <v>286</v>
      </c>
      <c r="GE82" s="99" t="s">
        <v>286</v>
      </c>
      <c r="GF82" s="100" t="s">
        <v>286</v>
      </c>
      <c r="GG82" s="101" t="s">
        <v>286</v>
      </c>
      <c r="GH82" s="102" t="s">
        <v>286</v>
      </c>
      <c r="GI82" s="103" t="s">
        <v>286</v>
      </c>
      <c r="GJ82" s="104" t="s">
        <v>286</v>
      </c>
      <c r="GK82" s="105" t="s">
        <v>286</v>
      </c>
      <c r="GL82" s="2" t="s">
        <v>286</v>
      </c>
      <c r="GM82" s="96"/>
      <c r="GN82" s="286"/>
      <c r="GO82" s="97" t="str">
        <f t="shared" si="362"/>
        <v/>
      </c>
      <c r="GP82" s="98" t="str">
        <f t="shared" si="363"/>
        <v/>
      </c>
      <c r="GQ82" s="99" t="str">
        <f t="shared" si="364"/>
        <v/>
      </c>
      <c r="GR82" s="100" t="str">
        <f t="shared" si="365"/>
        <v/>
      </c>
      <c r="GS82" s="101" t="str">
        <f t="shared" si="366"/>
        <v/>
      </c>
      <c r="GT82" s="102" t="str">
        <f t="shared" si="367"/>
        <v/>
      </c>
      <c r="GU82" s="103" t="str">
        <f t="shared" si="368"/>
        <v/>
      </c>
      <c r="GV82" s="104" t="str">
        <f t="shared" si="369"/>
        <v/>
      </c>
      <c r="GW82" s="105" t="str">
        <f t="shared" si="370"/>
        <v/>
      </c>
      <c r="GX82" s="2" t="str">
        <f t="shared" si="371"/>
        <v/>
      </c>
      <c r="GY82" s="96"/>
      <c r="GZ82" s="286"/>
      <c r="HA82" s="97" t="str">
        <f t="shared" si="372"/>
        <v/>
      </c>
      <c r="HB82" s="98" t="str">
        <f t="shared" si="373"/>
        <v/>
      </c>
      <c r="HC82" s="293" t="str">
        <f t="shared" si="220"/>
        <v/>
      </c>
      <c r="HD82" s="293" t="str">
        <f t="shared" si="221"/>
        <v/>
      </c>
      <c r="HE82" s="101" t="str">
        <f t="shared" si="374"/>
        <v/>
      </c>
      <c r="HF82" s="102" t="str">
        <f t="shared" si="375"/>
        <v/>
      </c>
      <c r="HG82" s="103" t="str">
        <f t="shared" si="376"/>
        <v/>
      </c>
      <c r="HH82" s="104" t="str">
        <f t="shared" si="377"/>
        <v/>
      </c>
      <c r="HI82" s="105" t="str">
        <f t="shared" si="378"/>
        <v/>
      </c>
      <c r="HJ82" s="2" t="str">
        <f t="shared" si="379"/>
        <v/>
      </c>
      <c r="HK82" s="96"/>
      <c r="HL82" s="286"/>
      <c r="HM82" s="97">
        <f t="shared" si="380"/>
        <v>43713</v>
      </c>
      <c r="HN82" s="98" t="str">
        <f t="shared" si="381"/>
        <v>Conte I</v>
      </c>
      <c r="HO82" s="293">
        <f t="shared" si="382"/>
        <v>43252</v>
      </c>
      <c r="HP82" s="100">
        <v>43656</v>
      </c>
      <c r="HQ82" s="101" t="str">
        <f t="shared" si="384"/>
        <v>Lorenzo Fontana</v>
      </c>
      <c r="HR82" s="102" t="str">
        <f t="shared" si="385"/>
        <v>1980</v>
      </c>
      <c r="HS82" s="103" t="str">
        <f t="shared" si="386"/>
        <v>male</v>
      </c>
      <c r="HT82" s="104" t="str">
        <f t="shared" si="357"/>
        <v>it_lega01</v>
      </c>
      <c r="HU82" s="105" t="str">
        <f t="shared" si="387"/>
        <v>Fontana_Lorenzo_1980</v>
      </c>
      <c r="HV82" s="2" t="str">
        <f t="shared" si="388"/>
        <v/>
      </c>
      <c r="HW82" s="96"/>
      <c r="HX82" s="286" t="s">
        <v>2572</v>
      </c>
      <c r="HY82" s="97">
        <f t="shared" si="389"/>
        <v>44240</v>
      </c>
      <c r="HZ82" s="98" t="str">
        <f t="shared" si="390"/>
        <v>Conte II</v>
      </c>
      <c r="IA82" s="293">
        <f>IF(IC82="","",HY$2)</f>
        <v>43713</v>
      </c>
      <c r="IB82" s="100">
        <v>44210</v>
      </c>
      <c r="IC82" s="101" t="str">
        <f t="shared" si="391"/>
        <v>Elena Bonetti</v>
      </c>
      <c r="ID82" s="102" t="str">
        <f t="shared" si="392"/>
        <v>1974</v>
      </c>
      <c r="IE82" s="103" t="str">
        <f t="shared" si="393"/>
        <v>female</v>
      </c>
      <c r="IF82" s="104" t="str">
        <f t="shared" si="394"/>
        <v>it_iv01</v>
      </c>
      <c r="IG82" s="105" t="str">
        <f t="shared" si="395"/>
        <v>Bonetti_Elena_1974</v>
      </c>
      <c r="IH82" s="2" t="str">
        <f t="shared" si="396"/>
        <v/>
      </c>
      <c r="II82" s="96"/>
      <c r="IJ82" s="286" t="s">
        <v>2596</v>
      </c>
      <c r="IK82" s="291" t="str">
        <f t="shared" si="397"/>
        <v/>
      </c>
      <c r="IL82" s="292" t="str">
        <f t="shared" si="398"/>
        <v/>
      </c>
      <c r="IM82" s="293" t="str">
        <f t="shared" si="399"/>
        <v/>
      </c>
      <c r="IN82" s="293" t="str">
        <f t="shared" si="400"/>
        <v/>
      </c>
      <c r="IO82" s="294" t="str">
        <f t="shared" si="401"/>
        <v/>
      </c>
      <c r="IP82" s="295" t="str">
        <f t="shared" si="402"/>
        <v/>
      </c>
      <c r="IQ82" s="296" t="str">
        <f t="shared" si="403"/>
        <v/>
      </c>
      <c r="IR82" s="297" t="str">
        <f t="shared" si="404"/>
        <v/>
      </c>
      <c r="IS82" s="298" t="str">
        <f t="shared" si="405"/>
        <v/>
      </c>
      <c r="IT82" s="299" t="str">
        <f t="shared" si="406"/>
        <v/>
      </c>
      <c r="IU82" s="300"/>
      <c r="IV82" s="286"/>
      <c r="IW82" s="97" t="str">
        <f t="shared" si="407"/>
        <v/>
      </c>
      <c r="IX82" s="98" t="str">
        <f t="shared" si="408"/>
        <v/>
      </c>
      <c r="IY82" s="293" t="str">
        <f t="shared" si="360"/>
        <v/>
      </c>
      <c r="IZ82" s="293" t="str">
        <f t="shared" si="361"/>
        <v/>
      </c>
      <c r="JA82" s="101" t="str">
        <f t="shared" si="409"/>
        <v/>
      </c>
      <c r="JB82" s="102" t="str">
        <f t="shared" si="410"/>
        <v/>
      </c>
      <c r="JC82" s="103" t="str">
        <f t="shared" si="411"/>
        <v/>
      </c>
      <c r="JD82" s="104" t="str">
        <f t="shared" si="412"/>
        <v/>
      </c>
      <c r="JE82" s="105" t="str">
        <f t="shared" si="413"/>
        <v/>
      </c>
      <c r="JF82" s="2" t="str">
        <f>IF(JH82="","",IF((LEN(JH82)-LEN(SUBSTITUTE(JH82,"male","")))/LEN("male")&gt;1,"!",IF(RIGHT(JH82,1)=")","",IF(RIGHT(JH82,2)=") ","",IF(RIGHT(JH82,2)=").","","!!")))))</f>
        <v/>
      </c>
      <c r="JG82" s="96"/>
      <c r="JH82" s="286"/>
      <c r="JI82" s="97" t="str">
        <f>IF(JM82="","",JI$3)</f>
        <v/>
      </c>
      <c r="JJ82" s="98" t="str">
        <f>IF(JM82="","",JI$1)</f>
        <v/>
      </c>
      <c r="JK82" s="99"/>
      <c r="JL82" s="100"/>
      <c r="JM82" s="101" t="str">
        <f>IF(JT82="","",IF(ISNUMBER(SEARCH(":",JT82)),MID(JT82,FIND(":",JT82)+2,FIND("(",JT82)-FIND(":",JT82)-3),LEFT(JT82,FIND("(",JT82)-2)))</f>
        <v/>
      </c>
      <c r="JN82" s="102" t="str">
        <f>IF(JT82="","",MID(JT82,FIND("(",JT82)+1,4))</f>
        <v/>
      </c>
      <c r="JO82" s="103" t="str">
        <f>IF(ISNUMBER(SEARCH("*female*",JT82)),"female",IF(ISNUMBER(SEARCH("*male*",JT82)),"male",""))</f>
        <v/>
      </c>
      <c r="JP82" s="104" t="str">
        <f>IF(JT82="","",IF(ISERROR(MID(JT82,FIND("male,",JT82)+6,(FIND(")",JT82)-(FIND("male,",JT82)+6))))=TRUE,"missing/error",MID(JT82,FIND("male,",JT82)+6,(FIND(")",JT82)-(FIND("male,",JT82)+6)))))</f>
        <v/>
      </c>
      <c r="JQ82" s="105" t="str">
        <f>IF(JM82="","",(MID(JM82,(SEARCH("^^",SUBSTITUTE(JM82," ","^^",LEN(JM82)-LEN(SUBSTITUTE(JM82," ","")))))+1,99)&amp;"_"&amp;LEFT(JM82,FIND(" ",JM82)-1)&amp;"_"&amp;JN82))</f>
        <v/>
      </c>
      <c r="JR82" s="2" t="str">
        <f>IF(JT82="","",IF((LEN(JT82)-LEN(SUBSTITUTE(JT82,"male","")))/LEN("male")&gt;1,"!",IF(RIGHT(JT82,1)=")","",IF(RIGHT(JT82,2)=") ","",IF(RIGHT(JT82,2)=").","","!!")))))</f>
        <v/>
      </c>
      <c r="JS82" s="96"/>
      <c r="JT82" s="286"/>
      <c r="JU82" s="97" t="str">
        <f>IF(JY82="","",JU$3)</f>
        <v/>
      </c>
      <c r="JV82" s="98" t="str">
        <f>IF(JY82="","",JU$1)</f>
        <v/>
      </c>
      <c r="JW82" s="99"/>
      <c r="JX82" s="100"/>
      <c r="JY82" s="101" t="str">
        <f>IF(KF82="","",IF(ISNUMBER(SEARCH(":",KF82)),MID(KF82,FIND(":",KF82)+2,FIND("(",KF82)-FIND(":",KF82)-3),LEFT(KF82,FIND("(",KF82)-2)))</f>
        <v/>
      </c>
      <c r="JZ82" s="102" t="str">
        <f>IF(KF82="","",MID(KF82,FIND("(",KF82)+1,4))</f>
        <v/>
      </c>
      <c r="KA82" s="103" t="str">
        <f>IF(ISNUMBER(SEARCH("*female*",KF82)),"female",IF(ISNUMBER(SEARCH("*male*",KF82)),"male",""))</f>
        <v/>
      </c>
      <c r="KB82" s="104" t="str">
        <f>IF(KF82="","",IF(ISERROR(MID(KF82,FIND("male,",KF82)+6,(FIND(")",KF82)-(FIND("male,",KF82)+6))))=TRUE,"missing/error",MID(KF82,FIND("male,",KF82)+6,(FIND(")",KF82)-(FIND("male,",KF82)+6)))))</f>
        <v/>
      </c>
      <c r="KC82" s="105" t="str">
        <f>IF(JY82="","",(MID(JY82,(SEARCH("^^",SUBSTITUTE(JY82," ","^^",LEN(JY82)-LEN(SUBSTITUTE(JY82," ","")))))+1,99)&amp;"_"&amp;LEFT(JY82,FIND(" ",JY82)-1)&amp;"_"&amp;JZ82))</f>
        <v/>
      </c>
      <c r="KD82" s="2" t="str">
        <f>IF(KF82="","",IF((LEN(KF82)-LEN(SUBSTITUTE(KF82,"male","")))/LEN("male")&gt;1,"!",IF(RIGHT(KF82,1)=")","",IF(RIGHT(KF82,2)=") ","",IF(RIGHT(KF82,2)=").","","!!")))))</f>
        <v/>
      </c>
      <c r="KE82" s="96"/>
      <c r="KF82" s="286"/>
    </row>
    <row r="83" spans="1:292" ht="13.5" customHeight="1" x14ac:dyDescent="0.2">
      <c r="A83" s="21"/>
      <c r="B83" s="2" t="s">
        <v>398</v>
      </c>
      <c r="C83" s="2" t="s">
        <v>399</v>
      </c>
      <c r="E83" s="97" t="s">
        <v>286</v>
      </c>
      <c r="F83" s="98" t="s">
        <v>286</v>
      </c>
      <c r="G83" s="99"/>
      <c r="H83" s="100"/>
      <c r="I83" s="101" t="s">
        <v>286</v>
      </c>
      <c r="J83" s="102" t="s">
        <v>286</v>
      </c>
      <c r="K83" s="103" t="s">
        <v>286</v>
      </c>
      <c r="L83" s="104" t="s">
        <v>286</v>
      </c>
      <c r="M83" s="105" t="s">
        <v>286</v>
      </c>
      <c r="O83" s="96"/>
      <c r="P83" s="286"/>
      <c r="Q83" s="97" t="s">
        <v>286</v>
      </c>
      <c r="R83" s="98" t="s">
        <v>286</v>
      </c>
      <c r="S83" s="99"/>
      <c r="T83" s="100"/>
      <c r="U83" s="101" t="s">
        <v>286</v>
      </c>
      <c r="V83" s="102" t="s">
        <v>286</v>
      </c>
      <c r="W83" s="103" t="s">
        <v>286</v>
      </c>
      <c r="X83" s="104" t="s">
        <v>286</v>
      </c>
      <c r="Y83" s="105" t="s">
        <v>286</v>
      </c>
      <c r="Z83" s="2" t="s">
        <v>286</v>
      </c>
      <c r="AA83" s="96"/>
      <c r="AB83" s="286"/>
      <c r="AC83" s="97" t="s">
        <v>286</v>
      </c>
      <c r="AD83" s="98" t="s">
        <v>286</v>
      </c>
      <c r="AE83" s="99"/>
      <c r="AF83" s="100"/>
      <c r="AG83" s="101" t="s">
        <v>286</v>
      </c>
      <c r="AH83" s="102" t="s">
        <v>286</v>
      </c>
      <c r="AI83" s="103" t="s">
        <v>286</v>
      </c>
      <c r="AJ83" s="104" t="s">
        <v>286</v>
      </c>
      <c r="AK83" s="105" t="s">
        <v>286</v>
      </c>
      <c r="AM83" s="96"/>
      <c r="AN83" s="286"/>
      <c r="AO83" s="97" t="s">
        <v>286</v>
      </c>
      <c r="AP83" s="98" t="s">
        <v>286</v>
      </c>
      <c r="AQ83" s="99"/>
      <c r="AR83" s="100"/>
      <c r="AS83" s="101" t="s">
        <v>286</v>
      </c>
      <c r="AT83" s="102" t="s">
        <v>286</v>
      </c>
      <c r="AU83" s="103" t="s">
        <v>286</v>
      </c>
      <c r="AV83" s="104" t="s">
        <v>286</v>
      </c>
      <c r="AW83" s="105" t="s">
        <v>286</v>
      </c>
      <c r="AX83" s="2" t="s">
        <v>286</v>
      </c>
      <c r="AY83" s="96"/>
      <c r="AZ83" s="286"/>
      <c r="BA83" s="97" t="s">
        <v>286</v>
      </c>
      <c r="BB83" s="98" t="s">
        <v>286</v>
      </c>
      <c r="BC83" s="99"/>
      <c r="BD83" s="100"/>
      <c r="BE83" s="101" t="s">
        <v>286</v>
      </c>
      <c r="BF83" s="102" t="s">
        <v>286</v>
      </c>
      <c r="BG83" s="103" t="s">
        <v>286</v>
      </c>
      <c r="BH83" s="104" t="s">
        <v>286</v>
      </c>
      <c r="BI83" s="105" t="s">
        <v>286</v>
      </c>
      <c r="BJ83" s="2" t="s">
        <v>286</v>
      </c>
      <c r="BK83" s="96"/>
      <c r="BL83" s="286"/>
      <c r="BM83" s="97">
        <v>35202</v>
      </c>
      <c r="BN83" s="98" t="s">
        <v>512</v>
      </c>
      <c r="BO83" s="99">
        <v>34716</v>
      </c>
      <c r="BP83" s="100">
        <v>35202</v>
      </c>
      <c r="BQ83" s="101" t="s">
        <v>996</v>
      </c>
      <c r="BR83" s="102" t="s">
        <v>539</v>
      </c>
      <c r="BS83" s="103" t="s">
        <v>531</v>
      </c>
      <c r="BT83" s="104" t="s">
        <v>1434</v>
      </c>
      <c r="BU83" s="105" t="s">
        <v>997</v>
      </c>
      <c r="BV83" s="2" t="s">
        <v>286</v>
      </c>
      <c r="BW83" s="96"/>
      <c r="BX83" s="286" t="s">
        <v>1194</v>
      </c>
      <c r="BY83" s="97" t="s">
        <v>286</v>
      </c>
      <c r="BZ83" s="98" t="s">
        <v>286</v>
      </c>
      <c r="CA83" s="99" t="s">
        <v>286</v>
      </c>
      <c r="CB83" s="100" t="s">
        <v>286</v>
      </c>
      <c r="CC83" s="101" t="s">
        <v>286</v>
      </c>
      <c r="CD83" s="102" t="s">
        <v>286</v>
      </c>
      <c r="CE83" s="103" t="s">
        <v>286</v>
      </c>
      <c r="CF83" s="104" t="s">
        <v>286</v>
      </c>
      <c r="CG83" s="105" t="s">
        <v>286</v>
      </c>
      <c r="CH83" s="2" t="s">
        <v>286</v>
      </c>
      <c r="CI83" s="96"/>
      <c r="CJ83" s="286"/>
      <c r="CK83" s="97" t="s">
        <v>286</v>
      </c>
      <c r="CL83" s="98" t="s">
        <v>286</v>
      </c>
      <c r="CM83" s="99" t="s">
        <v>286</v>
      </c>
      <c r="CN83" s="100" t="s">
        <v>286</v>
      </c>
      <c r="CO83" s="101" t="s">
        <v>286</v>
      </c>
      <c r="CP83" s="102" t="s">
        <v>286</v>
      </c>
      <c r="CQ83" s="103" t="s">
        <v>286</v>
      </c>
      <c r="CR83" s="104" t="s">
        <v>286</v>
      </c>
      <c r="CS83" s="105" t="s">
        <v>286</v>
      </c>
      <c r="CT83" s="2" t="s">
        <v>286</v>
      </c>
      <c r="CU83" s="96"/>
      <c r="CV83" s="286"/>
      <c r="CW83" s="97" t="s">
        <v>286</v>
      </c>
      <c r="CX83" s="98" t="s">
        <v>286</v>
      </c>
      <c r="CY83" s="99" t="s">
        <v>286</v>
      </c>
      <c r="CZ83" s="100" t="s">
        <v>286</v>
      </c>
      <c r="DA83" s="101" t="s">
        <v>286</v>
      </c>
      <c r="DB83" s="102" t="s">
        <v>286</v>
      </c>
      <c r="DC83" s="103" t="s">
        <v>286</v>
      </c>
      <c r="DD83" s="104" t="s">
        <v>286</v>
      </c>
      <c r="DE83" s="105" t="s">
        <v>286</v>
      </c>
      <c r="DF83" s="2" t="s">
        <v>286</v>
      </c>
      <c r="DG83" s="96"/>
      <c r="DH83" s="286"/>
      <c r="DI83" s="97" t="s">
        <v>286</v>
      </c>
      <c r="DJ83" s="98" t="s">
        <v>286</v>
      </c>
      <c r="DK83" s="99" t="s">
        <v>286</v>
      </c>
      <c r="DL83" s="100" t="s">
        <v>286</v>
      </c>
      <c r="DM83" s="101" t="s">
        <v>286</v>
      </c>
      <c r="DN83" s="102" t="s">
        <v>286</v>
      </c>
      <c r="DO83" s="103" t="s">
        <v>286</v>
      </c>
      <c r="DP83" s="104" t="s">
        <v>286</v>
      </c>
      <c r="DQ83" s="105" t="s">
        <v>286</v>
      </c>
      <c r="DR83" s="2" t="s">
        <v>286</v>
      </c>
      <c r="DS83" s="96"/>
      <c r="DT83" s="286"/>
      <c r="DU83" s="97" t="s">
        <v>286</v>
      </c>
      <c r="DV83" s="98" t="s">
        <v>286</v>
      </c>
      <c r="DW83" s="99" t="s">
        <v>286</v>
      </c>
      <c r="DX83" s="100" t="s">
        <v>286</v>
      </c>
      <c r="DY83" s="101" t="s">
        <v>286</v>
      </c>
      <c r="DZ83" s="102" t="s">
        <v>286</v>
      </c>
      <c r="EA83" s="103" t="s">
        <v>286</v>
      </c>
      <c r="EB83" s="104" t="s">
        <v>286</v>
      </c>
      <c r="EC83" s="105" t="s">
        <v>286</v>
      </c>
      <c r="EE83" s="96"/>
      <c r="EF83" s="286"/>
      <c r="EG83" s="97" t="s">
        <v>286</v>
      </c>
      <c r="EH83" s="98" t="s">
        <v>286</v>
      </c>
      <c r="EI83" s="99" t="s">
        <v>286</v>
      </c>
      <c r="EJ83" s="100" t="s">
        <v>286</v>
      </c>
      <c r="EK83" s="101" t="s">
        <v>286</v>
      </c>
      <c r="EL83" s="102" t="s">
        <v>286</v>
      </c>
      <c r="EM83" s="103" t="s">
        <v>286</v>
      </c>
      <c r="EN83" s="104" t="s">
        <v>286</v>
      </c>
      <c r="EO83" s="105" t="s">
        <v>286</v>
      </c>
      <c r="EQ83" s="96"/>
      <c r="ER83" s="286"/>
      <c r="ES83" s="97" t="s">
        <v>286</v>
      </c>
      <c r="ET83" s="98" t="s">
        <v>286</v>
      </c>
      <c r="EU83" s="99" t="s">
        <v>286</v>
      </c>
      <c r="EV83" s="100" t="s">
        <v>286</v>
      </c>
      <c r="EW83" s="101" t="s">
        <v>286</v>
      </c>
      <c r="EX83" s="102" t="s">
        <v>286</v>
      </c>
      <c r="EY83" s="103" t="s">
        <v>286</v>
      </c>
      <c r="EZ83" s="104" t="s">
        <v>286</v>
      </c>
      <c r="FA83" s="105" t="s">
        <v>286</v>
      </c>
      <c r="FB83" s="2" t="s">
        <v>286</v>
      </c>
      <c r="FC83" s="96"/>
      <c r="FD83" s="286"/>
      <c r="FE83" s="97" t="s">
        <v>286</v>
      </c>
      <c r="FF83" s="98" t="s">
        <v>286</v>
      </c>
      <c r="FG83" s="99" t="s">
        <v>286</v>
      </c>
      <c r="FH83" s="100" t="s">
        <v>286</v>
      </c>
      <c r="FI83" s="101" t="s">
        <v>286</v>
      </c>
      <c r="FJ83" s="102" t="s">
        <v>286</v>
      </c>
      <c r="FK83" s="103" t="s">
        <v>286</v>
      </c>
      <c r="FL83" s="104" t="s">
        <v>286</v>
      </c>
      <c r="FM83" s="105" t="s">
        <v>286</v>
      </c>
      <c r="FO83" s="96"/>
      <c r="FP83" s="286"/>
      <c r="FQ83" s="97" t="s">
        <v>286</v>
      </c>
      <c r="FR83" s="98" t="s">
        <v>286</v>
      </c>
      <c r="FS83" s="99" t="s">
        <v>286</v>
      </c>
      <c r="FT83" s="100" t="s">
        <v>286</v>
      </c>
      <c r="FU83" s="101" t="s">
        <v>286</v>
      </c>
      <c r="FV83" s="102" t="s">
        <v>286</v>
      </c>
      <c r="FW83" s="103" t="s">
        <v>286</v>
      </c>
      <c r="FX83" s="104" t="s">
        <v>286</v>
      </c>
      <c r="FY83" s="105" t="s">
        <v>286</v>
      </c>
      <c r="GA83" s="96"/>
      <c r="GB83" s="286"/>
      <c r="GC83" s="97" t="s">
        <v>286</v>
      </c>
      <c r="GD83" s="98" t="s">
        <v>286</v>
      </c>
      <c r="GE83" s="99" t="s">
        <v>286</v>
      </c>
      <c r="GF83" s="100" t="s">
        <v>286</v>
      </c>
      <c r="GG83" s="101" t="s">
        <v>286</v>
      </c>
      <c r="GH83" s="102" t="s">
        <v>286</v>
      </c>
      <c r="GI83" s="103" t="s">
        <v>286</v>
      </c>
      <c r="GJ83" s="104" t="s">
        <v>286</v>
      </c>
      <c r="GK83" s="105" t="s">
        <v>286</v>
      </c>
      <c r="GL83" s="2" t="s">
        <v>286</v>
      </c>
      <c r="GM83" s="96"/>
      <c r="GN83" s="286"/>
      <c r="GO83" s="97" t="str">
        <f t="shared" si="362"/>
        <v/>
      </c>
      <c r="GP83" s="98" t="str">
        <f t="shared" si="363"/>
        <v/>
      </c>
      <c r="GQ83" s="99" t="str">
        <f t="shared" si="364"/>
        <v/>
      </c>
      <c r="GR83" s="100" t="str">
        <f t="shared" si="365"/>
        <v/>
      </c>
      <c r="GS83" s="101" t="str">
        <f t="shared" si="366"/>
        <v/>
      </c>
      <c r="GT83" s="102" t="str">
        <f t="shared" si="367"/>
        <v/>
      </c>
      <c r="GU83" s="103" t="str">
        <f t="shared" si="368"/>
        <v/>
      </c>
      <c r="GV83" s="104" t="str">
        <f t="shared" si="369"/>
        <v/>
      </c>
      <c r="GW83" s="105" t="str">
        <f t="shared" si="370"/>
        <v/>
      </c>
      <c r="GX83" s="2" t="str">
        <f t="shared" si="371"/>
        <v/>
      </c>
      <c r="GY83" s="96"/>
      <c r="GZ83" s="286"/>
      <c r="HA83" s="97" t="str">
        <f t="shared" si="372"/>
        <v/>
      </c>
      <c r="HB83" s="98" t="str">
        <f t="shared" si="373"/>
        <v/>
      </c>
      <c r="HC83" s="293" t="str">
        <f t="shared" si="220"/>
        <v/>
      </c>
      <c r="HD83" s="293" t="str">
        <f t="shared" si="221"/>
        <v/>
      </c>
      <c r="HE83" s="101" t="str">
        <f t="shared" si="374"/>
        <v/>
      </c>
      <c r="HF83" s="102" t="str">
        <f t="shared" si="375"/>
        <v/>
      </c>
      <c r="HG83" s="103" t="str">
        <f t="shared" si="376"/>
        <v/>
      </c>
      <c r="HH83" s="104" t="str">
        <f t="shared" si="377"/>
        <v/>
      </c>
      <c r="HI83" s="105" t="str">
        <f t="shared" si="378"/>
        <v/>
      </c>
      <c r="HJ83" s="2" t="str">
        <f t="shared" si="379"/>
        <v/>
      </c>
      <c r="HK83" s="96"/>
      <c r="HL83" s="286"/>
      <c r="HM83" s="97">
        <f t="shared" si="380"/>
        <v>43713</v>
      </c>
      <c r="HN83" s="98" t="str">
        <f t="shared" si="381"/>
        <v>Conte I</v>
      </c>
      <c r="HO83" s="99">
        <v>43656</v>
      </c>
      <c r="HP83" s="293">
        <f t="shared" si="383"/>
        <v>43713</v>
      </c>
      <c r="HQ83" s="101" t="str">
        <f t="shared" si="384"/>
        <v>Alessandra Locatelli</v>
      </c>
      <c r="HR83" s="102" t="str">
        <f t="shared" si="385"/>
        <v>1976</v>
      </c>
      <c r="HS83" s="103" t="str">
        <f t="shared" si="386"/>
        <v>female</v>
      </c>
      <c r="HT83" s="104" t="str">
        <f t="shared" si="357"/>
        <v>it_lega01</v>
      </c>
      <c r="HU83" s="105" t="str">
        <f t="shared" si="387"/>
        <v>Locatelli_Alessandra_1976</v>
      </c>
      <c r="HV83" s="2" t="str">
        <f t="shared" si="388"/>
        <v/>
      </c>
      <c r="HW83" s="96"/>
      <c r="HX83" s="286" t="s">
        <v>2578</v>
      </c>
      <c r="HY83" s="97" t="str">
        <f t="shared" si="389"/>
        <v/>
      </c>
      <c r="HZ83" s="98" t="str">
        <f t="shared" si="390"/>
        <v/>
      </c>
      <c r="IA83" s="293" t="str">
        <f t="shared" ref="IA83" si="414">IF(IC83="","",HY$2)</f>
        <v/>
      </c>
      <c r="IB83" s="293" t="str">
        <f t="shared" ref="IB83" si="415">IF(IC83="","",HY$3)</f>
        <v/>
      </c>
      <c r="IC83" s="101" t="str">
        <f t="shared" si="391"/>
        <v/>
      </c>
      <c r="ID83" s="102" t="str">
        <f t="shared" si="392"/>
        <v/>
      </c>
      <c r="IE83" s="103" t="str">
        <f t="shared" si="393"/>
        <v/>
      </c>
      <c r="IF83" s="104" t="str">
        <f t="shared" si="394"/>
        <v/>
      </c>
      <c r="IG83" s="105" t="str">
        <f t="shared" si="395"/>
        <v/>
      </c>
      <c r="IH83" s="2" t="str">
        <f t="shared" si="396"/>
        <v/>
      </c>
      <c r="II83" s="96"/>
      <c r="IJ83" s="286"/>
      <c r="IK83" s="291" t="str">
        <f t="shared" si="397"/>
        <v/>
      </c>
      <c r="IL83" s="292" t="str">
        <f t="shared" si="398"/>
        <v/>
      </c>
      <c r="IM83" s="293" t="str">
        <f t="shared" si="399"/>
        <v/>
      </c>
      <c r="IN83" s="293" t="str">
        <f t="shared" si="400"/>
        <v/>
      </c>
      <c r="IO83" s="294" t="str">
        <f t="shared" si="401"/>
        <v/>
      </c>
      <c r="IP83" s="295" t="str">
        <f t="shared" si="402"/>
        <v/>
      </c>
      <c r="IQ83" s="296" t="str">
        <f t="shared" si="403"/>
        <v/>
      </c>
      <c r="IR83" s="297" t="str">
        <f t="shared" si="404"/>
        <v/>
      </c>
      <c r="IS83" s="298" t="str">
        <f t="shared" si="405"/>
        <v/>
      </c>
      <c r="IT83" s="299" t="str">
        <f t="shared" si="406"/>
        <v/>
      </c>
      <c r="IU83" s="300"/>
      <c r="IV83" s="286"/>
      <c r="IW83" s="97" t="str">
        <f t="shared" si="407"/>
        <v/>
      </c>
      <c r="IX83" s="98" t="str">
        <f t="shared" si="408"/>
        <v/>
      </c>
      <c r="IY83" s="293" t="str">
        <f t="shared" si="360"/>
        <v/>
      </c>
      <c r="IZ83" s="293" t="str">
        <f t="shared" si="361"/>
        <v/>
      </c>
      <c r="JA83" s="101" t="str">
        <f t="shared" si="409"/>
        <v/>
      </c>
      <c r="JB83" s="102" t="str">
        <f t="shared" si="410"/>
        <v/>
      </c>
      <c r="JC83" s="103" t="str">
        <f t="shared" si="411"/>
        <v/>
      </c>
      <c r="JD83" s="104" t="str">
        <f t="shared" si="412"/>
        <v/>
      </c>
      <c r="JE83" s="105" t="str">
        <f t="shared" si="413"/>
        <v/>
      </c>
      <c r="JF83" s="2" t="str">
        <f>IF(JH83="","",IF((LEN(JH83)-LEN(SUBSTITUTE(JH83,"male","")))/LEN("male")&gt;1,"!",IF(RIGHT(JH83,1)=")","",IF(RIGHT(JH83,2)=") ","",IF(RIGHT(JH83,2)=").","","!!")))))</f>
        <v/>
      </c>
      <c r="JG83" s="96"/>
      <c r="JH83" s="286"/>
      <c r="JI83" s="97" t="str">
        <f>IF(JM83="","",JI$3)</f>
        <v/>
      </c>
      <c r="JJ83" s="98" t="str">
        <f>IF(JM83="","",JI$1)</f>
        <v/>
      </c>
      <c r="JK83" s="99"/>
      <c r="JL83" s="100"/>
      <c r="JM83" s="101" t="str">
        <f>IF(JT83="","",IF(ISNUMBER(SEARCH(":",JT83)),MID(JT83,FIND(":",JT83)+2,FIND("(",JT83)-FIND(":",JT83)-3),LEFT(JT83,FIND("(",JT83)-2)))</f>
        <v/>
      </c>
      <c r="JN83" s="102" t="str">
        <f>IF(JT83="","",MID(JT83,FIND("(",JT83)+1,4))</f>
        <v/>
      </c>
      <c r="JO83" s="103" t="str">
        <f>IF(ISNUMBER(SEARCH("*female*",JT83)),"female",IF(ISNUMBER(SEARCH("*male*",JT83)),"male",""))</f>
        <v/>
      </c>
      <c r="JP83" s="104" t="str">
        <f>IF(JT83="","",IF(ISERROR(MID(JT83,FIND("male,",JT83)+6,(FIND(")",JT83)-(FIND("male,",JT83)+6))))=TRUE,"missing/error",MID(JT83,FIND("male,",JT83)+6,(FIND(")",JT83)-(FIND("male,",JT83)+6)))))</f>
        <v/>
      </c>
      <c r="JQ83" s="105" t="str">
        <f>IF(JM83="","",(MID(JM83,(SEARCH("^^",SUBSTITUTE(JM83," ","^^",LEN(JM83)-LEN(SUBSTITUTE(JM83," ","")))))+1,99)&amp;"_"&amp;LEFT(JM83,FIND(" ",JM83)-1)&amp;"_"&amp;JN83))</f>
        <v/>
      </c>
      <c r="JR83" s="2" t="str">
        <f>IF(JT83="","",IF((LEN(JT83)-LEN(SUBSTITUTE(JT83,"male","")))/LEN("male")&gt;1,"!",IF(RIGHT(JT83,1)=")","",IF(RIGHT(JT83,2)=") ","",IF(RIGHT(JT83,2)=").","","!!")))))</f>
        <v/>
      </c>
      <c r="JS83" s="96"/>
      <c r="JT83" s="286"/>
      <c r="JU83" s="97" t="str">
        <f>IF(JY83="","",JU$3)</f>
        <v/>
      </c>
      <c r="JV83" s="98" t="str">
        <f>IF(JY83="","",JU$1)</f>
        <v/>
      </c>
      <c r="JW83" s="99"/>
      <c r="JX83" s="100"/>
      <c r="JY83" s="101" t="str">
        <f>IF(KF83="","",IF(ISNUMBER(SEARCH(":",KF83)),MID(KF83,FIND(":",KF83)+2,FIND("(",KF83)-FIND(":",KF83)-3),LEFT(KF83,FIND("(",KF83)-2)))</f>
        <v/>
      </c>
      <c r="JZ83" s="102" t="str">
        <f>IF(KF83="","",MID(KF83,FIND("(",KF83)+1,4))</f>
        <v/>
      </c>
      <c r="KA83" s="103" t="str">
        <f>IF(ISNUMBER(SEARCH("*female*",KF83)),"female",IF(ISNUMBER(SEARCH("*male*",KF83)),"male",""))</f>
        <v/>
      </c>
      <c r="KB83" s="104" t="str">
        <f>IF(KF83="","",IF(ISERROR(MID(KF83,FIND("male,",KF83)+6,(FIND(")",KF83)-(FIND("male,",KF83)+6))))=TRUE,"missing/error",MID(KF83,FIND("male,",KF83)+6,(FIND(")",KF83)-(FIND("male,",KF83)+6)))))</f>
        <v/>
      </c>
      <c r="KC83" s="105" t="str">
        <f>IF(JY83="","",(MID(JY83,(SEARCH("^^",SUBSTITUTE(JY83," ","^^",LEN(JY83)-LEN(SUBSTITUTE(JY83," ","")))))+1,99)&amp;"_"&amp;LEFT(JY83,FIND(" ",JY83)-1)&amp;"_"&amp;JZ83))</f>
        <v/>
      </c>
      <c r="KD83" s="2" t="str">
        <f>IF(KF83="","",IF((LEN(KF83)-LEN(SUBSTITUTE(KF83,"male","")))/LEN("male")&gt;1,"!",IF(RIGHT(KF83,1)=")","",IF(RIGHT(KF83,2)=") ","",IF(RIGHT(KF83,2)=").","","!!")))))</f>
        <v/>
      </c>
      <c r="KE83" s="96"/>
      <c r="KF83" s="286"/>
    </row>
    <row r="84" spans="1:292" ht="13.5" customHeight="1" x14ac:dyDescent="0.2">
      <c r="A84" s="21"/>
      <c r="B84" s="2" t="s">
        <v>2705</v>
      </c>
      <c r="C84" s="2" t="s">
        <v>2706</v>
      </c>
      <c r="E84" s="97"/>
      <c r="F84" s="98"/>
      <c r="G84" s="99"/>
      <c r="H84" s="100"/>
      <c r="I84" s="101"/>
      <c r="J84" s="102"/>
      <c r="K84" s="103"/>
      <c r="L84" s="104"/>
      <c r="M84" s="105"/>
      <c r="O84" s="96"/>
      <c r="P84" s="286"/>
      <c r="Q84" s="97"/>
      <c r="R84" s="98"/>
      <c r="S84" s="99"/>
      <c r="T84" s="100"/>
      <c r="U84" s="101"/>
      <c r="V84" s="102"/>
      <c r="W84" s="103"/>
      <c r="X84" s="104"/>
      <c r="Y84" s="105"/>
      <c r="AA84" s="96"/>
      <c r="AB84" s="286"/>
      <c r="AC84" s="97"/>
      <c r="AD84" s="98"/>
      <c r="AE84" s="99"/>
      <c r="AF84" s="100"/>
      <c r="AG84" s="101"/>
      <c r="AH84" s="102"/>
      <c r="AI84" s="103"/>
      <c r="AJ84" s="104"/>
      <c r="AK84" s="105"/>
      <c r="AM84" s="96"/>
      <c r="AN84" s="286"/>
      <c r="AO84" s="97"/>
      <c r="AP84" s="98"/>
      <c r="AQ84" s="99"/>
      <c r="AR84" s="100"/>
      <c r="AS84" s="101"/>
      <c r="AT84" s="102"/>
      <c r="AU84" s="103"/>
      <c r="AV84" s="104"/>
      <c r="AW84" s="105"/>
      <c r="AY84" s="96"/>
      <c r="AZ84" s="286"/>
      <c r="BA84" s="97"/>
      <c r="BB84" s="98"/>
      <c r="BC84" s="99"/>
      <c r="BD84" s="100"/>
      <c r="BE84" s="101"/>
      <c r="BF84" s="102"/>
      <c r="BG84" s="103"/>
      <c r="BH84" s="104"/>
      <c r="BI84" s="105"/>
      <c r="BK84" s="96"/>
      <c r="BL84" s="286"/>
      <c r="BM84" s="97"/>
      <c r="BN84" s="98"/>
      <c r="BO84" s="99"/>
      <c r="BP84" s="100"/>
      <c r="BQ84" s="101"/>
      <c r="BR84" s="102"/>
      <c r="BS84" s="103"/>
      <c r="BT84" s="104"/>
      <c r="BU84" s="105"/>
      <c r="BW84" s="96"/>
      <c r="BX84" s="286"/>
      <c r="BY84" s="97"/>
      <c r="BZ84" s="98"/>
      <c r="CA84" s="99"/>
      <c r="CB84" s="100"/>
      <c r="CC84" s="101"/>
      <c r="CD84" s="102"/>
      <c r="CE84" s="103"/>
      <c r="CF84" s="104"/>
      <c r="CG84" s="105"/>
      <c r="CI84" s="96"/>
      <c r="CJ84" s="286"/>
      <c r="CK84" s="97"/>
      <c r="CL84" s="98"/>
      <c r="CM84" s="99"/>
      <c r="CN84" s="100"/>
      <c r="CO84" s="101"/>
      <c r="CP84" s="102"/>
      <c r="CQ84" s="103"/>
      <c r="CR84" s="104"/>
      <c r="CS84" s="105"/>
      <c r="CU84" s="96"/>
      <c r="CV84" s="286"/>
      <c r="CW84" s="97"/>
      <c r="CX84" s="98"/>
      <c r="CY84" s="99"/>
      <c r="CZ84" s="100"/>
      <c r="DA84" s="101"/>
      <c r="DB84" s="102"/>
      <c r="DC84" s="103"/>
      <c r="DD84" s="104"/>
      <c r="DE84" s="105"/>
      <c r="DG84" s="96"/>
      <c r="DH84" s="286"/>
      <c r="DI84" s="97"/>
      <c r="DJ84" s="98"/>
      <c r="DK84" s="99"/>
      <c r="DL84" s="100"/>
      <c r="DM84" s="101"/>
      <c r="DN84" s="102"/>
      <c r="DO84" s="103"/>
      <c r="DP84" s="104"/>
      <c r="DQ84" s="105"/>
      <c r="DS84" s="96"/>
      <c r="DT84" s="286"/>
      <c r="DU84" s="97"/>
      <c r="DV84" s="98"/>
      <c r="DW84" s="99"/>
      <c r="DX84" s="100"/>
      <c r="DY84" s="101"/>
      <c r="DZ84" s="102"/>
      <c r="EA84" s="103"/>
      <c r="EB84" s="104"/>
      <c r="EC84" s="105"/>
      <c r="EE84" s="96"/>
      <c r="EF84" s="286"/>
      <c r="EG84" s="97"/>
      <c r="EH84" s="98"/>
      <c r="EI84" s="99"/>
      <c r="EJ84" s="100"/>
      <c r="EK84" s="101"/>
      <c r="EL84" s="102"/>
      <c r="EM84" s="103"/>
      <c r="EN84" s="104"/>
      <c r="EO84" s="105"/>
      <c r="EQ84" s="96"/>
      <c r="ER84" s="286"/>
      <c r="ES84" s="97"/>
      <c r="ET84" s="98"/>
      <c r="EU84" s="99"/>
      <c r="EV84" s="100"/>
      <c r="EW84" s="101"/>
      <c r="EX84" s="102"/>
      <c r="EY84" s="103"/>
      <c r="EZ84" s="104"/>
      <c r="FA84" s="105"/>
      <c r="FC84" s="96"/>
      <c r="FD84" s="286"/>
      <c r="FE84" s="97"/>
      <c r="FF84" s="98"/>
      <c r="FG84" s="99"/>
      <c r="FH84" s="100"/>
      <c r="FI84" s="101"/>
      <c r="FJ84" s="102"/>
      <c r="FK84" s="103"/>
      <c r="FL84" s="104"/>
      <c r="FM84" s="105"/>
      <c r="FO84" s="96"/>
      <c r="FP84" s="286"/>
      <c r="FQ84" s="97"/>
      <c r="FR84" s="98"/>
      <c r="FS84" s="99"/>
      <c r="FT84" s="100"/>
      <c r="FU84" s="101"/>
      <c r="FV84" s="102"/>
      <c r="FW84" s="103"/>
      <c r="FX84" s="104"/>
      <c r="FY84" s="105"/>
      <c r="GA84" s="96"/>
      <c r="GB84" s="286"/>
      <c r="GC84" s="97"/>
      <c r="GD84" s="98"/>
      <c r="GE84" s="99"/>
      <c r="GF84" s="100"/>
      <c r="GG84" s="101"/>
      <c r="GH84" s="102"/>
      <c r="GI84" s="103"/>
      <c r="GJ84" s="104"/>
      <c r="GK84" s="105"/>
      <c r="GM84" s="96"/>
      <c r="GN84" s="286"/>
      <c r="GO84" s="97"/>
      <c r="GP84" s="98"/>
      <c r="GQ84" s="99"/>
      <c r="GR84" s="100"/>
      <c r="GS84" s="101"/>
      <c r="GT84" s="102"/>
      <c r="GU84" s="103"/>
      <c r="GV84" s="104"/>
      <c r="GW84" s="105"/>
      <c r="GY84" s="96"/>
      <c r="GZ84" s="286"/>
      <c r="HA84" s="97"/>
      <c r="HB84" s="98"/>
      <c r="HC84" s="293" t="str">
        <f t="shared" si="220"/>
        <v/>
      </c>
      <c r="HD84" s="293" t="str">
        <f t="shared" si="221"/>
        <v/>
      </c>
      <c r="HE84" s="101"/>
      <c r="HF84" s="102"/>
      <c r="HG84" s="103"/>
      <c r="HH84" s="104"/>
      <c r="HI84" s="105"/>
      <c r="HK84" s="96"/>
      <c r="HL84" s="286"/>
      <c r="HM84" s="97"/>
      <c r="HN84" s="98"/>
      <c r="HO84" s="293" t="str">
        <f t="shared" ref="HO84" si="416">IF(HQ84="","",HM$2)</f>
        <v/>
      </c>
      <c r="HP84" s="293" t="str">
        <f t="shared" ref="HP84" si="417">IF(HQ84="","",HM$3)</f>
        <v/>
      </c>
      <c r="HQ84" s="101"/>
      <c r="HR84" s="102"/>
      <c r="HS84" s="103"/>
      <c r="HT84" s="104" t="str">
        <f t="shared" si="357"/>
        <v/>
      </c>
      <c r="HU84" s="105"/>
      <c r="HW84" s="96"/>
      <c r="HX84" s="286"/>
      <c r="HY84" s="97"/>
      <c r="HZ84" s="98"/>
      <c r="IA84" s="293" t="str">
        <f t="shared" ref="IA84:IA147" si="418">IF(IC84="","",HY$2)</f>
        <v/>
      </c>
      <c r="IB84" s="293" t="str">
        <f t="shared" ref="IB84:IB147" si="419">IF(IC84="","",HY$3)</f>
        <v/>
      </c>
      <c r="IC84" s="101"/>
      <c r="ID84" s="102"/>
      <c r="IE84" s="103"/>
      <c r="IF84" s="104"/>
      <c r="IG84" s="105"/>
      <c r="II84" s="96"/>
      <c r="IJ84" s="286"/>
      <c r="IK84" s="291"/>
      <c r="IL84" s="292"/>
      <c r="IM84" s="293"/>
      <c r="IN84" s="293"/>
      <c r="IO84" s="294"/>
      <c r="IP84" s="295"/>
      <c r="IQ84" s="296"/>
      <c r="IR84" s="297"/>
      <c r="IS84" s="298"/>
      <c r="IT84" s="299"/>
      <c r="IU84" s="300"/>
      <c r="IV84" s="286"/>
      <c r="IW84" s="97">
        <f t="shared" si="407"/>
        <v>44926</v>
      </c>
      <c r="IX84" s="98" t="str">
        <f t="shared" si="408"/>
        <v>Meloni I</v>
      </c>
      <c r="IY84" s="293">
        <f t="shared" si="360"/>
        <v>44856</v>
      </c>
      <c r="IZ84" s="293">
        <f t="shared" si="361"/>
        <v>44926</v>
      </c>
      <c r="JA84" s="101" t="str">
        <f t="shared" si="409"/>
        <v>Eugenia Maria Roccella</v>
      </c>
      <c r="JB84" s="102" t="str">
        <f t="shared" si="410"/>
        <v>1953</v>
      </c>
      <c r="JC84" s="103" t="str">
        <f t="shared" si="411"/>
        <v>female</v>
      </c>
      <c r="JD84" s="104" t="str">
        <f t="shared" si="412"/>
        <v>it_fdi01</v>
      </c>
      <c r="JE84" s="105" t="str">
        <f t="shared" si="413"/>
        <v>Roccella_Eugenia_1953</v>
      </c>
      <c r="JG84" s="96"/>
      <c r="JH84" s="286" t="s">
        <v>2707</v>
      </c>
      <c r="JI84" s="97"/>
      <c r="JJ84" s="98"/>
      <c r="JK84" s="99"/>
      <c r="JL84" s="100"/>
      <c r="JM84" s="101"/>
      <c r="JN84" s="102"/>
      <c r="JO84" s="103"/>
      <c r="JP84" s="104"/>
      <c r="JQ84" s="105"/>
      <c r="JS84" s="96"/>
      <c r="JT84" s="286"/>
      <c r="JU84" s="97"/>
      <c r="JV84" s="98"/>
      <c r="JW84" s="99"/>
      <c r="JX84" s="100"/>
      <c r="JY84" s="101"/>
      <c r="JZ84" s="102"/>
      <c r="KA84" s="103"/>
      <c r="KB84" s="104"/>
      <c r="KC84" s="105"/>
      <c r="KE84" s="96"/>
      <c r="KF84" s="286"/>
    </row>
    <row r="85" spans="1:292" ht="13.5" customHeight="1" x14ac:dyDescent="0.2">
      <c r="A85" s="21"/>
      <c r="B85" s="96" t="s">
        <v>324</v>
      </c>
      <c r="C85" s="2" t="s">
        <v>325</v>
      </c>
      <c r="D85" s="286"/>
      <c r="E85" s="97">
        <v>33340</v>
      </c>
      <c r="F85" s="98" t="s">
        <v>288</v>
      </c>
      <c r="G85" s="99">
        <v>32711</v>
      </c>
      <c r="H85" s="100">
        <v>33340</v>
      </c>
      <c r="I85" s="101" t="s">
        <v>708</v>
      </c>
      <c r="J85" s="102" t="s">
        <v>709</v>
      </c>
      <c r="K85" s="103" t="s">
        <v>531</v>
      </c>
      <c r="L85" s="104" t="s">
        <v>1423</v>
      </c>
      <c r="M85" s="105" t="s">
        <v>710</v>
      </c>
      <c r="O85" s="96"/>
      <c r="P85" s="286"/>
      <c r="Q85" s="97">
        <v>33718</v>
      </c>
      <c r="R85" s="98" t="s">
        <v>507</v>
      </c>
      <c r="S85" s="99">
        <v>33340</v>
      </c>
      <c r="T85" s="100">
        <v>33718</v>
      </c>
      <c r="U85" s="101" t="s">
        <v>708</v>
      </c>
      <c r="V85" s="102" t="s">
        <v>709</v>
      </c>
      <c r="W85" s="103" t="s">
        <v>531</v>
      </c>
      <c r="X85" s="104" t="s">
        <v>1423</v>
      </c>
      <c r="Y85" s="105" t="s">
        <v>710</v>
      </c>
      <c r="Z85" s="2" t="s">
        <v>286</v>
      </c>
      <c r="AA85" s="96"/>
      <c r="AB85" s="286"/>
      <c r="AC85" s="97">
        <v>34056</v>
      </c>
      <c r="AD85" s="98" t="s">
        <v>508</v>
      </c>
      <c r="AE85" s="99">
        <v>33783</v>
      </c>
      <c r="AF85" s="100">
        <v>34021</v>
      </c>
      <c r="AG85" s="101" t="s">
        <v>641</v>
      </c>
      <c r="AH85" s="102" t="s">
        <v>558</v>
      </c>
      <c r="AI85" s="103" t="s">
        <v>531</v>
      </c>
      <c r="AJ85" s="104" t="s">
        <v>1328</v>
      </c>
      <c r="AK85" s="105" t="s">
        <v>642</v>
      </c>
      <c r="AM85" s="96" t="s">
        <v>509</v>
      </c>
      <c r="AN85" s="286"/>
      <c r="AO85" s="97">
        <v>34464</v>
      </c>
      <c r="AP85" s="98" t="s">
        <v>510</v>
      </c>
      <c r="AQ85" s="99">
        <v>34087</v>
      </c>
      <c r="AR85" s="100">
        <v>34093</v>
      </c>
      <c r="AS85" s="101" t="s">
        <v>706</v>
      </c>
      <c r="AT85" s="102" t="s">
        <v>605</v>
      </c>
      <c r="AU85" s="103" t="s">
        <v>531</v>
      </c>
      <c r="AV85" s="104" t="s">
        <v>1403</v>
      </c>
      <c r="AW85" s="105" t="s">
        <v>707</v>
      </c>
      <c r="AX85" s="2" t="s">
        <v>286</v>
      </c>
      <c r="AY85" s="96" t="s">
        <v>525</v>
      </c>
      <c r="AZ85" s="286"/>
      <c r="BA85" s="97">
        <v>34716</v>
      </c>
      <c r="BB85" s="98" t="s">
        <v>511</v>
      </c>
      <c r="BC85" s="99">
        <v>34464</v>
      </c>
      <c r="BD85" s="100">
        <v>34716</v>
      </c>
      <c r="BE85" s="101" t="s">
        <v>592</v>
      </c>
      <c r="BF85" s="102" t="s">
        <v>593</v>
      </c>
      <c r="BG85" s="103" t="s">
        <v>531</v>
      </c>
      <c r="BH85" s="104" t="s">
        <v>1434</v>
      </c>
      <c r="BI85" s="105" t="s">
        <v>594</v>
      </c>
      <c r="BK85" s="96"/>
      <c r="BL85" s="286"/>
      <c r="BM85" s="97">
        <v>35202</v>
      </c>
      <c r="BN85" s="98" t="s">
        <v>512</v>
      </c>
      <c r="BO85" s="99">
        <v>34716</v>
      </c>
      <c r="BP85" s="100">
        <v>35202</v>
      </c>
      <c r="BQ85" s="101" t="s">
        <v>694</v>
      </c>
      <c r="BR85" s="102" t="s">
        <v>596</v>
      </c>
      <c r="BS85" s="103" t="s">
        <v>531</v>
      </c>
      <c r="BT85" s="104" t="s">
        <v>1434</v>
      </c>
      <c r="BU85" s="105" t="s">
        <v>695</v>
      </c>
      <c r="BV85" s="2" t="s">
        <v>286</v>
      </c>
      <c r="BW85" s="96"/>
      <c r="BX85" s="286"/>
      <c r="BY85" s="97">
        <v>36089</v>
      </c>
      <c r="BZ85" s="98" t="s">
        <v>513</v>
      </c>
      <c r="CA85" s="99">
        <v>35202</v>
      </c>
      <c r="CB85" s="100">
        <v>36089</v>
      </c>
      <c r="CC85" s="101" t="s">
        <v>706</v>
      </c>
      <c r="CD85" s="102" t="s">
        <v>605</v>
      </c>
      <c r="CE85" s="103" t="s">
        <v>531</v>
      </c>
      <c r="CF85" s="104" t="s">
        <v>1403</v>
      </c>
      <c r="CG85" s="105" t="s">
        <v>707</v>
      </c>
      <c r="CH85" s="2" t="s">
        <v>286</v>
      </c>
      <c r="CI85" s="96"/>
      <c r="CJ85" s="286"/>
      <c r="CK85" s="97">
        <v>36516</v>
      </c>
      <c r="CL85" s="98" t="s">
        <v>514</v>
      </c>
      <c r="CM85" s="99">
        <v>36089</v>
      </c>
      <c r="CN85" s="100">
        <v>36516</v>
      </c>
      <c r="CO85" s="101" t="s">
        <v>706</v>
      </c>
      <c r="CP85" s="102" t="s">
        <v>605</v>
      </c>
      <c r="CQ85" s="103" t="s">
        <v>531</v>
      </c>
      <c r="CR85" s="104" t="s">
        <v>1354</v>
      </c>
      <c r="CS85" s="105" t="s">
        <v>707</v>
      </c>
      <c r="CT85" s="2" t="s">
        <v>286</v>
      </c>
      <c r="CU85" s="96"/>
      <c r="CV85" s="286"/>
      <c r="CW85" s="97">
        <v>36641</v>
      </c>
      <c r="CX85" s="98" t="s">
        <v>515</v>
      </c>
      <c r="CY85" s="99">
        <v>36516</v>
      </c>
      <c r="CZ85" s="100">
        <v>36641</v>
      </c>
      <c r="DA85" s="101" t="s">
        <v>706</v>
      </c>
      <c r="DB85" s="102" t="s">
        <v>605</v>
      </c>
      <c r="DC85" s="103" t="s">
        <v>531</v>
      </c>
      <c r="DD85" s="104" t="s">
        <v>1354</v>
      </c>
      <c r="DE85" s="105" t="s">
        <v>707</v>
      </c>
      <c r="DF85" s="2" t="s">
        <v>286</v>
      </c>
      <c r="DG85" s="96"/>
      <c r="DH85" s="286"/>
      <c r="DI85" s="97">
        <v>37053</v>
      </c>
      <c r="DJ85" s="98" t="s">
        <v>516</v>
      </c>
      <c r="DK85" s="99">
        <v>36641</v>
      </c>
      <c r="DL85" s="100">
        <v>37053</v>
      </c>
      <c r="DM85" s="101" t="s">
        <v>711</v>
      </c>
      <c r="DN85" s="102" t="s">
        <v>644</v>
      </c>
      <c r="DO85" s="103" t="s">
        <v>531</v>
      </c>
      <c r="DP85" s="104" t="s">
        <v>1370</v>
      </c>
      <c r="DQ85" s="105" t="s">
        <v>713</v>
      </c>
      <c r="DR85" s="2" t="s">
        <v>286</v>
      </c>
      <c r="DS85" s="96"/>
      <c r="DT85" s="286"/>
      <c r="DU85" s="97" t="s">
        <v>286</v>
      </c>
      <c r="DV85" s="98" t="s">
        <v>286</v>
      </c>
      <c r="DW85" s="99" t="s">
        <v>286</v>
      </c>
      <c r="DX85" s="100" t="s">
        <v>286</v>
      </c>
      <c r="DY85" s="101" t="s">
        <v>286</v>
      </c>
      <c r="DZ85" s="102" t="s">
        <v>286</v>
      </c>
      <c r="EA85" s="103" t="s">
        <v>286</v>
      </c>
      <c r="EB85" s="104" t="s">
        <v>286</v>
      </c>
      <c r="EC85" s="105" t="s">
        <v>286</v>
      </c>
      <c r="EE85" s="96"/>
      <c r="EF85" s="286"/>
      <c r="EG85" s="97" t="s">
        <v>286</v>
      </c>
      <c r="EH85" s="98" t="s">
        <v>286</v>
      </c>
      <c r="EI85" s="99" t="s">
        <v>286</v>
      </c>
      <c r="EJ85" s="100" t="s">
        <v>286</v>
      </c>
      <c r="EK85" s="101" t="s">
        <v>286</v>
      </c>
      <c r="EL85" s="102" t="s">
        <v>286</v>
      </c>
      <c r="EM85" s="103" t="s">
        <v>286</v>
      </c>
      <c r="EN85" s="104" t="s">
        <v>286</v>
      </c>
      <c r="EO85" s="105" t="s">
        <v>286</v>
      </c>
      <c r="EQ85" s="96"/>
      <c r="ER85" s="286"/>
      <c r="ES85" s="97" t="s">
        <v>286</v>
      </c>
      <c r="ET85" s="98" t="s">
        <v>286</v>
      </c>
      <c r="EU85" s="99" t="s">
        <v>286</v>
      </c>
      <c r="EV85" s="100" t="s">
        <v>286</v>
      </c>
      <c r="EW85" s="101" t="s">
        <v>286</v>
      </c>
      <c r="EX85" s="102" t="s">
        <v>286</v>
      </c>
      <c r="EY85" s="103" t="s">
        <v>286</v>
      </c>
      <c r="EZ85" s="104" t="s">
        <v>286</v>
      </c>
      <c r="FA85" s="105" t="s">
        <v>286</v>
      </c>
      <c r="FB85" s="2" t="s">
        <v>286</v>
      </c>
      <c r="FC85" s="96"/>
      <c r="FD85" s="286"/>
      <c r="FE85" s="97" t="s">
        <v>286</v>
      </c>
      <c r="FF85" s="98" t="s">
        <v>286</v>
      </c>
      <c r="FG85" s="99" t="s">
        <v>286</v>
      </c>
      <c r="FH85" s="100" t="s">
        <v>286</v>
      </c>
      <c r="FI85" s="101" t="s">
        <v>286</v>
      </c>
      <c r="FJ85" s="102" t="s">
        <v>286</v>
      </c>
      <c r="FK85" s="103" t="s">
        <v>286</v>
      </c>
      <c r="FL85" s="104" t="s">
        <v>286</v>
      </c>
      <c r="FM85" s="105" t="s">
        <v>286</v>
      </c>
      <c r="FO85" s="96"/>
      <c r="FP85" s="286"/>
      <c r="FQ85" s="97" t="s">
        <v>286</v>
      </c>
      <c r="FR85" s="98" t="s">
        <v>286</v>
      </c>
      <c r="FS85" s="99" t="s">
        <v>286</v>
      </c>
      <c r="FT85" s="100" t="s">
        <v>286</v>
      </c>
      <c r="FU85" s="101" t="s">
        <v>286</v>
      </c>
      <c r="FV85" s="102" t="s">
        <v>286</v>
      </c>
      <c r="FW85" s="103" t="s">
        <v>286</v>
      </c>
      <c r="FX85" s="104" t="s">
        <v>286</v>
      </c>
      <c r="FY85" s="105" t="s">
        <v>286</v>
      </c>
      <c r="GA85" s="96"/>
      <c r="GB85" s="286"/>
      <c r="GC85" s="97" t="s">
        <v>286</v>
      </c>
      <c r="GD85" s="98" t="s">
        <v>286</v>
      </c>
      <c r="GE85" s="99" t="s">
        <v>286</v>
      </c>
      <c r="GF85" s="100" t="s">
        <v>286</v>
      </c>
      <c r="GG85" s="101" t="s">
        <v>286</v>
      </c>
      <c r="GH85" s="102" t="s">
        <v>286</v>
      </c>
      <c r="GI85" s="103" t="s">
        <v>286</v>
      </c>
      <c r="GJ85" s="104" t="s">
        <v>286</v>
      </c>
      <c r="GK85" s="105" t="s">
        <v>286</v>
      </c>
      <c r="GL85" s="2" t="s">
        <v>286</v>
      </c>
      <c r="GM85" s="96"/>
      <c r="GN85" s="286"/>
      <c r="GO85" s="97" t="str">
        <f t="shared" ref="GO85:GO92" si="420">IF(GS85="","",GO$3)</f>
        <v/>
      </c>
      <c r="GP85" s="98" t="str">
        <f t="shared" ref="GP85:GP92" si="421">IF(GS85="","",GO$1)</f>
        <v/>
      </c>
      <c r="GQ85" s="99" t="str">
        <f>IF(GS85="","",GO$2)</f>
        <v/>
      </c>
      <c r="GR85" s="100" t="str">
        <f>IF(GS85="","",GO$3)</f>
        <v/>
      </c>
      <c r="GS85" s="101" t="str">
        <f t="shared" ref="GS85:GS92" si="422">IF(GZ85="","",IF(ISNUMBER(SEARCH(":",GZ85)),MID(GZ85,FIND(":",GZ85)+2,FIND("(",GZ85)-FIND(":",GZ85)-3),LEFT(GZ85,FIND("(",GZ85)-2)))</f>
        <v/>
      </c>
      <c r="GT85" s="102" t="str">
        <f t="shared" ref="GT85:GT92" si="423">IF(GZ85="","",MID(GZ85,FIND("(",GZ85)+1,4))</f>
        <v/>
      </c>
      <c r="GU85" s="103" t="str">
        <f t="shared" ref="GU85:GU92" si="424">IF(ISNUMBER(SEARCH("*female*",GZ85)),"female",IF(ISNUMBER(SEARCH("*male*",GZ85)),"male",""))</f>
        <v/>
      </c>
      <c r="GV85" s="104" t="str">
        <f t="shared" ref="GV85:GV92" si="425">IF(GZ85="","",IF(ISERROR(MID(GZ85,FIND("male,",GZ85)+6,(FIND(")",GZ85)-(FIND("male,",GZ85)+6))))=TRUE,"missing/error",MID(GZ85,FIND("male,",GZ85)+6,(FIND(")",GZ85)-(FIND("male,",GZ85)+6)))))</f>
        <v/>
      </c>
      <c r="GW85" s="105" t="str">
        <f t="shared" ref="GW85:GW92" si="426">IF(GS85="","",(MID(GS85,(SEARCH("^^",SUBSTITUTE(GS85," ","^^",LEN(GS85)-LEN(SUBSTITUTE(GS85," ","")))))+1,99)&amp;"_"&amp;LEFT(GS85,FIND(" ",GS85)-1)&amp;"_"&amp;GT85))</f>
        <v/>
      </c>
      <c r="GX85" s="2" t="str">
        <f t="shared" ref="GX85:GX92" si="427">IF(GZ85="","",IF((LEN(GZ85)-LEN(SUBSTITUTE(GZ85,"male","")))/LEN("male")&gt;1,"!",IF(RIGHT(GZ85,1)=")","",IF(RIGHT(GZ85,2)=") ","",IF(RIGHT(GZ85,2)=").","","!!")))))</f>
        <v/>
      </c>
      <c r="GY85" s="96"/>
      <c r="GZ85" s="286"/>
      <c r="HA85" s="97" t="str">
        <f t="shared" ref="HA85:HA92" si="428">IF(HE85="","",HA$3)</f>
        <v/>
      </c>
      <c r="HB85" s="98" t="str">
        <f t="shared" ref="HB85:HB92" si="429">IF(HE85="","",HA$1)</f>
        <v/>
      </c>
      <c r="HC85" s="293" t="str">
        <f t="shared" ref="HC85:HC148" si="430">IF(HE85="","",HA$2)</f>
        <v/>
      </c>
      <c r="HD85" s="293" t="str">
        <f t="shared" ref="HD85:HD148" si="431">IF(HE85="","",HA$3)</f>
        <v/>
      </c>
      <c r="HE85" s="101" t="str">
        <f t="shared" ref="HE85:HE92" si="432">IF(HL85="","",IF(ISNUMBER(SEARCH(":",HL85)),MID(HL85,FIND(":",HL85)+2,FIND("(",HL85)-FIND(":",HL85)-3),LEFT(HL85,FIND("(",HL85)-2)))</f>
        <v/>
      </c>
      <c r="HF85" s="102" t="str">
        <f t="shared" ref="HF85:HF92" si="433">IF(HL85="","",MID(HL85,FIND("(",HL85)+1,4))</f>
        <v/>
      </c>
      <c r="HG85" s="103" t="str">
        <f t="shared" ref="HG85:HG92" si="434">IF(ISNUMBER(SEARCH("*female*",HL85)),"female",IF(ISNUMBER(SEARCH("*male*",HL85)),"male",""))</f>
        <v/>
      </c>
      <c r="HH85" s="104" t="str">
        <f t="shared" ref="HH85:HH92" si="435">IF(HL85="","",IF(ISERROR(MID(HL85,FIND("male,",HL85)+6,(FIND(")",HL85)-(FIND("male,",HL85)+6))))=TRUE,"missing/error",MID(HL85,FIND("male,",HL85)+6,(FIND(")",HL85)-(FIND("male,",HL85)+6)))))</f>
        <v/>
      </c>
      <c r="HI85" s="105" t="str">
        <f t="shared" ref="HI85:HI92" si="436">IF(HE85="","",(MID(HE85,(SEARCH("^^",SUBSTITUTE(HE85," ","^^",LEN(HE85)-LEN(SUBSTITUTE(HE85," ","")))))+1,99)&amp;"_"&amp;LEFT(HE85,FIND(" ",HE85)-1)&amp;"_"&amp;HF85))</f>
        <v/>
      </c>
      <c r="HJ85" s="2" t="str">
        <f t="shared" ref="HJ85:HJ92" si="437">IF(HL85="","",IF((LEN(HL85)-LEN(SUBSTITUTE(HL85,"male","")))/LEN("male")&gt;1,"!",IF(RIGHT(HL85,1)=")","",IF(RIGHT(HL85,2)=") ","",IF(RIGHT(HL85,2)=").","","!!")))))</f>
        <v/>
      </c>
      <c r="HK85" s="96"/>
      <c r="HL85" s="286"/>
      <c r="HM85" s="97" t="str">
        <f t="shared" ref="HM85:HM92" si="438">IF(HQ85="","",HM$3)</f>
        <v/>
      </c>
      <c r="HN85" s="98" t="str">
        <f t="shared" ref="HN85:HN92" si="439">IF(HQ85="","",HM$1)</f>
        <v/>
      </c>
      <c r="HO85" s="293" t="str">
        <f t="shared" ref="HO85:HO88" si="440">IF(HQ85="","",HM$2)</f>
        <v/>
      </c>
      <c r="HP85" s="293" t="str">
        <f t="shared" ref="HP85:HP88" si="441">IF(HQ85="","",HM$3)</f>
        <v/>
      </c>
      <c r="HQ85" s="101" t="str">
        <f t="shared" ref="HQ85:HQ92" si="442">IF(HX85="","",IF(ISNUMBER(SEARCH(":",HX85)),MID(HX85,FIND(":",HX85)+2,FIND("(",HX85)-FIND(":",HX85)-3),LEFT(HX85,FIND("(",HX85)-2)))</f>
        <v/>
      </c>
      <c r="HR85" s="102" t="str">
        <f t="shared" ref="HR85:HR92" si="443">IF(HX85="","",MID(HX85,FIND("(",HX85)+1,4))</f>
        <v/>
      </c>
      <c r="HS85" s="103" t="str">
        <f t="shared" ref="HS85:HS92" si="444">IF(ISNUMBER(SEARCH("*female*",HX85)),"female",IF(ISNUMBER(SEARCH("*male*",HX85)),"male",""))</f>
        <v/>
      </c>
      <c r="HT85" s="104" t="str">
        <f t="shared" si="357"/>
        <v/>
      </c>
      <c r="HU85" s="105" t="str">
        <f t="shared" ref="HU85:HU92" si="445">IF(HQ85="","",(MID(HQ85,(SEARCH("^^",SUBSTITUTE(HQ85," ","^^",LEN(HQ85)-LEN(SUBSTITUTE(HQ85," ","")))))+1,99)&amp;"_"&amp;LEFT(HQ85,FIND(" ",HQ85)-1)&amp;"_"&amp;HR85))</f>
        <v/>
      </c>
      <c r="HV85" s="2" t="str">
        <f t="shared" ref="HV85:HV92" si="446">IF(HX85="","",IF((LEN(HX85)-LEN(SUBSTITUTE(HX85,"male","")))/LEN("male")&gt;1,"!",IF(RIGHT(HX85,1)=")","",IF(RIGHT(HX85,2)=") ","",IF(RIGHT(HX85,2)=").","","!!")))))</f>
        <v/>
      </c>
      <c r="HW85" s="96"/>
      <c r="HX85" s="286"/>
      <c r="HY85" s="97" t="str">
        <f t="shared" ref="HY85:HY92" si="447">IF(IC85="","",HY$3)</f>
        <v/>
      </c>
      <c r="HZ85" s="98" t="str">
        <f t="shared" ref="HZ85:HZ92" si="448">IF(IC85="","",HY$1)</f>
        <v/>
      </c>
      <c r="IA85" s="293" t="str">
        <f t="shared" si="418"/>
        <v/>
      </c>
      <c r="IB85" s="293" t="str">
        <f t="shared" si="419"/>
        <v/>
      </c>
      <c r="IC85" s="101" t="str">
        <f t="shared" ref="IC85:IC92" si="449">IF(IJ85="","",IF(ISNUMBER(SEARCH(":",IJ85)),MID(IJ85,FIND(":",IJ85)+2,FIND("(",IJ85)-FIND(":",IJ85)-3),LEFT(IJ85,FIND("(",IJ85)-2)))</f>
        <v/>
      </c>
      <c r="ID85" s="102" t="str">
        <f t="shared" ref="ID85:ID92" si="450">IF(IJ85="","",MID(IJ85,FIND("(",IJ85)+1,4))</f>
        <v/>
      </c>
      <c r="IE85" s="103" t="str">
        <f t="shared" ref="IE85:IE92" si="451">IF(ISNUMBER(SEARCH("*female*",IJ85)),"female",IF(ISNUMBER(SEARCH("*male*",IJ85)),"male",""))</f>
        <v/>
      </c>
      <c r="IF85" s="104" t="str">
        <f t="shared" ref="IF85:IF92" si="452">IF(IJ85="","",IF(ISERROR(MID(IJ85,FIND("male,",IJ85)+6,(FIND(")",IJ85)-(FIND("male,",IJ85)+6))))=TRUE,"missing/error",MID(IJ85,FIND("male,",IJ85)+6,(FIND(")",IJ85)-(FIND("male,",IJ85)+6)))))</f>
        <v/>
      </c>
      <c r="IG85" s="105" t="str">
        <f t="shared" ref="IG85:IG92" si="453">IF(IC85="","",(MID(IC85,(SEARCH("^^",SUBSTITUTE(IC85," ","^^",LEN(IC85)-LEN(SUBSTITUTE(IC85," ","")))))+1,99)&amp;"_"&amp;LEFT(IC85,FIND(" ",IC85)-1)&amp;"_"&amp;ID85))</f>
        <v/>
      </c>
      <c r="IH85" s="2" t="str">
        <f t="shared" ref="IH85:IH92" si="454">IF(IJ85="","",IF((LEN(IJ85)-LEN(SUBSTITUTE(IJ85,"male","")))/LEN("male")&gt;1,"!",IF(RIGHT(IJ85,1)=")","",IF(RIGHT(IJ85,2)=") ","",IF(RIGHT(IJ85,2)=").","","!!")))))</f>
        <v/>
      </c>
      <c r="II85" s="96"/>
      <c r="IJ85" s="286"/>
      <c r="IK85" s="291" t="str">
        <f t="shared" ref="IK85:IK92" si="455">IF(IO85="","",IK$3)</f>
        <v/>
      </c>
      <c r="IL85" s="292" t="str">
        <f t="shared" ref="IL85:IL92" si="456">IF(IO85="","",IK$1)</f>
        <v/>
      </c>
      <c r="IM85" s="293" t="str">
        <f t="shared" ref="IM85:IM92" si="457">IF(IO85="","",IK$2)</f>
        <v/>
      </c>
      <c r="IN85" s="293" t="str">
        <f t="shared" ref="IN85:IN92" si="458">IF(IO85="","",IK$3)</f>
        <v/>
      </c>
      <c r="IO85" s="294" t="str">
        <f t="shared" ref="IO85:IO92" si="459">IF(IV85="","",IF(ISNUMBER(SEARCH(":",IV85)),MID(IV85,FIND(":",IV85)+2,FIND("(",IV85)-FIND(":",IV85)-3),LEFT(IV85,FIND("(",IV85)-2)))</f>
        <v/>
      </c>
      <c r="IP85" s="295" t="str">
        <f t="shared" ref="IP85:IP92" si="460">IF(IV85="","",MID(IV85,FIND("(",IV85)+1,4))</f>
        <v/>
      </c>
      <c r="IQ85" s="296" t="str">
        <f t="shared" ref="IQ85:IQ92" si="461">IF(ISNUMBER(SEARCH("*female*",IV85)),"female",IF(ISNUMBER(SEARCH("*male*",IV85)),"male",""))</f>
        <v/>
      </c>
      <c r="IR85" s="297" t="str">
        <f t="shared" ref="IR85:IR92" si="462">IF(IV85="","",IF(ISERROR(MID(IV85,FIND("male,",IV85)+6,(FIND(")",IV85)-(FIND("male,",IV85)+6))))=TRUE,"missing/error",MID(IV85,FIND("male,",IV85)+6,(FIND(")",IV85)-(FIND("male,",IV85)+6)))))</f>
        <v/>
      </c>
      <c r="IS85" s="298" t="str">
        <f t="shared" ref="IS85:IS92" si="463">IF(IO85="","",(MID(IO85,(SEARCH("^^",SUBSTITUTE(IO85," ","^^",LEN(IO85)-LEN(SUBSTITUTE(IO85," ","")))))+1,99)&amp;"_"&amp;LEFT(IO85,FIND(" ",IO85)-1)&amp;"_"&amp;IP85))</f>
        <v/>
      </c>
      <c r="IT85" s="299" t="str">
        <f t="shared" ref="IT85:IT92" si="464">IF(IV85="","",IF((LEN(IV85)-LEN(SUBSTITUTE(IV85,"male","")))/LEN("male")&gt;1,"!",IF(RIGHT(IV85,1)=")","",IF(RIGHT(IV85,2)=") ","",IF(RIGHT(IV85,2)=").","","!!")))))</f>
        <v/>
      </c>
      <c r="IU85" s="300"/>
      <c r="IV85" s="286"/>
      <c r="IW85" s="97" t="str">
        <f t="shared" si="407"/>
        <v/>
      </c>
      <c r="IX85" s="98" t="str">
        <f t="shared" si="408"/>
        <v/>
      </c>
      <c r="IY85" s="293" t="str">
        <f t="shared" si="360"/>
        <v/>
      </c>
      <c r="IZ85" s="293" t="str">
        <f t="shared" si="361"/>
        <v/>
      </c>
      <c r="JA85" s="101" t="str">
        <f t="shared" si="409"/>
        <v/>
      </c>
      <c r="JB85" s="102" t="str">
        <f t="shared" si="410"/>
        <v/>
      </c>
      <c r="JC85" s="103" t="str">
        <f t="shared" si="411"/>
        <v/>
      </c>
      <c r="JD85" s="104" t="str">
        <f t="shared" si="412"/>
        <v/>
      </c>
      <c r="JE85" s="105" t="str">
        <f t="shared" si="413"/>
        <v/>
      </c>
      <c r="JF85" s="2" t="str">
        <f t="shared" ref="JF85:JF92" si="465">IF(JH85="","",IF((LEN(JH85)-LEN(SUBSTITUTE(JH85,"male","")))/LEN("male")&gt;1,"!",IF(RIGHT(JH85,1)=")","",IF(RIGHT(JH85,2)=") ","",IF(RIGHT(JH85,2)=").","","!!")))))</f>
        <v/>
      </c>
      <c r="JG85" s="96"/>
      <c r="JH85" s="286"/>
      <c r="JI85" s="97" t="str">
        <f t="shared" ref="JI85:JI92" si="466">IF(JM85="","",JI$3)</f>
        <v/>
      </c>
      <c r="JJ85" s="98" t="str">
        <f t="shared" ref="JJ85:JJ92" si="467">IF(JM85="","",JI$1)</f>
        <v/>
      </c>
      <c r="JK85" s="99"/>
      <c r="JL85" s="100"/>
      <c r="JM85" s="101" t="str">
        <f t="shared" ref="JM85:JM92" si="468">IF(JT85="","",IF(ISNUMBER(SEARCH(":",JT85)),MID(JT85,FIND(":",JT85)+2,FIND("(",JT85)-FIND(":",JT85)-3),LEFT(JT85,FIND("(",JT85)-2)))</f>
        <v/>
      </c>
      <c r="JN85" s="102" t="str">
        <f t="shared" ref="JN85:JN92" si="469">IF(JT85="","",MID(JT85,FIND("(",JT85)+1,4))</f>
        <v/>
      </c>
      <c r="JO85" s="103" t="str">
        <f t="shared" ref="JO85:JO92" si="470">IF(ISNUMBER(SEARCH("*female*",JT85)),"female",IF(ISNUMBER(SEARCH("*male*",JT85)),"male",""))</f>
        <v/>
      </c>
      <c r="JP85" s="104" t="str">
        <f t="shared" ref="JP85:JP92" si="471">IF(JT85="","",IF(ISERROR(MID(JT85,FIND("male,",JT85)+6,(FIND(")",JT85)-(FIND("male,",JT85)+6))))=TRUE,"missing/error",MID(JT85,FIND("male,",JT85)+6,(FIND(")",JT85)-(FIND("male,",JT85)+6)))))</f>
        <v/>
      </c>
      <c r="JQ85" s="105" t="str">
        <f t="shared" ref="JQ85:JQ92" si="472">IF(JM85="","",(MID(JM85,(SEARCH("^^",SUBSTITUTE(JM85," ","^^",LEN(JM85)-LEN(SUBSTITUTE(JM85," ","")))))+1,99)&amp;"_"&amp;LEFT(JM85,FIND(" ",JM85)-1)&amp;"_"&amp;JN85))</f>
        <v/>
      </c>
      <c r="JR85" s="2" t="str">
        <f t="shared" ref="JR85:JR92" si="473">IF(JT85="","",IF((LEN(JT85)-LEN(SUBSTITUTE(JT85,"male","")))/LEN("male")&gt;1,"!",IF(RIGHT(JT85,1)=")","",IF(RIGHT(JT85,2)=") ","",IF(RIGHT(JT85,2)=").","","!!")))))</f>
        <v/>
      </c>
      <c r="JS85" s="96"/>
      <c r="JT85" s="286"/>
      <c r="JU85" s="97" t="str">
        <f t="shared" ref="JU85:JU92" si="474">IF(JY85="","",JU$3)</f>
        <v/>
      </c>
      <c r="JV85" s="98" t="str">
        <f t="shared" ref="JV85:JV92" si="475">IF(JY85="","",JU$1)</f>
        <v/>
      </c>
      <c r="JW85" s="99"/>
      <c r="JX85" s="100"/>
      <c r="JY85" s="101" t="str">
        <f t="shared" ref="JY85:JY92" si="476">IF(KF85="","",IF(ISNUMBER(SEARCH(":",KF85)),MID(KF85,FIND(":",KF85)+2,FIND("(",KF85)-FIND(":",KF85)-3),LEFT(KF85,FIND("(",KF85)-2)))</f>
        <v/>
      </c>
      <c r="JZ85" s="102" t="str">
        <f t="shared" ref="JZ85:JZ92" si="477">IF(KF85="","",MID(KF85,FIND("(",KF85)+1,4))</f>
        <v/>
      </c>
      <c r="KA85" s="103" t="str">
        <f t="shared" ref="KA85:KA92" si="478">IF(ISNUMBER(SEARCH("*female*",KF85)),"female",IF(ISNUMBER(SEARCH("*male*",KF85)),"male",""))</f>
        <v/>
      </c>
      <c r="KB85" s="104" t="str">
        <f t="shared" ref="KB85:KB92" si="479">IF(KF85="","",IF(ISERROR(MID(KF85,FIND("male,",KF85)+6,(FIND(")",KF85)-(FIND("male,",KF85)+6))))=TRUE,"missing/error",MID(KF85,FIND("male,",KF85)+6,(FIND(")",KF85)-(FIND("male,",KF85)+6)))))</f>
        <v/>
      </c>
      <c r="KC85" s="105" t="str">
        <f t="shared" ref="KC85:KC92" si="480">IF(JY85="","",(MID(JY85,(SEARCH("^^",SUBSTITUTE(JY85," ","^^",LEN(JY85)-LEN(SUBSTITUTE(JY85," ","")))))+1,99)&amp;"_"&amp;LEFT(JY85,FIND(" ",JY85)-1)&amp;"_"&amp;JZ85))</f>
        <v/>
      </c>
      <c r="KD85" s="2" t="str">
        <f t="shared" ref="KD85:KD92" si="481">IF(KF85="","",IF((LEN(KF85)-LEN(SUBSTITUTE(KF85,"male","")))/LEN("male")&gt;1,"!",IF(RIGHT(KF85,1)=")","",IF(RIGHT(KF85,2)=") ","",IF(RIGHT(KF85,2)=").","","!!")))))</f>
        <v/>
      </c>
      <c r="KE85" s="96"/>
      <c r="KF85" s="286"/>
    </row>
    <row r="86" spans="1:292" ht="13.5" customHeight="1" x14ac:dyDescent="0.2">
      <c r="A86" s="21"/>
      <c r="B86" s="96" t="s">
        <v>324</v>
      </c>
      <c r="C86" s="2" t="s">
        <v>325</v>
      </c>
      <c r="D86" s="286"/>
      <c r="E86" s="97" t="s">
        <v>286</v>
      </c>
      <c r="F86" s="98" t="s">
        <v>286</v>
      </c>
      <c r="G86" s="99" t="s">
        <v>286</v>
      </c>
      <c r="H86" s="100" t="s">
        <v>286</v>
      </c>
      <c r="I86" s="101" t="s">
        <v>286</v>
      </c>
      <c r="J86" s="102" t="s">
        <v>286</v>
      </c>
      <c r="K86" s="103" t="s">
        <v>286</v>
      </c>
      <c r="L86" s="104" t="s">
        <v>286</v>
      </c>
      <c r="M86" s="105" t="s">
        <v>286</v>
      </c>
      <c r="O86" s="96"/>
      <c r="P86" s="286"/>
      <c r="Q86" s="97" t="s">
        <v>286</v>
      </c>
      <c r="R86" s="98" t="s">
        <v>286</v>
      </c>
      <c r="S86" s="99"/>
      <c r="T86" s="100"/>
      <c r="U86" s="101" t="s">
        <v>286</v>
      </c>
      <c r="V86" s="102" t="s">
        <v>286</v>
      </c>
      <c r="W86" s="103" t="s">
        <v>286</v>
      </c>
      <c r="X86" s="104" t="s">
        <v>286</v>
      </c>
      <c r="Y86" s="105" t="s">
        <v>286</v>
      </c>
      <c r="Z86" s="2" t="s">
        <v>286</v>
      </c>
      <c r="AA86" s="96"/>
      <c r="AB86" s="286"/>
      <c r="AC86" s="97">
        <v>34056</v>
      </c>
      <c r="AD86" s="98" t="s">
        <v>508</v>
      </c>
      <c r="AE86" s="99">
        <v>34021</v>
      </c>
      <c r="AF86" s="100">
        <v>34056</v>
      </c>
      <c r="AG86" s="101" t="s">
        <v>686</v>
      </c>
      <c r="AH86" s="102" t="s">
        <v>587</v>
      </c>
      <c r="AI86" s="103" t="s">
        <v>531</v>
      </c>
      <c r="AJ86" s="104" t="s">
        <v>1423</v>
      </c>
      <c r="AK86" s="105" t="s">
        <v>687</v>
      </c>
      <c r="AM86" s="96"/>
      <c r="AN86" s="286"/>
      <c r="AO86" s="97">
        <v>34464</v>
      </c>
      <c r="AP86" s="98" t="s">
        <v>510</v>
      </c>
      <c r="AQ86" s="99">
        <v>34093</v>
      </c>
      <c r="AR86" s="100">
        <v>34464</v>
      </c>
      <c r="AS86" s="101" t="s">
        <v>714</v>
      </c>
      <c r="AT86" s="102" t="s">
        <v>555</v>
      </c>
      <c r="AU86" s="103" t="s">
        <v>531</v>
      </c>
      <c r="AV86" s="104" t="s">
        <v>1328</v>
      </c>
      <c r="AW86" s="105" t="s">
        <v>715</v>
      </c>
      <c r="AX86" s="2" t="s">
        <v>286</v>
      </c>
      <c r="AY86" s="96"/>
      <c r="AZ86" s="286"/>
      <c r="BA86" s="97" t="s">
        <v>286</v>
      </c>
      <c r="BB86" s="98" t="s">
        <v>286</v>
      </c>
      <c r="BC86" s="99" t="s">
        <v>286</v>
      </c>
      <c r="BD86" s="100" t="s">
        <v>286</v>
      </c>
      <c r="BE86" s="101" t="s">
        <v>286</v>
      </c>
      <c r="BF86" s="102" t="s">
        <v>286</v>
      </c>
      <c r="BG86" s="103" t="s">
        <v>286</v>
      </c>
      <c r="BH86" s="104" t="s">
        <v>286</v>
      </c>
      <c r="BI86" s="105" t="s">
        <v>286</v>
      </c>
      <c r="BJ86" s="2" t="s">
        <v>286</v>
      </c>
      <c r="BK86" s="96"/>
      <c r="BL86" s="286"/>
      <c r="BM86" s="97" t="s">
        <v>286</v>
      </c>
      <c r="BN86" s="98" t="s">
        <v>286</v>
      </c>
      <c r="BO86" s="99" t="s">
        <v>286</v>
      </c>
      <c r="BP86" s="100" t="s">
        <v>286</v>
      </c>
      <c r="BQ86" s="101" t="s">
        <v>286</v>
      </c>
      <c r="BR86" s="102" t="s">
        <v>286</v>
      </c>
      <c r="BS86" s="103" t="s">
        <v>286</v>
      </c>
      <c r="BT86" s="104" t="s">
        <v>286</v>
      </c>
      <c r="BU86" s="105" t="s">
        <v>286</v>
      </c>
      <c r="BV86" s="2" t="s">
        <v>286</v>
      </c>
      <c r="BW86" s="96"/>
      <c r="BX86" s="286"/>
      <c r="BY86" s="97" t="s">
        <v>286</v>
      </c>
      <c r="BZ86" s="98" t="s">
        <v>286</v>
      </c>
      <c r="CA86" s="99" t="s">
        <v>286</v>
      </c>
      <c r="CB86" s="100" t="s">
        <v>286</v>
      </c>
      <c r="CC86" s="101" t="s">
        <v>286</v>
      </c>
      <c r="CD86" s="102" t="s">
        <v>286</v>
      </c>
      <c r="CE86" s="103" t="s">
        <v>286</v>
      </c>
      <c r="CF86" s="104" t="s">
        <v>286</v>
      </c>
      <c r="CG86" s="105" t="s">
        <v>286</v>
      </c>
      <c r="CH86" s="2" t="s">
        <v>286</v>
      </c>
      <c r="CI86" s="96"/>
      <c r="CJ86" s="286"/>
      <c r="CK86" s="97" t="s">
        <v>286</v>
      </c>
      <c r="CL86" s="98" t="s">
        <v>286</v>
      </c>
      <c r="CM86" s="99" t="s">
        <v>286</v>
      </c>
      <c r="CN86" s="100" t="s">
        <v>286</v>
      </c>
      <c r="CO86" s="101" t="s">
        <v>286</v>
      </c>
      <c r="CP86" s="102" t="s">
        <v>286</v>
      </c>
      <c r="CQ86" s="103" t="s">
        <v>286</v>
      </c>
      <c r="CR86" s="104" t="s">
        <v>286</v>
      </c>
      <c r="CS86" s="105" t="s">
        <v>286</v>
      </c>
      <c r="CT86" s="2" t="s">
        <v>286</v>
      </c>
      <c r="CU86" s="96"/>
      <c r="CV86" s="286"/>
      <c r="CW86" s="97" t="s">
        <v>286</v>
      </c>
      <c r="CX86" s="98" t="s">
        <v>286</v>
      </c>
      <c r="CY86" s="99" t="s">
        <v>286</v>
      </c>
      <c r="CZ86" s="100" t="s">
        <v>286</v>
      </c>
      <c r="DA86" s="101" t="s">
        <v>286</v>
      </c>
      <c r="DB86" s="102" t="s">
        <v>286</v>
      </c>
      <c r="DC86" s="103" t="s">
        <v>286</v>
      </c>
      <c r="DD86" s="104" t="s">
        <v>286</v>
      </c>
      <c r="DE86" s="105" t="s">
        <v>286</v>
      </c>
      <c r="DF86" s="2" t="s">
        <v>286</v>
      </c>
      <c r="DG86" s="96"/>
      <c r="DH86" s="286"/>
      <c r="DI86" s="97" t="s">
        <v>286</v>
      </c>
      <c r="DJ86" s="98" t="s">
        <v>286</v>
      </c>
      <c r="DK86" s="99" t="s">
        <v>286</v>
      </c>
      <c r="DL86" s="100" t="s">
        <v>286</v>
      </c>
      <c r="DM86" s="101" t="s">
        <v>286</v>
      </c>
      <c r="DN86" s="102" t="s">
        <v>286</v>
      </c>
      <c r="DO86" s="103" t="s">
        <v>286</v>
      </c>
      <c r="DP86" s="104" t="s">
        <v>286</v>
      </c>
      <c r="DQ86" s="105" t="s">
        <v>286</v>
      </c>
      <c r="DR86" s="2" t="s">
        <v>286</v>
      </c>
      <c r="DS86" s="96"/>
      <c r="DT86" s="286"/>
      <c r="DU86" s="97" t="s">
        <v>286</v>
      </c>
      <c r="DV86" s="98" t="s">
        <v>286</v>
      </c>
      <c r="DW86" s="99"/>
      <c r="DX86" s="100"/>
      <c r="DY86" s="101" t="s">
        <v>286</v>
      </c>
      <c r="DZ86" s="102" t="s">
        <v>286</v>
      </c>
      <c r="EA86" s="103" t="s">
        <v>286</v>
      </c>
      <c r="EB86" s="104" t="s">
        <v>286</v>
      </c>
      <c r="EC86" s="105" t="s">
        <v>286</v>
      </c>
      <c r="EE86" s="96"/>
      <c r="EF86" s="286"/>
      <c r="EG86" s="97" t="s">
        <v>286</v>
      </c>
      <c r="EH86" s="98" t="s">
        <v>286</v>
      </c>
      <c r="EI86" s="99" t="s">
        <v>286</v>
      </c>
      <c r="EJ86" s="100" t="s">
        <v>286</v>
      </c>
      <c r="EK86" s="101" t="s">
        <v>286</v>
      </c>
      <c r="EL86" s="102" t="s">
        <v>286</v>
      </c>
      <c r="EM86" s="103" t="s">
        <v>286</v>
      </c>
      <c r="EN86" s="104" t="s">
        <v>286</v>
      </c>
      <c r="EO86" s="105" t="s">
        <v>286</v>
      </c>
      <c r="EQ86" s="96"/>
      <c r="ER86" s="286"/>
      <c r="ES86" s="97" t="s">
        <v>286</v>
      </c>
      <c r="ET86" s="98" t="s">
        <v>286</v>
      </c>
      <c r="EU86" s="99" t="s">
        <v>286</v>
      </c>
      <c r="EV86" s="100" t="s">
        <v>286</v>
      </c>
      <c r="EW86" s="101" t="s">
        <v>286</v>
      </c>
      <c r="EX86" s="102" t="s">
        <v>286</v>
      </c>
      <c r="EY86" s="103" t="s">
        <v>286</v>
      </c>
      <c r="EZ86" s="104" t="s">
        <v>286</v>
      </c>
      <c r="FA86" s="105" t="s">
        <v>286</v>
      </c>
      <c r="FB86" s="2" t="s">
        <v>286</v>
      </c>
      <c r="FC86" s="96"/>
      <c r="FD86" s="286"/>
      <c r="FE86" s="97" t="s">
        <v>286</v>
      </c>
      <c r="FF86" s="98" t="s">
        <v>286</v>
      </c>
      <c r="FG86" s="99" t="s">
        <v>286</v>
      </c>
      <c r="FH86" s="100" t="s">
        <v>286</v>
      </c>
      <c r="FI86" s="101" t="s">
        <v>286</v>
      </c>
      <c r="FJ86" s="102" t="s">
        <v>286</v>
      </c>
      <c r="FK86" s="103" t="s">
        <v>286</v>
      </c>
      <c r="FL86" s="104" t="s">
        <v>286</v>
      </c>
      <c r="FM86" s="105" t="s">
        <v>286</v>
      </c>
      <c r="FO86" s="96"/>
      <c r="FP86" s="286"/>
      <c r="FQ86" s="97" t="s">
        <v>286</v>
      </c>
      <c r="FR86" s="98" t="s">
        <v>286</v>
      </c>
      <c r="FS86" s="99" t="s">
        <v>286</v>
      </c>
      <c r="FT86" s="100" t="s">
        <v>286</v>
      </c>
      <c r="FU86" s="101" t="s">
        <v>286</v>
      </c>
      <c r="FV86" s="102" t="s">
        <v>286</v>
      </c>
      <c r="FW86" s="103" t="s">
        <v>286</v>
      </c>
      <c r="FX86" s="104" t="s">
        <v>286</v>
      </c>
      <c r="FY86" s="105" t="s">
        <v>286</v>
      </c>
      <c r="GA86" s="96"/>
      <c r="GB86" s="286"/>
      <c r="GC86" s="97" t="s">
        <v>286</v>
      </c>
      <c r="GD86" s="98" t="s">
        <v>286</v>
      </c>
      <c r="GE86" s="99" t="s">
        <v>286</v>
      </c>
      <c r="GF86" s="100" t="s">
        <v>286</v>
      </c>
      <c r="GG86" s="101" t="s">
        <v>286</v>
      </c>
      <c r="GH86" s="102" t="s">
        <v>286</v>
      </c>
      <c r="GI86" s="103" t="s">
        <v>286</v>
      </c>
      <c r="GJ86" s="104" t="s">
        <v>286</v>
      </c>
      <c r="GK86" s="105" t="s">
        <v>286</v>
      </c>
      <c r="GL86" s="2" t="s">
        <v>286</v>
      </c>
      <c r="GM86" s="96"/>
      <c r="GN86" s="286"/>
      <c r="GO86" s="97" t="str">
        <f t="shared" si="420"/>
        <v/>
      </c>
      <c r="GP86" s="98" t="str">
        <f t="shared" si="421"/>
        <v/>
      </c>
      <c r="GQ86" s="99" t="str">
        <f>IF(GS86="","",GO$2)</f>
        <v/>
      </c>
      <c r="GR86" s="100" t="str">
        <f>IF(GS86="","",GO$3)</f>
        <v/>
      </c>
      <c r="GS86" s="101" t="str">
        <f t="shared" si="422"/>
        <v/>
      </c>
      <c r="GT86" s="102" t="str">
        <f t="shared" si="423"/>
        <v/>
      </c>
      <c r="GU86" s="103" t="str">
        <f t="shared" si="424"/>
        <v/>
      </c>
      <c r="GV86" s="104" t="str">
        <f t="shared" si="425"/>
        <v/>
      </c>
      <c r="GW86" s="105" t="str">
        <f t="shared" si="426"/>
        <v/>
      </c>
      <c r="GX86" s="2" t="str">
        <f t="shared" si="427"/>
        <v/>
      </c>
      <c r="GY86" s="96"/>
      <c r="GZ86" s="286"/>
      <c r="HA86" s="97" t="str">
        <f t="shared" si="428"/>
        <v/>
      </c>
      <c r="HB86" s="98" t="str">
        <f t="shared" si="429"/>
        <v/>
      </c>
      <c r="HC86" s="293" t="str">
        <f t="shared" si="430"/>
        <v/>
      </c>
      <c r="HD86" s="293" t="str">
        <f t="shared" si="431"/>
        <v/>
      </c>
      <c r="HE86" s="101" t="str">
        <f t="shared" si="432"/>
        <v/>
      </c>
      <c r="HF86" s="102" t="str">
        <f t="shared" si="433"/>
        <v/>
      </c>
      <c r="HG86" s="103" t="str">
        <f t="shared" si="434"/>
        <v/>
      </c>
      <c r="HH86" s="104" t="str">
        <f t="shared" si="435"/>
        <v/>
      </c>
      <c r="HI86" s="105" t="str">
        <f t="shared" si="436"/>
        <v/>
      </c>
      <c r="HJ86" s="2" t="str">
        <f t="shared" si="437"/>
        <v/>
      </c>
      <c r="HK86" s="96"/>
      <c r="HL86" s="286"/>
      <c r="HM86" s="97" t="str">
        <f t="shared" si="438"/>
        <v/>
      </c>
      <c r="HN86" s="98" t="str">
        <f t="shared" si="439"/>
        <v/>
      </c>
      <c r="HO86" s="293" t="str">
        <f t="shared" si="440"/>
        <v/>
      </c>
      <c r="HP86" s="293" t="str">
        <f t="shared" si="441"/>
        <v/>
      </c>
      <c r="HQ86" s="101" t="str">
        <f t="shared" si="442"/>
        <v/>
      </c>
      <c r="HR86" s="102" t="str">
        <f t="shared" si="443"/>
        <v/>
      </c>
      <c r="HS86" s="103" t="str">
        <f t="shared" si="444"/>
        <v/>
      </c>
      <c r="HT86" s="104" t="str">
        <f t="shared" si="357"/>
        <v/>
      </c>
      <c r="HU86" s="105" t="str">
        <f t="shared" si="445"/>
        <v/>
      </c>
      <c r="HV86" s="2" t="str">
        <f t="shared" si="446"/>
        <v/>
      </c>
      <c r="HW86" s="96"/>
      <c r="HX86" s="286"/>
      <c r="HY86" s="97" t="str">
        <f t="shared" si="447"/>
        <v/>
      </c>
      <c r="HZ86" s="98" t="str">
        <f t="shared" si="448"/>
        <v/>
      </c>
      <c r="IA86" s="293" t="str">
        <f t="shared" si="418"/>
        <v/>
      </c>
      <c r="IB86" s="293" t="str">
        <f t="shared" si="419"/>
        <v/>
      </c>
      <c r="IC86" s="101" t="str">
        <f t="shared" si="449"/>
        <v/>
      </c>
      <c r="ID86" s="102" t="str">
        <f t="shared" si="450"/>
        <v/>
      </c>
      <c r="IE86" s="103" t="str">
        <f t="shared" si="451"/>
        <v/>
      </c>
      <c r="IF86" s="104" t="str">
        <f t="shared" si="452"/>
        <v/>
      </c>
      <c r="IG86" s="105" t="str">
        <f t="shared" si="453"/>
        <v/>
      </c>
      <c r="IH86" s="2" t="str">
        <f t="shared" si="454"/>
        <v/>
      </c>
      <c r="II86" s="96"/>
      <c r="IJ86" s="286"/>
      <c r="IK86" s="291" t="str">
        <f t="shared" si="455"/>
        <v/>
      </c>
      <c r="IL86" s="292" t="str">
        <f t="shared" si="456"/>
        <v/>
      </c>
      <c r="IM86" s="293" t="str">
        <f t="shared" si="457"/>
        <v/>
      </c>
      <c r="IN86" s="293" t="str">
        <f t="shared" si="458"/>
        <v/>
      </c>
      <c r="IO86" s="294" t="str">
        <f t="shared" si="459"/>
        <v/>
      </c>
      <c r="IP86" s="295" t="str">
        <f t="shared" si="460"/>
        <v/>
      </c>
      <c r="IQ86" s="296" t="str">
        <f t="shared" si="461"/>
        <v/>
      </c>
      <c r="IR86" s="297" t="str">
        <f t="shared" si="462"/>
        <v/>
      </c>
      <c r="IS86" s="298" t="str">
        <f t="shared" si="463"/>
        <v/>
      </c>
      <c r="IT86" s="299" t="str">
        <f t="shared" si="464"/>
        <v/>
      </c>
      <c r="IU86" s="300"/>
      <c r="IV86" s="286"/>
      <c r="IW86" s="97" t="str">
        <f t="shared" si="407"/>
        <v/>
      </c>
      <c r="IX86" s="98" t="str">
        <f t="shared" si="408"/>
        <v/>
      </c>
      <c r="IY86" s="293" t="str">
        <f t="shared" si="360"/>
        <v/>
      </c>
      <c r="IZ86" s="293" t="str">
        <f t="shared" si="361"/>
        <v/>
      </c>
      <c r="JA86" s="101" t="str">
        <f t="shared" si="409"/>
        <v/>
      </c>
      <c r="JB86" s="102" t="str">
        <f t="shared" si="410"/>
        <v/>
      </c>
      <c r="JC86" s="103" t="str">
        <f t="shared" si="411"/>
        <v/>
      </c>
      <c r="JD86" s="104" t="str">
        <f t="shared" si="412"/>
        <v/>
      </c>
      <c r="JE86" s="105" t="str">
        <f t="shared" si="413"/>
        <v/>
      </c>
      <c r="JF86" s="2" t="str">
        <f t="shared" si="465"/>
        <v/>
      </c>
      <c r="JG86" s="96"/>
      <c r="JH86" s="286"/>
      <c r="JI86" s="97" t="str">
        <f t="shared" si="466"/>
        <v/>
      </c>
      <c r="JJ86" s="98" t="str">
        <f t="shared" si="467"/>
        <v/>
      </c>
      <c r="JK86" s="99"/>
      <c r="JL86" s="100"/>
      <c r="JM86" s="101" t="str">
        <f t="shared" si="468"/>
        <v/>
      </c>
      <c r="JN86" s="102" t="str">
        <f t="shared" si="469"/>
        <v/>
      </c>
      <c r="JO86" s="103" t="str">
        <f t="shared" si="470"/>
        <v/>
      </c>
      <c r="JP86" s="104" t="str">
        <f t="shared" si="471"/>
        <v/>
      </c>
      <c r="JQ86" s="105" t="str">
        <f t="shared" si="472"/>
        <v/>
      </c>
      <c r="JR86" s="2" t="str">
        <f t="shared" si="473"/>
        <v/>
      </c>
      <c r="JS86" s="96"/>
      <c r="JT86" s="286"/>
      <c r="JU86" s="97" t="str">
        <f t="shared" si="474"/>
        <v/>
      </c>
      <c r="JV86" s="98" t="str">
        <f t="shared" si="475"/>
        <v/>
      </c>
      <c r="JW86" s="99"/>
      <c r="JX86" s="100"/>
      <c r="JY86" s="101" t="str">
        <f t="shared" si="476"/>
        <v/>
      </c>
      <c r="JZ86" s="102" t="str">
        <f t="shared" si="477"/>
        <v/>
      </c>
      <c r="KA86" s="103" t="str">
        <f t="shared" si="478"/>
        <v/>
      </c>
      <c r="KB86" s="104" t="str">
        <f t="shared" si="479"/>
        <v/>
      </c>
      <c r="KC86" s="105" t="str">
        <f t="shared" si="480"/>
        <v/>
      </c>
      <c r="KD86" s="2" t="str">
        <f t="shared" si="481"/>
        <v/>
      </c>
      <c r="KE86" s="96"/>
      <c r="KF86" s="286"/>
    </row>
    <row r="87" spans="1:292" ht="13.5" customHeight="1" x14ac:dyDescent="0.2">
      <c r="A87" s="21"/>
      <c r="B87" s="96" t="s">
        <v>295</v>
      </c>
      <c r="C87" s="2" t="s">
        <v>296</v>
      </c>
      <c r="D87" s="286"/>
      <c r="E87" s="97">
        <v>33340</v>
      </c>
      <c r="F87" s="98" t="s">
        <v>288</v>
      </c>
      <c r="G87" s="99">
        <v>32711</v>
      </c>
      <c r="H87" s="100">
        <v>33340</v>
      </c>
      <c r="I87" s="101" t="s">
        <v>595</v>
      </c>
      <c r="J87" s="102" t="s">
        <v>596</v>
      </c>
      <c r="K87" s="103" t="s">
        <v>531</v>
      </c>
      <c r="L87" s="104" t="s">
        <v>1423</v>
      </c>
      <c r="M87" s="105" t="s">
        <v>597</v>
      </c>
      <c r="O87" s="96"/>
      <c r="P87" s="286"/>
      <c r="Q87" s="97">
        <v>33718</v>
      </c>
      <c r="R87" s="98" t="s">
        <v>507</v>
      </c>
      <c r="S87" s="99">
        <v>33340</v>
      </c>
      <c r="T87" s="100">
        <v>33718</v>
      </c>
      <c r="U87" s="101" t="s">
        <v>595</v>
      </c>
      <c r="V87" s="102" t="s">
        <v>596</v>
      </c>
      <c r="W87" s="103" t="s">
        <v>531</v>
      </c>
      <c r="X87" s="104" t="s">
        <v>1423</v>
      </c>
      <c r="Y87" s="105" t="s">
        <v>597</v>
      </c>
      <c r="Z87" s="2" t="s">
        <v>286</v>
      </c>
      <c r="AA87" s="96"/>
      <c r="AB87" s="286"/>
      <c r="AC87" s="97">
        <v>34056</v>
      </c>
      <c r="AD87" s="98" t="s">
        <v>508</v>
      </c>
      <c r="AE87" s="99">
        <v>33783</v>
      </c>
      <c r="AF87" s="100">
        <v>33817</v>
      </c>
      <c r="AG87" s="101" t="s">
        <v>598</v>
      </c>
      <c r="AH87" s="102" t="s">
        <v>599</v>
      </c>
      <c r="AI87" s="103" t="s">
        <v>531</v>
      </c>
      <c r="AJ87" s="104" t="s">
        <v>1328</v>
      </c>
      <c r="AK87" s="105" t="s">
        <v>600</v>
      </c>
      <c r="AM87" s="96"/>
      <c r="AN87" s="286"/>
      <c r="AO87" s="97">
        <v>34464</v>
      </c>
      <c r="AP87" s="98" t="s">
        <v>510</v>
      </c>
      <c r="AQ87" s="99">
        <v>34087</v>
      </c>
      <c r="AR87" s="100">
        <v>34443</v>
      </c>
      <c r="AS87" s="101" t="s">
        <v>601</v>
      </c>
      <c r="AT87" s="102" t="s">
        <v>602</v>
      </c>
      <c r="AU87" s="103" t="s">
        <v>531</v>
      </c>
      <c r="AV87" s="104" t="s">
        <v>1328</v>
      </c>
      <c r="AW87" s="105" t="s">
        <v>603</v>
      </c>
      <c r="AX87" s="2" t="s">
        <v>286</v>
      </c>
      <c r="AY87" s="96" t="s">
        <v>509</v>
      </c>
      <c r="AZ87" s="286"/>
      <c r="BA87" s="97">
        <v>34716</v>
      </c>
      <c r="BB87" s="98" t="s">
        <v>511</v>
      </c>
      <c r="BC87" s="99">
        <v>34464</v>
      </c>
      <c r="BD87" s="100">
        <v>34716</v>
      </c>
      <c r="BE87" s="101" t="s">
        <v>604</v>
      </c>
      <c r="BF87" s="102" t="s">
        <v>605</v>
      </c>
      <c r="BG87" s="103" t="s">
        <v>531</v>
      </c>
      <c r="BH87" s="104" t="s">
        <v>1357</v>
      </c>
      <c r="BI87" s="105" t="s">
        <v>606</v>
      </c>
      <c r="BJ87" s="2" t="s">
        <v>286</v>
      </c>
      <c r="BK87" s="96"/>
      <c r="BL87" s="286"/>
      <c r="BM87" s="97" t="s">
        <v>286</v>
      </c>
      <c r="BN87" s="98" t="s">
        <v>286</v>
      </c>
      <c r="BO87" s="99"/>
      <c r="BP87" s="100"/>
      <c r="BQ87" s="101" t="s">
        <v>286</v>
      </c>
      <c r="BR87" s="102" t="s">
        <v>286</v>
      </c>
      <c r="BS87" s="103" t="s">
        <v>286</v>
      </c>
      <c r="BT87" s="104" t="s">
        <v>286</v>
      </c>
      <c r="BU87" s="105" t="s">
        <v>286</v>
      </c>
      <c r="BV87" s="2" t="s">
        <v>286</v>
      </c>
      <c r="BW87" s="96"/>
      <c r="BX87" s="286"/>
      <c r="BY87" s="97" t="s">
        <v>286</v>
      </c>
      <c r="BZ87" s="98" t="s">
        <v>286</v>
      </c>
      <c r="CA87" s="99" t="s">
        <v>286</v>
      </c>
      <c r="CB87" s="100" t="s">
        <v>286</v>
      </c>
      <c r="CC87" s="101" t="s">
        <v>286</v>
      </c>
      <c r="CD87" s="102" t="s">
        <v>286</v>
      </c>
      <c r="CE87" s="103" t="s">
        <v>286</v>
      </c>
      <c r="CF87" s="104" t="s">
        <v>286</v>
      </c>
      <c r="CG87" s="105" t="s">
        <v>286</v>
      </c>
      <c r="CH87" s="2" t="s">
        <v>286</v>
      </c>
      <c r="CI87" s="96"/>
      <c r="CJ87" s="286"/>
      <c r="CK87" s="97">
        <v>36516</v>
      </c>
      <c r="CL87" s="98" t="s">
        <v>514</v>
      </c>
      <c r="CM87" s="99">
        <v>36089</v>
      </c>
      <c r="CN87" s="100">
        <v>36516</v>
      </c>
      <c r="CO87" s="101" t="s">
        <v>544</v>
      </c>
      <c r="CP87" s="102" t="s">
        <v>545</v>
      </c>
      <c r="CQ87" s="103" t="s">
        <v>531</v>
      </c>
      <c r="CR87" s="104" t="s">
        <v>1378</v>
      </c>
      <c r="CS87" s="105" t="s">
        <v>546</v>
      </c>
      <c r="CT87" s="2" t="s">
        <v>286</v>
      </c>
      <c r="CU87" s="96"/>
      <c r="CV87" s="286"/>
      <c r="CW87" s="97" t="s">
        <v>286</v>
      </c>
      <c r="CX87" s="98" t="s">
        <v>286</v>
      </c>
      <c r="CY87" s="99" t="s">
        <v>286</v>
      </c>
      <c r="CZ87" s="100" t="s">
        <v>286</v>
      </c>
      <c r="DA87" s="101" t="s">
        <v>286</v>
      </c>
      <c r="DB87" s="102" t="s">
        <v>286</v>
      </c>
      <c r="DC87" s="103" t="s">
        <v>286</v>
      </c>
      <c r="DD87" s="104" t="s">
        <v>286</v>
      </c>
      <c r="DE87" s="105" t="s">
        <v>286</v>
      </c>
      <c r="DF87" s="2" t="s">
        <v>286</v>
      </c>
      <c r="DG87" s="96"/>
      <c r="DH87" s="286"/>
      <c r="DI87" s="97">
        <v>37053</v>
      </c>
      <c r="DJ87" s="98" t="s">
        <v>516</v>
      </c>
      <c r="DK87" s="99">
        <v>36641</v>
      </c>
      <c r="DL87" s="100">
        <v>37048</v>
      </c>
      <c r="DM87" s="101" t="s">
        <v>544</v>
      </c>
      <c r="DN87" s="102" t="s">
        <v>545</v>
      </c>
      <c r="DO87" s="103" t="s">
        <v>531</v>
      </c>
      <c r="DP87" s="104" t="s">
        <v>1378</v>
      </c>
      <c r="DQ87" s="105" t="s">
        <v>546</v>
      </c>
      <c r="DR87" s="2" t="s">
        <v>286</v>
      </c>
      <c r="DS87" s="96"/>
      <c r="DT87" s="286"/>
      <c r="DU87" s="97">
        <v>38465</v>
      </c>
      <c r="DV87" s="98" t="s">
        <v>517</v>
      </c>
      <c r="DW87" s="88">
        <v>37053</v>
      </c>
      <c r="DX87" s="100">
        <v>37262</v>
      </c>
      <c r="DY87" s="101" t="s">
        <v>608</v>
      </c>
      <c r="DZ87" s="102" t="s">
        <v>609</v>
      </c>
      <c r="EA87" s="103" t="s">
        <v>531</v>
      </c>
      <c r="EB87" s="104" t="s">
        <v>1434</v>
      </c>
      <c r="EC87" s="105" t="s">
        <v>611</v>
      </c>
      <c r="EE87" s="96" t="s">
        <v>527</v>
      </c>
      <c r="EF87" s="286"/>
      <c r="EG87" s="97">
        <v>38854</v>
      </c>
      <c r="EH87" s="98" t="s">
        <v>518</v>
      </c>
      <c r="EI87" s="99">
        <v>38465</v>
      </c>
      <c r="EJ87" s="100">
        <v>38854</v>
      </c>
      <c r="EK87" s="101" t="s">
        <v>574</v>
      </c>
      <c r="EL87" s="102" t="s">
        <v>575</v>
      </c>
      <c r="EM87" s="103" t="s">
        <v>531</v>
      </c>
      <c r="EN87" s="104" t="s">
        <v>1321</v>
      </c>
      <c r="EO87" s="105" t="s">
        <v>577</v>
      </c>
      <c r="EQ87" s="96"/>
      <c r="ER87" s="286"/>
      <c r="ES87" s="97">
        <v>39576</v>
      </c>
      <c r="ET87" s="98" t="s">
        <v>519</v>
      </c>
      <c r="EU87" s="99">
        <v>38854</v>
      </c>
      <c r="EV87" s="100">
        <v>39576</v>
      </c>
      <c r="EW87" s="101" t="s">
        <v>551</v>
      </c>
      <c r="EX87" s="102" t="s">
        <v>552</v>
      </c>
      <c r="EY87" s="103" t="s">
        <v>531</v>
      </c>
      <c r="EZ87" s="104" t="s">
        <v>1354</v>
      </c>
      <c r="FA87" s="105" t="s">
        <v>554</v>
      </c>
      <c r="FB87" s="2" t="s">
        <v>286</v>
      </c>
      <c r="FC87" s="96"/>
      <c r="FD87" s="286"/>
      <c r="FE87" s="97">
        <v>40863</v>
      </c>
      <c r="FF87" s="98" t="s">
        <v>520</v>
      </c>
      <c r="FG87" s="99">
        <v>39576</v>
      </c>
      <c r="FH87" s="100">
        <v>40863</v>
      </c>
      <c r="FI87" s="101" t="s">
        <v>612</v>
      </c>
      <c r="FJ87" s="102" t="s">
        <v>613</v>
      </c>
      <c r="FK87" s="103" t="s">
        <v>531</v>
      </c>
      <c r="FL87" s="104" t="s">
        <v>1357</v>
      </c>
      <c r="FM87" s="105" t="s">
        <v>614</v>
      </c>
      <c r="FO87" s="96"/>
      <c r="FP87" s="286"/>
      <c r="FQ87" s="97">
        <v>41391</v>
      </c>
      <c r="FR87" s="98" t="s">
        <v>521</v>
      </c>
      <c r="FS87" s="99">
        <v>40863</v>
      </c>
      <c r="FT87" s="100">
        <v>41391</v>
      </c>
      <c r="FU87" s="101" t="s">
        <v>615</v>
      </c>
      <c r="FV87" s="102" t="s">
        <v>616</v>
      </c>
      <c r="FW87" s="103" t="s">
        <v>531</v>
      </c>
      <c r="FX87" s="104" t="s">
        <v>1434</v>
      </c>
      <c r="FY87" s="105" t="s">
        <v>617</v>
      </c>
      <c r="GA87" s="96"/>
      <c r="GB87" s="286"/>
      <c r="GC87" s="97">
        <f>GC$3</f>
        <v>41692</v>
      </c>
      <c r="GD87" s="98" t="s">
        <v>522</v>
      </c>
      <c r="GE87" s="99">
        <v>41391</v>
      </c>
      <c r="GF87" s="100">
        <f>GC$3</f>
        <v>41692</v>
      </c>
      <c r="GG87" s="101" t="s">
        <v>618</v>
      </c>
      <c r="GH87" s="102" t="s">
        <v>619</v>
      </c>
      <c r="GI87" s="103" t="s">
        <v>620</v>
      </c>
      <c r="GJ87" s="104" t="s">
        <v>1415</v>
      </c>
      <c r="GK87" s="105" t="s">
        <v>622</v>
      </c>
      <c r="GL87" s="2" t="s">
        <v>286</v>
      </c>
      <c r="GM87" s="96"/>
      <c r="GN87" s="286"/>
      <c r="GO87" s="97">
        <f t="shared" si="420"/>
        <v>42711</v>
      </c>
      <c r="GP87" s="98" t="str">
        <f t="shared" si="421"/>
        <v>Renzi I</v>
      </c>
      <c r="GQ87" s="99">
        <f>IF(GS87="","",GO$2)</f>
        <v>41692</v>
      </c>
      <c r="GR87" s="100">
        <v>41943</v>
      </c>
      <c r="GS87" s="101" t="str">
        <f t="shared" si="422"/>
        <v>Federica Mogherini</v>
      </c>
      <c r="GT87" s="102" t="str">
        <f t="shared" si="423"/>
        <v>1973</v>
      </c>
      <c r="GU87" s="103" t="str">
        <f t="shared" si="424"/>
        <v>female</v>
      </c>
      <c r="GV87" s="104" t="str">
        <f t="shared" si="425"/>
        <v>it_pd01</v>
      </c>
      <c r="GW87" s="105" t="str">
        <f t="shared" si="426"/>
        <v>Mogherini_Federica_1973</v>
      </c>
      <c r="GX87" s="2" t="str">
        <f t="shared" si="427"/>
        <v/>
      </c>
      <c r="GY87" s="96"/>
      <c r="GZ87" s="165" t="s">
        <v>2499</v>
      </c>
      <c r="HA87" s="97">
        <f t="shared" si="428"/>
        <v>43465</v>
      </c>
      <c r="HB87" s="98" t="str">
        <f t="shared" si="429"/>
        <v>Gentiloni I</v>
      </c>
      <c r="HC87" s="293">
        <f t="shared" si="430"/>
        <v>42716</v>
      </c>
      <c r="HD87" s="293">
        <f t="shared" si="431"/>
        <v>43465</v>
      </c>
      <c r="HE87" s="101" t="str">
        <f t="shared" si="432"/>
        <v>Angelino Alfano</v>
      </c>
      <c r="HF87" s="102" t="str">
        <f t="shared" si="433"/>
        <v>1970</v>
      </c>
      <c r="HG87" s="103" t="str">
        <f t="shared" si="434"/>
        <v>male</v>
      </c>
      <c r="HH87" s="104" t="str">
        <f t="shared" si="435"/>
        <v>it_ncd01</v>
      </c>
      <c r="HI87" s="105" t="str">
        <f t="shared" si="436"/>
        <v>Alfano_Angelino_1970</v>
      </c>
      <c r="HJ87" s="2" t="str">
        <f t="shared" si="437"/>
        <v/>
      </c>
      <c r="HK87" s="96"/>
      <c r="HL87" s="286" t="s">
        <v>2515</v>
      </c>
      <c r="HM87" s="97">
        <f t="shared" si="438"/>
        <v>43713</v>
      </c>
      <c r="HN87" s="98" t="str">
        <f t="shared" si="439"/>
        <v>Conte I</v>
      </c>
      <c r="HO87" s="293">
        <f t="shared" si="440"/>
        <v>43252</v>
      </c>
      <c r="HP87" s="293">
        <f t="shared" si="441"/>
        <v>43713</v>
      </c>
      <c r="HQ87" s="101" t="str">
        <f t="shared" si="442"/>
        <v>Enzo Moavero Milanesi</v>
      </c>
      <c r="HR87" s="102" t="str">
        <f t="shared" si="443"/>
        <v>1954</v>
      </c>
      <c r="HS87" s="103" t="str">
        <f t="shared" si="444"/>
        <v>male</v>
      </c>
      <c r="HT87" s="104" t="str">
        <f t="shared" si="357"/>
        <v>it_independent01</v>
      </c>
      <c r="HU87" s="105" t="str">
        <f t="shared" si="445"/>
        <v>Milanesi_Enzo_1954</v>
      </c>
      <c r="HV87" s="2" t="str">
        <f t="shared" si="446"/>
        <v/>
      </c>
      <c r="HW87" s="96"/>
      <c r="HX87" s="286" t="s">
        <v>2555</v>
      </c>
      <c r="HY87" s="97">
        <f t="shared" si="447"/>
        <v>44240</v>
      </c>
      <c r="HZ87" s="98" t="str">
        <f t="shared" si="448"/>
        <v>Conte II</v>
      </c>
      <c r="IA87" s="293">
        <f t="shared" si="418"/>
        <v>43713</v>
      </c>
      <c r="IB87" s="293">
        <f t="shared" si="419"/>
        <v>44240</v>
      </c>
      <c r="IC87" s="101" t="str">
        <f t="shared" si="449"/>
        <v>Luigi Di Maio</v>
      </c>
      <c r="ID87" s="102" t="str">
        <f t="shared" si="450"/>
        <v>1986</v>
      </c>
      <c r="IE87" s="103" t="str">
        <f t="shared" si="451"/>
        <v>male</v>
      </c>
      <c r="IF87" s="104" t="str">
        <f t="shared" si="452"/>
        <v>it_m5s01</v>
      </c>
      <c r="IG87" s="105" t="str">
        <f t="shared" si="453"/>
        <v>Maio_Luigi_1986</v>
      </c>
      <c r="IH87" s="2" t="str">
        <f t="shared" si="454"/>
        <v/>
      </c>
      <c r="II87" s="96"/>
      <c r="IJ87" s="286" t="s">
        <v>2641</v>
      </c>
      <c r="IK87" s="291" t="str">
        <f t="shared" si="455"/>
        <v/>
      </c>
      <c r="IL87" s="292" t="str">
        <f t="shared" si="456"/>
        <v/>
      </c>
      <c r="IM87" s="293" t="str">
        <f t="shared" si="457"/>
        <v/>
      </c>
      <c r="IN87" s="293" t="str">
        <f t="shared" si="458"/>
        <v/>
      </c>
      <c r="IO87" s="294" t="str">
        <f t="shared" si="459"/>
        <v/>
      </c>
      <c r="IP87" s="295" t="str">
        <f t="shared" si="460"/>
        <v/>
      </c>
      <c r="IQ87" s="296" t="str">
        <f t="shared" si="461"/>
        <v/>
      </c>
      <c r="IR87" s="297" t="str">
        <f t="shared" si="462"/>
        <v/>
      </c>
      <c r="IS87" s="298" t="str">
        <f t="shared" si="463"/>
        <v/>
      </c>
      <c r="IT87" s="299" t="str">
        <f t="shared" si="464"/>
        <v/>
      </c>
      <c r="IU87" s="300"/>
      <c r="IV87" s="286"/>
      <c r="IW87" s="97" t="str">
        <f t="shared" si="407"/>
        <v/>
      </c>
      <c r="IX87" s="98" t="str">
        <f t="shared" si="408"/>
        <v/>
      </c>
      <c r="IY87" s="293" t="str">
        <f t="shared" si="360"/>
        <v/>
      </c>
      <c r="IZ87" s="293" t="str">
        <f t="shared" si="361"/>
        <v/>
      </c>
      <c r="JA87" s="101" t="str">
        <f t="shared" si="409"/>
        <v/>
      </c>
      <c r="JB87" s="102" t="str">
        <f t="shared" si="410"/>
        <v/>
      </c>
      <c r="JC87" s="103" t="str">
        <f t="shared" si="411"/>
        <v/>
      </c>
      <c r="JD87" s="104" t="str">
        <f t="shared" si="412"/>
        <v/>
      </c>
      <c r="JE87" s="105" t="str">
        <f t="shared" si="413"/>
        <v/>
      </c>
      <c r="JF87" s="2" t="str">
        <f t="shared" si="465"/>
        <v/>
      </c>
      <c r="JG87" s="96"/>
      <c r="JH87" s="286"/>
      <c r="JI87" s="97" t="str">
        <f t="shared" si="466"/>
        <v/>
      </c>
      <c r="JJ87" s="98" t="str">
        <f t="shared" si="467"/>
        <v/>
      </c>
      <c r="JK87" s="99"/>
      <c r="JL87" s="100"/>
      <c r="JM87" s="101" t="str">
        <f t="shared" si="468"/>
        <v/>
      </c>
      <c r="JN87" s="102" t="str">
        <f t="shared" si="469"/>
        <v/>
      </c>
      <c r="JO87" s="103" t="str">
        <f t="shared" si="470"/>
        <v/>
      </c>
      <c r="JP87" s="104" t="str">
        <f t="shared" si="471"/>
        <v/>
      </c>
      <c r="JQ87" s="105" t="str">
        <f t="shared" si="472"/>
        <v/>
      </c>
      <c r="JR87" s="2" t="str">
        <f t="shared" si="473"/>
        <v/>
      </c>
      <c r="JS87" s="96"/>
      <c r="JT87" s="286"/>
      <c r="JU87" s="97" t="str">
        <f t="shared" si="474"/>
        <v/>
      </c>
      <c r="JV87" s="98" t="str">
        <f t="shared" si="475"/>
        <v/>
      </c>
      <c r="JW87" s="99"/>
      <c r="JX87" s="100"/>
      <c r="JY87" s="101" t="str">
        <f t="shared" si="476"/>
        <v/>
      </c>
      <c r="JZ87" s="102" t="str">
        <f t="shared" si="477"/>
        <v/>
      </c>
      <c r="KA87" s="103" t="str">
        <f t="shared" si="478"/>
        <v/>
      </c>
      <c r="KB87" s="104" t="str">
        <f t="shared" si="479"/>
        <v/>
      </c>
      <c r="KC87" s="105" t="str">
        <f t="shared" si="480"/>
        <v/>
      </c>
      <c r="KD87" s="2" t="str">
        <f t="shared" si="481"/>
        <v/>
      </c>
      <c r="KE87" s="96"/>
      <c r="KF87" s="286"/>
    </row>
    <row r="88" spans="1:292" ht="13.5" customHeight="1" x14ac:dyDescent="0.2">
      <c r="A88" s="21"/>
      <c r="B88" s="96" t="s">
        <v>295</v>
      </c>
      <c r="C88" s="2" t="s">
        <v>296</v>
      </c>
      <c r="D88" s="286"/>
      <c r="E88" s="97" t="s">
        <v>286</v>
      </c>
      <c r="F88" s="98" t="s">
        <v>286</v>
      </c>
      <c r="G88" s="99" t="s">
        <v>286</v>
      </c>
      <c r="H88" s="100" t="s">
        <v>286</v>
      </c>
      <c r="I88" s="101" t="s">
        <v>286</v>
      </c>
      <c r="J88" s="102" t="s">
        <v>286</v>
      </c>
      <c r="K88" s="103" t="s">
        <v>286</v>
      </c>
      <c r="L88" s="104" t="s">
        <v>286</v>
      </c>
      <c r="M88" s="105" t="s">
        <v>286</v>
      </c>
      <c r="O88" s="96"/>
      <c r="P88" s="286"/>
      <c r="Q88" s="97" t="s">
        <v>286</v>
      </c>
      <c r="R88" s="98" t="s">
        <v>286</v>
      </c>
      <c r="S88" s="99" t="s">
        <v>286</v>
      </c>
      <c r="T88" s="100" t="s">
        <v>286</v>
      </c>
      <c r="U88" s="101" t="s">
        <v>286</v>
      </c>
      <c r="V88" s="102" t="s">
        <v>286</v>
      </c>
      <c r="W88" s="103" t="s">
        <v>286</v>
      </c>
      <c r="X88" s="104" t="s">
        <v>286</v>
      </c>
      <c r="Y88" s="105" t="s">
        <v>286</v>
      </c>
      <c r="Z88" s="2" t="s">
        <v>286</v>
      </c>
      <c r="AA88" s="96"/>
      <c r="AB88" s="286"/>
      <c r="AC88" s="97">
        <v>34056</v>
      </c>
      <c r="AD88" s="98" t="s">
        <v>508</v>
      </c>
      <c r="AE88" s="99">
        <v>33817</v>
      </c>
      <c r="AF88" s="100">
        <v>34056</v>
      </c>
      <c r="AG88" s="101" t="s">
        <v>623</v>
      </c>
      <c r="AH88" s="102" t="s">
        <v>539</v>
      </c>
      <c r="AI88" s="103" t="s">
        <v>531</v>
      </c>
      <c r="AJ88" s="104" t="s">
        <v>1328</v>
      </c>
      <c r="AK88" s="105" t="s">
        <v>624</v>
      </c>
      <c r="AM88" s="96"/>
      <c r="AN88" s="286" t="s">
        <v>1195</v>
      </c>
      <c r="AO88" s="97">
        <v>34464</v>
      </c>
      <c r="AP88" s="98" t="s">
        <v>510</v>
      </c>
      <c r="AQ88" s="99">
        <v>34443</v>
      </c>
      <c r="AR88" s="100">
        <v>34464</v>
      </c>
      <c r="AS88" s="101" t="s">
        <v>625</v>
      </c>
      <c r="AT88" s="102" t="s">
        <v>626</v>
      </c>
      <c r="AU88" s="103" t="s">
        <v>531</v>
      </c>
      <c r="AV88" s="104" t="s">
        <v>1328</v>
      </c>
      <c r="AW88" s="105" t="s">
        <v>627</v>
      </c>
      <c r="AX88" s="286" t="s">
        <v>1198</v>
      </c>
      <c r="AY88" s="96"/>
      <c r="AZ88" s="286"/>
      <c r="BA88" s="97" t="s">
        <v>286</v>
      </c>
      <c r="BB88" s="98" t="s">
        <v>286</v>
      </c>
      <c r="BC88" s="99" t="s">
        <v>286</v>
      </c>
      <c r="BD88" s="100" t="s">
        <v>286</v>
      </c>
      <c r="BE88" s="101" t="s">
        <v>286</v>
      </c>
      <c r="BF88" s="102" t="s">
        <v>286</v>
      </c>
      <c r="BG88" s="103" t="s">
        <v>286</v>
      </c>
      <c r="BH88" s="104" t="s">
        <v>286</v>
      </c>
      <c r="BI88" s="105" t="s">
        <v>286</v>
      </c>
      <c r="BJ88" s="2" t="s">
        <v>286</v>
      </c>
      <c r="BK88" s="96"/>
      <c r="BL88" s="286"/>
      <c r="BM88" s="97" t="s">
        <v>286</v>
      </c>
      <c r="BN88" s="98" t="s">
        <v>286</v>
      </c>
      <c r="BO88" s="99" t="s">
        <v>286</v>
      </c>
      <c r="BP88" s="100" t="s">
        <v>286</v>
      </c>
      <c r="BQ88" s="101" t="s">
        <v>286</v>
      </c>
      <c r="BR88" s="102" t="s">
        <v>286</v>
      </c>
      <c r="BS88" s="103" t="s">
        <v>286</v>
      </c>
      <c r="BT88" s="104" t="s">
        <v>286</v>
      </c>
      <c r="BU88" s="105" t="s">
        <v>286</v>
      </c>
      <c r="BV88" s="2" t="s">
        <v>286</v>
      </c>
      <c r="BW88" s="96"/>
      <c r="BX88" s="286"/>
      <c r="BY88" s="97" t="s">
        <v>286</v>
      </c>
      <c r="BZ88" s="98" t="s">
        <v>286</v>
      </c>
      <c r="CA88" s="99" t="s">
        <v>286</v>
      </c>
      <c r="CB88" s="100" t="s">
        <v>286</v>
      </c>
      <c r="CC88" s="101" t="s">
        <v>286</v>
      </c>
      <c r="CD88" s="102" t="s">
        <v>286</v>
      </c>
      <c r="CE88" s="103" t="s">
        <v>286</v>
      </c>
      <c r="CF88" s="104" t="s">
        <v>286</v>
      </c>
      <c r="CG88" s="105" t="s">
        <v>286</v>
      </c>
      <c r="CH88" s="2" t="s">
        <v>286</v>
      </c>
      <c r="CI88" s="96"/>
      <c r="CJ88" s="286"/>
      <c r="CK88" s="97" t="s">
        <v>286</v>
      </c>
      <c r="CL88" s="98" t="s">
        <v>286</v>
      </c>
      <c r="CM88" s="99" t="s">
        <v>286</v>
      </c>
      <c r="CN88" s="100" t="s">
        <v>286</v>
      </c>
      <c r="CO88" s="101" t="s">
        <v>286</v>
      </c>
      <c r="CP88" s="102" t="s">
        <v>286</v>
      </c>
      <c r="CQ88" s="103" t="s">
        <v>286</v>
      </c>
      <c r="CR88" s="104" t="s">
        <v>286</v>
      </c>
      <c r="CS88" s="105" t="s">
        <v>286</v>
      </c>
      <c r="CT88" s="2" t="s">
        <v>286</v>
      </c>
      <c r="CU88" s="96"/>
      <c r="CV88" s="286"/>
      <c r="CW88" s="97" t="s">
        <v>286</v>
      </c>
      <c r="CX88" s="98" t="s">
        <v>286</v>
      </c>
      <c r="CY88" s="99" t="s">
        <v>286</v>
      </c>
      <c r="CZ88" s="100" t="s">
        <v>286</v>
      </c>
      <c r="DA88" s="101" t="s">
        <v>286</v>
      </c>
      <c r="DB88" s="102" t="s">
        <v>286</v>
      </c>
      <c r="DC88" s="103" t="s">
        <v>286</v>
      </c>
      <c r="DD88" s="104" t="s">
        <v>286</v>
      </c>
      <c r="DE88" s="105" t="s">
        <v>286</v>
      </c>
      <c r="DF88" s="2" t="s">
        <v>286</v>
      </c>
      <c r="DG88" s="96"/>
      <c r="DH88" s="286"/>
      <c r="DI88" s="97">
        <v>37053</v>
      </c>
      <c r="DJ88" s="98" t="s">
        <v>516</v>
      </c>
      <c r="DK88" s="99">
        <v>37048</v>
      </c>
      <c r="DL88" s="100">
        <v>37053</v>
      </c>
      <c r="DM88" s="101" t="s">
        <v>534</v>
      </c>
      <c r="DN88" s="102" t="s">
        <v>555</v>
      </c>
      <c r="DO88" s="103" t="s">
        <v>531</v>
      </c>
      <c r="DP88" s="104" t="s">
        <v>1354</v>
      </c>
      <c r="DQ88" s="105" t="s">
        <v>556</v>
      </c>
      <c r="DR88" s="2" t="s">
        <v>286</v>
      </c>
      <c r="DS88" s="96"/>
      <c r="DT88" s="286"/>
      <c r="DU88" s="97">
        <v>38465</v>
      </c>
      <c r="DV88" s="98" t="s">
        <v>517</v>
      </c>
      <c r="DW88" s="99">
        <v>37262</v>
      </c>
      <c r="DX88" s="100">
        <v>37574</v>
      </c>
      <c r="DY88" s="101" t="s">
        <v>523</v>
      </c>
      <c r="DZ88" s="102" t="s">
        <v>541</v>
      </c>
      <c r="EA88" s="103" t="s">
        <v>531</v>
      </c>
      <c r="EB88" s="104" t="s">
        <v>1357</v>
      </c>
      <c r="EC88" s="105" t="s">
        <v>543</v>
      </c>
      <c r="ED88" s="286" t="s">
        <v>1198</v>
      </c>
      <c r="EE88" s="96"/>
      <c r="EG88" s="97" t="s">
        <v>286</v>
      </c>
      <c r="EH88" s="98" t="s">
        <v>286</v>
      </c>
      <c r="EI88" s="99" t="s">
        <v>286</v>
      </c>
      <c r="EJ88" s="100" t="s">
        <v>286</v>
      </c>
      <c r="EK88" s="101" t="s">
        <v>286</v>
      </c>
      <c r="EL88" s="102" t="s">
        <v>286</v>
      </c>
      <c r="EM88" s="103" t="s">
        <v>286</v>
      </c>
      <c r="EN88" s="104" t="s">
        <v>286</v>
      </c>
      <c r="EO88" s="105" t="s">
        <v>286</v>
      </c>
      <c r="EQ88" s="96"/>
      <c r="ER88" s="286"/>
      <c r="ES88" s="97" t="s">
        <v>286</v>
      </c>
      <c r="ET88" s="98" t="s">
        <v>286</v>
      </c>
      <c r="EU88" s="99" t="s">
        <v>286</v>
      </c>
      <c r="EV88" s="100" t="s">
        <v>286</v>
      </c>
      <c r="EW88" s="101" t="s">
        <v>286</v>
      </c>
      <c r="EX88" s="102" t="s">
        <v>286</v>
      </c>
      <c r="EY88" s="103" t="s">
        <v>286</v>
      </c>
      <c r="EZ88" s="104"/>
      <c r="FA88" s="105" t="s">
        <v>286</v>
      </c>
      <c r="FB88" s="2" t="s">
        <v>286</v>
      </c>
      <c r="FC88" s="96"/>
      <c r="FD88" s="286"/>
      <c r="FE88" s="97" t="s">
        <v>286</v>
      </c>
      <c r="FF88" s="98" t="s">
        <v>286</v>
      </c>
      <c r="FG88" s="99" t="s">
        <v>286</v>
      </c>
      <c r="FH88" s="100" t="s">
        <v>286</v>
      </c>
      <c r="FI88" s="101" t="s">
        <v>286</v>
      </c>
      <c r="FJ88" s="102" t="s">
        <v>286</v>
      </c>
      <c r="FK88" s="103" t="s">
        <v>286</v>
      </c>
      <c r="FL88" s="104" t="s">
        <v>286</v>
      </c>
      <c r="FM88" s="105" t="s">
        <v>286</v>
      </c>
      <c r="FO88" s="96"/>
      <c r="FP88" s="286"/>
      <c r="FQ88" s="97" t="s">
        <v>286</v>
      </c>
      <c r="FR88" s="98" t="s">
        <v>286</v>
      </c>
      <c r="FS88" s="99" t="s">
        <v>286</v>
      </c>
      <c r="FT88" s="100" t="s">
        <v>286</v>
      </c>
      <c r="FU88" s="101" t="s">
        <v>286</v>
      </c>
      <c r="FV88" s="102" t="s">
        <v>286</v>
      </c>
      <c r="FW88" s="103" t="s">
        <v>286</v>
      </c>
      <c r="FX88" s="104" t="s">
        <v>286</v>
      </c>
      <c r="FY88" s="105" t="s">
        <v>286</v>
      </c>
      <c r="GA88" s="96"/>
      <c r="GB88" s="286"/>
      <c r="GC88" s="97" t="s">
        <v>286</v>
      </c>
      <c r="GD88" s="98" t="s">
        <v>286</v>
      </c>
      <c r="GE88" s="99" t="s">
        <v>286</v>
      </c>
      <c r="GF88" s="100" t="s">
        <v>286</v>
      </c>
      <c r="GG88" s="101" t="s">
        <v>286</v>
      </c>
      <c r="GH88" s="102" t="s">
        <v>286</v>
      </c>
      <c r="GI88" s="103" t="s">
        <v>286</v>
      </c>
      <c r="GJ88" s="104" t="s">
        <v>286</v>
      </c>
      <c r="GK88" s="105" t="s">
        <v>286</v>
      </c>
      <c r="GL88" s="2" t="s">
        <v>286</v>
      </c>
      <c r="GM88" s="96"/>
      <c r="GN88" s="286"/>
      <c r="GO88" s="97">
        <f t="shared" si="420"/>
        <v>42711</v>
      </c>
      <c r="GP88" s="98" t="str">
        <f t="shared" si="421"/>
        <v>Renzi I</v>
      </c>
      <c r="GQ88" s="100">
        <v>41943</v>
      </c>
      <c r="GR88" s="100">
        <f>IF(GS88="","",GO$3)</f>
        <v>42711</v>
      </c>
      <c r="GS88" s="101" t="str">
        <f t="shared" si="422"/>
        <v>Paolo Gentiloni</v>
      </c>
      <c r="GT88" s="102" t="str">
        <f t="shared" si="423"/>
        <v>1954</v>
      </c>
      <c r="GU88" s="103" t="str">
        <f t="shared" si="424"/>
        <v>male</v>
      </c>
      <c r="GV88" s="104" t="str">
        <f t="shared" si="425"/>
        <v>it_pd01</v>
      </c>
      <c r="GW88" s="105" t="str">
        <f t="shared" si="426"/>
        <v>Gentiloni_Paolo_1954</v>
      </c>
      <c r="GX88" s="2" t="str">
        <f t="shared" si="427"/>
        <v/>
      </c>
      <c r="GY88" s="96"/>
      <c r="GZ88" s="2" t="s">
        <v>2500</v>
      </c>
      <c r="HA88" s="97" t="str">
        <f t="shared" si="428"/>
        <v/>
      </c>
      <c r="HB88" s="98" t="str">
        <f t="shared" si="429"/>
        <v/>
      </c>
      <c r="HC88" s="293" t="str">
        <f t="shared" si="430"/>
        <v/>
      </c>
      <c r="HD88" s="293" t="str">
        <f t="shared" si="431"/>
        <v/>
      </c>
      <c r="HE88" s="101" t="str">
        <f t="shared" si="432"/>
        <v/>
      </c>
      <c r="HF88" s="102" t="str">
        <f t="shared" si="433"/>
        <v/>
      </c>
      <c r="HG88" s="103" t="str">
        <f t="shared" si="434"/>
        <v/>
      </c>
      <c r="HH88" s="104" t="str">
        <f t="shared" si="435"/>
        <v/>
      </c>
      <c r="HI88" s="105" t="str">
        <f t="shared" si="436"/>
        <v/>
      </c>
      <c r="HJ88" s="2" t="str">
        <f t="shared" si="437"/>
        <v/>
      </c>
      <c r="HK88" s="96"/>
      <c r="HL88" s="286"/>
      <c r="HM88" s="97" t="str">
        <f t="shared" si="438"/>
        <v/>
      </c>
      <c r="HN88" s="98" t="str">
        <f t="shared" si="439"/>
        <v/>
      </c>
      <c r="HO88" s="293" t="str">
        <f t="shared" si="440"/>
        <v/>
      </c>
      <c r="HP88" s="293" t="str">
        <f t="shared" si="441"/>
        <v/>
      </c>
      <c r="HQ88" s="101" t="str">
        <f t="shared" si="442"/>
        <v/>
      </c>
      <c r="HR88" s="102" t="str">
        <f t="shared" si="443"/>
        <v/>
      </c>
      <c r="HS88" s="103" t="str">
        <f t="shared" si="444"/>
        <v/>
      </c>
      <c r="HT88" s="104" t="str">
        <f t="shared" si="357"/>
        <v/>
      </c>
      <c r="HU88" s="105" t="str">
        <f t="shared" si="445"/>
        <v/>
      </c>
      <c r="HV88" s="2" t="str">
        <f t="shared" si="446"/>
        <v/>
      </c>
      <c r="HW88" s="96"/>
      <c r="HX88" s="286"/>
      <c r="HY88" s="97" t="str">
        <f t="shared" si="447"/>
        <v/>
      </c>
      <c r="HZ88" s="98" t="str">
        <f t="shared" si="448"/>
        <v/>
      </c>
      <c r="IA88" s="293" t="str">
        <f t="shared" si="418"/>
        <v/>
      </c>
      <c r="IB88" s="293" t="str">
        <f t="shared" si="419"/>
        <v/>
      </c>
      <c r="IC88" s="101" t="str">
        <f t="shared" si="449"/>
        <v/>
      </c>
      <c r="ID88" s="102" t="str">
        <f t="shared" si="450"/>
        <v/>
      </c>
      <c r="IE88" s="103" t="str">
        <f t="shared" si="451"/>
        <v/>
      </c>
      <c r="IF88" s="104" t="str">
        <f t="shared" si="452"/>
        <v/>
      </c>
      <c r="IG88" s="105" t="str">
        <f t="shared" si="453"/>
        <v/>
      </c>
      <c r="IH88" s="2" t="str">
        <f t="shared" si="454"/>
        <v/>
      </c>
      <c r="II88" s="96"/>
      <c r="IJ88" s="286"/>
      <c r="IK88" s="291" t="str">
        <f t="shared" si="455"/>
        <v/>
      </c>
      <c r="IL88" s="292" t="str">
        <f t="shared" si="456"/>
        <v/>
      </c>
      <c r="IM88" s="293" t="str">
        <f t="shared" si="457"/>
        <v/>
      </c>
      <c r="IN88" s="293" t="str">
        <f t="shared" si="458"/>
        <v/>
      </c>
      <c r="IO88" s="294" t="str">
        <f t="shared" si="459"/>
        <v/>
      </c>
      <c r="IP88" s="295" t="str">
        <f t="shared" si="460"/>
        <v/>
      </c>
      <c r="IQ88" s="296" t="str">
        <f t="shared" si="461"/>
        <v/>
      </c>
      <c r="IR88" s="297" t="str">
        <f t="shared" si="462"/>
        <v/>
      </c>
      <c r="IS88" s="298" t="str">
        <f t="shared" si="463"/>
        <v/>
      </c>
      <c r="IT88" s="299" t="str">
        <f t="shared" si="464"/>
        <v/>
      </c>
      <c r="IU88" s="300"/>
      <c r="IV88" s="286"/>
      <c r="IW88" s="97" t="str">
        <f t="shared" si="407"/>
        <v/>
      </c>
      <c r="IX88" s="98" t="str">
        <f t="shared" si="408"/>
        <v/>
      </c>
      <c r="IY88" s="293" t="str">
        <f t="shared" si="360"/>
        <v/>
      </c>
      <c r="IZ88" s="293" t="str">
        <f t="shared" si="361"/>
        <v/>
      </c>
      <c r="JA88" s="101" t="str">
        <f t="shared" si="409"/>
        <v/>
      </c>
      <c r="JB88" s="102" t="str">
        <f t="shared" si="410"/>
        <v/>
      </c>
      <c r="JC88" s="103" t="str">
        <f t="shared" si="411"/>
        <v/>
      </c>
      <c r="JD88" s="104" t="str">
        <f t="shared" si="412"/>
        <v/>
      </c>
      <c r="JE88" s="105" t="str">
        <f t="shared" si="413"/>
        <v/>
      </c>
      <c r="JF88" s="2" t="str">
        <f t="shared" si="465"/>
        <v/>
      </c>
      <c r="JG88" s="96"/>
      <c r="JH88" s="286"/>
      <c r="JI88" s="97" t="str">
        <f t="shared" si="466"/>
        <v/>
      </c>
      <c r="JJ88" s="98" t="str">
        <f t="shared" si="467"/>
        <v/>
      </c>
      <c r="JK88" s="99"/>
      <c r="JL88" s="100"/>
      <c r="JM88" s="101" t="str">
        <f t="shared" si="468"/>
        <v/>
      </c>
      <c r="JN88" s="102" t="str">
        <f t="shared" si="469"/>
        <v/>
      </c>
      <c r="JO88" s="103" t="str">
        <f t="shared" si="470"/>
        <v/>
      </c>
      <c r="JP88" s="104" t="str">
        <f t="shared" si="471"/>
        <v/>
      </c>
      <c r="JQ88" s="105" t="str">
        <f t="shared" si="472"/>
        <v/>
      </c>
      <c r="JR88" s="2" t="str">
        <f t="shared" si="473"/>
        <v/>
      </c>
      <c r="JS88" s="96"/>
      <c r="JT88" s="286"/>
      <c r="JU88" s="97" t="str">
        <f t="shared" si="474"/>
        <v/>
      </c>
      <c r="JV88" s="98" t="str">
        <f t="shared" si="475"/>
        <v/>
      </c>
      <c r="JW88" s="99"/>
      <c r="JX88" s="100"/>
      <c r="JY88" s="101" t="str">
        <f t="shared" si="476"/>
        <v/>
      </c>
      <c r="JZ88" s="102" t="str">
        <f t="shared" si="477"/>
        <v/>
      </c>
      <c r="KA88" s="103" t="str">
        <f t="shared" si="478"/>
        <v/>
      </c>
      <c r="KB88" s="104" t="str">
        <f t="shared" si="479"/>
        <v/>
      </c>
      <c r="KC88" s="105" t="str">
        <f t="shared" si="480"/>
        <v/>
      </c>
      <c r="KD88" s="2" t="str">
        <f t="shared" si="481"/>
        <v/>
      </c>
      <c r="KE88" s="96"/>
      <c r="KF88" s="286"/>
    </row>
    <row r="89" spans="1:292" ht="13.5" customHeight="1" x14ac:dyDescent="0.2">
      <c r="A89" s="21"/>
      <c r="B89" s="96" t="s">
        <v>295</v>
      </c>
      <c r="C89" s="2" t="s">
        <v>296</v>
      </c>
      <c r="D89" s="286"/>
      <c r="E89" s="97" t="s">
        <v>286</v>
      </c>
      <c r="F89" s="98" t="s">
        <v>286</v>
      </c>
      <c r="G89" s="99" t="s">
        <v>286</v>
      </c>
      <c r="H89" s="100" t="s">
        <v>286</v>
      </c>
      <c r="I89" s="101" t="s">
        <v>286</v>
      </c>
      <c r="J89" s="102" t="s">
        <v>286</v>
      </c>
      <c r="K89" s="103" t="s">
        <v>286</v>
      </c>
      <c r="L89" s="104" t="s">
        <v>286</v>
      </c>
      <c r="M89" s="105" t="s">
        <v>286</v>
      </c>
      <c r="O89" s="96"/>
      <c r="P89" s="286"/>
      <c r="Q89" s="97" t="s">
        <v>286</v>
      </c>
      <c r="R89" s="98" t="s">
        <v>286</v>
      </c>
      <c r="S89" s="99" t="s">
        <v>286</v>
      </c>
      <c r="T89" s="100" t="s">
        <v>286</v>
      </c>
      <c r="U89" s="101" t="s">
        <v>286</v>
      </c>
      <c r="V89" s="102" t="s">
        <v>286</v>
      </c>
      <c r="W89" s="103" t="s">
        <v>286</v>
      </c>
      <c r="X89" s="104" t="s">
        <v>286</v>
      </c>
      <c r="Y89" s="105" t="s">
        <v>286</v>
      </c>
      <c r="Z89" s="2" t="s">
        <v>286</v>
      </c>
      <c r="AA89" s="96"/>
      <c r="AB89" s="286"/>
      <c r="AC89" s="97" t="s">
        <v>286</v>
      </c>
      <c r="AD89" s="98" t="s">
        <v>286</v>
      </c>
      <c r="AE89" s="99" t="s">
        <v>286</v>
      </c>
      <c r="AF89" s="100" t="s">
        <v>286</v>
      </c>
      <c r="AG89" s="101" t="s">
        <v>286</v>
      </c>
      <c r="AH89" s="102" t="s">
        <v>286</v>
      </c>
      <c r="AI89" s="103" t="s">
        <v>286</v>
      </c>
      <c r="AJ89" s="104" t="s">
        <v>286</v>
      </c>
      <c r="AK89" s="105" t="s">
        <v>286</v>
      </c>
      <c r="AM89" s="96"/>
      <c r="AN89" s="286"/>
      <c r="AO89" s="97" t="s">
        <v>286</v>
      </c>
      <c r="AP89" s="98" t="s">
        <v>286</v>
      </c>
      <c r="AQ89" s="99" t="s">
        <v>286</v>
      </c>
      <c r="AR89" s="100" t="s">
        <v>286</v>
      </c>
      <c r="AS89" s="101" t="s">
        <v>286</v>
      </c>
      <c r="AT89" s="102" t="s">
        <v>286</v>
      </c>
      <c r="AU89" s="103" t="s">
        <v>286</v>
      </c>
      <c r="AV89" s="104" t="s">
        <v>286</v>
      </c>
      <c r="AW89" s="105" t="s">
        <v>286</v>
      </c>
      <c r="AX89" s="2" t="s">
        <v>286</v>
      </c>
      <c r="AY89" s="96"/>
      <c r="AZ89" s="286"/>
      <c r="BA89" s="97" t="s">
        <v>286</v>
      </c>
      <c r="BB89" s="98" t="s">
        <v>286</v>
      </c>
      <c r="BC89" s="99" t="s">
        <v>286</v>
      </c>
      <c r="BD89" s="100" t="s">
        <v>286</v>
      </c>
      <c r="BE89" s="101" t="s">
        <v>286</v>
      </c>
      <c r="BF89" s="102" t="s">
        <v>286</v>
      </c>
      <c r="BG89" s="103" t="s">
        <v>286</v>
      </c>
      <c r="BH89" s="104" t="s">
        <v>286</v>
      </c>
      <c r="BI89" s="105" t="s">
        <v>286</v>
      </c>
      <c r="BJ89" s="2" t="s">
        <v>286</v>
      </c>
      <c r="BK89" s="96"/>
      <c r="BL89" s="286"/>
      <c r="BM89" s="97" t="s">
        <v>286</v>
      </c>
      <c r="BN89" s="98" t="s">
        <v>286</v>
      </c>
      <c r="BO89" s="99" t="s">
        <v>286</v>
      </c>
      <c r="BP89" s="100" t="s">
        <v>286</v>
      </c>
      <c r="BQ89" s="101" t="s">
        <v>286</v>
      </c>
      <c r="BR89" s="102" t="s">
        <v>286</v>
      </c>
      <c r="BS89" s="103" t="s">
        <v>286</v>
      </c>
      <c r="BT89" s="104" t="s">
        <v>286</v>
      </c>
      <c r="BU89" s="105" t="s">
        <v>286</v>
      </c>
      <c r="BV89" s="2" t="s">
        <v>286</v>
      </c>
      <c r="BW89" s="96"/>
      <c r="BX89" s="286"/>
      <c r="BY89" s="97" t="s">
        <v>286</v>
      </c>
      <c r="BZ89" s="98" t="s">
        <v>286</v>
      </c>
      <c r="CA89" s="99" t="s">
        <v>286</v>
      </c>
      <c r="CB89" s="100" t="s">
        <v>286</v>
      </c>
      <c r="CC89" s="101" t="s">
        <v>286</v>
      </c>
      <c r="CD89" s="102" t="s">
        <v>286</v>
      </c>
      <c r="CE89" s="103" t="s">
        <v>286</v>
      </c>
      <c r="CF89" s="104" t="s">
        <v>286</v>
      </c>
      <c r="CG89" s="105" t="s">
        <v>286</v>
      </c>
      <c r="CH89" s="2" t="s">
        <v>286</v>
      </c>
      <c r="CI89" s="96"/>
      <c r="CJ89" s="286"/>
      <c r="CK89" s="97" t="s">
        <v>286</v>
      </c>
      <c r="CL89" s="98" t="s">
        <v>286</v>
      </c>
      <c r="CM89" s="99" t="s">
        <v>286</v>
      </c>
      <c r="CN89" s="100" t="s">
        <v>286</v>
      </c>
      <c r="CO89" s="101" t="s">
        <v>286</v>
      </c>
      <c r="CP89" s="102" t="s">
        <v>286</v>
      </c>
      <c r="CQ89" s="103" t="s">
        <v>286</v>
      </c>
      <c r="CR89" s="104" t="s">
        <v>286</v>
      </c>
      <c r="CS89" s="105" t="s">
        <v>286</v>
      </c>
      <c r="CT89" s="2" t="s">
        <v>286</v>
      </c>
      <c r="CU89" s="96"/>
      <c r="CV89" s="286"/>
      <c r="CW89" s="97" t="s">
        <v>286</v>
      </c>
      <c r="CX89" s="98" t="s">
        <v>286</v>
      </c>
      <c r="CY89" s="99" t="s">
        <v>286</v>
      </c>
      <c r="CZ89" s="100" t="s">
        <v>286</v>
      </c>
      <c r="DA89" s="101" t="s">
        <v>286</v>
      </c>
      <c r="DB89" s="102" t="s">
        <v>286</v>
      </c>
      <c r="DC89" s="103" t="s">
        <v>286</v>
      </c>
      <c r="DD89" s="104" t="s">
        <v>286</v>
      </c>
      <c r="DE89" s="105" t="s">
        <v>286</v>
      </c>
      <c r="DF89" s="2" t="s">
        <v>286</v>
      </c>
      <c r="DG89" s="96"/>
      <c r="DH89" s="286"/>
      <c r="DI89" s="97" t="s">
        <v>286</v>
      </c>
      <c r="DJ89" s="98" t="s">
        <v>286</v>
      </c>
      <c r="DK89" s="99" t="s">
        <v>286</v>
      </c>
      <c r="DL89" s="100" t="s">
        <v>286</v>
      </c>
      <c r="DM89" s="101" t="s">
        <v>286</v>
      </c>
      <c r="DN89" s="102" t="s">
        <v>286</v>
      </c>
      <c r="DO89" s="103" t="s">
        <v>286</v>
      </c>
      <c r="DP89" s="104" t="s">
        <v>286</v>
      </c>
      <c r="DQ89" s="105" t="s">
        <v>286</v>
      </c>
      <c r="DR89" s="2" t="s">
        <v>286</v>
      </c>
      <c r="DS89" s="96"/>
      <c r="DT89" s="286"/>
      <c r="DU89" s="97">
        <v>38465</v>
      </c>
      <c r="DV89" s="98" t="s">
        <v>517</v>
      </c>
      <c r="DW89" s="99">
        <v>37574</v>
      </c>
      <c r="DX89" s="100">
        <v>38309</v>
      </c>
      <c r="DY89" s="101" t="s">
        <v>612</v>
      </c>
      <c r="DZ89" s="102" t="s">
        <v>613</v>
      </c>
      <c r="EA89" s="103" t="s">
        <v>531</v>
      </c>
      <c r="EB89" s="104" t="s">
        <v>1357</v>
      </c>
      <c r="EC89" s="105" t="s">
        <v>614</v>
      </c>
      <c r="EE89" s="96"/>
      <c r="EF89" s="286"/>
      <c r="EG89" s="97" t="s">
        <v>286</v>
      </c>
      <c r="EH89" s="98" t="s">
        <v>286</v>
      </c>
      <c r="EI89" s="99" t="s">
        <v>286</v>
      </c>
      <c r="EJ89" s="100" t="s">
        <v>286</v>
      </c>
      <c r="EK89" s="101" t="s">
        <v>286</v>
      </c>
      <c r="EL89" s="102" t="s">
        <v>286</v>
      </c>
      <c r="EM89" s="103" t="s">
        <v>286</v>
      </c>
      <c r="EN89" s="104" t="s">
        <v>286</v>
      </c>
      <c r="EO89" s="105" t="s">
        <v>286</v>
      </c>
      <c r="EQ89" s="96"/>
      <c r="ER89" s="286"/>
      <c r="ES89" s="97" t="s">
        <v>286</v>
      </c>
      <c r="ET89" s="98" t="s">
        <v>286</v>
      </c>
      <c r="EU89" s="99" t="s">
        <v>286</v>
      </c>
      <c r="EV89" s="100" t="s">
        <v>286</v>
      </c>
      <c r="EW89" s="101" t="s">
        <v>286</v>
      </c>
      <c r="EX89" s="102" t="s">
        <v>286</v>
      </c>
      <c r="EY89" s="103" t="s">
        <v>286</v>
      </c>
      <c r="EZ89" s="104" t="s">
        <v>286</v>
      </c>
      <c r="FA89" s="105" t="s">
        <v>286</v>
      </c>
      <c r="FB89" s="2" t="s">
        <v>286</v>
      </c>
      <c r="FC89" s="96"/>
      <c r="FD89" s="286"/>
      <c r="FE89" s="97" t="s">
        <v>286</v>
      </c>
      <c r="FF89" s="98" t="s">
        <v>286</v>
      </c>
      <c r="FG89" s="99" t="s">
        <v>286</v>
      </c>
      <c r="FH89" s="100" t="s">
        <v>286</v>
      </c>
      <c r="FI89" s="101" t="s">
        <v>286</v>
      </c>
      <c r="FJ89" s="102" t="s">
        <v>286</v>
      </c>
      <c r="FK89" s="103" t="s">
        <v>286</v>
      </c>
      <c r="FL89" s="104" t="s">
        <v>286</v>
      </c>
      <c r="FM89" s="105" t="s">
        <v>286</v>
      </c>
      <c r="FO89" s="96"/>
      <c r="FP89" s="286"/>
      <c r="FQ89" s="97" t="s">
        <v>286</v>
      </c>
      <c r="FR89" s="98" t="s">
        <v>286</v>
      </c>
      <c r="FS89" s="99" t="s">
        <v>286</v>
      </c>
      <c r="FT89" s="100" t="s">
        <v>286</v>
      </c>
      <c r="FU89" s="101" t="s">
        <v>286</v>
      </c>
      <c r="FV89" s="102" t="s">
        <v>286</v>
      </c>
      <c r="FW89" s="103" t="s">
        <v>286</v>
      </c>
      <c r="FX89" s="104" t="s">
        <v>286</v>
      </c>
      <c r="FY89" s="105" t="s">
        <v>286</v>
      </c>
      <c r="GA89" s="96"/>
      <c r="GB89" s="286"/>
      <c r="GC89" s="97" t="s">
        <v>286</v>
      </c>
      <c r="GD89" s="98" t="s">
        <v>286</v>
      </c>
      <c r="GE89" s="99" t="s">
        <v>286</v>
      </c>
      <c r="GF89" s="100" t="s">
        <v>286</v>
      </c>
      <c r="GG89" s="101" t="s">
        <v>286</v>
      </c>
      <c r="GH89" s="102" t="s">
        <v>286</v>
      </c>
      <c r="GI89" s="103" t="s">
        <v>286</v>
      </c>
      <c r="GJ89" s="104" t="s">
        <v>286</v>
      </c>
      <c r="GK89" s="105" t="s">
        <v>286</v>
      </c>
      <c r="GL89" s="2" t="s">
        <v>286</v>
      </c>
      <c r="GM89" s="96"/>
      <c r="GN89" s="286"/>
      <c r="GO89" s="97" t="str">
        <f t="shared" si="420"/>
        <v/>
      </c>
      <c r="GP89" s="98" t="str">
        <f t="shared" si="421"/>
        <v/>
      </c>
      <c r="GQ89" s="99" t="str">
        <f>IF(GS89="","",GO$2)</f>
        <v/>
      </c>
      <c r="GR89" s="100" t="str">
        <f>IF(GS89="","",GO$3)</f>
        <v/>
      </c>
      <c r="GS89" s="101" t="str">
        <f t="shared" si="422"/>
        <v/>
      </c>
      <c r="GT89" s="102" t="str">
        <f t="shared" si="423"/>
        <v/>
      </c>
      <c r="GU89" s="103" t="str">
        <f t="shared" si="424"/>
        <v/>
      </c>
      <c r="GV89" s="104" t="str">
        <f t="shared" si="425"/>
        <v/>
      </c>
      <c r="GW89" s="105" t="str">
        <f t="shared" si="426"/>
        <v/>
      </c>
      <c r="GX89" s="2" t="str">
        <f t="shared" si="427"/>
        <v/>
      </c>
      <c r="GY89" s="96"/>
      <c r="GZ89" s="286"/>
      <c r="HA89" s="97" t="str">
        <f t="shared" si="428"/>
        <v/>
      </c>
      <c r="HB89" s="98" t="str">
        <f t="shared" si="429"/>
        <v/>
      </c>
      <c r="HC89" s="293" t="str">
        <f t="shared" si="430"/>
        <v/>
      </c>
      <c r="HD89" s="293" t="str">
        <f t="shared" si="431"/>
        <v/>
      </c>
      <c r="HE89" s="101" t="str">
        <f t="shared" si="432"/>
        <v/>
      </c>
      <c r="HF89" s="102" t="str">
        <f t="shared" si="433"/>
        <v/>
      </c>
      <c r="HG89" s="103" t="str">
        <f t="shared" si="434"/>
        <v/>
      </c>
      <c r="HH89" s="104" t="str">
        <f t="shared" si="435"/>
        <v/>
      </c>
      <c r="HI89" s="105" t="str">
        <f t="shared" si="436"/>
        <v/>
      </c>
      <c r="HJ89" s="2" t="str">
        <f t="shared" si="437"/>
        <v/>
      </c>
      <c r="HK89" s="96"/>
      <c r="HL89" s="286"/>
      <c r="HM89" s="97" t="str">
        <f t="shared" si="438"/>
        <v/>
      </c>
      <c r="HN89" s="98" t="str">
        <f t="shared" si="439"/>
        <v/>
      </c>
      <c r="HO89" s="293" t="str">
        <f t="shared" ref="HO89:HO152" si="482">IF(HQ89="","",HM$2)</f>
        <v/>
      </c>
      <c r="HP89" s="293" t="str">
        <f t="shared" ref="HP89:HP152" si="483">IF(HQ89="","",HM$3)</f>
        <v/>
      </c>
      <c r="HQ89" s="101" t="str">
        <f t="shared" si="442"/>
        <v/>
      </c>
      <c r="HR89" s="102" t="str">
        <f t="shared" si="443"/>
        <v/>
      </c>
      <c r="HS89" s="103" t="str">
        <f t="shared" si="444"/>
        <v/>
      </c>
      <c r="HT89" s="104" t="str">
        <f t="shared" si="357"/>
        <v/>
      </c>
      <c r="HU89" s="105" t="str">
        <f t="shared" si="445"/>
        <v/>
      </c>
      <c r="HV89" s="2" t="str">
        <f t="shared" si="446"/>
        <v/>
      </c>
      <c r="HW89" s="96"/>
      <c r="HX89" s="286"/>
      <c r="HY89" s="97" t="str">
        <f t="shared" si="447"/>
        <v/>
      </c>
      <c r="HZ89" s="98" t="str">
        <f t="shared" si="448"/>
        <v/>
      </c>
      <c r="IA89" s="293" t="str">
        <f t="shared" si="418"/>
        <v/>
      </c>
      <c r="IB89" s="293" t="str">
        <f t="shared" si="419"/>
        <v/>
      </c>
      <c r="IC89" s="101" t="str">
        <f t="shared" si="449"/>
        <v/>
      </c>
      <c r="ID89" s="102" t="str">
        <f t="shared" si="450"/>
        <v/>
      </c>
      <c r="IE89" s="103" t="str">
        <f t="shared" si="451"/>
        <v/>
      </c>
      <c r="IF89" s="104" t="str">
        <f t="shared" si="452"/>
        <v/>
      </c>
      <c r="IG89" s="105" t="str">
        <f t="shared" si="453"/>
        <v/>
      </c>
      <c r="IH89" s="2" t="str">
        <f t="shared" si="454"/>
        <v/>
      </c>
      <c r="II89" s="96"/>
      <c r="IJ89" s="286"/>
      <c r="IK89" s="291" t="str">
        <f t="shared" si="455"/>
        <v/>
      </c>
      <c r="IL89" s="292" t="str">
        <f t="shared" si="456"/>
        <v/>
      </c>
      <c r="IM89" s="293" t="str">
        <f t="shared" si="457"/>
        <v/>
      </c>
      <c r="IN89" s="293" t="str">
        <f t="shared" si="458"/>
        <v/>
      </c>
      <c r="IO89" s="294" t="str">
        <f t="shared" si="459"/>
        <v/>
      </c>
      <c r="IP89" s="295" t="str">
        <f t="shared" si="460"/>
        <v/>
      </c>
      <c r="IQ89" s="296" t="str">
        <f t="shared" si="461"/>
        <v/>
      </c>
      <c r="IR89" s="297" t="str">
        <f t="shared" si="462"/>
        <v/>
      </c>
      <c r="IS89" s="298" t="str">
        <f t="shared" si="463"/>
        <v/>
      </c>
      <c r="IT89" s="299" t="str">
        <f t="shared" si="464"/>
        <v/>
      </c>
      <c r="IU89" s="300"/>
      <c r="IV89" s="286"/>
      <c r="IW89" s="97" t="str">
        <f t="shared" si="407"/>
        <v/>
      </c>
      <c r="IX89" s="98" t="str">
        <f t="shared" si="408"/>
        <v/>
      </c>
      <c r="IY89" s="293" t="str">
        <f t="shared" si="360"/>
        <v/>
      </c>
      <c r="IZ89" s="293" t="str">
        <f t="shared" si="361"/>
        <v/>
      </c>
      <c r="JA89" s="101" t="str">
        <f t="shared" si="409"/>
        <v/>
      </c>
      <c r="JB89" s="102" t="str">
        <f t="shared" si="410"/>
        <v/>
      </c>
      <c r="JC89" s="103" t="str">
        <f t="shared" si="411"/>
        <v/>
      </c>
      <c r="JD89" s="104" t="str">
        <f t="shared" si="412"/>
        <v/>
      </c>
      <c r="JE89" s="105" t="str">
        <f t="shared" si="413"/>
        <v/>
      </c>
      <c r="JF89" s="2" t="str">
        <f t="shared" si="465"/>
        <v/>
      </c>
      <c r="JG89" s="96"/>
      <c r="JH89" s="286"/>
      <c r="JI89" s="97" t="str">
        <f t="shared" si="466"/>
        <v/>
      </c>
      <c r="JJ89" s="98" t="str">
        <f t="shared" si="467"/>
        <v/>
      </c>
      <c r="JK89" s="99"/>
      <c r="JL89" s="100"/>
      <c r="JM89" s="101" t="str">
        <f t="shared" si="468"/>
        <v/>
      </c>
      <c r="JN89" s="102" t="str">
        <f t="shared" si="469"/>
        <v/>
      </c>
      <c r="JO89" s="103" t="str">
        <f t="shared" si="470"/>
        <v/>
      </c>
      <c r="JP89" s="104" t="str">
        <f t="shared" si="471"/>
        <v/>
      </c>
      <c r="JQ89" s="105" t="str">
        <f t="shared" si="472"/>
        <v/>
      </c>
      <c r="JR89" s="2" t="str">
        <f t="shared" si="473"/>
        <v/>
      </c>
      <c r="JS89" s="96"/>
      <c r="JT89" s="286"/>
      <c r="JU89" s="97" t="str">
        <f t="shared" si="474"/>
        <v/>
      </c>
      <c r="JV89" s="98" t="str">
        <f t="shared" si="475"/>
        <v/>
      </c>
      <c r="JW89" s="99"/>
      <c r="JX89" s="100"/>
      <c r="JY89" s="101" t="str">
        <f t="shared" si="476"/>
        <v/>
      </c>
      <c r="JZ89" s="102" t="str">
        <f t="shared" si="477"/>
        <v/>
      </c>
      <c r="KA89" s="103" t="str">
        <f t="shared" si="478"/>
        <v/>
      </c>
      <c r="KB89" s="104" t="str">
        <f t="shared" si="479"/>
        <v/>
      </c>
      <c r="KC89" s="105" t="str">
        <f t="shared" si="480"/>
        <v/>
      </c>
      <c r="KD89" s="2" t="str">
        <f t="shared" si="481"/>
        <v/>
      </c>
      <c r="KE89" s="96"/>
      <c r="KF89" s="286"/>
    </row>
    <row r="90" spans="1:292" ht="13.5" customHeight="1" x14ac:dyDescent="0.2">
      <c r="A90" s="21"/>
      <c r="B90" s="96" t="s">
        <v>295</v>
      </c>
      <c r="C90" s="2" t="s">
        <v>296</v>
      </c>
      <c r="D90" s="286"/>
      <c r="E90" s="97" t="s">
        <v>286</v>
      </c>
      <c r="F90" s="98" t="s">
        <v>286</v>
      </c>
      <c r="G90" s="99"/>
      <c r="H90" s="100"/>
      <c r="I90" s="101" t="s">
        <v>286</v>
      </c>
      <c r="J90" s="102" t="s">
        <v>286</v>
      </c>
      <c r="K90" s="103" t="s">
        <v>286</v>
      </c>
      <c r="L90" s="104" t="s">
        <v>286</v>
      </c>
      <c r="M90" s="105" t="s">
        <v>286</v>
      </c>
      <c r="O90" s="96"/>
      <c r="P90" s="286"/>
      <c r="Q90" s="97" t="s">
        <v>286</v>
      </c>
      <c r="R90" s="98" t="s">
        <v>286</v>
      </c>
      <c r="S90" s="99"/>
      <c r="T90" s="100"/>
      <c r="U90" s="101" t="s">
        <v>286</v>
      </c>
      <c r="V90" s="102" t="s">
        <v>286</v>
      </c>
      <c r="W90" s="103" t="s">
        <v>286</v>
      </c>
      <c r="X90" s="104" t="s">
        <v>286</v>
      </c>
      <c r="Y90" s="105" t="s">
        <v>286</v>
      </c>
      <c r="Z90" s="2" t="s">
        <v>286</v>
      </c>
      <c r="AA90" s="96"/>
      <c r="AB90" s="286"/>
      <c r="AC90" s="97" t="s">
        <v>286</v>
      </c>
      <c r="AD90" s="98" t="s">
        <v>286</v>
      </c>
      <c r="AE90" s="99"/>
      <c r="AF90" s="100"/>
      <c r="AG90" s="101" t="s">
        <v>286</v>
      </c>
      <c r="AH90" s="102" t="s">
        <v>286</v>
      </c>
      <c r="AI90" s="103" t="s">
        <v>286</v>
      </c>
      <c r="AJ90" s="104" t="s">
        <v>286</v>
      </c>
      <c r="AK90" s="105" t="s">
        <v>286</v>
      </c>
      <c r="AM90" s="96"/>
      <c r="AN90" s="286"/>
      <c r="AO90" s="97" t="s">
        <v>286</v>
      </c>
      <c r="AP90" s="98" t="s">
        <v>286</v>
      </c>
      <c r="AQ90" s="99"/>
      <c r="AR90" s="100"/>
      <c r="AS90" s="101" t="s">
        <v>286</v>
      </c>
      <c r="AT90" s="102" t="s">
        <v>286</v>
      </c>
      <c r="AU90" s="103" t="s">
        <v>286</v>
      </c>
      <c r="AV90" s="104" t="s">
        <v>286</v>
      </c>
      <c r="AW90" s="105" t="s">
        <v>286</v>
      </c>
      <c r="AX90" s="2" t="s">
        <v>286</v>
      </c>
      <c r="AY90" s="96"/>
      <c r="AZ90" s="286"/>
      <c r="BA90" s="97" t="s">
        <v>286</v>
      </c>
      <c r="BB90" s="98" t="s">
        <v>286</v>
      </c>
      <c r="BC90" s="99"/>
      <c r="BD90" s="100"/>
      <c r="BE90" s="101" t="s">
        <v>286</v>
      </c>
      <c r="BF90" s="102" t="s">
        <v>286</v>
      </c>
      <c r="BG90" s="103" t="s">
        <v>286</v>
      </c>
      <c r="BH90" s="104" t="s">
        <v>286</v>
      </c>
      <c r="BI90" s="105" t="s">
        <v>286</v>
      </c>
      <c r="BJ90" s="2" t="s">
        <v>286</v>
      </c>
      <c r="BK90" s="96"/>
      <c r="BL90" s="286"/>
      <c r="BM90" s="97" t="s">
        <v>286</v>
      </c>
      <c r="BN90" s="98" t="s">
        <v>286</v>
      </c>
      <c r="BO90" s="99"/>
      <c r="BP90" s="100"/>
      <c r="BQ90" s="101" t="s">
        <v>286</v>
      </c>
      <c r="BR90" s="102" t="s">
        <v>286</v>
      </c>
      <c r="BS90" s="103" t="s">
        <v>286</v>
      </c>
      <c r="BT90" s="104" t="s">
        <v>286</v>
      </c>
      <c r="BU90" s="105" t="s">
        <v>286</v>
      </c>
      <c r="BV90" s="2" t="s">
        <v>286</v>
      </c>
      <c r="BW90" s="96"/>
      <c r="BX90" s="286"/>
      <c r="BY90" s="97" t="s">
        <v>286</v>
      </c>
      <c r="BZ90" s="98" t="s">
        <v>286</v>
      </c>
      <c r="CA90" s="99"/>
      <c r="CB90" s="100"/>
      <c r="CC90" s="101" t="s">
        <v>286</v>
      </c>
      <c r="CD90" s="102" t="s">
        <v>286</v>
      </c>
      <c r="CE90" s="103" t="s">
        <v>286</v>
      </c>
      <c r="CF90" s="104" t="s">
        <v>286</v>
      </c>
      <c r="CG90" s="105" t="s">
        <v>286</v>
      </c>
      <c r="CH90" s="2" t="s">
        <v>286</v>
      </c>
      <c r="CI90" s="96"/>
      <c r="CJ90" s="286"/>
      <c r="CK90" s="97" t="s">
        <v>286</v>
      </c>
      <c r="CL90" s="98" t="s">
        <v>286</v>
      </c>
      <c r="CM90" s="99"/>
      <c r="CN90" s="100"/>
      <c r="CO90" s="101" t="s">
        <v>286</v>
      </c>
      <c r="CP90" s="102" t="s">
        <v>286</v>
      </c>
      <c r="CQ90" s="103" t="s">
        <v>286</v>
      </c>
      <c r="CR90" s="104" t="s">
        <v>286</v>
      </c>
      <c r="CS90" s="105" t="s">
        <v>286</v>
      </c>
      <c r="CT90" s="2" t="s">
        <v>286</v>
      </c>
      <c r="CU90" s="96"/>
      <c r="CV90" s="286"/>
      <c r="CW90" s="97" t="s">
        <v>286</v>
      </c>
      <c r="CX90" s="98" t="s">
        <v>286</v>
      </c>
      <c r="CY90" s="99"/>
      <c r="CZ90" s="100"/>
      <c r="DA90" s="101" t="s">
        <v>286</v>
      </c>
      <c r="DB90" s="102" t="s">
        <v>286</v>
      </c>
      <c r="DC90" s="103" t="s">
        <v>286</v>
      </c>
      <c r="DD90" s="104" t="s">
        <v>286</v>
      </c>
      <c r="DE90" s="105" t="s">
        <v>286</v>
      </c>
      <c r="DF90" s="2" t="s">
        <v>286</v>
      </c>
      <c r="DG90" s="96"/>
      <c r="DH90" s="286"/>
      <c r="DI90" s="97" t="s">
        <v>286</v>
      </c>
      <c r="DJ90" s="98" t="s">
        <v>286</v>
      </c>
      <c r="DK90" s="99"/>
      <c r="DL90" s="100"/>
      <c r="DM90" s="101" t="s">
        <v>286</v>
      </c>
      <c r="DN90" s="102" t="s">
        <v>286</v>
      </c>
      <c r="DO90" s="103" t="s">
        <v>286</v>
      </c>
      <c r="DP90" s="104" t="s">
        <v>286</v>
      </c>
      <c r="DQ90" s="105" t="s">
        <v>286</v>
      </c>
      <c r="DR90" s="2" t="s">
        <v>286</v>
      </c>
      <c r="DS90" s="96"/>
      <c r="DT90" s="286"/>
      <c r="DU90" s="97">
        <v>38465</v>
      </c>
      <c r="DV90" s="98" t="s">
        <v>517</v>
      </c>
      <c r="DW90" s="99">
        <v>38309</v>
      </c>
      <c r="DX90" s="100">
        <v>38465</v>
      </c>
      <c r="DY90" s="101" t="s">
        <v>574</v>
      </c>
      <c r="DZ90" s="102" t="s">
        <v>575</v>
      </c>
      <c r="EA90" s="103" t="s">
        <v>531</v>
      </c>
      <c r="EB90" s="104" t="s">
        <v>1321</v>
      </c>
      <c r="EC90" s="105" t="s">
        <v>577</v>
      </c>
      <c r="EE90" s="96"/>
      <c r="EF90" s="286"/>
      <c r="EG90" s="97" t="s">
        <v>286</v>
      </c>
      <c r="EH90" s="98" t="s">
        <v>286</v>
      </c>
      <c r="EI90" s="99" t="s">
        <v>286</v>
      </c>
      <c r="EJ90" s="100" t="s">
        <v>286</v>
      </c>
      <c r="EK90" s="101" t="s">
        <v>286</v>
      </c>
      <c r="EL90" s="102" t="s">
        <v>286</v>
      </c>
      <c r="EM90" s="103" t="s">
        <v>286</v>
      </c>
      <c r="EN90" s="104" t="s">
        <v>286</v>
      </c>
      <c r="EO90" s="105" t="s">
        <v>286</v>
      </c>
      <c r="EQ90" s="96"/>
      <c r="ER90" s="286"/>
      <c r="ES90" s="97" t="s">
        <v>286</v>
      </c>
      <c r="ET90" s="98" t="s">
        <v>286</v>
      </c>
      <c r="EU90" s="99" t="s">
        <v>286</v>
      </c>
      <c r="EV90" s="100" t="s">
        <v>286</v>
      </c>
      <c r="EW90" s="101" t="s">
        <v>286</v>
      </c>
      <c r="EX90" s="102" t="s">
        <v>286</v>
      </c>
      <c r="EY90" s="103" t="s">
        <v>286</v>
      </c>
      <c r="EZ90" s="104" t="s">
        <v>286</v>
      </c>
      <c r="FA90" s="105" t="s">
        <v>286</v>
      </c>
      <c r="FB90" s="2" t="s">
        <v>286</v>
      </c>
      <c r="FC90" s="96"/>
      <c r="FD90" s="286"/>
      <c r="FE90" s="97" t="s">
        <v>286</v>
      </c>
      <c r="FF90" s="98" t="s">
        <v>286</v>
      </c>
      <c r="FG90" s="99" t="s">
        <v>286</v>
      </c>
      <c r="FH90" s="100" t="s">
        <v>286</v>
      </c>
      <c r="FI90" s="101" t="s">
        <v>286</v>
      </c>
      <c r="FJ90" s="102" t="s">
        <v>286</v>
      </c>
      <c r="FK90" s="103" t="s">
        <v>286</v>
      </c>
      <c r="FL90" s="104" t="s">
        <v>286</v>
      </c>
      <c r="FM90" s="105" t="s">
        <v>286</v>
      </c>
      <c r="FO90" s="96"/>
      <c r="FP90" s="286"/>
      <c r="FQ90" s="97" t="s">
        <v>286</v>
      </c>
      <c r="FR90" s="98" t="s">
        <v>286</v>
      </c>
      <c r="FS90" s="99" t="s">
        <v>286</v>
      </c>
      <c r="FT90" s="100" t="s">
        <v>286</v>
      </c>
      <c r="FU90" s="101" t="s">
        <v>286</v>
      </c>
      <c r="FV90" s="102" t="s">
        <v>286</v>
      </c>
      <c r="FW90" s="103" t="s">
        <v>286</v>
      </c>
      <c r="FX90" s="104" t="s">
        <v>286</v>
      </c>
      <c r="FY90" s="105" t="s">
        <v>286</v>
      </c>
      <c r="GA90" s="96"/>
      <c r="GB90" s="286"/>
      <c r="GC90" s="97" t="s">
        <v>286</v>
      </c>
      <c r="GD90" s="98" t="s">
        <v>286</v>
      </c>
      <c r="GE90" s="99" t="s">
        <v>286</v>
      </c>
      <c r="GF90" s="100" t="s">
        <v>286</v>
      </c>
      <c r="GG90" s="101" t="s">
        <v>286</v>
      </c>
      <c r="GH90" s="102" t="s">
        <v>286</v>
      </c>
      <c r="GI90" s="103" t="s">
        <v>286</v>
      </c>
      <c r="GJ90" s="104" t="s">
        <v>286</v>
      </c>
      <c r="GK90" s="105" t="s">
        <v>286</v>
      </c>
      <c r="GL90" s="2" t="s">
        <v>286</v>
      </c>
      <c r="GM90" s="96"/>
      <c r="GN90" s="286"/>
      <c r="GO90" s="97" t="str">
        <f t="shared" si="420"/>
        <v/>
      </c>
      <c r="GP90" s="98" t="str">
        <f t="shared" si="421"/>
        <v/>
      </c>
      <c r="GQ90" s="99" t="str">
        <f>IF(GS90="","",GO$2)</f>
        <v/>
      </c>
      <c r="GR90" s="100" t="str">
        <f>IF(GS90="","",GO$3)</f>
        <v/>
      </c>
      <c r="GS90" s="101" t="str">
        <f t="shared" si="422"/>
        <v/>
      </c>
      <c r="GT90" s="102" t="str">
        <f t="shared" si="423"/>
        <v/>
      </c>
      <c r="GU90" s="103" t="str">
        <f t="shared" si="424"/>
        <v/>
      </c>
      <c r="GV90" s="104" t="str">
        <f t="shared" si="425"/>
        <v/>
      </c>
      <c r="GW90" s="105" t="str">
        <f t="shared" si="426"/>
        <v/>
      </c>
      <c r="GX90" s="2" t="str">
        <f t="shared" si="427"/>
        <v/>
      </c>
      <c r="GY90" s="96"/>
      <c r="GZ90" s="286"/>
      <c r="HA90" s="97" t="str">
        <f t="shared" si="428"/>
        <v/>
      </c>
      <c r="HB90" s="98" t="str">
        <f t="shared" si="429"/>
        <v/>
      </c>
      <c r="HC90" s="293" t="str">
        <f t="shared" si="430"/>
        <v/>
      </c>
      <c r="HD90" s="293" t="str">
        <f t="shared" si="431"/>
        <v/>
      </c>
      <c r="HE90" s="101" t="str">
        <f t="shared" si="432"/>
        <v/>
      </c>
      <c r="HF90" s="102" t="str">
        <f t="shared" si="433"/>
        <v/>
      </c>
      <c r="HG90" s="103" t="str">
        <f t="shared" si="434"/>
        <v/>
      </c>
      <c r="HH90" s="104" t="str">
        <f t="shared" si="435"/>
        <v/>
      </c>
      <c r="HI90" s="105" t="str">
        <f t="shared" si="436"/>
        <v/>
      </c>
      <c r="HJ90" s="2" t="str">
        <f t="shared" si="437"/>
        <v/>
      </c>
      <c r="HK90" s="96"/>
      <c r="HL90" s="286"/>
      <c r="HM90" s="97" t="str">
        <f t="shared" si="438"/>
        <v/>
      </c>
      <c r="HN90" s="98" t="str">
        <f t="shared" si="439"/>
        <v/>
      </c>
      <c r="HO90" s="293" t="str">
        <f t="shared" si="482"/>
        <v/>
      </c>
      <c r="HP90" s="293" t="str">
        <f t="shared" si="483"/>
        <v/>
      </c>
      <c r="HQ90" s="101" t="str">
        <f t="shared" si="442"/>
        <v/>
      </c>
      <c r="HR90" s="102" t="str">
        <f t="shared" si="443"/>
        <v/>
      </c>
      <c r="HS90" s="103" t="str">
        <f t="shared" si="444"/>
        <v/>
      </c>
      <c r="HT90" s="104" t="str">
        <f t="shared" si="357"/>
        <v/>
      </c>
      <c r="HU90" s="105" t="str">
        <f t="shared" si="445"/>
        <v/>
      </c>
      <c r="HV90" s="2" t="str">
        <f t="shared" si="446"/>
        <v/>
      </c>
      <c r="HW90" s="96"/>
      <c r="HX90" s="286"/>
      <c r="HY90" s="97" t="str">
        <f t="shared" si="447"/>
        <v/>
      </c>
      <c r="HZ90" s="98" t="str">
        <f t="shared" si="448"/>
        <v/>
      </c>
      <c r="IA90" s="293" t="str">
        <f t="shared" si="418"/>
        <v/>
      </c>
      <c r="IB90" s="293" t="str">
        <f t="shared" si="419"/>
        <v/>
      </c>
      <c r="IC90" s="101" t="str">
        <f t="shared" si="449"/>
        <v/>
      </c>
      <c r="ID90" s="102" t="str">
        <f t="shared" si="450"/>
        <v/>
      </c>
      <c r="IE90" s="103" t="str">
        <f t="shared" si="451"/>
        <v/>
      </c>
      <c r="IF90" s="104" t="str">
        <f t="shared" si="452"/>
        <v/>
      </c>
      <c r="IG90" s="105" t="str">
        <f t="shared" si="453"/>
        <v/>
      </c>
      <c r="IH90" s="2" t="str">
        <f t="shared" si="454"/>
        <v/>
      </c>
      <c r="II90" s="96"/>
      <c r="IJ90" s="286"/>
      <c r="IK90" s="291" t="str">
        <f t="shared" si="455"/>
        <v/>
      </c>
      <c r="IL90" s="292" t="str">
        <f t="shared" si="456"/>
        <v/>
      </c>
      <c r="IM90" s="293" t="str">
        <f t="shared" si="457"/>
        <v/>
      </c>
      <c r="IN90" s="293" t="str">
        <f t="shared" si="458"/>
        <v/>
      </c>
      <c r="IO90" s="294" t="str">
        <f t="shared" si="459"/>
        <v/>
      </c>
      <c r="IP90" s="295" t="str">
        <f t="shared" si="460"/>
        <v/>
      </c>
      <c r="IQ90" s="296" t="str">
        <f t="shared" si="461"/>
        <v/>
      </c>
      <c r="IR90" s="297" t="str">
        <f t="shared" si="462"/>
        <v/>
      </c>
      <c r="IS90" s="298" t="str">
        <f t="shared" si="463"/>
        <v/>
      </c>
      <c r="IT90" s="299" t="str">
        <f t="shared" si="464"/>
        <v/>
      </c>
      <c r="IU90" s="300"/>
      <c r="IV90" s="286"/>
      <c r="IW90" s="97" t="str">
        <f t="shared" si="407"/>
        <v/>
      </c>
      <c r="IX90" s="98" t="str">
        <f t="shared" si="408"/>
        <v/>
      </c>
      <c r="IY90" s="293" t="str">
        <f t="shared" si="360"/>
        <v/>
      </c>
      <c r="IZ90" s="293" t="str">
        <f t="shared" si="361"/>
        <v/>
      </c>
      <c r="JA90" s="101" t="str">
        <f t="shared" si="409"/>
        <v/>
      </c>
      <c r="JB90" s="102" t="str">
        <f t="shared" si="410"/>
        <v/>
      </c>
      <c r="JC90" s="103" t="str">
        <f t="shared" si="411"/>
        <v/>
      </c>
      <c r="JD90" s="104" t="str">
        <f t="shared" si="412"/>
        <v/>
      </c>
      <c r="JE90" s="105" t="str">
        <f t="shared" si="413"/>
        <v/>
      </c>
      <c r="JF90" s="2" t="str">
        <f t="shared" si="465"/>
        <v/>
      </c>
      <c r="JG90" s="96"/>
      <c r="JH90" s="286"/>
      <c r="JI90" s="97" t="str">
        <f t="shared" si="466"/>
        <v/>
      </c>
      <c r="JJ90" s="98" t="str">
        <f t="shared" si="467"/>
        <v/>
      </c>
      <c r="JK90" s="99"/>
      <c r="JL90" s="100"/>
      <c r="JM90" s="101" t="str">
        <f t="shared" si="468"/>
        <v/>
      </c>
      <c r="JN90" s="102" t="str">
        <f t="shared" si="469"/>
        <v/>
      </c>
      <c r="JO90" s="103" t="str">
        <f t="shared" si="470"/>
        <v/>
      </c>
      <c r="JP90" s="104" t="str">
        <f t="shared" si="471"/>
        <v/>
      </c>
      <c r="JQ90" s="105" t="str">
        <f t="shared" si="472"/>
        <v/>
      </c>
      <c r="JR90" s="2" t="str">
        <f t="shared" si="473"/>
        <v/>
      </c>
      <c r="JS90" s="96"/>
      <c r="JT90" s="286"/>
      <c r="JU90" s="97" t="str">
        <f t="shared" si="474"/>
        <v/>
      </c>
      <c r="JV90" s="98" t="str">
        <f t="shared" si="475"/>
        <v/>
      </c>
      <c r="JW90" s="99"/>
      <c r="JX90" s="100"/>
      <c r="JY90" s="101" t="str">
        <f t="shared" si="476"/>
        <v/>
      </c>
      <c r="JZ90" s="102" t="str">
        <f t="shared" si="477"/>
        <v/>
      </c>
      <c r="KA90" s="103" t="str">
        <f t="shared" si="478"/>
        <v/>
      </c>
      <c r="KB90" s="104" t="str">
        <f t="shared" si="479"/>
        <v/>
      </c>
      <c r="KC90" s="105" t="str">
        <f t="shared" si="480"/>
        <v/>
      </c>
      <c r="KD90" s="2" t="str">
        <f t="shared" si="481"/>
        <v/>
      </c>
      <c r="KE90" s="96"/>
      <c r="KF90" s="286"/>
    </row>
    <row r="91" spans="1:292" ht="13.5" customHeight="1" x14ac:dyDescent="0.2">
      <c r="A91" s="21"/>
      <c r="B91" s="96" t="s">
        <v>297</v>
      </c>
      <c r="C91" s="2" t="s">
        <v>298</v>
      </c>
      <c r="D91" s="286"/>
      <c r="E91" s="97" t="s">
        <v>286</v>
      </c>
      <c r="F91" s="98" t="s">
        <v>286</v>
      </c>
      <c r="G91" s="99"/>
      <c r="H91" s="100"/>
      <c r="I91" s="101" t="s">
        <v>286</v>
      </c>
      <c r="J91" s="102" t="s">
        <v>286</v>
      </c>
      <c r="K91" s="103" t="s">
        <v>286</v>
      </c>
      <c r="L91" s="104" t="s">
        <v>286</v>
      </c>
      <c r="M91" s="105" t="s">
        <v>286</v>
      </c>
      <c r="O91" s="96"/>
      <c r="P91" s="286"/>
      <c r="Q91" s="97" t="s">
        <v>286</v>
      </c>
      <c r="R91" s="98" t="s">
        <v>286</v>
      </c>
      <c r="S91" s="99"/>
      <c r="T91" s="100"/>
      <c r="U91" s="101" t="s">
        <v>286</v>
      </c>
      <c r="V91" s="102" t="s">
        <v>286</v>
      </c>
      <c r="W91" s="103" t="s">
        <v>286</v>
      </c>
      <c r="X91" s="104" t="s">
        <v>286</v>
      </c>
      <c r="Y91" s="105" t="s">
        <v>286</v>
      </c>
      <c r="Z91" s="2" t="s">
        <v>286</v>
      </c>
      <c r="AA91" s="96"/>
      <c r="AB91" s="286"/>
      <c r="AC91" s="97" t="s">
        <v>286</v>
      </c>
      <c r="AD91" s="98" t="s">
        <v>286</v>
      </c>
      <c r="AE91" s="99"/>
      <c r="AF91" s="100"/>
      <c r="AG91" s="101" t="s">
        <v>286</v>
      </c>
      <c r="AH91" s="102" t="s">
        <v>286</v>
      </c>
      <c r="AI91" s="103" t="s">
        <v>286</v>
      </c>
      <c r="AJ91" s="104" t="s">
        <v>286</v>
      </c>
      <c r="AK91" s="105" t="s">
        <v>286</v>
      </c>
      <c r="AM91" s="96"/>
      <c r="AN91" s="286"/>
      <c r="AO91" s="97" t="s">
        <v>286</v>
      </c>
      <c r="AP91" s="98" t="s">
        <v>286</v>
      </c>
      <c r="AQ91" s="99"/>
      <c r="AR91" s="100"/>
      <c r="AS91" s="101" t="s">
        <v>286</v>
      </c>
      <c r="AT91" s="102" t="s">
        <v>286</v>
      </c>
      <c r="AU91" s="103" t="s">
        <v>286</v>
      </c>
      <c r="AV91" s="104" t="s">
        <v>286</v>
      </c>
      <c r="AW91" s="105" t="s">
        <v>286</v>
      </c>
      <c r="AX91" s="2" t="s">
        <v>286</v>
      </c>
      <c r="AY91" s="96"/>
      <c r="AZ91" s="286"/>
      <c r="BA91" s="97" t="s">
        <v>286</v>
      </c>
      <c r="BB91" s="98" t="s">
        <v>286</v>
      </c>
      <c r="BC91" s="99"/>
      <c r="BD91" s="100"/>
      <c r="BE91" s="101" t="s">
        <v>286</v>
      </c>
      <c r="BF91" s="102" t="s">
        <v>286</v>
      </c>
      <c r="BG91" s="103" t="s">
        <v>286</v>
      </c>
      <c r="BH91" s="104" t="s">
        <v>286</v>
      </c>
      <c r="BI91" s="105" t="s">
        <v>286</v>
      </c>
      <c r="BJ91" s="2" t="s">
        <v>286</v>
      </c>
      <c r="BK91" s="96"/>
      <c r="BL91" s="286"/>
      <c r="BM91" s="97" t="s">
        <v>286</v>
      </c>
      <c r="BN91" s="98" t="s">
        <v>286</v>
      </c>
      <c r="BO91" s="99"/>
      <c r="BP91" s="100"/>
      <c r="BQ91" s="101" t="s">
        <v>286</v>
      </c>
      <c r="BR91" s="102" t="s">
        <v>286</v>
      </c>
      <c r="BS91" s="103" t="s">
        <v>286</v>
      </c>
      <c r="BT91" s="104" t="s">
        <v>286</v>
      </c>
      <c r="BU91" s="105" t="s">
        <v>286</v>
      </c>
      <c r="BV91" s="2" t="s">
        <v>286</v>
      </c>
      <c r="BW91" s="96"/>
      <c r="BX91" s="286"/>
      <c r="BY91" s="97">
        <v>36089</v>
      </c>
      <c r="BZ91" s="98" t="s">
        <v>513</v>
      </c>
      <c r="CA91" s="99">
        <v>35202</v>
      </c>
      <c r="CB91" s="100">
        <v>36089</v>
      </c>
      <c r="CC91" s="101" t="s">
        <v>544</v>
      </c>
      <c r="CD91" s="102" t="s">
        <v>545</v>
      </c>
      <c r="CE91" s="103" t="s">
        <v>531</v>
      </c>
      <c r="CF91" s="104" t="s">
        <v>1378</v>
      </c>
      <c r="CG91" s="105" t="s">
        <v>546</v>
      </c>
      <c r="CH91" s="2" t="s">
        <v>286</v>
      </c>
      <c r="CI91" s="96"/>
      <c r="CJ91" s="286"/>
      <c r="CK91" s="97" t="s">
        <v>286</v>
      </c>
      <c r="CL91" s="98" t="s">
        <v>286</v>
      </c>
      <c r="CM91" s="99"/>
      <c r="CN91" s="100"/>
      <c r="CO91" s="101" t="s">
        <v>286</v>
      </c>
      <c r="CP91" s="102" t="s">
        <v>286</v>
      </c>
      <c r="CQ91" s="103" t="s">
        <v>286</v>
      </c>
      <c r="CR91" s="104" t="s">
        <v>286</v>
      </c>
      <c r="CS91" s="105" t="s">
        <v>286</v>
      </c>
      <c r="CT91" s="2" t="s">
        <v>286</v>
      </c>
      <c r="CU91" s="96"/>
      <c r="CV91" s="286"/>
      <c r="CW91" s="97">
        <v>36641</v>
      </c>
      <c r="CX91" s="98" t="s">
        <v>515</v>
      </c>
      <c r="CY91" s="99">
        <v>36516</v>
      </c>
      <c r="CZ91" s="100">
        <v>36641</v>
      </c>
      <c r="DA91" s="101" t="s">
        <v>544</v>
      </c>
      <c r="DB91" s="102" t="s">
        <v>545</v>
      </c>
      <c r="DC91" s="103" t="s">
        <v>531</v>
      </c>
      <c r="DD91" s="104" t="s">
        <v>1378</v>
      </c>
      <c r="DE91" s="105" t="s">
        <v>546</v>
      </c>
      <c r="DF91" s="2" t="s">
        <v>286</v>
      </c>
      <c r="DG91" s="96"/>
      <c r="DH91" s="286"/>
      <c r="DI91" s="97" t="s">
        <v>286</v>
      </c>
      <c r="DJ91" s="98" t="s">
        <v>286</v>
      </c>
      <c r="DK91" s="99"/>
      <c r="DL91" s="100"/>
      <c r="DM91" s="101" t="s">
        <v>286</v>
      </c>
      <c r="DN91" s="102" t="s">
        <v>286</v>
      </c>
      <c r="DO91" s="103" t="s">
        <v>286</v>
      </c>
      <c r="DP91" s="104" t="s">
        <v>286</v>
      </c>
      <c r="DQ91" s="105" t="s">
        <v>286</v>
      </c>
      <c r="DR91" s="2" t="s">
        <v>286</v>
      </c>
      <c r="DS91" s="96"/>
      <c r="DT91" s="286"/>
      <c r="DU91" s="97" t="s">
        <v>286</v>
      </c>
      <c r="DV91" s="98" t="s">
        <v>286</v>
      </c>
      <c r="DW91" s="99" t="s">
        <v>286</v>
      </c>
      <c r="DX91" s="100" t="s">
        <v>286</v>
      </c>
      <c r="DY91" s="101" t="s">
        <v>286</v>
      </c>
      <c r="DZ91" s="102" t="s">
        <v>286</v>
      </c>
      <c r="EA91" s="103" t="s">
        <v>286</v>
      </c>
      <c r="EB91" s="104" t="s">
        <v>286</v>
      </c>
      <c r="EC91" s="105" t="s">
        <v>286</v>
      </c>
      <c r="EE91" s="96"/>
      <c r="EF91" s="286"/>
      <c r="EG91" s="97" t="s">
        <v>286</v>
      </c>
      <c r="EH91" s="98" t="s">
        <v>286</v>
      </c>
      <c r="EI91" s="99" t="s">
        <v>286</v>
      </c>
      <c r="EJ91" s="100" t="s">
        <v>286</v>
      </c>
      <c r="EK91" s="101" t="s">
        <v>286</v>
      </c>
      <c r="EL91" s="102" t="s">
        <v>286</v>
      </c>
      <c r="EM91" s="103" t="s">
        <v>286</v>
      </c>
      <c r="EN91" s="104" t="s">
        <v>286</v>
      </c>
      <c r="EO91" s="105" t="s">
        <v>286</v>
      </c>
      <c r="EQ91" s="96"/>
      <c r="ER91" s="286"/>
      <c r="ES91" s="97" t="s">
        <v>286</v>
      </c>
      <c r="ET91" s="98" t="s">
        <v>286</v>
      </c>
      <c r="EU91" s="99" t="s">
        <v>286</v>
      </c>
      <c r="EV91" s="100" t="s">
        <v>286</v>
      </c>
      <c r="EW91" s="101" t="s">
        <v>286</v>
      </c>
      <c r="EX91" s="102" t="s">
        <v>286</v>
      </c>
      <c r="EY91" s="103" t="s">
        <v>286</v>
      </c>
      <c r="EZ91" s="104" t="s">
        <v>286</v>
      </c>
      <c r="FA91" s="105" t="s">
        <v>286</v>
      </c>
      <c r="FB91" s="2" t="s">
        <v>286</v>
      </c>
      <c r="FC91" s="96"/>
      <c r="FD91" s="286"/>
      <c r="FE91" s="97" t="s">
        <v>286</v>
      </c>
      <c r="FF91" s="98" t="s">
        <v>286</v>
      </c>
      <c r="FG91" s="99" t="s">
        <v>286</v>
      </c>
      <c r="FH91" s="100" t="s">
        <v>286</v>
      </c>
      <c r="FI91" s="101" t="s">
        <v>286</v>
      </c>
      <c r="FJ91" s="102" t="s">
        <v>286</v>
      </c>
      <c r="FK91" s="103" t="s">
        <v>286</v>
      </c>
      <c r="FL91" s="104" t="s">
        <v>286</v>
      </c>
      <c r="FM91" s="105" t="s">
        <v>286</v>
      </c>
      <c r="FO91" s="96"/>
      <c r="FP91" s="286"/>
      <c r="FQ91" s="97" t="s">
        <v>286</v>
      </c>
      <c r="FR91" s="98" t="s">
        <v>286</v>
      </c>
      <c r="FS91" s="99" t="s">
        <v>286</v>
      </c>
      <c r="FT91" s="100" t="s">
        <v>286</v>
      </c>
      <c r="FU91" s="101" t="s">
        <v>286</v>
      </c>
      <c r="FV91" s="102" t="s">
        <v>286</v>
      </c>
      <c r="FW91" s="103" t="s">
        <v>286</v>
      </c>
      <c r="FX91" s="104" t="s">
        <v>286</v>
      </c>
      <c r="FY91" s="105" t="s">
        <v>286</v>
      </c>
      <c r="GA91" s="96"/>
      <c r="GB91" s="286"/>
      <c r="GC91" s="97" t="s">
        <v>286</v>
      </c>
      <c r="GD91" s="98" t="s">
        <v>286</v>
      </c>
      <c r="GE91" s="99" t="s">
        <v>286</v>
      </c>
      <c r="GF91" s="100" t="s">
        <v>286</v>
      </c>
      <c r="GG91" s="101" t="s">
        <v>286</v>
      </c>
      <c r="GH91" s="102" t="s">
        <v>286</v>
      </c>
      <c r="GI91" s="103" t="s">
        <v>286</v>
      </c>
      <c r="GJ91" s="104" t="s">
        <v>286</v>
      </c>
      <c r="GK91" s="105" t="s">
        <v>286</v>
      </c>
      <c r="GL91" s="2" t="s">
        <v>286</v>
      </c>
      <c r="GM91" s="96"/>
      <c r="GN91" s="286"/>
      <c r="GO91" s="97" t="str">
        <f t="shared" si="420"/>
        <v/>
      </c>
      <c r="GP91" s="98" t="str">
        <f t="shared" si="421"/>
        <v/>
      </c>
      <c r="GQ91" s="99" t="str">
        <f>IF(GS91="","",GO$2)</f>
        <v/>
      </c>
      <c r="GR91" s="100" t="str">
        <f>IF(GS91="","",GO$3)</f>
        <v/>
      </c>
      <c r="GS91" s="101" t="str">
        <f t="shared" si="422"/>
        <v/>
      </c>
      <c r="GT91" s="102" t="str">
        <f t="shared" si="423"/>
        <v/>
      </c>
      <c r="GU91" s="103" t="str">
        <f t="shared" si="424"/>
        <v/>
      </c>
      <c r="GV91" s="104" t="str">
        <f t="shared" si="425"/>
        <v/>
      </c>
      <c r="GW91" s="105" t="str">
        <f t="shared" si="426"/>
        <v/>
      </c>
      <c r="GX91" s="2" t="str">
        <f t="shared" si="427"/>
        <v/>
      </c>
      <c r="GY91" s="96"/>
      <c r="GZ91" s="286"/>
      <c r="HA91" s="97" t="str">
        <f t="shared" si="428"/>
        <v/>
      </c>
      <c r="HB91" s="98" t="str">
        <f t="shared" si="429"/>
        <v/>
      </c>
      <c r="HC91" s="293" t="str">
        <f t="shared" si="430"/>
        <v/>
      </c>
      <c r="HD91" s="293" t="str">
        <f t="shared" si="431"/>
        <v/>
      </c>
      <c r="HE91" s="101" t="str">
        <f t="shared" si="432"/>
        <v/>
      </c>
      <c r="HF91" s="102" t="str">
        <f t="shared" si="433"/>
        <v/>
      </c>
      <c r="HG91" s="103" t="str">
        <f t="shared" si="434"/>
        <v/>
      </c>
      <c r="HH91" s="104" t="str">
        <f t="shared" si="435"/>
        <v/>
      </c>
      <c r="HI91" s="105" t="str">
        <f t="shared" si="436"/>
        <v/>
      </c>
      <c r="HJ91" s="2" t="str">
        <f t="shared" si="437"/>
        <v/>
      </c>
      <c r="HK91" s="96"/>
      <c r="HL91" s="286"/>
      <c r="HM91" s="97" t="str">
        <f t="shared" si="438"/>
        <v/>
      </c>
      <c r="HN91" s="98" t="str">
        <f t="shared" si="439"/>
        <v/>
      </c>
      <c r="HO91" s="293" t="str">
        <f t="shared" si="482"/>
        <v/>
      </c>
      <c r="HP91" s="293" t="str">
        <f t="shared" si="483"/>
        <v/>
      </c>
      <c r="HQ91" s="101" t="str">
        <f t="shared" si="442"/>
        <v/>
      </c>
      <c r="HR91" s="102" t="str">
        <f t="shared" si="443"/>
        <v/>
      </c>
      <c r="HS91" s="103" t="str">
        <f t="shared" si="444"/>
        <v/>
      </c>
      <c r="HT91" s="104" t="str">
        <f t="shared" si="357"/>
        <v/>
      </c>
      <c r="HU91" s="105" t="str">
        <f t="shared" si="445"/>
        <v/>
      </c>
      <c r="HV91" s="2" t="str">
        <f t="shared" si="446"/>
        <v/>
      </c>
      <c r="HW91" s="96"/>
      <c r="HX91" s="286"/>
      <c r="HY91" s="97" t="str">
        <f t="shared" si="447"/>
        <v/>
      </c>
      <c r="HZ91" s="98" t="str">
        <f t="shared" si="448"/>
        <v/>
      </c>
      <c r="IA91" s="293" t="str">
        <f t="shared" si="418"/>
        <v/>
      </c>
      <c r="IB91" s="293" t="str">
        <f t="shared" si="419"/>
        <v/>
      </c>
      <c r="IC91" s="101" t="str">
        <f t="shared" si="449"/>
        <v/>
      </c>
      <c r="ID91" s="102" t="str">
        <f t="shared" si="450"/>
        <v/>
      </c>
      <c r="IE91" s="103" t="str">
        <f t="shared" si="451"/>
        <v/>
      </c>
      <c r="IF91" s="104" t="str">
        <f t="shared" si="452"/>
        <v/>
      </c>
      <c r="IG91" s="105" t="str">
        <f t="shared" si="453"/>
        <v/>
      </c>
      <c r="IH91" s="2" t="str">
        <f t="shared" si="454"/>
        <v/>
      </c>
      <c r="II91" s="96"/>
      <c r="IJ91" s="286"/>
      <c r="IK91" s="291" t="str">
        <f t="shared" si="455"/>
        <v/>
      </c>
      <c r="IL91" s="292" t="str">
        <f t="shared" si="456"/>
        <v/>
      </c>
      <c r="IM91" s="293" t="str">
        <f t="shared" si="457"/>
        <v/>
      </c>
      <c r="IN91" s="293" t="str">
        <f t="shared" si="458"/>
        <v/>
      </c>
      <c r="IO91" s="294" t="str">
        <f t="shared" si="459"/>
        <v/>
      </c>
      <c r="IP91" s="295" t="str">
        <f t="shared" si="460"/>
        <v/>
      </c>
      <c r="IQ91" s="296" t="str">
        <f t="shared" si="461"/>
        <v/>
      </c>
      <c r="IR91" s="297" t="str">
        <f t="shared" si="462"/>
        <v/>
      </c>
      <c r="IS91" s="298" t="str">
        <f t="shared" si="463"/>
        <v/>
      </c>
      <c r="IT91" s="299" t="str">
        <f t="shared" si="464"/>
        <v/>
      </c>
      <c r="IU91" s="300"/>
      <c r="IV91" s="286"/>
      <c r="IW91" s="97" t="str">
        <f t="shared" si="407"/>
        <v/>
      </c>
      <c r="IX91" s="98" t="str">
        <f t="shared" si="408"/>
        <v/>
      </c>
      <c r="IY91" s="293" t="str">
        <f t="shared" si="360"/>
        <v/>
      </c>
      <c r="IZ91" s="293" t="str">
        <f t="shared" si="361"/>
        <v/>
      </c>
      <c r="JA91" s="101" t="str">
        <f t="shared" si="409"/>
        <v/>
      </c>
      <c r="JB91" s="102" t="str">
        <f t="shared" si="410"/>
        <v/>
      </c>
      <c r="JC91" s="103" t="str">
        <f t="shared" si="411"/>
        <v/>
      </c>
      <c r="JD91" s="104" t="str">
        <f t="shared" si="412"/>
        <v/>
      </c>
      <c r="JE91" s="105" t="str">
        <f t="shared" si="413"/>
        <v/>
      </c>
      <c r="JF91" s="2" t="str">
        <f t="shared" si="465"/>
        <v/>
      </c>
      <c r="JG91" s="96"/>
      <c r="JH91" s="286"/>
      <c r="JI91" s="97" t="str">
        <f t="shared" si="466"/>
        <v/>
      </c>
      <c r="JJ91" s="98" t="str">
        <f t="shared" si="467"/>
        <v/>
      </c>
      <c r="JK91" s="99"/>
      <c r="JL91" s="100"/>
      <c r="JM91" s="101" t="str">
        <f t="shared" si="468"/>
        <v/>
      </c>
      <c r="JN91" s="102" t="str">
        <f t="shared" si="469"/>
        <v/>
      </c>
      <c r="JO91" s="103" t="str">
        <f t="shared" si="470"/>
        <v/>
      </c>
      <c r="JP91" s="104" t="str">
        <f t="shared" si="471"/>
        <v/>
      </c>
      <c r="JQ91" s="105" t="str">
        <f t="shared" si="472"/>
        <v/>
      </c>
      <c r="JR91" s="2" t="str">
        <f t="shared" si="473"/>
        <v/>
      </c>
      <c r="JS91" s="96"/>
      <c r="JT91" s="286"/>
      <c r="JU91" s="97" t="str">
        <f t="shared" si="474"/>
        <v/>
      </c>
      <c r="JV91" s="98" t="str">
        <f t="shared" si="475"/>
        <v/>
      </c>
      <c r="JW91" s="99"/>
      <c r="JX91" s="100"/>
      <c r="JY91" s="101" t="str">
        <f t="shared" si="476"/>
        <v/>
      </c>
      <c r="JZ91" s="102" t="str">
        <f t="shared" si="477"/>
        <v/>
      </c>
      <c r="KA91" s="103" t="str">
        <f t="shared" si="478"/>
        <v/>
      </c>
      <c r="KB91" s="104" t="str">
        <f t="shared" si="479"/>
        <v/>
      </c>
      <c r="KC91" s="105" t="str">
        <f t="shared" si="480"/>
        <v/>
      </c>
      <c r="KD91" s="2" t="str">
        <f t="shared" si="481"/>
        <v/>
      </c>
      <c r="KE91" s="96"/>
      <c r="KF91" s="286"/>
    </row>
    <row r="92" spans="1:292" ht="13.5" customHeight="1" x14ac:dyDescent="0.2">
      <c r="A92" s="21"/>
      <c r="B92" s="96" t="s">
        <v>297</v>
      </c>
      <c r="C92" s="2" t="s">
        <v>299</v>
      </c>
      <c r="D92" s="286"/>
      <c r="E92" s="97" t="s">
        <v>286</v>
      </c>
      <c r="F92" s="98" t="s">
        <v>286</v>
      </c>
      <c r="G92" s="99"/>
      <c r="H92" s="100"/>
      <c r="I92" s="101" t="s">
        <v>286</v>
      </c>
      <c r="J92" s="102" t="s">
        <v>286</v>
      </c>
      <c r="K92" s="103" t="s">
        <v>286</v>
      </c>
      <c r="L92" s="104" t="s">
        <v>286</v>
      </c>
      <c r="M92" s="105" t="s">
        <v>286</v>
      </c>
      <c r="O92" s="96"/>
      <c r="P92" s="286"/>
      <c r="Q92" s="97" t="s">
        <v>286</v>
      </c>
      <c r="R92" s="98" t="s">
        <v>286</v>
      </c>
      <c r="S92" s="99"/>
      <c r="T92" s="100"/>
      <c r="U92" s="101" t="s">
        <v>286</v>
      </c>
      <c r="V92" s="102" t="s">
        <v>286</v>
      </c>
      <c r="W92" s="103" t="s">
        <v>286</v>
      </c>
      <c r="X92" s="104" t="s">
        <v>286</v>
      </c>
      <c r="Y92" s="105" t="s">
        <v>286</v>
      </c>
      <c r="Z92" s="2" t="s">
        <v>286</v>
      </c>
      <c r="AA92" s="96"/>
      <c r="AB92" s="286"/>
      <c r="AC92" s="97" t="s">
        <v>286</v>
      </c>
      <c r="AD92" s="98" t="s">
        <v>286</v>
      </c>
      <c r="AE92" s="99" t="s">
        <v>286</v>
      </c>
      <c r="AF92" s="100" t="s">
        <v>286</v>
      </c>
      <c r="AG92" s="101" t="s">
        <v>286</v>
      </c>
      <c r="AH92" s="102" t="s">
        <v>286</v>
      </c>
      <c r="AI92" s="103" t="s">
        <v>286</v>
      </c>
      <c r="AJ92" s="104" t="s">
        <v>286</v>
      </c>
      <c r="AK92" s="105" t="s">
        <v>286</v>
      </c>
      <c r="AM92" s="96"/>
      <c r="AN92" s="286"/>
      <c r="AO92" s="97" t="s">
        <v>286</v>
      </c>
      <c r="AP92" s="98" t="s">
        <v>286</v>
      </c>
      <c r="AQ92" s="99" t="s">
        <v>286</v>
      </c>
      <c r="AR92" s="100" t="s">
        <v>286</v>
      </c>
      <c r="AS92" s="101" t="s">
        <v>286</v>
      </c>
      <c r="AT92" s="102" t="s">
        <v>286</v>
      </c>
      <c r="AU92" s="103" t="s">
        <v>286</v>
      </c>
      <c r="AV92" s="104" t="s">
        <v>286</v>
      </c>
      <c r="AW92" s="105" t="s">
        <v>286</v>
      </c>
      <c r="AX92" s="2" t="s">
        <v>286</v>
      </c>
      <c r="AY92" s="96"/>
      <c r="AZ92" s="286"/>
      <c r="BA92" s="97" t="s">
        <v>286</v>
      </c>
      <c r="BB92" s="98" t="s">
        <v>286</v>
      </c>
      <c r="BC92" s="99" t="s">
        <v>286</v>
      </c>
      <c r="BD92" s="100" t="s">
        <v>286</v>
      </c>
      <c r="BE92" s="101" t="s">
        <v>286</v>
      </c>
      <c r="BF92" s="102" t="s">
        <v>286</v>
      </c>
      <c r="BG92" s="103" t="s">
        <v>286</v>
      </c>
      <c r="BH92" s="104" t="s">
        <v>286</v>
      </c>
      <c r="BI92" s="105" t="s">
        <v>286</v>
      </c>
      <c r="BJ92" s="2" t="s">
        <v>286</v>
      </c>
      <c r="BK92" s="96"/>
      <c r="BL92" s="286"/>
      <c r="BM92" s="97">
        <v>35202</v>
      </c>
      <c r="BN92" s="98" t="s">
        <v>512</v>
      </c>
      <c r="BO92" s="99">
        <v>34716</v>
      </c>
      <c r="BP92" s="100">
        <v>35202</v>
      </c>
      <c r="BQ92" s="101" t="s">
        <v>628</v>
      </c>
      <c r="BR92" s="102" t="s">
        <v>629</v>
      </c>
      <c r="BS92" s="103" t="s">
        <v>620</v>
      </c>
      <c r="BT92" s="104" t="s">
        <v>1434</v>
      </c>
      <c r="BU92" s="105" t="s">
        <v>630</v>
      </c>
      <c r="BV92" s="2" t="s">
        <v>286</v>
      </c>
      <c r="BW92" s="96"/>
      <c r="BX92" s="286"/>
      <c r="BY92" s="97" t="s">
        <v>286</v>
      </c>
      <c r="BZ92" s="98" t="s">
        <v>286</v>
      </c>
      <c r="CA92" s="99" t="s">
        <v>286</v>
      </c>
      <c r="CB92" s="100" t="s">
        <v>286</v>
      </c>
      <c r="CC92" s="101" t="s">
        <v>286</v>
      </c>
      <c r="CD92" s="102" t="s">
        <v>286</v>
      </c>
      <c r="CE92" s="103" t="s">
        <v>286</v>
      </c>
      <c r="CF92" s="104" t="s">
        <v>286</v>
      </c>
      <c r="CG92" s="105" t="s">
        <v>286</v>
      </c>
      <c r="CH92" s="2" t="s">
        <v>286</v>
      </c>
      <c r="CI92" s="96"/>
      <c r="CJ92" s="286"/>
      <c r="CK92" s="97" t="s">
        <v>286</v>
      </c>
      <c r="CL92" s="98" t="s">
        <v>286</v>
      </c>
      <c r="CM92" s="99" t="s">
        <v>286</v>
      </c>
      <c r="CN92" s="100" t="s">
        <v>286</v>
      </c>
      <c r="CO92" s="101" t="s">
        <v>286</v>
      </c>
      <c r="CP92" s="102" t="s">
        <v>286</v>
      </c>
      <c r="CQ92" s="103" t="s">
        <v>286</v>
      </c>
      <c r="CR92" s="104" t="s">
        <v>286</v>
      </c>
      <c r="CS92" s="105" t="s">
        <v>286</v>
      </c>
      <c r="CT92" s="2" t="s">
        <v>286</v>
      </c>
      <c r="CU92" s="96"/>
      <c r="CV92" s="286"/>
      <c r="CW92" s="97" t="s">
        <v>286</v>
      </c>
      <c r="CX92" s="98" t="s">
        <v>286</v>
      </c>
      <c r="CY92" s="99" t="s">
        <v>286</v>
      </c>
      <c r="CZ92" s="100" t="s">
        <v>286</v>
      </c>
      <c r="DA92" s="101" t="s">
        <v>286</v>
      </c>
      <c r="DB92" s="102" t="s">
        <v>286</v>
      </c>
      <c r="DC92" s="103" t="s">
        <v>286</v>
      </c>
      <c r="DD92" s="104" t="s">
        <v>286</v>
      </c>
      <c r="DE92" s="105" t="s">
        <v>286</v>
      </c>
      <c r="DF92" s="2" t="s">
        <v>286</v>
      </c>
      <c r="DG92" s="96"/>
      <c r="DH92" s="286"/>
      <c r="DI92" s="97" t="s">
        <v>286</v>
      </c>
      <c r="DJ92" s="98" t="s">
        <v>286</v>
      </c>
      <c r="DK92" s="99" t="s">
        <v>286</v>
      </c>
      <c r="DL92" s="100" t="s">
        <v>286</v>
      </c>
      <c r="DM92" s="101" t="s">
        <v>286</v>
      </c>
      <c r="DN92" s="102" t="s">
        <v>286</v>
      </c>
      <c r="DO92" s="103" t="s">
        <v>286</v>
      </c>
      <c r="DP92" s="104" t="s">
        <v>286</v>
      </c>
      <c r="DQ92" s="105" t="s">
        <v>286</v>
      </c>
      <c r="DR92" s="2" t="s">
        <v>286</v>
      </c>
      <c r="DS92" s="96"/>
      <c r="DT92" s="286"/>
      <c r="DU92" s="97" t="s">
        <v>286</v>
      </c>
      <c r="DV92" s="98" t="s">
        <v>286</v>
      </c>
      <c r="DW92" s="8" t="s">
        <v>286</v>
      </c>
      <c r="DX92" s="100" t="s">
        <v>286</v>
      </c>
      <c r="DY92" s="101" t="s">
        <v>286</v>
      </c>
      <c r="DZ92" s="102" t="s">
        <v>286</v>
      </c>
      <c r="EA92" s="103" t="s">
        <v>286</v>
      </c>
      <c r="EB92" s="104" t="s">
        <v>286</v>
      </c>
      <c r="EC92" s="105" t="s">
        <v>286</v>
      </c>
      <c r="EE92" s="96"/>
      <c r="EF92" s="286"/>
      <c r="EG92" s="97" t="s">
        <v>286</v>
      </c>
      <c r="EH92" s="98" t="s">
        <v>286</v>
      </c>
      <c r="EI92" s="99" t="s">
        <v>286</v>
      </c>
      <c r="EJ92" s="100" t="s">
        <v>286</v>
      </c>
      <c r="EK92" s="101" t="s">
        <v>286</v>
      </c>
      <c r="EL92" s="102" t="s">
        <v>286</v>
      </c>
      <c r="EM92" s="103" t="s">
        <v>286</v>
      </c>
      <c r="EN92" s="104" t="s">
        <v>286</v>
      </c>
      <c r="EO92" s="105" t="s">
        <v>286</v>
      </c>
      <c r="EQ92" s="96"/>
      <c r="ER92" s="286"/>
      <c r="ES92" s="97" t="s">
        <v>286</v>
      </c>
      <c r="ET92" s="98" t="s">
        <v>286</v>
      </c>
      <c r="EU92" s="99" t="s">
        <v>286</v>
      </c>
      <c r="EV92" s="100" t="s">
        <v>286</v>
      </c>
      <c r="EW92" s="101" t="s">
        <v>286</v>
      </c>
      <c r="EX92" s="102" t="s">
        <v>286</v>
      </c>
      <c r="EY92" s="103" t="s">
        <v>286</v>
      </c>
      <c r="EZ92" s="104" t="s">
        <v>286</v>
      </c>
      <c r="FA92" s="105" t="s">
        <v>286</v>
      </c>
      <c r="FB92" s="2" t="s">
        <v>286</v>
      </c>
      <c r="FC92" s="96"/>
      <c r="FD92" s="286"/>
      <c r="FE92" s="97" t="s">
        <v>286</v>
      </c>
      <c r="FF92" s="98" t="s">
        <v>286</v>
      </c>
      <c r="FG92" s="99" t="s">
        <v>286</v>
      </c>
      <c r="FH92" s="100" t="s">
        <v>286</v>
      </c>
      <c r="FI92" s="101" t="s">
        <v>286</v>
      </c>
      <c r="FJ92" s="102" t="s">
        <v>286</v>
      </c>
      <c r="FK92" s="103" t="s">
        <v>286</v>
      </c>
      <c r="FL92" s="104" t="s">
        <v>286</v>
      </c>
      <c r="FM92" s="105" t="s">
        <v>286</v>
      </c>
      <c r="FO92" s="96"/>
      <c r="FP92" s="286"/>
      <c r="FQ92" s="97" t="s">
        <v>286</v>
      </c>
      <c r="FR92" s="98" t="s">
        <v>286</v>
      </c>
      <c r="FS92" s="99" t="s">
        <v>286</v>
      </c>
      <c r="FT92" s="100" t="s">
        <v>286</v>
      </c>
      <c r="FU92" s="101" t="s">
        <v>286</v>
      </c>
      <c r="FV92" s="102" t="s">
        <v>286</v>
      </c>
      <c r="FW92" s="103" t="s">
        <v>286</v>
      </c>
      <c r="FX92" s="104" t="s">
        <v>286</v>
      </c>
      <c r="FY92" s="105" t="s">
        <v>286</v>
      </c>
      <c r="GA92" s="96"/>
      <c r="GB92" s="286"/>
      <c r="GC92" s="97" t="s">
        <v>286</v>
      </c>
      <c r="GD92" s="98" t="s">
        <v>286</v>
      </c>
      <c r="GE92" s="99" t="s">
        <v>286</v>
      </c>
      <c r="GF92" s="100" t="s">
        <v>286</v>
      </c>
      <c r="GG92" s="101" t="s">
        <v>286</v>
      </c>
      <c r="GH92" s="102" t="s">
        <v>286</v>
      </c>
      <c r="GI92" s="103" t="s">
        <v>286</v>
      </c>
      <c r="GJ92" s="104" t="s">
        <v>286</v>
      </c>
      <c r="GK92" s="105" t="s">
        <v>286</v>
      </c>
      <c r="GL92" s="2" t="s">
        <v>286</v>
      </c>
      <c r="GM92" s="96"/>
      <c r="GN92" s="286"/>
      <c r="GO92" s="97" t="str">
        <f t="shared" si="420"/>
        <v/>
      </c>
      <c r="GP92" s="98" t="str">
        <f t="shared" si="421"/>
        <v/>
      </c>
      <c r="GQ92" s="99" t="str">
        <f>IF(GS92="","",GO$2)</f>
        <v/>
      </c>
      <c r="GR92" s="100" t="str">
        <f>IF(GS92="","",GO$3)</f>
        <v/>
      </c>
      <c r="GS92" s="101" t="str">
        <f t="shared" si="422"/>
        <v/>
      </c>
      <c r="GT92" s="102" t="str">
        <f t="shared" si="423"/>
        <v/>
      </c>
      <c r="GU92" s="103" t="str">
        <f t="shared" si="424"/>
        <v/>
      </c>
      <c r="GV92" s="104" t="str">
        <f t="shared" si="425"/>
        <v/>
      </c>
      <c r="GW92" s="105" t="str">
        <f t="shared" si="426"/>
        <v/>
      </c>
      <c r="GX92" s="2" t="str">
        <f t="shared" si="427"/>
        <v/>
      </c>
      <c r="GY92" s="96"/>
      <c r="GZ92" s="286"/>
      <c r="HA92" s="97" t="str">
        <f t="shared" si="428"/>
        <v/>
      </c>
      <c r="HB92" s="98" t="str">
        <f t="shared" si="429"/>
        <v/>
      </c>
      <c r="HC92" s="293" t="str">
        <f t="shared" si="430"/>
        <v/>
      </c>
      <c r="HD92" s="293" t="str">
        <f t="shared" si="431"/>
        <v/>
      </c>
      <c r="HE92" s="101" t="str">
        <f t="shared" si="432"/>
        <v/>
      </c>
      <c r="HF92" s="102" t="str">
        <f t="shared" si="433"/>
        <v/>
      </c>
      <c r="HG92" s="103" t="str">
        <f t="shared" si="434"/>
        <v/>
      </c>
      <c r="HH92" s="104" t="str">
        <f t="shared" si="435"/>
        <v/>
      </c>
      <c r="HI92" s="105" t="str">
        <f t="shared" si="436"/>
        <v/>
      </c>
      <c r="HJ92" s="2" t="str">
        <f t="shared" si="437"/>
        <v/>
      </c>
      <c r="HK92" s="96"/>
      <c r="HL92" s="286"/>
      <c r="HM92" s="97" t="str">
        <f t="shared" si="438"/>
        <v/>
      </c>
      <c r="HN92" s="98" t="str">
        <f t="shared" si="439"/>
        <v/>
      </c>
      <c r="HO92" s="293" t="str">
        <f t="shared" si="482"/>
        <v/>
      </c>
      <c r="HP92" s="293" t="str">
        <f t="shared" si="483"/>
        <v/>
      </c>
      <c r="HQ92" s="101" t="str">
        <f t="shared" si="442"/>
        <v/>
      </c>
      <c r="HR92" s="102" t="str">
        <f t="shared" si="443"/>
        <v/>
      </c>
      <c r="HS92" s="103" t="str">
        <f t="shared" si="444"/>
        <v/>
      </c>
      <c r="HT92" s="104" t="str">
        <f t="shared" si="357"/>
        <v/>
      </c>
      <c r="HU92" s="105" t="str">
        <f t="shared" si="445"/>
        <v/>
      </c>
      <c r="HV92" s="2" t="str">
        <f t="shared" si="446"/>
        <v/>
      </c>
      <c r="HW92" s="96"/>
      <c r="HX92" s="286"/>
      <c r="HY92" s="97" t="str">
        <f t="shared" si="447"/>
        <v/>
      </c>
      <c r="HZ92" s="98" t="str">
        <f t="shared" si="448"/>
        <v/>
      </c>
      <c r="IA92" s="293" t="str">
        <f t="shared" si="418"/>
        <v/>
      </c>
      <c r="IB92" s="293" t="str">
        <f t="shared" si="419"/>
        <v/>
      </c>
      <c r="IC92" s="101" t="str">
        <f t="shared" si="449"/>
        <v/>
      </c>
      <c r="ID92" s="102" t="str">
        <f t="shared" si="450"/>
        <v/>
      </c>
      <c r="IE92" s="103" t="str">
        <f t="shared" si="451"/>
        <v/>
      </c>
      <c r="IF92" s="104" t="str">
        <f t="shared" si="452"/>
        <v/>
      </c>
      <c r="IG92" s="105" t="str">
        <f t="shared" si="453"/>
        <v/>
      </c>
      <c r="IH92" s="2" t="str">
        <f t="shared" si="454"/>
        <v/>
      </c>
      <c r="II92" s="96"/>
      <c r="IJ92" s="286"/>
      <c r="IK92" s="291" t="str">
        <f t="shared" si="455"/>
        <v/>
      </c>
      <c r="IL92" s="292" t="str">
        <f t="shared" si="456"/>
        <v/>
      </c>
      <c r="IM92" s="293" t="str">
        <f t="shared" si="457"/>
        <v/>
      </c>
      <c r="IN92" s="293" t="str">
        <f t="shared" si="458"/>
        <v/>
      </c>
      <c r="IO92" s="294" t="str">
        <f t="shared" si="459"/>
        <v/>
      </c>
      <c r="IP92" s="295" t="str">
        <f t="shared" si="460"/>
        <v/>
      </c>
      <c r="IQ92" s="296" t="str">
        <f t="shared" si="461"/>
        <v/>
      </c>
      <c r="IR92" s="297" t="str">
        <f t="shared" si="462"/>
        <v/>
      </c>
      <c r="IS92" s="298" t="str">
        <f t="shared" si="463"/>
        <v/>
      </c>
      <c r="IT92" s="299" t="str">
        <f t="shared" si="464"/>
        <v/>
      </c>
      <c r="IU92" s="300"/>
      <c r="IV92" s="286"/>
      <c r="IW92" s="97" t="str">
        <f t="shared" si="407"/>
        <v/>
      </c>
      <c r="IX92" s="98" t="str">
        <f t="shared" si="408"/>
        <v/>
      </c>
      <c r="IY92" s="293" t="str">
        <f t="shared" si="360"/>
        <v/>
      </c>
      <c r="IZ92" s="293" t="str">
        <f t="shared" si="361"/>
        <v/>
      </c>
      <c r="JA92" s="101" t="str">
        <f t="shared" si="409"/>
        <v/>
      </c>
      <c r="JB92" s="102" t="str">
        <f t="shared" si="410"/>
        <v/>
      </c>
      <c r="JC92" s="103" t="str">
        <f t="shared" si="411"/>
        <v/>
      </c>
      <c r="JD92" s="104" t="str">
        <f t="shared" si="412"/>
        <v/>
      </c>
      <c r="JE92" s="105" t="str">
        <f t="shared" si="413"/>
        <v/>
      </c>
      <c r="JF92" s="2" t="str">
        <f t="shared" si="465"/>
        <v/>
      </c>
      <c r="JG92" s="96"/>
      <c r="JH92" s="286"/>
      <c r="JI92" s="97" t="str">
        <f t="shared" si="466"/>
        <v/>
      </c>
      <c r="JJ92" s="98" t="str">
        <f t="shared" si="467"/>
        <v/>
      </c>
      <c r="JK92" s="99"/>
      <c r="JL92" s="100"/>
      <c r="JM92" s="101" t="str">
        <f t="shared" si="468"/>
        <v/>
      </c>
      <c r="JN92" s="102" t="str">
        <f t="shared" si="469"/>
        <v/>
      </c>
      <c r="JO92" s="103" t="str">
        <f t="shared" si="470"/>
        <v/>
      </c>
      <c r="JP92" s="104" t="str">
        <f t="shared" si="471"/>
        <v/>
      </c>
      <c r="JQ92" s="105" t="str">
        <f t="shared" si="472"/>
        <v/>
      </c>
      <c r="JR92" s="2" t="str">
        <f t="shared" si="473"/>
        <v/>
      </c>
      <c r="JS92" s="96"/>
      <c r="JT92" s="286"/>
      <c r="JU92" s="97" t="str">
        <f t="shared" si="474"/>
        <v/>
      </c>
      <c r="JV92" s="98" t="str">
        <f t="shared" si="475"/>
        <v/>
      </c>
      <c r="JW92" s="99"/>
      <c r="JX92" s="100"/>
      <c r="JY92" s="101" t="str">
        <f t="shared" si="476"/>
        <v/>
      </c>
      <c r="JZ92" s="102" t="str">
        <f t="shared" si="477"/>
        <v/>
      </c>
      <c r="KA92" s="103" t="str">
        <f t="shared" si="478"/>
        <v/>
      </c>
      <c r="KB92" s="104" t="str">
        <f t="shared" si="479"/>
        <v/>
      </c>
      <c r="KC92" s="105" t="str">
        <f t="shared" si="480"/>
        <v/>
      </c>
      <c r="KD92" s="2" t="str">
        <f t="shared" si="481"/>
        <v/>
      </c>
      <c r="KE92" s="96"/>
      <c r="KF92" s="286"/>
    </row>
    <row r="93" spans="1:292" ht="13.5" customHeight="1" x14ac:dyDescent="0.2">
      <c r="A93" s="21"/>
      <c r="B93" s="96" t="s">
        <v>2712</v>
      </c>
      <c r="C93" s="2" t="s">
        <v>2713</v>
      </c>
      <c r="D93" s="286"/>
      <c r="E93" s="97"/>
      <c r="F93" s="98"/>
      <c r="G93" s="99"/>
      <c r="H93" s="100"/>
      <c r="I93" s="101"/>
      <c r="J93" s="102"/>
      <c r="K93" s="103"/>
      <c r="L93" s="104"/>
      <c r="M93" s="105"/>
      <c r="O93" s="96"/>
      <c r="P93" s="286"/>
      <c r="Q93" s="97"/>
      <c r="R93" s="98"/>
      <c r="S93" s="99"/>
      <c r="T93" s="100"/>
      <c r="U93" s="101"/>
      <c r="V93" s="102"/>
      <c r="W93" s="103"/>
      <c r="X93" s="104"/>
      <c r="Y93" s="105"/>
      <c r="AA93" s="96"/>
      <c r="AB93" s="286"/>
      <c r="AC93" s="97"/>
      <c r="AD93" s="98"/>
      <c r="AE93" s="99"/>
      <c r="AF93" s="100"/>
      <c r="AG93" s="101"/>
      <c r="AH93" s="102"/>
      <c r="AI93" s="103"/>
      <c r="AJ93" s="104"/>
      <c r="AK93" s="105"/>
      <c r="AM93" s="96"/>
      <c r="AN93" s="286"/>
      <c r="AO93" s="97"/>
      <c r="AP93" s="98"/>
      <c r="AQ93" s="99"/>
      <c r="AR93" s="100"/>
      <c r="AS93" s="101"/>
      <c r="AT93" s="102"/>
      <c r="AU93" s="103"/>
      <c r="AV93" s="104"/>
      <c r="AW93" s="105"/>
      <c r="AY93" s="96"/>
      <c r="AZ93" s="286"/>
      <c r="BA93" s="97"/>
      <c r="BB93" s="98"/>
      <c r="BC93" s="99"/>
      <c r="BD93" s="100"/>
      <c r="BE93" s="101"/>
      <c r="BF93" s="102"/>
      <c r="BG93" s="103"/>
      <c r="BH93" s="104"/>
      <c r="BI93" s="105"/>
      <c r="BK93" s="96"/>
      <c r="BL93" s="286"/>
      <c r="BM93" s="97"/>
      <c r="BN93" s="98"/>
      <c r="BO93" s="99"/>
      <c r="BP93" s="100"/>
      <c r="BQ93" s="101"/>
      <c r="BR93" s="102"/>
      <c r="BS93" s="103"/>
      <c r="BT93" s="104"/>
      <c r="BU93" s="105"/>
      <c r="BW93" s="96"/>
      <c r="BX93" s="286"/>
      <c r="BY93" s="97"/>
      <c r="BZ93" s="98"/>
      <c r="CA93" s="99"/>
      <c r="CB93" s="100"/>
      <c r="CC93" s="101"/>
      <c r="CD93" s="102"/>
      <c r="CE93" s="103"/>
      <c r="CF93" s="104"/>
      <c r="CG93" s="105"/>
      <c r="CI93" s="96"/>
      <c r="CJ93" s="286"/>
      <c r="CK93" s="97"/>
      <c r="CL93" s="98"/>
      <c r="CM93" s="99"/>
      <c r="CN93" s="100"/>
      <c r="CO93" s="101"/>
      <c r="CP93" s="102"/>
      <c r="CQ93" s="103"/>
      <c r="CR93" s="104"/>
      <c r="CS93" s="105"/>
      <c r="CU93" s="96"/>
      <c r="CV93" s="286"/>
      <c r="CW93" s="97"/>
      <c r="CX93" s="98"/>
      <c r="CY93" s="99"/>
      <c r="CZ93" s="100"/>
      <c r="DA93" s="101"/>
      <c r="DB93" s="102"/>
      <c r="DC93" s="103"/>
      <c r="DD93" s="104"/>
      <c r="DE93" s="105"/>
      <c r="DG93" s="96"/>
      <c r="DH93" s="286"/>
      <c r="DI93" s="97"/>
      <c r="DJ93" s="98"/>
      <c r="DK93" s="99"/>
      <c r="DL93" s="100"/>
      <c r="DM93" s="101"/>
      <c r="DN93" s="102"/>
      <c r="DO93" s="103"/>
      <c r="DP93" s="104"/>
      <c r="DQ93" s="105"/>
      <c r="DS93" s="96"/>
      <c r="DT93" s="286"/>
      <c r="DU93" s="97"/>
      <c r="DV93" s="98"/>
      <c r="DW93" s="99"/>
      <c r="DX93" s="100"/>
      <c r="DY93" s="101"/>
      <c r="DZ93" s="102"/>
      <c r="EA93" s="103"/>
      <c r="EB93" s="104"/>
      <c r="EC93" s="105"/>
      <c r="EE93" s="96"/>
      <c r="EF93" s="286"/>
      <c r="EG93" s="97"/>
      <c r="EH93" s="98"/>
      <c r="EI93" s="99"/>
      <c r="EJ93" s="100"/>
      <c r="EK93" s="101"/>
      <c r="EL93" s="102"/>
      <c r="EM93" s="103"/>
      <c r="EN93" s="104"/>
      <c r="EO93" s="105"/>
      <c r="EQ93" s="96"/>
      <c r="ER93" s="286"/>
      <c r="ES93" s="97"/>
      <c r="ET93" s="98"/>
      <c r="EU93" s="99"/>
      <c r="EV93" s="100"/>
      <c r="EW93" s="101"/>
      <c r="EX93" s="102"/>
      <c r="EY93" s="103"/>
      <c r="EZ93" s="104"/>
      <c r="FA93" s="105"/>
      <c r="FC93" s="96"/>
      <c r="FD93" s="286"/>
      <c r="FE93" s="97"/>
      <c r="FF93" s="98"/>
      <c r="FG93" s="99"/>
      <c r="FH93" s="100"/>
      <c r="FI93" s="101"/>
      <c r="FJ93" s="102"/>
      <c r="FK93" s="103"/>
      <c r="FL93" s="104"/>
      <c r="FM93" s="105"/>
      <c r="FO93" s="96"/>
      <c r="FP93" s="286"/>
      <c r="FQ93" s="97"/>
      <c r="FR93" s="98"/>
      <c r="FS93" s="99"/>
      <c r="FT93" s="100"/>
      <c r="FU93" s="101"/>
      <c r="FV93" s="102"/>
      <c r="FW93" s="103"/>
      <c r="FX93" s="104"/>
      <c r="FY93" s="105"/>
      <c r="GA93" s="96"/>
      <c r="GB93" s="286"/>
      <c r="GC93" s="97"/>
      <c r="GD93" s="98"/>
      <c r="GE93" s="99"/>
      <c r="GF93" s="100"/>
      <c r="GG93" s="101"/>
      <c r="GH93" s="102"/>
      <c r="GI93" s="103"/>
      <c r="GJ93" s="104"/>
      <c r="GK93" s="105"/>
      <c r="GM93" s="96"/>
      <c r="GN93" s="286"/>
      <c r="GO93" s="97"/>
      <c r="GP93" s="98"/>
      <c r="GQ93" s="99"/>
      <c r="GR93" s="100"/>
      <c r="GS93" s="101"/>
      <c r="GT93" s="102"/>
      <c r="GU93" s="103"/>
      <c r="GV93" s="104"/>
      <c r="GW93" s="105"/>
      <c r="GY93" s="96"/>
      <c r="GZ93" s="286"/>
      <c r="HA93" s="97"/>
      <c r="HB93" s="98"/>
      <c r="HC93" s="293" t="str">
        <f t="shared" si="430"/>
        <v/>
      </c>
      <c r="HD93" s="293" t="str">
        <f t="shared" si="431"/>
        <v/>
      </c>
      <c r="HE93" s="101"/>
      <c r="HF93" s="102"/>
      <c r="HG93" s="103"/>
      <c r="HH93" s="104"/>
      <c r="HI93" s="105"/>
      <c r="HK93" s="96"/>
      <c r="HL93" s="286"/>
      <c r="HM93" s="97"/>
      <c r="HN93" s="98"/>
      <c r="HO93" s="293" t="str">
        <f t="shared" si="482"/>
        <v/>
      </c>
      <c r="HP93" s="293" t="str">
        <f t="shared" si="483"/>
        <v/>
      </c>
      <c r="HQ93" s="101"/>
      <c r="HR93" s="102"/>
      <c r="HS93" s="103"/>
      <c r="HT93" s="104" t="str">
        <f t="shared" si="357"/>
        <v/>
      </c>
      <c r="HU93" s="105"/>
      <c r="HW93" s="96"/>
      <c r="HX93" s="286"/>
      <c r="HY93" s="97"/>
      <c r="HZ93" s="98"/>
      <c r="IA93" s="293" t="str">
        <f t="shared" si="418"/>
        <v/>
      </c>
      <c r="IB93" s="293" t="str">
        <f t="shared" si="419"/>
        <v/>
      </c>
      <c r="IC93" s="101"/>
      <c r="ID93" s="102"/>
      <c r="IE93" s="103"/>
      <c r="IF93" s="104"/>
      <c r="IG93" s="105"/>
      <c r="II93" s="96"/>
      <c r="IJ93" s="286"/>
      <c r="IK93" s="291"/>
      <c r="IL93" s="292"/>
      <c r="IM93" s="293"/>
      <c r="IN93" s="293"/>
      <c r="IO93" s="294"/>
      <c r="IP93" s="295"/>
      <c r="IQ93" s="296"/>
      <c r="IR93" s="297"/>
      <c r="IS93" s="298"/>
      <c r="IT93" s="299"/>
      <c r="IU93" s="300"/>
      <c r="IV93" s="286"/>
      <c r="IW93" s="97">
        <f t="shared" si="407"/>
        <v>44926</v>
      </c>
      <c r="IX93" s="98" t="str">
        <f t="shared" si="408"/>
        <v>Meloni I</v>
      </c>
      <c r="IY93" s="293">
        <f t="shared" si="360"/>
        <v>44856</v>
      </c>
      <c r="IZ93" s="293">
        <f t="shared" si="361"/>
        <v>44926</v>
      </c>
      <c r="JA93" s="101" t="str">
        <f t="shared" si="409"/>
        <v>Antonio Tajani</v>
      </c>
      <c r="JB93" s="102" t="str">
        <f t="shared" si="410"/>
        <v>1953</v>
      </c>
      <c r="JC93" s="103" t="str">
        <f t="shared" si="411"/>
        <v>male</v>
      </c>
      <c r="JD93" s="104" t="str">
        <f t="shared" si="412"/>
        <v>it_fi01</v>
      </c>
      <c r="JE93" s="105" t="str">
        <f t="shared" si="413"/>
        <v>Tajani_Antonio_1953</v>
      </c>
      <c r="JG93" s="96"/>
      <c r="JH93" s="286" t="s">
        <v>2715</v>
      </c>
      <c r="JI93" s="97"/>
      <c r="JJ93" s="98"/>
      <c r="JK93" s="99"/>
      <c r="JL93" s="100"/>
      <c r="JM93" s="101"/>
      <c r="JN93" s="102"/>
      <c r="JO93" s="103"/>
      <c r="JP93" s="104"/>
      <c r="JQ93" s="105"/>
      <c r="JS93" s="96"/>
      <c r="JT93" s="286"/>
      <c r="JU93" s="97"/>
      <c r="JV93" s="98"/>
      <c r="JW93" s="99"/>
      <c r="JX93" s="100"/>
      <c r="JY93" s="101"/>
      <c r="JZ93" s="102"/>
      <c r="KA93" s="103"/>
      <c r="KB93" s="104"/>
      <c r="KC93" s="105"/>
      <c r="KE93" s="96"/>
      <c r="KF93" s="286"/>
    </row>
    <row r="94" spans="1:292" ht="13.5" customHeight="1" x14ac:dyDescent="0.2">
      <c r="A94" s="21"/>
      <c r="B94" s="96" t="s">
        <v>330</v>
      </c>
      <c r="C94" s="2" t="s">
        <v>331</v>
      </c>
      <c r="D94" s="286"/>
      <c r="E94" s="97">
        <v>33340</v>
      </c>
      <c r="F94" s="98" t="s">
        <v>288</v>
      </c>
      <c r="G94" s="99">
        <v>32711</v>
      </c>
      <c r="H94" s="100">
        <v>33340</v>
      </c>
      <c r="I94" s="101" t="s">
        <v>608</v>
      </c>
      <c r="J94" s="102" t="s">
        <v>609</v>
      </c>
      <c r="K94" s="103" t="s">
        <v>531</v>
      </c>
      <c r="L94" s="104" t="s">
        <v>1423</v>
      </c>
      <c r="M94" s="105" t="s">
        <v>611</v>
      </c>
      <c r="O94" s="96"/>
      <c r="P94" s="286"/>
      <c r="Q94" s="97">
        <v>33718</v>
      </c>
      <c r="R94" s="98" t="s">
        <v>507</v>
      </c>
      <c r="S94" s="99">
        <v>33340</v>
      </c>
      <c r="T94" s="100">
        <v>33718</v>
      </c>
      <c r="U94" s="101" t="s">
        <v>739</v>
      </c>
      <c r="V94" s="102" t="s">
        <v>637</v>
      </c>
      <c r="W94" s="103" t="s">
        <v>531</v>
      </c>
      <c r="X94" s="104" t="s">
        <v>1328</v>
      </c>
      <c r="Y94" s="105" t="s">
        <v>740</v>
      </c>
      <c r="Z94" s="2" t="s">
        <v>286</v>
      </c>
      <c r="AA94" s="96"/>
      <c r="AB94" s="286"/>
      <c r="AC94" s="97">
        <v>34056</v>
      </c>
      <c r="AD94" s="98" t="s">
        <v>508</v>
      </c>
      <c r="AE94" s="99">
        <v>33783</v>
      </c>
      <c r="AF94" s="100">
        <v>34056</v>
      </c>
      <c r="AG94" s="101" t="s">
        <v>741</v>
      </c>
      <c r="AH94" s="102" t="s">
        <v>541</v>
      </c>
      <c r="AI94" s="103" t="s">
        <v>531</v>
      </c>
      <c r="AJ94" s="104" t="s">
        <v>1328</v>
      </c>
      <c r="AK94" s="105" t="s">
        <v>742</v>
      </c>
      <c r="AM94" s="96"/>
      <c r="AN94" s="286"/>
      <c r="AO94" s="97">
        <v>34464</v>
      </c>
      <c r="AP94" s="98" t="s">
        <v>510</v>
      </c>
      <c r="AQ94" s="99">
        <v>34087</v>
      </c>
      <c r="AR94" s="100">
        <v>34464</v>
      </c>
      <c r="AS94" s="101" t="s">
        <v>743</v>
      </c>
      <c r="AT94" s="102" t="s">
        <v>548</v>
      </c>
      <c r="AU94" s="103" t="s">
        <v>531</v>
      </c>
      <c r="AV94" s="104" t="s">
        <v>1434</v>
      </c>
      <c r="AW94" s="105" t="s">
        <v>744</v>
      </c>
      <c r="AX94" s="2" t="s">
        <v>286</v>
      </c>
      <c r="AY94" s="96"/>
      <c r="AZ94" s="286"/>
      <c r="BA94" s="97">
        <v>34716</v>
      </c>
      <c r="BB94" s="98" t="s">
        <v>511</v>
      </c>
      <c r="BC94" s="99">
        <v>34464</v>
      </c>
      <c r="BD94" s="100">
        <v>34716</v>
      </c>
      <c r="BE94" s="101" t="s">
        <v>745</v>
      </c>
      <c r="BF94" s="102" t="s">
        <v>602</v>
      </c>
      <c r="BG94" s="103" t="s">
        <v>531</v>
      </c>
      <c r="BH94" s="104" t="s">
        <v>1357</v>
      </c>
      <c r="BI94" s="105" t="s">
        <v>746</v>
      </c>
      <c r="BJ94" s="2" t="s">
        <v>286</v>
      </c>
      <c r="BK94" s="96"/>
      <c r="BL94" s="286"/>
      <c r="BM94" s="97">
        <v>35202</v>
      </c>
      <c r="BN94" s="98" t="s">
        <v>512</v>
      </c>
      <c r="BO94" s="99">
        <v>34716</v>
      </c>
      <c r="BP94" s="100">
        <v>35202</v>
      </c>
      <c r="BQ94" s="101" t="s">
        <v>747</v>
      </c>
      <c r="BR94" s="102" t="s">
        <v>593</v>
      </c>
      <c r="BS94" s="103" t="s">
        <v>531</v>
      </c>
      <c r="BT94" s="104" t="s">
        <v>1434</v>
      </c>
      <c r="BU94" s="105" t="s">
        <v>748</v>
      </c>
      <c r="BV94" s="286" t="s">
        <v>1198</v>
      </c>
      <c r="BW94" s="96"/>
      <c r="BY94" s="97">
        <v>36089</v>
      </c>
      <c r="BZ94" s="98" t="s">
        <v>513</v>
      </c>
      <c r="CA94" s="99">
        <v>35202</v>
      </c>
      <c r="CB94" s="100">
        <v>36089</v>
      </c>
      <c r="CC94" s="101" t="s">
        <v>694</v>
      </c>
      <c r="CD94" s="102" t="s">
        <v>596</v>
      </c>
      <c r="CE94" s="103" t="s">
        <v>531</v>
      </c>
      <c r="CF94" s="104" t="s">
        <v>1378</v>
      </c>
      <c r="CG94" s="105" t="s">
        <v>695</v>
      </c>
      <c r="CH94" s="2" t="s">
        <v>286</v>
      </c>
      <c r="CI94" s="96"/>
      <c r="CJ94" s="286"/>
      <c r="CK94" s="97">
        <v>36516</v>
      </c>
      <c r="CL94" s="98" t="s">
        <v>514</v>
      </c>
      <c r="CM94" s="99">
        <v>36089</v>
      </c>
      <c r="CN94" s="100">
        <v>36516</v>
      </c>
      <c r="CO94" s="101" t="s">
        <v>749</v>
      </c>
      <c r="CP94" s="102" t="s">
        <v>552</v>
      </c>
      <c r="CQ94" s="103" t="s">
        <v>531</v>
      </c>
      <c r="CR94" s="104" t="s">
        <v>1354</v>
      </c>
      <c r="CS94" s="105" t="s">
        <v>750</v>
      </c>
      <c r="CT94" s="2" t="s">
        <v>286</v>
      </c>
      <c r="CU94" s="96"/>
      <c r="CV94" s="286"/>
      <c r="CW94" s="97">
        <v>36641</v>
      </c>
      <c r="CX94" s="98" t="s">
        <v>515</v>
      </c>
      <c r="CY94" s="99">
        <v>36516</v>
      </c>
      <c r="CZ94" s="100">
        <v>36641</v>
      </c>
      <c r="DA94" s="101" t="s">
        <v>749</v>
      </c>
      <c r="DB94" s="102" t="s">
        <v>552</v>
      </c>
      <c r="DC94" s="103" t="s">
        <v>531</v>
      </c>
      <c r="DD94" s="104" t="s">
        <v>1354</v>
      </c>
      <c r="DE94" s="105" t="s">
        <v>750</v>
      </c>
      <c r="DF94" s="2" t="s">
        <v>286</v>
      </c>
      <c r="DG94" s="96"/>
      <c r="DH94" s="286"/>
      <c r="DI94" s="97" t="s">
        <v>286</v>
      </c>
      <c r="DJ94" s="98" t="s">
        <v>286</v>
      </c>
      <c r="DK94" s="99" t="s">
        <v>286</v>
      </c>
      <c r="DL94" s="100" t="s">
        <v>286</v>
      </c>
      <c r="DM94" s="101" t="s">
        <v>286</v>
      </c>
      <c r="DN94" s="102" t="s">
        <v>286</v>
      </c>
      <c r="DO94" s="103" t="s">
        <v>286</v>
      </c>
      <c r="DP94" s="104" t="s">
        <v>286</v>
      </c>
      <c r="DQ94" s="105" t="s">
        <v>286</v>
      </c>
      <c r="DR94" s="2" t="s">
        <v>286</v>
      </c>
      <c r="DS94" s="96"/>
      <c r="DT94" s="286"/>
      <c r="DU94" s="97" t="s">
        <v>286</v>
      </c>
      <c r="DV94" s="98" t="s">
        <v>286</v>
      </c>
      <c r="DW94" s="99"/>
      <c r="DX94" s="100"/>
      <c r="DY94" s="101" t="s">
        <v>286</v>
      </c>
      <c r="DZ94" s="102" t="s">
        <v>286</v>
      </c>
      <c r="EA94" s="103" t="s">
        <v>286</v>
      </c>
      <c r="EB94" s="104" t="s">
        <v>286</v>
      </c>
      <c r="EC94" s="105" t="s">
        <v>286</v>
      </c>
      <c r="EE94" s="96"/>
      <c r="EF94" s="286"/>
      <c r="EG94" s="97" t="s">
        <v>286</v>
      </c>
      <c r="EH94" s="98" t="s">
        <v>286</v>
      </c>
      <c r="EI94" s="99"/>
      <c r="EJ94" s="100"/>
      <c r="EK94" s="101" t="s">
        <v>286</v>
      </c>
      <c r="EL94" s="102" t="s">
        <v>286</v>
      </c>
      <c r="EM94" s="103" t="s">
        <v>286</v>
      </c>
      <c r="EN94" s="104" t="s">
        <v>286</v>
      </c>
      <c r="EO94" s="105" t="s">
        <v>286</v>
      </c>
      <c r="EQ94" s="96"/>
      <c r="ER94" s="286"/>
      <c r="ES94" s="97" t="s">
        <v>286</v>
      </c>
      <c r="ET94" s="98" t="s">
        <v>286</v>
      </c>
      <c r="EU94" s="99"/>
      <c r="EV94" s="100"/>
      <c r="EW94" s="101" t="s">
        <v>286</v>
      </c>
      <c r="EX94" s="102" t="s">
        <v>286</v>
      </c>
      <c r="EY94" s="103" t="s">
        <v>286</v>
      </c>
      <c r="EZ94" s="104" t="s">
        <v>286</v>
      </c>
      <c r="FA94" s="105" t="s">
        <v>286</v>
      </c>
      <c r="FB94" s="2" t="s">
        <v>286</v>
      </c>
      <c r="FC94" s="96"/>
      <c r="FD94" s="286"/>
      <c r="FE94" s="97" t="s">
        <v>286</v>
      </c>
      <c r="FF94" s="98" t="s">
        <v>286</v>
      </c>
      <c r="FG94" s="99" t="s">
        <v>286</v>
      </c>
      <c r="FH94" s="100" t="s">
        <v>286</v>
      </c>
      <c r="FI94" s="101" t="s">
        <v>286</v>
      </c>
      <c r="FJ94" s="102" t="s">
        <v>286</v>
      </c>
      <c r="FK94" s="103" t="s">
        <v>286</v>
      </c>
      <c r="FL94" s="104" t="s">
        <v>286</v>
      </c>
      <c r="FM94" s="105" t="s">
        <v>286</v>
      </c>
      <c r="FO94" s="96"/>
      <c r="FP94" s="286"/>
      <c r="FQ94" s="97" t="s">
        <v>286</v>
      </c>
      <c r="FR94" s="98" t="s">
        <v>286</v>
      </c>
      <c r="FS94" s="99" t="s">
        <v>286</v>
      </c>
      <c r="FT94" s="100" t="s">
        <v>286</v>
      </c>
      <c r="FU94" s="101" t="s">
        <v>286</v>
      </c>
      <c r="FV94" s="102" t="s">
        <v>286</v>
      </c>
      <c r="FW94" s="103" t="s">
        <v>286</v>
      </c>
      <c r="FX94" s="104" t="s">
        <v>286</v>
      </c>
      <c r="FY94" s="105" t="s">
        <v>286</v>
      </c>
      <c r="GA94" s="96"/>
      <c r="GB94" s="286"/>
      <c r="GC94" s="97" t="s">
        <v>286</v>
      </c>
      <c r="GD94" s="98" t="s">
        <v>286</v>
      </c>
      <c r="GE94" s="99" t="s">
        <v>286</v>
      </c>
      <c r="GF94" s="100" t="s">
        <v>286</v>
      </c>
      <c r="GG94" s="101" t="s">
        <v>286</v>
      </c>
      <c r="GH94" s="102" t="s">
        <v>286</v>
      </c>
      <c r="GI94" s="103" t="s">
        <v>286</v>
      </c>
      <c r="GJ94" s="104" t="s">
        <v>286</v>
      </c>
      <c r="GK94" s="105" t="s">
        <v>286</v>
      </c>
      <c r="GL94" s="2" t="s">
        <v>286</v>
      </c>
      <c r="GM94" s="96"/>
      <c r="GN94" s="286"/>
      <c r="GO94" s="97" t="str">
        <f t="shared" ref="GO94:GO116" si="484">IF(GS94="","",GO$3)</f>
        <v/>
      </c>
      <c r="GP94" s="98" t="str">
        <f t="shared" ref="GP94:GP116" si="485">IF(GS94="","",GO$1)</f>
        <v/>
      </c>
      <c r="GQ94" s="99" t="str">
        <f t="shared" ref="GQ94:GQ106" si="486">IF(GS94="","",GO$2)</f>
        <v/>
      </c>
      <c r="GR94" s="100" t="str">
        <f t="shared" ref="GR94:GR105" si="487">IF(GS94="","",GO$3)</f>
        <v/>
      </c>
      <c r="GS94" s="101" t="str">
        <f t="shared" ref="GS94:GS107" si="488">IF(GZ94="","",IF(ISNUMBER(SEARCH(":",GZ94)),MID(GZ94,FIND(":",GZ94)+2,FIND("(",GZ94)-FIND(":",GZ94)-3),LEFT(GZ94,FIND("(",GZ94)-2)))</f>
        <v/>
      </c>
      <c r="GT94" s="102" t="str">
        <f t="shared" ref="GT94:GT107" si="489">IF(GZ94="","",MID(GZ94,FIND("(",GZ94)+1,4))</f>
        <v/>
      </c>
      <c r="GU94" s="103" t="str">
        <f t="shared" ref="GU94:GU107" si="490">IF(ISNUMBER(SEARCH("*female*",GZ94)),"female",IF(ISNUMBER(SEARCH("*male*",GZ94)),"male",""))</f>
        <v/>
      </c>
      <c r="GV94" s="104" t="str">
        <f t="shared" ref="GV94:GV116" si="491">IF(GZ94="","",IF(ISERROR(MID(GZ94,FIND("male,",GZ94)+6,(FIND(")",GZ94)-(FIND("male,",GZ94)+6))))=TRUE,"missing/error",MID(GZ94,FIND("male,",GZ94)+6,(FIND(")",GZ94)-(FIND("male,",GZ94)+6)))))</f>
        <v/>
      </c>
      <c r="GW94" s="105" t="str">
        <f t="shared" ref="GW94:GW107" si="492">IF(GS94="","",(MID(GS94,(SEARCH("^^",SUBSTITUTE(GS94," ","^^",LEN(GS94)-LEN(SUBSTITUTE(GS94," ","")))))+1,99)&amp;"_"&amp;LEFT(GS94,FIND(" ",GS94)-1)&amp;"_"&amp;GT94))</f>
        <v/>
      </c>
      <c r="GX94" s="2" t="str">
        <f t="shared" ref="GX94:GX106" si="493">IF(GZ94="","",IF((LEN(GZ94)-LEN(SUBSTITUTE(GZ94,"male","")))/LEN("male")&gt;1,"!",IF(RIGHT(GZ94,1)=")","",IF(RIGHT(GZ94,2)=") ","",IF(RIGHT(GZ94,2)=").","","!!")))))</f>
        <v/>
      </c>
      <c r="GY94" s="96"/>
      <c r="GZ94" s="286"/>
      <c r="HA94" s="97" t="str">
        <f t="shared" ref="HA94:HA99" si="494">IF(HE94="","",HA$3)</f>
        <v/>
      </c>
      <c r="HB94" s="98" t="str">
        <f t="shared" ref="HB94:HB99" si="495">IF(HE94="","",HA$1)</f>
        <v/>
      </c>
      <c r="HC94" s="293" t="str">
        <f t="shared" si="430"/>
        <v/>
      </c>
      <c r="HD94" s="293" t="str">
        <f t="shared" si="431"/>
        <v/>
      </c>
      <c r="HE94" s="101" t="str">
        <f t="shared" ref="HE94:HE99" si="496">IF(HL94="","",IF(ISNUMBER(SEARCH(":",HL94)),MID(HL94,FIND(":",HL94)+2,FIND("(",HL94)-FIND(":",HL94)-3),LEFT(HL94,FIND("(",HL94)-2)))</f>
        <v/>
      </c>
      <c r="HF94" s="102" t="str">
        <f t="shared" ref="HF94:HF99" si="497">IF(HL94="","",MID(HL94,FIND("(",HL94)+1,4))</f>
        <v/>
      </c>
      <c r="HG94" s="103" t="str">
        <f t="shared" ref="HG94:HG99" si="498">IF(ISNUMBER(SEARCH("*female*",HL94)),"female",IF(ISNUMBER(SEARCH("*male*",HL94)),"male",""))</f>
        <v/>
      </c>
      <c r="HH94" s="104" t="str">
        <f t="shared" ref="HH94:HH99" si="499">IF(HL94="","",IF(ISERROR(MID(HL94,FIND("male,",HL94)+6,(FIND(")",HL94)-(FIND("male,",HL94)+6))))=TRUE,"missing/error",MID(HL94,FIND("male,",HL94)+6,(FIND(")",HL94)-(FIND("male,",HL94)+6)))))</f>
        <v/>
      </c>
      <c r="HI94" s="105" t="str">
        <f t="shared" ref="HI94:HI99" si="500">IF(HE94="","",(MID(HE94,(SEARCH("^^",SUBSTITUTE(HE94," ","^^",LEN(HE94)-LEN(SUBSTITUTE(HE94," ","")))))+1,99)&amp;"_"&amp;LEFT(HE94,FIND(" ",HE94)-1)&amp;"_"&amp;HF94))</f>
        <v/>
      </c>
      <c r="HJ94" s="2" t="str">
        <f t="shared" ref="HJ94:HJ99" si="501">IF(HL94="","",IF((LEN(HL94)-LEN(SUBSTITUTE(HL94,"male","")))/LEN("male")&gt;1,"!",IF(RIGHT(HL94,1)=")","",IF(RIGHT(HL94,2)=") ","",IF(RIGHT(HL94,2)=").","","!!")))))</f>
        <v/>
      </c>
      <c r="HK94" s="96"/>
      <c r="HL94" s="286"/>
      <c r="HM94" s="97" t="str">
        <f t="shared" ref="HM94:HM106" si="502">IF(HQ94="","",HM$3)</f>
        <v/>
      </c>
      <c r="HN94" s="98" t="str">
        <f t="shared" ref="HN94:HN106" si="503">IF(HQ94="","",HM$1)</f>
        <v/>
      </c>
      <c r="HO94" s="293" t="str">
        <f t="shared" si="482"/>
        <v/>
      </c>
      <c r="HP94" s="293" t="str">
        <f t="shared" si="483"/>
        <v/>
      </c>
      <c r="HQ94" s="101" t="str">
        <f t="shared" ref="HQ94:HQ106" si="504">IF(HX94="","",IF(ISNUMBER(SEARCH(":",HX94)),MID(HX94,FIND(":",HX94)+2,FIND("(",HX94)-FIND(":",HX94)-3),LEFT(HX94,FIND("(",HX94)-2)))</f>
        <v/>
      </c>
      <c r="HR94" s="102" t="str">
        <f t="shared" ref="HR94:HR106" si="505">IF(HX94="","",MID(HX94,FIND("(",HX94)+1,4))</f>
        <v/>
      </c>
      <c r="HS94" s="103" t="str">
        <f t="shared" ref="HS94:HS106" si="506">IF(ISNUMBER(SEARCH("*female*",HX94)),"female",IF(ISNUMBER(SEARCH("*male*",HX94)),"male",""))</f>
        <v/>
      </c>
      <c r="HT94" s="104" t="str">
        <f t="shared" si="357"/>
        <v/>
      </c>
      <c r="HU94" s="105" t="str">
        <f t="shared" ref="HU94:HU106" si="507">IF(HQ94="","",(MID(HQ94,(SEARCH("^^",SUBSTITUTE(HQ94," ","^^",LEN(HQ94)-LEN(SUBSTITUTE(HQ94," ","")))))+1,99)&amp;"_"&amp;LEFT(HQ94,FIND(" ",HQ94)-1)&amp;"_"&amp;HR94))</f>
        <v/>
      </c>
      <c r="HV94" s="2" t="str">
        <f t="shared" ref="HV94:HV106" si="508">IF(HX94="","",IF((LEN(HX94)-LEN(SUBSTITUTE(HX94,"male","")))/LEN("male")&gt;1,"!",IF(RIGHT(HX94,1)=")","",IF(RIGHT(HX94,2)=") ","",IF(RIGHT(HX94,2)=").","","!!")))))</f>
        <v/>
      </c>
      <c r="HW94" s="96"/>
      <c r="HX94" s="286"/>
      <c r="HY94" s="97" t="str">
        <f t="shared" ref="HY94:HY106" si="509">IF(IC94="","",HY$3)</f>
        <v/>
      </c>
      <c r="HZ94" s="98" t="str">
        <f t="shared" ref="HZ94:HZ106" si="510">IF(IC94="","",HY$1)</f>
        <v/>
      </c>
      <c r="IA94" s="293" t="str">
        <f t="shared" si="418"/>
        <v/>
      </c>
      <c r="IB94" s="293" t="str">
        <f t="shared" si="419"/>
        <v/>
      </c>
      <c r="IC94" s="101" t="str">
        <f t="shared" ref="IC94:IC106" si="511">IF(IJ94="","",IF(ISNUMBER(SEARCH(":",IJ94)),MID(IJ94,FIND(":",IJ94)+2,FIND("(",IJ94)-FIND(":",IJ94)-3),LEFT(IJ94,FIND("(",IJ94)-2)))</f>
        <v/>
      </c>
      <c r="ID94" s="102" t="str">
        <f t="shared" ref="ID94:ID106" si="512">IF(IJ94="","",MID(IJ94,FIND("(",IJ94)+1,4))</f>
        <v/>
      </c>
      <c r="IE94" s="103" t="str">
        <f t="shared" ref="IE94:IE106" si="513">IF(ISNUMBER(SEARCH("*female*",IJ94)),"female",IF(ISNUMBER(SEARCH("*male*",IJ94)),"male",""))</f>
        <v/>
      </c>
      <c r="IF94" s="104" t="str">
        <f t="shared" ref="IF94:IF106" si="514">IF(IJ94="","",IF(ISERROR(MID(IJ94,FIND("male,",IJ94)+6,(FIND(")",IJ94)-(FIND("male,",IJ94)+6))))=TRUE,"missing/error",MID(IJ94,FIND("male,",IJ94)+6,(FIND(")",IJ94)-(FIND("male,",IJ94)+6)))))</f>
        <v/>
      </c>
      <c r="IG94" s="105" t="str">
        <f t="shared" ref="IG94:IG106" si="515">IF(IC94="","",(MID(IC94,(SEARCH("^^",SUBSTITUTE(IC94," ","^^",LEN(IC94)-LEN(SUBSTITUTE(IC94," ","")))))+1,99)&amp;"_"&amp;LEFT(IC94,FIND(" ",IC94)-1)&amp;"_"&amp;ID94))</f>
        <v/>
      </c>
      <c r="IH94" s="2" t="str">
        <f t="shared" ref="IH94:IH106" si="516">IF(IJ94="","",IF((LEN(IJ94)-LEN(SUBSTITUTE(IJ94,"male","")))/LEN("male")&gt;1,"!",IF(RIGHT(IJ94,1)=")","",IF(RIGHT(IJ94,2)=") ","",IF(RIGHT(IJ94,2)=").","","!!")))))</f>
        <v/>
      </c>
      <c r="II94" s="96"/>
      <c r="IJ94" s="286"/>
      <c r="IK94" s="291" t="str">
        <f t="shared" ref="IK94:IK116" si="517">IF(IO94="","",IK$3)</f>
        <v/>
      </c>
      <c r="IL94" s="292" t="str">
        <f t="shared" ref="IL94:IL116" si="518">IF(IO94="","",IK$1)</f>
        <v/>
      </c>
      <c r="IM94" s="293" t="str">
        <f t="shared" ref="IM94:IM116" si="519">IF(IO94="","",IK$2)</f>
        <v/>
      </c>
      <c r="IN94" s="293" t="str">
        <f t="shared" ref="IN94:IN116" si="520">IF(IO94="","",IK$3)</f>
        <v/>
      </c>
      <c r="IO94" s="294" t="str">
        <f t="shared" ref="IO94:IO116" si="521">IF(IV94="","",IF(ISNUMBER(SEARCH(":",IV94)),MID(IV94,FIND(":",IV94)+2,FIND("(",IV94)-FIND(":",IV94)-3),LEFT(IV94,FIND("(",IV94)-2)))</f>
        <v/>
      </c>
      <c r="IP94" s="295" t="str">
        <f t="shared" ref="IP94:IP116" si="522">IF(IV94="","",MID(IV94,FIND("(",IV94)+1,4))</f>
        <v/>
      </c>
      <c r="IQ94" s="296" t="str">
        <f t="shared" ref="IQ94:IQ116" si="523">IF(ISNUMBER(SEARCH("*female*",IV94)),"female",IF(ISNUMBER(SEARCH("*male*",IV94)),"male",""))</f>
        <v/>
      </c>
      <c r="IR94" s="297" t="str">
        <f t="shared" ref="IR94:IR116" si="524">IF(IV94="","",IF(ISERROR(MID(IV94,FIND("male,",IV94)+6,(FIND(")",IV94)-(FIND("male,",IV94)+6))))=TRUE,"missing/error",MID(IV94,FIND("male,",IV94)+6,(FIND(")",IV94)-(FIND("male,",IV94)+6)))))</f>
        <v/>
      </c>
      <c r="IS94" s="298" t="str">
        <f t="shared" ref="IS94:IS116" si="525">IF(IO94="","",(MID(IO94,(SEARCH("^^",SUBSTITUTE(IO94," ","^^",LEN(IO94)-LEN(SUBSTITUTE(IO94," ","")))))+1,99)&amp;"_"&amp;LEFT(IO94,FIND(" ",IO94)-1)&amp;"_"&amp;IP94))</f>
        <v/>
      </c>
      <c r="IT94" s="299" t="str">
        <f t="shared" ref="IT94:IT116" si="526">IF(IV94="","",IF((LEN(IV94)-LEN(SUBSTITUTE(IV94,"male","")))/LEN("male")&gt;1,"!",IF(RIGHT(IV94,1)=")","",IF(RIGHT(IV94,2)=") ","",IF(RIGHT(IV94,2)=").","","!!")))))</f>
        <v/>
      </c>
      <c r="IU94" s="300"/>
      <c r="IV94" s="286"/>
      <c r="IW94" s="97" t="str">
        <f t="shared" si="407"/>
        <v/>
      </c>
      <c r="IX94" s="98" t="str">
        <f t="shared" si="408"/>
        <v/>
      </c>
      <c r="IY94" s="293" t="str">
        <f t="shared" si="360"/>
        <v/>
      </c>
      <c r="IZ94" s="293" t="str">
        <f t="shared" si="361"/>
        <v/>
      </c>
      <c r="JA94" s="101" t="str">
        <f t="shared" si="409"/>
        <v/>
      </c>
      <c r="JB94" s="102" t="str">
        <f t="shared" si="410"/>
        <v/>
      </c>
      <c r="JC94" s="103" t="str">
        <f t="shared" si="411"/>
        <v/>
      </c>
      <c r="JD94" s="104" t="str">
        <f t="shared" si="412"/>
        <v/>
      </c>
      <c r="JE94" s="105" t="str">
        <f t="shared" si="413"/>
        <v/>
      </c>
      <c r="JF94" s="2" t="str">
        <f>IF(JH94="","",IF((LEN(JH94)-LEN(SUBSTITUTE(JH94,"male","")))/LEN("male")&gt;1,"!",IF(RIGHT(JH94,1)=")","",IF(RIGHT(JH94,2)=") ","",IF(RIGHT(JH94,2)=").","","!!")))))</f>
        <v/>
      </c>
      <c r="JG94" s="96"/>
      <c r="JH94" s="286"/>
      <c r="JI94" s="97" t="str">
        <f>IF(JM94="","",JI$3)</f>
        <v/>
      </c>
      <c r="JJ94" s="98" t="str">
        <f>IF(JM94="","",JI$1)</f>
        <v/>
      </c>
      <c r="JK94" s="99"/>
      <c r="JL94" s="100"/>
      <c r="JM94" s="101" t="str">
        <f>IF(JT94="","",IF(ISNUMBER(SEARCH(":",JT94)),MID(JT94,FIND(":",JT94)+2,FIND("(",JT94)-FIND(":",JT94)-3),LEFT(JT94,FIND("(",JT94)-2)))</f>
        <v/>
      </c>
      <c r="JN94" s="102" t="str">
        <f>IF(JT94="","",MID(JT94,FIND("(",JT94)+1,4))</f>
        <v/>
      </c>
      <c r="JO94" s="103" t="str">
        <f>IF(ISNUMBER(SEARCH("*female*",JT94)),"female",IF(ISNUMBER(SEARCH("*male*",JT94)),"male",""))</f>
        <v/>
      </c>
      <c r="JP94" s="104" t="str">
        <f>IF(JT94="","",IF(ISERROR(MID(JT94,FIND("male,",JT94)+6,(FIND(")",JT94)-(FIND("male,",JT94)+6))))=TRUE,"missing/error",MID(JT94,FIND("male,",JT94)+6,(FIND(")",JT94)-(FIND("male,",JT94)+6)))))</f>
        <v/>
      </c>
      <c r="JQ94" s="105" t="str">
        <f>IF(JM94="","",(MID(JM94,(SEARCH("^^",SUBSTITUTE(JM94," ","^^",LEN(JM94)-LEN(SUBSTITUTE(JM94," ","")))))+1,99)&amp;"_"&amp;LEFT(JM94,FIND(" ",JM94)-1)&amp;"_"&amp;JN94))</f>
        <v/>
      </c>
      <c r="JR94" s="2" t="str">
        <f>IF(JT94="","",IF((LEN(JT94)-LEN(SUBSTITUTE(JT94,"male","")))/LEN("male")&gt;1,"!",IF(RIGHT(JT94,1)=")","",IF(RIGHT(JT94,2)=") ","",IF(RIGHT(JT94,2)=").","","!!")))))</f>
        <v/>
      </c>
      <c r="JS94" s="96"/>
      <c r="JT94" s="286"/>
      <c r="JU94" s="97" t="str">
        <f>IF(JY94="","",JU$3)</f>
        <v/>
      </c>
      <c r="JV94" s="98" t="str">
        <f>IF(JY94="","",JU$1)</f>
        <v/>
      </c>
      <c r="JW94" s="99"/>
      <c r="JX94" s="100"/>
      <c r="JY94" s="101" t="str">
        <f>IF(KF94="","",IF(ISNUMBER(SEARCH(":",KF94)),MID(KF94,FIND(":",KF94)+2,FIND("(",KF94)-FIND(":",KF94)-3),LEFT(KF94,FIND("(",KF94)-2)))</f>
        <v/>
      </c>
      <c r="JZ94" s="102" t="str">
        <f>IF(KF94="","",MID(KF94,FIND("(",KF94)+1,4))</f>
        <v/>
      </c>
      <c r="KA94" s="103" t="str">
        <f>IF(ISNUMBER(SEARCH("*female*",KF94)),"female",IF(ISNUMBER(SEARCH("*male*",KF94)),"male",""))</f>
        <v/>
      </c>
      <c r="KB94" s="104" t="str">
        <f>IF(KF94="","",IF(ISERROR(MID(KF94,FIND("male,",KF94)+6,(FIND(")",KF94)-(FIND("male,",KF94)+6))))=TRUE,"missing/error",MID(KF94,FIND("male,",KF94)+6,(FIND(")",KF94)-(FIND("male,",KF94)+6)))))</f>
        <v/>
      </c>
      <c r="KC94" s="105" t="str">
        <f>IF(JY94="","",(MID(JY94,(SEARCH("^^",SUBSTITUTE(JY94," ","^^",LEN(JY94)-LEN(SUBSTITUTE(JY94," ","")))))+1,99)&amp;"_"&amp;LEFT(JY94,FIND(" ",JY94)-1)&amp;"_"&amp;JZ94))</f>
        <v/>
      </c>
      <c r="KD94" s="2" t="str">
        <f>IF(KF94="","",IF((LEN(KF94)-LEN(SUBSTITUTE(KF94,"male","")))/LEN("male")&gt;1,"!",IF(RIGHT(KF94,1)=")","",IF(RIGHT(KF94,2)=") ","",IF(RIGHT(KF94,2)=").","","!!")))))</f>
        <v/>
      </c>
      <c r="KE94" s="96"/>
      <c r="KF94" s="286"/>
    </row>
    <row r="95" spans="1:292" ht="13.5" customHeight="1" x14ac:dyDescent="0.2">
      <c r="A95" s="21"/>
      <c r="B95" s="96" t="s">
        <v>330</v>
      </c>
      <c r="C95" s="2" t="s">
        <v>332</v>
      </c>
      <c r="D95" s="286"/>
      <c r="E95" s="97" t="s">
        <v>286</v>
      </c>
      <c r="F95" s="98" t="s">
        <v>286</v>
      </c>
      <c r="G95" s="99"/>
      <c r="H95" s="100"/>
      <c r="I95" s="101" t="s">
        <v>286</v>
      </c>
      <c r="J95" s="102" t="s">
        <v>286</v>
      </c>
      <c r="K95" s="103" t="s">
        <v>286</v>
      </c>
      <c r="L95" s="104" t="s">
        <v>286</v>
      </c>
      <c r="M95" s="105" t="s">
        <v>286</v>
      </c>
      <c r="O95" s="96"/>
      <c r="P95" s="286"/>
      <c r="Q95" s="97" t="s">
        <v>286</v>
      </c>
      <c r="R95" s="98" t="s">
        <v>286</v>
      </c>
      <c r="S95" s="99"/>
      <c r="T95" s="100"/>
      <c r="U95" s="101" t="s">
        <v>286</v>
      </c>
      <c r="V95" s="102" t="s">
        <v>286</v>
      </c>
      <c r="W95" s="103" t="s">
        <v>286</v>
      </c>
      <c r="X95" s="104" t="s">
        <v>286</v>
      </c>
      <c r="Y95" s="105" t="s">
        <v>286</v>
      </c>
      <c r="Z95" s="2" t="s">
        <v>286</v>
      </c>
      <c r="AA95" s="96"/>
      <c r="AB95" s="286"/>
      <c r="AC95" s="97" t="s">
        <v>286</v>
      </c>
      <c r="AD95" s="98" t="s">
        <v>286</v>
      </c>
      <c r="AE95" s="99"/>
      <c r="AF95" s="100"/>
      <c r="AG95" s="101" t="s">
        <v>286</v>
      </c>
      <c r="AH95" s="102" t="s">
        <v>286</v>
      </c>
      <c r="AI95" s="103" t="s">
        <v>286</v>
      </c>
      <c r="AJ95" s="104" t="s">
        <v>286</v>
      </c>
      <c r="AK95" s="105" t="s">
        <v>286</v>
      </c>
      <c r="AM95" s="96"/>
      <c r="AN95" s="286"/>
      <c r="AO95" s="97" t="s">
        <v>286</v>
      </c>
      <c r="AP95" s="98" t="s">
        <v>286</v>
      </c>
      <c r="AQ95" s="99"/>
      <c r="AR95" s="100"/>
      <c r="AS95" s="101" t="s">
        <v>286</v>
      </c>
      <c r="AT95" s="102" t="s">
        <v>286</v>
      </c>
      <c r="AU95" s="103" t="s">
        <v>286</v>
      </c>
      <c r="AV95" s="104" t="s">
        <v>286</v>
      </c>
      <c r="AW95" s="105" t="s">
        <v>286</v>
      </c>
      <c r="AX95" s="2" t="s">
        <v>286</v>
      </c>
      <c r="AY95" s="96"/>
      <c r="AZ95" s="286"/>
      <c r="BA95" s="97" t="s">
        <v>286</v>
      </c>
      <c r="BB95" s="98" t="s">
        <v>286</v>
      </c>
      <c r="BC95" s="99"/>
      <c r="BD95" s="100"/>
      <c r="BE95" s="101" t="s">
        <v>286</v>
      </c>
      <c r="BF95" s="102" t="s">
        <v>286</v>
      </c>
      <c r="BG95" s="103" t="s">
        <v>286</v>
      </c>
      <c r="BH95" s="104" t="s">
        <v>286</v>
      </c>
      <c r="BI95" s="105" t="s">
        <v>286</v>
      </c>
      <c r="BJ95" s="2" t="s">
        <v>286</v>
      </c>
      <c r="BK95" s="96"/>
      <c r="BL95" s="286"/>
      <c r="BM95" s="97" t="s">
        <v>286</v>
      </c>
      <c r="BN95" s="98" t="s">
        <v>286</v>
      </c>
      <c r="BO95" s="99"/>
      <c r="BP95" s="100"/>
      <c r="BQ95" s="101" t="s">
        <v>286</v>
      </c>
      <c r="BR95" s="102" t="s">
        <v>286</v>
      </c>
      <c r="BS95" s="103" t="s">
        <v>286</v>
      </c>
      <c r="BT95" s="104" t="s">
        <v>286</v>
      </c>
      <c r="BU95" s="105" t="s">
        <v>286</v>
      </c>
      <c r="BV95" s="2" t="s">
        <v>286</v>
      </c>
      <c r="BW95" s="96"/>
      <c r="BX95" s="286"/>
      <c r="BY95" s="97" t="s">
        <v>286</v>
      </c>
      <c r="BZ95" s="98" t="s">
        <v>286</v>
      </c>
      <c r="CA95" s="99"/>
      <c r="CB95" s="100"/>
      <c r="CC95" s="101" t="s">
        <v>286</v>
      </c>
      <c r="CD95" s="102" t="s">
        <v>286</v>
      </c>
      <c r="CE95" s="103" t="s">
        <v>286</v>
      </c>
      <c r="CF95" s="104" t="s">
        <v>286</v>
      </c>
      <c r="CG95" s="105" t="s">
        <v>286</v>
      </c>
      <c r="CH95" s="2" t="s">
        <v>286</v>
      </c>
      <c r="CI95" s="96"/>
      <c r="CJ95" s="286"/>
      <c r="CK95" s="97" t="s">
        <v>286</v>
      </c>
      <c r="CL95" s="98" t="s">
        <v>286</v>
      </c>
      <c r="CM95" s="99"/>
      <c r="CN95" s="100"/>
      <c r="CO95" s="101" t="s">
        <v>286</v>
      </c>
      <c r="CP95" s="102" t="s">
        <v>286</v>
      </c>
      <c r="CQ95" s="103" t="s">
        <v>286</v>
      </c>
      <c r="CR95" s="104" t="s">
        <v>286</v>
      </c>
      <c r="CS95" s="105" t="s">
        <v>286</v>
      </c>
      <c r="CT95" s="2" t="s">
        <v>286</v>
      </c>
      <c r="CU95" s="96"/>
      <c r="CV95" s="286"/>
      <c r="CW95" s="97" t="s">
        <v>286</v>
      </c>
      <c r="CX95" s="98" t="s">
        <v>286</v>
      </c>
      <c r="CY95" s="99"/>
      <c r="CZ95" s="100"/>
      <c r="DA95" s="101" t="s">
        <v>286</v>
      </c>
      <c r="DB95" s="102" t="s">
        <v>286</v>
      </c>
      <c r="DC95" s="103" t="s">
        <v>286</v>
      </c>
      <c r="DD95" s="104" t="s">
        <v>286</v>
      </c>
      <c r="DE95" s="105" t="s">
        <v>286</v>
      </c>
      <c r="DF95" s="2" t="s">
        <v>286</v>
      </c>
      <c r="DG95" s="96"/>
      <c r="DH95" s="286"/>
      <c r="DI95" s="97" t="s">
        <v>286</v>
      </c>
      <c r="DJ95" s="98" t="s">
        <v>286</v>
      </c>
      <c r="DK95" s="99"/>
      <c r="DL95" s="100"/>
      <c r="DM95" s="101" t="s">
        <v>286</v>
      </c>
      <c r="DN95" s="102" t="s">
        <v>286</v>
      </c>
      <c r="DO95" s="103" t="s">
        <v>286</v>
      </c>
      <c r="DP95" s="104" t="s">
        <v>286</v>
      </c>
      <c r="DQ95" s="105" t="s">
        <v>286</v>
      </c>
      <c r="DR95" s="2" t="s">
        <v>286</v>
      </c>
      <c r="DS95" s="96"/>
      <c r="DT95" s="286"/>
      <c r="DU95" s="97" t="s">
        <v>286</v>
      </c>
      <c r="DV95" s="98" t="s">
        <v>286</v>
      </c>
      <c r="DW95" s="99"/>
      <c r="DX95" s="100"/>
      <c r="DY95" s="101" t="s">
        <v>286</v>
      </c>
      <c r="DZ95" s="102" t="s">
        <v>286</v>
      </c>
      <c r="EA95" s="103" t="s">
        <v>286</v>
      </c>
      <c r="EB95" s="104" t="s">
        <v>286</v>
      </c>
      <c r="EC95" s="105" t="s">
        <v>286</v>
      </c>
      <c r="EE95" s="96"/>
      <c r="EF95" s="286"/>
      <c r="EG95" s="97" t="s">
        <v>286</v>
      </c>
      <c r="EH95" s="98" t="s">
        <v>286</v>
      </c>
      <c r="EI95" s="99"/>
      <c r="EJ95" s="100"/>
      <c r="EK95" s="101" t="s">
        <v>286</v>
      </c>
      <c r="EL95" s="102" t="s">
        <v>286</v>
      </c>
      <c r="EM95" s="103" t="s">
        <v>286</v>
      </c>
      <c r="EN95" s="104" t="s">
        <v>286</v>
      </c>
      <c r="EO95" s="105" t="s">
        <v>286</v>
      </c>
      <c r="EQ95" s="96"/>
      <c r="ER95" s="286"/>
      <c r="ES95" s="97">
        <v>39576</v>
      </c>
      <c r="ET95" s="98" t="s">
        <v>519</v>
      </c>
      <c r="EU95" s="99">
        <v>38854</v>
      </c>
      <c r="EV95" s="100">
        <v>39576</v>
      </c>
      <c r="EW95" s="101" t="s">
        <v>618</v>
      </c>
      <c r="EX95" s="102" t="s">
        <v>619</v>
      </c>
      <c r="EY95" s="103" t="s">
        <v>620</v>
      </c>
      <c r="EZ95" s="104" t="s">
        <v>1415</v>
      </c>
      <c r="FA95" s="105" t="s">
        <v>622</v>
      </c>
      <c r="FB95" s="2" t="s">
        <v>286</v>
      </c>
      <c r="FC95" s="96"/>
      <c r="FD95" s="286"/>
      <c r="FE95" s="97" t="s">
        <v>286</v>
      </c>
      <c r="FF95" s="98" t="s">
        <v>286</v>
      </c>
      <c r="FG95" s="99" t="s">
        <v>286</v>
      </c>
      <c r="FH95" s="100" t="s">
        <v>286</v>
      </c>
      <c r="FI95" s="101" t="s">
        <v>286</v>
      </c>
      <c r="FJ95" s="102" t="s">
        <v>286</v>
      </c>
      <c r="FK95" s="103" t="s">
        <v>286</v>
      </c>
      <c r="FL95" s="104" t="s">
        <v>286</v>
      </c>
      <c r="FM95" s="105" t="s">
        <v>286</v>
      </c>
      <c r="FO95" s="96"/>
      <c r="FP95" s="286"/>
      <c r="FQ95" s="97" t="s">
        <v>286</v>
      </c>
      <c r="FR95" s="98" t="s">
        <v>286</v>
      </c>
      <c r="FS95" s="99" t="s">
        <v>286</v>
      </c>
      <c r="FT95" s="100" t="s">
        <v>286</v>
      </c>
      <c r="FU95" s="101" t="s">
        <v>286</v>
      </c>
      <c r="FV95" s="102" t="s">
        <v>286</v>
      </c>
      <c r="FW95" s="103" t="s">
        <v>286</v>
      </c>
      <c r="FX95" s="104" t="s">
        <v>286</v>
      </c>
      <c r="FY95" s="105" t="s">
        <v>286</v>
      </c>
      <c r="GA95" s="96"/>
      <c r="GB95" s="286"/>
      <c r="GC95" s="97" t="s">
        <v>286</v>
      </c>
      <c r="GD95" s="98" t="s">
        <v>286</v>
      </c>
      <c r="GE95" s="99" t="s">
        <v>286</v>
      </c>
      <c r="GF95" s="100" t="s">
        <v>286</v>
      </c>
      <c r="GG95" s="101" t="s">
        <v>286</v>
      </c>
      <c r="GH95" s="102" t="s">
        <v>286</v>
      </c>
      <c r="GI95" s="103" t="s">
        <v>286</v>
      </c>
      <c r="GJ95" s="104" t="s">
        <v>286</v>
      </c>
      <c r="GK95" s="105" t="s">
        <v>286</v>
      </c>
      <c r="GL95" s="2" t="s">
        <v>286</v>
      </c>
      <c r="GM95" s="96"/>
      <c r="GN95" s="286"/>
      <c r="GO95" s="97" t="str">
        <f t="shared" si="484"/>
        <v/>
      </c>
      <c r="GP95" s="98" t="str">
        <f t="shared" si="485"/>
        <v/>
      </c>
      <c r="GQ95" s="99" t="str">
        <f t="shared" si="486"/>
        <v/>
      </c>
      <c r="GR95" s="100" t="str">
        <f t="shared" si="487"/>
        <v/>
      </c>
      <c r="GS95" s="101" t="str">
        <f t="shared" si="488"/>
        <v/>
      </c>
      <c r="GT95" s="102" t="str">
        <f t="shared" si="489"/>
        <v/>
      </c>
      <c r="GU95" s="103" t="str">
        <f t="shared" si="490"/>
        <v/>
      </c>
      <c r="GV95" s="104" t="str">
        <f t="shared" si="491"/>
        <v/>
      </c>
      <c r="GW95" s="105" t="str">
        <f t="shared" si="492"/>
        <v/>
      </c>
      <c r="GX95" s="2" t="str">
        <f t="shared" si="493"/>
        <v/>
      </c>
      <c r="GY95" s="96"/>
      <c r="GZ95" s="286"/>
      <c r="HA95" s="97" t="str">
        <f t="shared" si="494"/>
        <v/>
      </c>
      <c r="HB95" s="98" t="str">
        <f t="shared" si="495"/>
        <v/>
      </c>
      <c r="HC95" s="293" t="str">
        <f t="shared" si="430"/>
        <v/>
      </c>
      <c r="HD95" s="293" t="str">
        <f t="shared" si="431"/>
        <v/>
      </c>
      <c r="HE95" s="101" t="str">
        <f t="shared" si="496"/>
        <v/>
      </c>
      <c r="HF95" s="102" t="str">
        <f t="shared" si="497"/>
        <v/>
      </c>
      <c r="HG95" s="103" t="str">
        <f t="shared" si="498"/>
        <v/>
      </c>
      <c r="HH95" s="104" t="str">
        <f t="shared" si="499"/>
        <v/>
      </c>
      <c r="HI95" s="105" t="str">
        <f t="shared" si="500"/>
        <v/>
      </c>
      <c r="HJ95" s="2" t="str">
        <f t="shared" si="501"/>
        <v/>
      </c>
      <c r="HK95" s="96"/>
      <c r="HL95" s="286"/>
      <c r="HM95" s="97" t="str">
        <f t="shared" si="502"/>
        <v/>
      </c>
      <c r="HN95" s="98" t="str">
        <f t="shared" si="503"/>
        <v/>
      </c>
      <c r="HO95" s="293" t="str">
        <f t="shared" si="482"/>
        <v/>
      </c>
      <c r="HP95" s="293" t="str">
        <f t="shared" si="483"/>
        <v/>
      </c>
      <c r="HQ95" s="101" t="str">
        <f t="shared" si="504"/>
        <v/>
      </c>
      <c r="HR95" s="102" t="str">
        <f t="shared" si="505"/>
        <v/>
      </c>
      <c r="HS95" s="103" t="str">
        <f t="shared" si="506"/>
        <v/>
      </c>
      <c r="HT95" s="104" t="str">
        <f t="shared" si="357"/>
        <v/>
      </c>
      <c r="HU95" s="105" t="str">
        <f t="shared" si="507"/>
        <v/>
      </c>
      <c r="HV95" s="2" t="str">
        <f t="shared" si="508"/>
        <v/>
      </c>
      <c r="HW95" s="96"/>
      <c r="HX95" s="286"/>
      <c r="HY95" s="97" t="str">
        <f t="shared" si="509"/>
        <v/>
      </c>
      <c r="HZ95" s="98" t="str">
        <f t="shared" si="510"/>
        <v/>
      </c>
      <c r="IA95" s="293" t="str">
        <f t="shared" si="418"/>
        <v/>
      </c>
      <c r="IB95" s="293" t="str">
        <f t="shared" si="419"/>
        <v/>
      </c>
      <c r="IC95" s="101" t="str">
        <f t="shared" si="511"/>
        <v/>
      </c>
      <c r="ID95" s="102" t="str">
        <f t="shared" si="512"/>
        <v/>
      </c>
      <c r="IE95" s="103" t="str">
        <f t="shared" si="513"/>
        <v/>
      </c>
      <c r="IF95" s="104" t="str">
        <f t="shared" si="514"/>
        <v/>
      </c>
      <c r="IG95" s="105" t="str">
        <f t="shared" si="515"/>
        <v/>
      </c>
      <c r="IH95" s="2" t="str">
        <f t="shared" si="516"/>
        <v/>
      </c>
      <c r="II95" s="96"/>
      <c r="IJ95" s="286"/>
      <c r="IK95" s="291" t="str">
        <f t="shared" si="517"/>
        <v/>
      </c>
      <c r="IL95" s="292" t="str">
        <f t="shared" si="518"/>
        <v/>
      </c>
      <c r="IM95" s="293" t="str">
        <f t="shared" si="519"/>
        <v/>
      </c>
      <c r="IN95" s="293" t="str">
        <f t="shared" si="520"/>
        <v/>
      </c>
      <c r="IO95" s="294" t="str">
        <f t="shared" si="521"/>
        <v/>
      </c>
      <c r="IP95" s="295" t="str">
        <f t="shared" si="522"/>
        <v/>
      </c>
      <c r="IQ95" s="296" t="str">
        <f t="shared" si="523"/>
        <v/>
      </c>
      <c r="IR95" s="297" t="str">
        <f t="shared" si="524"/>
        <v/>
      </c>
      <c r="IS95" s="298" t="str">
        <f t="shared" si="525"/>
        <v/>
      </c>
      <c r="IT95" s="299" t="str">
        <f t="shared" si="526"/>
        <v/>
      </c>
      <c r="IU95" s="300"/>
      <c r="IV95" s="286"/>
      <c r="IW95" s="97" t="str">
        <f t="shared" si="407"/>
        <v/>
      </c>
      <c r="IX95" s="98" t="str">
        <f t="shared" si="408"/>
        <v/>
      </c>
      <c r="IY95" s="293" t="str">
        <f t="shared" si="360"/>
        <v/>
      </c>
      <c r="IZ95" s="293" t="str">
        <f t="shared" si="361"/>
        <v/>
      </c>
      <c r="JA95" s="101" t="str">
        <f t="shared" si="409"/>
        <v/>
      </c>
      <c r="JB95" s="102" t="str">
        <f t="shared" si="410"/>
        <v/>
      </c>
      <c r="JC95" s="103" t="str">
        <f t="shared" si="411"/>
        <v/>
      </c>
      <c r="JD95" s="104" t="str">
        <f t="shared" si="412"/>
        <v/>
      </c>
      <c r="JE95" s="105" t="str">
        <f t="shared" si="413"/>
        <v/>
      </c>
      <c r="JF95" s="2" t="str">
        <f>IF(JH95="","",IF((LEN(JH95)-LEN(SUBSTITUTE(JH95,"male","")))/LEN("male")&gt;1,"!",IF(RIGHT(JH95,1)=")","",IF(RIGHT(JH95,2)=") ","",IF(RIGHT(JH95,2)=").","","!!")))))</f>
        <v/>
      </c>
      <c r="JG95" s="96"/>
      <c r="JH95" s="286"/>
      <c r="JI95" s="97" t="str">
        <f>IF(JM95="","",JI$3)</f>
        <v/>
      </c>
      <c r="JJ95" s="98" t="str">
        <f>IF(JM95="","",JI$1)</f>
        <v/>
      </c>
      <c r="JK95" s="99"/>
      <c r="JL95" s="100"/>
      <c r="JM95" s="101" t="str">
        <f>IF(JT95="","",IF(ISNUMBER(SEARCH(":",JT95)),MID(JT95,FIND(":",JT95)+2,FIND("(",JT95)-FIND(":",JT95)-3),LEFT(JT95,FIND("(",JT95)-2)))</f>
        <v/>
      </c>
      <c r="JN95" s="102" t="str">
        <f>IF(JT95="","",MID(JT95,FIND("(",JT95)+1,4))</f>
        <v/>
      </c>
      <c r="JO95" s="103" t="str">
        <f>IF(ISNUMBER(SEARCH("*female*",JT95)),"female",IF(ISNUMBER(SEARCH("*male*",JT95)),"male",""))</f>
        <v/>
      </c>
      <c r="JP95" s="104" t="str">
        <f>IF(JT95="","",IF(ISERROR(MID(JT95,FIND("male,",JT95)+6,(FIND(")",JT95)-(FIND("male,",JT95)+6))))=TRUE,"missing/error",MID(JT95,FIND("male,",JT95)+6,(FIND(")",JT95)-(FIND("male,",JT95)+6)))))</f>
        <v/>
      </c>
      <c r="JQ95" s="105" t="str">
        <f>IF(JM95="","",(MID(JM95,(SEARCH("^^",SUBSTITUTE(JM95," ","^^",LEN(JM95)-LEN(SUBSTITUTE(JM95," ","")))))+1,99)&amp;"_"&amp;LEFT(JM95,FIND(" ",JM95)-1)&amp;"_"&amp;JN95))</f>
        <v/>
      </c>
      <c r="JR95" s="2" t="str">
        <f>IF(JT95="","",IF((LEN(JT95)-LEN(SUBSTITUTE(JT95,"male","")))/LEN("male")&gt;1,"!",IF(RIGHT(JT95,1)=")","",IF(RIGHT(JT95,2)=") ","",IF(RIGHT(JT95,2)=").","","!!")))))</f>
        <v/>
      </c>
      <c r="JS95" s="96"/>
      <c r="JT95" s="286"/>
      <c r="JU95" s="97" t="str">
        <f>IF(JY95="","",JU$3)</f>
        <v/>
      </c>
      <c r="JV95" s="98" t="str">
        <f>IF(JY95="","",JU$1)</f>
        <v/>
      </c>
      <c r="JW95" s="99"/>
      <c r="JX95" s="100"/>
      <c r="JY95" s="101" t="str">
        <f>IF(KF95="","",IF(ISNUMBER(SEARCH(":",KF95)),MID(KF95,FIND(":",KF95)+2,FIND("(",KF95)-FIND(":",KF95)-3),LEFT(KF95,FIND("(",KF95)-2)))</f>
        <v/>
      </c>
      <c r="JZ95" s="102" t="str">
        <f>IF(KF95="","",MID(KF95,FIND("(",KF95)+1,4))</f>
        <v/>
      </c>
      <c r="KA95" s="103" t="str">
        <f>IF(ISNUMBER(SEARCH("*female*",KF95)),"female",IF(ISNUMBER(SEARCH("*male*",KF95)),"male",""))</f>
        <v/>
      </c>
      <c r="KB95" s="104" t="str">
        <f>IF(KF95="","",IF(ISERROR(MID(KF95,FIND("male,",KF95)+6,(FIND(")",KF95)-(FIND("male,",KF95)+6))))=TRUE,"missing/error",MID(KF95,FIND("male,",KF95)+6,(FIND(")",KF95)-(FIND("male,",KF95)+6)))))</f>
        <v/>
      </c>
      <c r="KC95" s="105" t="str">
        <f>IF(JY95="","",(MID(JY95,(SEARCH("^^",SUBSTITUTE(JY95," ","^^",LEN(JY95)-LEN(SUBSTITUTE(JY95," ","")))))+1,99)&amp;"_"&amp;LEFT(JY95,FIND(" ",JY95)-1)&amp;"_"&amp;JZ95))</f>
        <v/>
      </c>
      <c r="KD95" s="2" t="str">
        <f>IF(KF95="","",IF((LEN(KF95)-LEN(SUBSTITUTE(KF95,"male","")))/LEN("male")&gt;1,"!",IF(RIGHT(KF95,1)=")","",IF(RIGHT(KF95,2)=") ","",IF(RIGHT(KF95,2)=").","","!!")))))</f>
        <v/>
      </c>
      <c r="KE95" s="96"/>
      <c r="KF95" s="286"/>
    </row>
    <row r="96" spans="1:292" ht="13.5" customHeight="1" x14ac:dyDescent="0.2">
      <c r="A96" s="21"/>
      <c r="B96" s="2" t="s">
        <v>500</v>
      </c>
      <c r="C96" s="2" t="s">
        <v>501</v>
      </c>
      <c r="E96" s="97" t="s">
        <v>286</v>
      </c>
      <c r="F96" s="98" t="s">
        <v>286</v>
      </c>
      <c r="G96" s="99"/>
      <c r="H96" s="100"/>
      <c r="I96" s="101" t="s">
        <v>286</v>
      </c>
      <c r="J96" s="102" t="s">
        <v>286</v>
      </c>
      <c r="K96" s="103" t="s">
        <v>286</v>
      </c>
      <c r="L96" s="104" t="s">
        <v>286</v>
      </c>
      <c r="M96" s="105" t="s">
        <v>286</v>
      </c>
      <c r="O96" s="96"/>
      <c r="P96" s="286"/>
      <c r="Q96" s="97" t="s">
        <v>286</v>
      </c>
      <c r="R96" s="98" t="s">
        <v>286</v>
      </c>
      <c r="S96" s="99"/>
      <c r="T96" s="100"/>
      <c r="U96" s="101" t="s">
        <v>286</v>
      </c>
      <c r="V96" s="102" t="s">
        <v>286</v>
      </c>
      <c r="W96" s="103" t="s">
        <v>286</v>
      </c>
      <c r="X96" s="104" t="s">
        <v>286</v>
      </c>
      <c r="Y96" s="105" t="s">
        <v>286</v>
      </c>
      <c r="Z96" s="2" t="s">
        <v>286</v>
      </c>
      <c r="AA96" s="96"/>
      <c r="AB96" s="286"/>
      <c r="AC96" s="97" t="s">
        <v>286</v>
      </c>
      <c r="AD96" s="98" t="s">
        <v>286</v>
      </c>
      <c r="AE96" s="99" t="s">
        <v>286</v>
      </c>
      <c r="AF96" s="100" t="s">
        <v>286</v>
      </c>
      <c r="AG96" s="101" t="s">
        <v>286</v>
      </c>
      <c r="AH96" s="102" t="s">
        <v>286</v>
      </c>
      <c r="AI96" s="103" t="s">
        <v>286</v>
      </c>
      <c r="AJ96" s="104" t="s">
        <v>286</v>
      </c>
      <c r="AK96" s="105" t="s">
        <v>286</v>
      </c>
      <c r="AM96" s="96"/>
      <c r="AN96" s="286"/>
      <c r="AO96" s="97" t="s">
        <v>286</v>
      </c>
      <c r="AP96" s="98" t="s">
        <v>286</v>
      </c>
      <c r="AQ96" s="99" t="s">
        <v>286</v>
      </c>
      <c r="AR96" s="100" t="s">
        <v>286</v>
      </c>
      <c r="AS96" s="101" t="s">
        <v>286</v>
      </c>
      <c r="AT96" s="102" t="s">
        <v>286</v>
      </c>
      <c r="AU96" s="103" t="s">
        <v>286</v>
      </c>
      <c r="AV96" s="104" t="s">
        <v>286</v>
      </c>
      <c r="AW96" s="105" t="s">
        <v>286</v>
      </c>
      <c r="AX96" s="2" t="s">
        <v>286</v>
      </c>
      <c r="AY96" s="96"/>
      <c r="AZ96" s="286"/>
      <c r="BA96" s="97" t="s">
        <v>286</v>
      </c>
      <c r="BB96" s="98" t="s">
        <v>286</v>
      </c>
      <c r="BC96" s="99" t="s">
        <v>286</v>
      </c>
      <c r="BD96" s="100" t="s">
        <v>286</v>
      </c>
      <c r="BE96" s="101" t="s">
        <v>286</v>
      </c>
      <c r="BF96" s="102" t="s">
        <v>286</v>
      </c>
      <c r="BG96" s="103" t="s">
        <v>286</v>
      </c>
      <c r="BH96" s="104" t="s">
        <v>286</v>
      </c>
      <c r="BI96" s="105" t="s">
        <v>286</v>
      </c>
      <c r="BJ96" s="2" t="s">
        <v>286</v>
      </c>
      <c r="BK96" s="96"/>
      <c r="BL96" s="286"/>
      <c r="BM96" s="97" t="s">
        <v>286</v>
      </c>
      <c r="BN96" s="98" t="s">
        <v>286</v>
      </c>
      <c r="BO96" s="99"/>
      <c r="BP96" s="100"/>
      <c r="BQ96" s="101" t="s">
        <v>286</v>
      </c>
      <c r="BR96" s="102" t="s">
        <v>286</v>
      </c>
      <c r="BS96" s="103" t="s">
        <v>286</v>
      </c>
      <c r="BT96" s="104" t="s">
        <v>286</v>
      </c>
      <c r="BU96" s="105" t="s">
        <v>286</v>
      </c>
      <c r="BV96" s="2" t="s">
        <v>286</v>
      </c>
      <c r="BW96" s="96"/>
      <c r="BX96" s="286"/>
      <c r="BY96" s="97" t="s">
        <v>286</v>
      </c>
      <c r="BZ96" s="98" t="s">
        <v>286</v>
      </c>
      <c r="CA96" s="99" t="s">
        <v>286</v>
      </c>
      <c r="CB96" s="100" t="s">
        <v>286</v>
      </c>
      <c r="CC96" s="101" t="s">
        <v>286</v>
      </c>
      <c r="CD96" s="102" t="s">
        <v>286</v>
      </c>
      <c r="CE96" s="103" t="s">
        <v>286</v>
      </c>
      <c r="CF96" s="104" t="s">
        <v>286</v>
      </c>
      <c r="CG96" s="105" t="s">
        <v>286</v>
      </c>
      <c r="CH96" s="2" t="s">
        <v>286</v>
      </c>
      <c r="CI96" s="96"/>
      <c r="CJ96" s="286"/>
      <c r="CK96" s="97" t="s">
        <v>286</v>
      </c>
      <c r="CL96" s="98" t="s">
        <v>286</v>
      </c>
      <c r="CM96" s="99" t="s">
        <v>286</v>
      </c>
      <c r="CN96" s="100" t="s">
        <v>286</v>
      </c>
      <c r="CO96" s="101" t="s">
        <v>286</v>
      </c>
      <c r="CP96" s="102" t="s">
        <v>286</v>
      </c>
      <c r="CQ96" s="103" t="s">
        <v>286</v>
      </c>
      <c r="CR96" s="104" t="s">
        <v>286</v>
      </c>
      <c r="CS96" s="105" t="s">
        <v>286</v>
      </c>
      <c r="CT96" s="2" t="s">
        <v>286</v>
      </c>
      <c r="CU96" s="96"/>
      <c r="CV96" s="286"/>
      <c r="CW96" s="97" t="s">
        <v>286</v>
      </c>
      <c r="CX96" s="98" t="s">
        <v>286</v>
      </c>
      <c r="CY96" s="99" t="s">
        <v>286</v>
      </c>
      <c r="CZ96" s="100" t="s">
        <v>286</v>
      </c>
      <c r="DA96" s="101" t="s">
        <v>286</v>
      </c>
      <c r="DB96" s="102" t="s">
        <v>286</v>
      </c>
      <c r="DC96" s="103" t="s">
        <v>286</v>
      </c>
      <c r="DD96" s="104" t="s">
        <v>286</v>
      </c>
      <c r="DE96" s="105" t="s">
        <v>286</v>
      </c>
      <c r="DF96" s="2" t="s">
        <v>286</v>
      </c>
      <c r="DG96" s="96"/>
      <c r="DH96" s="286"/>
      <c r="DI96" s="97" t="s">
        <v>286</v>
      </c>
      <c r="DJ96" s="98" t="s">
        <v>286</v>
      </c>
      <c r="DK96" s="99" t="s">
        <v>286</v>
      </c>
      <c r="DL96" s="100" t="s">
        <v>286</v>
      </c>
      <c r="DM96" s="101" t="s">
        <v>286</v>
      </c>
      <c r="DN96" s="102" t="s">
        <v>286</v>
      </c>
      <c r="DO96" s="103" t="s">
        <v>286</v>
      </c>
      <c r="DP96" s="104" t="s">
        <v>286</v>
      </c>
      <c r="DQ96" s="105" t="s">
        <v>286</v>
      </c>
      <c r="DR96" s="2" t="s">
        <v>286</v>
      </c>
      <c r="DS96" s="96"/>
      <c r="DT96" s="286"/>
      <c r="DU96" s="97">
        <v>38465</v>
      </c>
      <c r="DV96" s="98" t="s">
        <v>517</v>
      </c>
      <c r="DW96" s="88">
        <v>37053</v>
      </c>
      <c r="DX96" s="100">
        <v>37440</v>
      </c>
      <c r="DY96" s="101" t="s">
        <v>762</v>
      </c>
      <c r="DZ96" s="102" t="s">
        <v>653</v>
      </c>
      <c r="EA96" s="103" t="s">
        <v>531</v>
      </c>
      <c r="EB96" s="104" t="s">
        <v>1357</v>
      </c>
      <c r="EC96" s="105" t="s">
        <v>763</v>
      </c>
      <c r="EE96" s="96"/>
      <c r="EF96" s="286" t="s">
        <v>1194</v>
      </c>
      <c r="EG96" s="97">
        <v>38854</v>
      </c>
      <c r="EH96" s="98" t="s">
        <v>518</v>
      </c>
      <c r="EI96" s="99">
        <v>38465</v>
      </c>
      <c r="EJ96" s="100">
        <v>38854</v>
      </c>
      <c r="EK96" s="101" t="s">
        <v>1187</v>
      </c>
      <c r="EL96" s="102" t="s">
        <v>999</v>
      </c>
      <c r="EM96" s="103" t="s">
        <v>531</v>
      </c>
      <c r="EN96" s="104" t="s">
        <v>1401</v>
      </c>
      <c r="EO96" s="105" t="s">
        <v>1188</v>
      </c>
      <c r="EQ96" s="96"/>
      <c r="ER96" s="286" t="s">
        <v>1194</v>
      </c>
      <c r="ES96" s="97">
        <v>39576</v>
      </c>
      <c r="ET96" s="98" t="s">
        <v>519</v>
      </c>
      <c r="EU96" s="99">
        <v>38854</v>
      </c>
      <c r="EV96" s="100">
        <v>39576</v>
      </c>
      <c r="EW96" s="101" t="s">
        <v>1189</v>
      </c>
      <c r="EX96" s="102" t="s">
        <v>552</v>
      </c>
      <c r="EY96" s="103" t="s">
        <v>531</v>
      </c>
      <c r="EZ96" s="104" t="s">
        <v>1399</v>
      </c>
      <c r="FA96" s="105" t="s">
        <v>1190</v>
      </c>
      <c r="FB96" s="2" t="s">
        <v>286</v>
      </c>
      <c r="FC96" s="96"/>
      <c r="FD96" s="286" t="s">
        <v>1194</v>
      </c>
      <c r="FE96" s="97">
        <v>40863</v>
      </c>
      <c r="FF96" s="98" t="s">
        <v>520</v>
      </c>
      <c r="FG96" s="99">
        <v>39576</v>
      </c>
      <c r="FH96" s="100">
        <v>40863</v>
      </c>
      <c r="FI96" s="101" t="s">
        <v>1191</v>
      </c>
      <c r="FJ96" s="102" t="s">
        <v>999</v>
      </c>
      <c r="FK96" s="103" t="s">
        <v>531</v>
      </c>
      <c r="FL96" s="104" t="s">
        <v>1346</v>
      </c>
      <c r="FM96" s="105" t="s">
        <v>1193</v>
      </c>
      <c r="FO96" s="96"/>
      <c r="FP96" s="286" t="s">
        <v>1194</v>
      </c>
      <c r="FQ96" s="97" t="s">
        <v>286</v>
      </c>
      <c r="FR96" s="98" t="s">
        <v>286</v>
      </c>
      <c r="FS96" s="99" t="s">
        <v>286</v>
      </c>
      <c r="FT96" s="100" t="s">
        <v>286</v>
      </c>
      <c r="FU96" s="101" t="s">
        <v>286</v>
      </c>
      <c r="FV96" s="102" t="s">
        <v>286</v>
      </c>
      <c r="FW96" s="103" t="s">
        <v>286</v>
      </c>
      <c r="FX96" s="104" t="s">
        <v>286</v>
      </c>
      <c r="FY96" s="105" t="s">
        <v>286</v>
      </c>
      <c r="GA96" s="96"/>
      <c r="GB96" s="286"/>
      <c r="GC96" s="97" t="s">
        <v>286</v>
      </c>
      <c r="GD96" s="98" t="s">
        <v>286</v>
      </c>
      <c r="GE96" s="99" t="s">
        <v>286</v>
      </c>
      <c r="GF96" s="100" t="s">
        <v>286</v>
      </c>
      <c r="GG96" s="101" t="s">
        <v>286</v>
      </c>
      <c r="GH96" s="102" t="s">
        <v>286</v>
      </c>
      <c r="GI96" s="103" t="s">
        <v>286</v>
      </c>
      <c r="GJ96" s="104" t="s">
        <v>286</v>
      </c>
      <c r="GK96" s="105" t="s">
        <v>286</v>
      </c>
      <c r="GL96" s="2" t="s">
        <v>286</v>
      </c>
      <c r="GM96" s="96"/>
      <c r="GN96" s="286"/>
      <c r="GO96" s="97" t="str">
        <f t="shared" si="484"/>
        <v/>
      </c>
      <c r="GP96" s="98" t="str">
        <f t="shared" si="485"/>
        <v/>
      </c>
      <c r="GQ96" s="99" t="str">
        <f t="shared" si="486"/>
        <v/>
      </c>
      <c r="GR96" s="100" t="str">
        <f t="shared" si="487"/>
        <v/>
      </c>
      <c r="GS96" s="101" t="str">
        <f t="shared" si="488"/>
        <v/>
      </c>
      <c r="GT96" s="102" t="str">
        <f t="shared" si="489"/>
        <v/>
      </c>
      <c r="GU96" s="103" t="str">
        <f t="shared" si="490"/>
        <v/>
      </c>
      <c r="GV96" s="104" t="str">
        <f t="shared" si="491"/>
        <v/>
      </c>
      <c r="GW96" s="105" t="str">
        <f t="shared" si="492"/>
        <v/>
      </c>
      <c r="GX96" s="2" t="str">
        <f t="shared" si="493"/>
        <v/>
      </c>
      <c r="GY96" s="96"/>
      <c r="GZ96" s="286"/>
      <c r="HA96" s="97" t="str">
        <f t="shared" si="494"/>
        <v/>
      </c>
      <c r="HB96" s="98" t="str">
        <f t="shared" si="495"/>
        <v/>
      </c>
      <c r="HC96" s="293" t="str">
        <f t="shared" si="430"/>
        <v/>
      </c>
      <c r="HD96" s="293" t="str">
        <f t="shared" si="431"/>
        <v/>
      </c>
      <c r="HE96" s="101" t="str">
        <f t="shared" si="496"/>
        <v/>
      </c>
      <c r="HF96" s="102" t="str">
        <f t="shared" si="497"/>
        <v/>
      </c>
      <c r="HG96" s="103" t="str">
        <f t="shared" si="498"/>
        <v/>
      </c>
      <c r="HH96" s="104" t="str">
        <f t="shared" si="499"/>
        <v/>
      </c>
      <c r="HI96" s="105" t="str">
        <f t="shared" si="500"/>
        <v/>
      </c>
      <c r="HJ96" s="2" t="str">
        <f t="shared" si="501"/>
        <v/>
      </c>
      <c r="HK96" s="96"/>
      <c r="HL96" s="286"/>
      <c r="HM96" s="97" t="str">
        <f t="shared" si="502"/>
        <v/>
      </c>
      <c r="HN96" s="98" t="str">
        <f t="shared" si="503"/>
        <v/>
      </c>
      <c r="HO96" s="293" t="str">
        <f t="shared" si="482"/>
        <v/>
      </c>
      <c r="HP96" s="293" t="str">
        <f t="shared" si="483"/>
        <v/>
      </c>
      <c r="HQ96" s="101" t="str">
        <f t="shared" si="504"/>
        <v/>
      </c>
      <c r="HR96" s="102" t="str">
        <f t="shared" si="505"/>
        <v/>
      </c>
      <c r="HS96" s="103" t="str">
        <f t="shared" si="506"/>
        <v/>
      </c>
      <c r="HT96" s="104" t="str">
        <f t="shared" si="357"/>
        <v/>
      </c>
      <c r="HU96" s="105" t="str">
        <f t="shared" si="507"/>
        <v/>
      </c>
      <c r="HV96" s="2" t="str">
        <f t="shared" si="508"/>
        <v/>
      </c>
      <c r="HW96" s="96"/>
      <c r="HX96" s="286"/>
      <c r="HY96" s="97" t="str">
        <f t="shared" si="509"/>
        <v/>
      </c>
      <c r="HZ96" s="98" t="str">
        <f t="shared" si="510"/>
        <v/>
      </c>
      <c r="IA96" s="293" t="str">
        <f t="shared" si="418"/>
        <v/>
      </c>
      <c r="IB96" s="293" t="str">
        <f t="shared" si="419"/>
        <v/>
      </c>
      <c r="IC96" s="101" t="str">
        <f t="shared" si="511"/>
        <v/>
      </c>
      <c r="ID96" s="102" t="str">
        <f t="shared" si="512"/>
        <v/>
      </c>
      <c r="IE96" s="103" t="str">
        <f t="shared" si="513"/>
        <v/>
      </c>
      <c r="IF96" s="104" t="str">
        <f t="shared" si="514"/>
        <v/>
      </c>
      <c r="IG96" s="105" t="str">
        <f t="shared" si="515"/>
        <v/>
      </c>
      <c r="IH96" s="2" t="str">
        <f t="shared" si="516"/>
        <v/>
      </c>
      <c r="II96" s="96"/>
      <c r="IJ96" s="286"/>
      <c r="IK96" s="291" t="str">
        <f t="shared" si="517"/>
        <v/>
      </c>
      <c r="IL96" s="292" t="str">
        <f t="shared" si="518"/>
        <v/>
      </c>
      <c r="IM96" s="293" t="str">
        <f t="shared" si="519"/>
        <v/>
      </c>
      <c r="IN96" s="293" t="str">
        <f t="shared" si="520"/>
        <v/>
      </c>
      <c r="IO96" s="294" t="str">
        <f t="shared" si="521"/>
        <v/>
      </c>
      <c r="IP96" s="295" t="str">
        <f t="shared" si="522"/>
        <v/>
      </c>
      <c r="IQ96" s="296" t="str">
        <f t="shared" si="523"/>
        <v/>
      </c>
      <c r="IR96" s="297" t="str">
        <f t="shared" si="524"/>
        <v/>
      </c>
      <c r="IS96" s="298" t="str">
        <f t="shared" si="525"/>
        <v/>
      </c>
      <c r="IT96" s="299" t="str">
        <f t="shared" si="526"/>
        <v/>
      </c>
      <c r="IU96" s="300"/>
      <c r="IV96" s="286"/>
      <c r="IW96" s="97" t="str">
        <f t="shared" si="407"/>
        <v/>
      </c>
      <c r="IX96" s="98" t="str">
        <f t="shared" si="408"/>
        <v/>
      </c>
      <c r="IY96" s="293" t="str">
        <f t="shared" si="360"/>
        <v/>
      </c>
      <c r="IZ96" s="293" t="str">
        <f t="shared" si="361"/>
        <v/>
      </c>
      <c r="JA96" s="101" t="str">
        <f t="shared" si="409"/>
        <v/>
      </c>
      <c r="JB96" s="102" t="str">
        <f t="shared" si="410"/>
        <v/>
      </c>
      <c r="JC96" s="103" t="str">
        <f t="shared" si="411"/>
        <v/>
      </c>
      <c r="JD96" s="104" t="str">
        <f t="shared" si="412"/>
        <v/>
      </c>
      <c r="JE96" s="105" t="str">
        <f t="shared" si="413"/>
        <v/>
      </c>
      <c r="JG96" s="4"/>
      <c r="JI96" s="97"/>
      <c r="JJ96" s="98"/>
      <c r="JK96" s="99"/>
      <c r="JL96" s="4"/>
      <c r="JM96" s="101"/>
      <c r="JN96" s="102"/>
      <c r="JO96" s="103"/>
      <c r="JP96" s="104"/>
      <c r="JQ96" s="105"/>
      <c r="JS96" s="4"/>
      <c r="JU96" s="97"/>
      <c r="JV96" s="98"/>
      <c r="JW96" s="99"/>
      <c r="JX96" s="4"/>
      <c r="JY96" s="101"/>
      <c r="JZ96" s="102"/>
      <c r="KA96" s="103"/>
      <c r="KB96" s="104"/>
      <c r="KC96" s="105"/>
      <c r="KE96" s="4"/>
    </row>
    <row r="97" spans="1:292" ht="13.5" customHeight="1" x14ac:dyDescent="0.2">
      <c r="A97" s="21"/>
      <c r="B97" s="2" t="s">
        <v>500</v>
      </c>
      <c r="C97" s="2" t="s">
        <v>501</v>
      </c>
      <c r="E97" s="97" t="s">
        <v>286</v>
      </c>
      <c r="F97" s="98" t="s">
        <v>286</v>
      </c>
      <c r="G97" s="99"/>
      <c r="H97" s="100"/>
      <c r="I97" s="101" t="s">
        <v>286</v>
      </c>
      <c r="J97" s="102" t="s">
        <v>286</v>
      </c>
      <c r="K97" s="103" t="s">
        <v>286</v>
      </c>
      <c r="L97" s="104" t="s">
        <v>286</v>
      </c>
      <c r="M97" s="105" t="s">
        <v>286</v>
      </c>
      <c r="O97" s="96"/>
      <c r="P97" s="286"/>
      <c r="Q97" s="97" t="s">
        <v>286</v>
      </c>
      <c r="R97" s="98" t="s">
        <v>286</v>
      </c>
      <c r="S97" s="99"/>
      <c r="T97" s="100"/>
      <c r="U97" s="101" t="s">
        <v>286</v>
      </c>
      <c r="V97" s="102" t="s">
        <v>286</v>
      </c>
      <c r="W97" s="103" t="s">
        <v>286</v>
      </c>
      <c r="X97" s="104" t="s">
        <v>286</v>
      </c>
      <c r="Y97" s="105" t="s">
        <v>286</v>
      </c>
      <c r="Z97" s="2" t="s">
        <v>286</v>
      </c>
      <c r="AA97" s="96"/>
      <c r="AB97" s="286"/>
      <c r="AC97" s="97" t="s">
        <v>286</v>
      </c>
      <c r="AD97" s="98" t="s">
        <v>286</v>
      </c>
      <c r="AE97" s="99"/>
      <c r="AF97" s="100"/>
      <c r="AG97" s="101" t="s">
        <v>286</v>
      </c>
      <c r="AH97" s="102" t="s">
        <v>286</v>
      </c>
      <c r="AI97" s="103" t="s">
        <v>286</v>
      </c>
      <c r="AJ97" s="104" t="s">
        <v>286</v>
      </c>
      <c r="AK97" s="105" t="s">
        <v>286</v>
      </c>
      <c r="AM97" s="96"/>
      <c r="AN97" s="286"/>
      <c r="AO97" s="97" t="s">
        <v>286</v>
      </c>
      <c r="AP97" s="98" t="s">
        <v>286</v>
      </c>
      <c r="AQ97" s="99"/>
      <c r="AR97" s="100"/>
      <c r="AS97" s="101" t="s">
        <v>286</v>
      </c>
      <c r="AT97" s="102" t="s">
        <v>286</v>
      </c>
      <c r="AU97" s="103" t="s">
        <v>286</v>
      </c>
      <c r="AV97" s="104" t="s">
        <v>286</v>
      </c>
      <c r="AW97" s="105" t="s">
        <v>286</v>
      </c>
      <c r="AX97" s="2" t="s">
        <v>286</v>
      </c>
      <c r="AY97" s="96"/>
      <c r="AZ97" s="286"/>
      <c r="BA97" s="97" t="s">
        <v>286</v>
      </c>
      <c r="BB97" s="98" t="s">
        <v>286</v>
      </c>
      <c r="BC97" s="99"/>
      <c r="BD97" s="100"/>
      <c r="BE97" s="101" t="s">
        <v>286</v>
      </c>
      <c r="BF97" s="102" t="s">
        <v>286</v>
      </c>
      <c r="BG97" s="103" t="s">
        <v>286</v>
      </c>
      <c r="BH97" s="104" t="s">
        <v>286</v>
      </c>
      <c r="BI97" s="105" t="s">
        <v>286</v>
      </c>
      <c r="BJ97" s="2" t="s">
        <v>286</v>
      </c>
      <c r="BK97" s="96"/>
      <c r="BL97" s="286"/>
      <c r="BM97" s="97" t="s">
        <v>286</v>
      </c>
      <c r="BN97" s="98" t="s">
        <v>286</v>
      </c>
      <c r="BO97" s="99"/>
      <c r="BP97" s="100"/>
      <c r="BQ97" s="101" t="s">
        <v>286</v>
      </c>
      <c r="BR97" s="102" t="s">
        <v>286</v>
      </c>
      <c r="BS97" s="103" t="s">
        <v>286</v>
      </c>
      <c r="BT97" s="104" t="s">
        <v>286</v>
      </c>
      <c r="BU97" s="105" t="s">
        <v>286</v>
      </c>
      <c r="BV97" s="2" t="s">
        <v>286</v>
      </c>
      <c r="BW97" s="96"/>
      <c r="BX97" s="286"/>
      <c r="BY97" s="97" t="s">
        <v>286</v>
      </c>
      <c r="BZ97" s="98" t="s">
        <v>286</v>
      </c>
      <c r="CA97" s="99"/>
      <c r="CB97" s="100"/>
      <c r="CC97" s="101" t="s">
        <v>286</v>
      </c>
      <c r="CD97" s="102" t="s">
        <v>286</v>
      </c>
      <c r="CE97" s="103" t="s">
        <v>286</v>
      </c>
      <c r="CF97" s="104" t="s">
        <v>286</v>
      </c>
      <c r="CG97" s="105" t="s">
        <v>286</v>
      </c>
      <c r="CH97" s="2" t="s">
        <v>286</v>
      </c>
      <c r="CI97" s="96"/>
      <c r="CJ97" s="286"/>
      <c r="CK97" s="97" t="s">
        <v>286</v>
      </c>
      <c r="CL97" s="98" t="s">
        <v>286</v>
      </c>
      <c r="CM97" s="99"/>
      <c r="CN97" s="100"/>
      <c r="CO97" s="101" t="s">
        <v>286</v>
      </c>
      <c r="CP97" s="102" t="s">
        <v>286</v>
      </c>
      <c r="CQ97" s="103" t="s">
        <v>286</v>
      </c>
      <c r="CR97" s="104" t="s">
        <v>286</v>
      </c>
      <c r="CS97" s="105" t="s">
        <v>286</v>
      </c>
      <c r="CT97" s="2" t="s">
        <v>286</v>
      </c>
      <c r="CU97" s="96"/>
      <c r="CV97" s="286"/>
      <c r="CW97" s="97" t="s">
        <v>286</v>
      </c>
      <c r="CX97" s="98" t="s">
        <v>286</v>
      </c>
      <c r="CY97" s="99"/>
      <c r="CZ97" s="100"/>
      <c r="DA97" s="101" t="s">
        <v>286</v>
      </c>
      <c r="DB97" s="102" t="s">
        <v>286</v>
      </c>
      <c r="DC97" s="103" t="s">
        <v>286</v>
      </c>
      <c r="DD97" s="104" t="s">
        <v>286</v>
      </c>
      <c r="DE97" s="105" t="s">
        <v>286</v>
      </c>
      <c r="DF97" s="2" t="s">
        <v>286</v>
      </c>
      <c r="DG97" s="96"/>
      <c r="DH97" s="286"/>
      <c r="DI97" s="97" t="s">
        <v>286</v>
      </c>
      <c r="DJ97" s="98" t="s">
        <v>286</v>
      </c>
      <c r="DK97" s="99"/>
      <c r="DL97" s="100"/>
      <c r="DM97" s="101" t="s">
        <v>286</v>
      </c>
      <c r="DN97" s="102" t="s">
        <v>286</v>
      </c>
      <c r="DO97" s="103" t="s">
        <v>286</v>
      </c>
      <c r="DP97" s="104" t="s">
        <v>286</v>
      </c>
      <c r="DQ97" s="105" t="s">
        <v>286</v>
      </c>
      <c r="DR97" s="2" t="s">
        <v>286</v>
      </c>
      <c r="DS97" s="96"/>
      <c r="DT97" s="286"/>
      <c r="DU97" s="97">
        <v>38465</v>
      </c>
      <c r="DV97" s="98" t="s">
        <v>517</v>
      </c>
      <c r="DW97" s="100">
        <v>37440</v>
      </c>
      <c r="DX97" s="100">
        <v>38465</v>
      </c>
      <c r="DY97" s="101" t="s">
        <v>760</v>
      </c>
      <c r="DZ97" s="102" t="s">
        <v>619</v>
      </c>
      <c r="EA97" s="103" t="s">
        <v>531</v>
      </c>
      <c r="EB97" s="104" t="s">
        <v>1357</v>
      </c>
      <c r="EC97" s="105" t="s">
        <v>761</v>
      </c>
      <c r="EE97" s="96"/>
      <c r="EF97" s="286" t="s">
        <v>1194</v>
      </c>
      <c r="EG97" s="97" t="s">
        <v>286</v>
      </c>
      <c r="EH97" s="98" t="s">
        <v>286</v>
      </c>
      <c r="EI97" s="99" t="s">
        <v>286</v>
      </c>
      <c r="EJ97" s="100" t="s">
        <v>286</v>
      </c>
      <c r="EK97" s="101" t="s">
        <v>286</v>
      </c>
      <c r="EL97" s="102" t="s">
        <v>286</v>
      </c>
      <c r="EM97" s="103" t="s">
        <v>286</v>
      </c>
      <c r="EN97" s="104" t="s">
        <v>286</v>
      </c>
      <c r="EO97" s="105" t="s">
        <v>286</v>
      </c>
      <c r="EQ97" s="96"/>
      <c r="ER97" s="286"/>
      <c r="ES97" s="97" t="s">
        <v>286</v>
      </c>
      <c r="ET97" s="98" t="s">
        <v>286</v>
      </c>
      <c r="EU97" s="99" t="s">
        <v>286</v>
      </c>
      <c r="EV97" s="100" t="s">
        <v>286</v>
      </c>
      <c r="EW97" s="101" t="s">
        <v>286</v>
      </c>
      <c r="EX97" s="102" t="s">
        <v>286</v>
      </c>
      <c r="EY97" s="103" t="s">
        <v>286</v>
      </c>
      <c r="EZ97" s="104" t="s">
        <v>286</v>
      </c>
      <c r="FA97" s="105" t="s">
        <v>286</v>
      </c>
      <c r="FB97" s="2" t="s">
        <v>286</v>
      </c>
      <c r="FC97" s="96"/>
      <c r="FD97" s="286"/>
      <c r="FE97" s="97" t="s">
        <v>286</v>
      </c>
      <c r="FF97" s="98" t="s">
        <v>286</v>
      </c>
      <c r="FG97" s="99" t="s">
        <v>286</v>
      </c>
      <c r="FH97" s="100" t="s">
        <v>286</v>
      </c>
      <c r="FI97" s="101" t="s">
        <v>286</v>
      </c>
      <c r="FJ97" s="102" t="s">
        <v>286</v>
      </c>
      <c r="FK97" s="103" t="s">
        <v>286</v>
      </c>
      <c r="FL97" s="104" t="s">
        <v>286</v>
      </c>
      <c r="FM97" s="105" t="s">
        <v>286</v>
      </c>
      <c r="FO97" s="96"/>
      <c r="FP97" s="286"/>
      <c r="FQ97" s="97" t="s">
        <v>286</v>
      </c>
      <c r="FR97" s="98" t="s">
        <v>286</v>
      </c>
      <c r="FS97" s="99" t="s">
        <v>286</v>
      </c>
      <c r="FT97" s="100" t="s">
        <v>286</v>
      </c>
      <c r="FU97" s="101" t="s">
        <v>286</v>
      </c>
      <c r="FV97" s="102" t="s">
        <v>286</v>
      </c>
      <c r="FW97" s="103" t="s">
        <v>286</v>
      </c>
      <c r="FX97" s="104" t="s">
        <v>286</v>
      </c>
      <c r="FY97" s="105" t="s">
        <v>286</v>
      </c>
      <c r="GA97" s="96"/>
      <c r="GB97" s="286"/>
      <c r="GC97" s="97" t="s">
        <v>286</v>
      </c>
      <c r="GD97" s="98" t="s">
        <v>286</v>
      </c>
      <c r="GE97" s="99" t="s">
        <v>286</v>
      </c>
      <c r="GF97" s="100" t="s">
        <v>286</v>
      </c>
      <c r="GG97" s="101" t="s">
        <v>286</v>
      </c>
      <c r="GH97" s="102" t="s">
        <v>286</v>
      </c>
      <c r="GI97" s="103" t="s">
        <v>286</v>
      </c>
      <c r="GJ97" s="104" t="s">
        <v>286</v>
      </c>
      <c r="GK97" s="105" t="s">
        <v>286</v>
      </c>
      <c r="GL97" s="2" t="s">
        <v>286</v>
      </c>
      <c r="GM97" s="96"/>
      <c r="GN97" s="286"/>
      <c r="GO97" s="97" t="str">
        <f t="shared" si="484"/>
        <v/>
      </c>
      <c r="GP97" s="98" t="str">
        <f t="shared" si="485"/>
        <v/>
      </c>
      <c r="GQ97" s="99" t="str">
        <f t="shared" si="486"/>
        <v/>
      </c>
      <c r="GR97" s="100" t="str">
        <f t="shared" si="487"/>
        <v/>
      </c>
      <c r="GS97" s="101" t="str">
        <f t="shared" si="488"/>
        <v/>
      </c>
      <c r="GT97" s="102" t="str">
        <f t="shared" si="489"/>
        <v/>
      </c>
      <c r="GU97" s="103" t="str">
        <f t="shared" si="490"/>
        <v/>
      </c>
      <c r="GV97" s="104" t="str">
        <f t="shared" si="491"/>
        <v/>
      </c>
      <c r="GW97" s="105" t="str">
        <f t="shared" si="492"/>
        <v/>
      </c>
      <c r="GX97" s="2" t="str">
        <f t="shared" si="493"/>
        <v/>
      </c>
      <c r="GY97" s="96"/>
      <c r="GZ97" s="286"/>
      <c r="HA97" s="97" t="str">
        <f t="shared" si="494"/>
        <v/>
      </c>
      <c r="HB97" s="98" t="str">
        <f t="shared" si="495"/>
        <v/>
      </c>
      <c r="HC97" s="293" t="str">
        <f t="shared" si="430"/>
        <v/>
      </c>
      <c r="HD97" s="293" t="str">
        <f t="shared" si="431"/>
        <v/>
      </c>
      <c r="HE97" s="101" t="str">
        <f t="shared" si="496"/>
        <v/>
      </c>
      <c r="HF97" s="102" t="str">
        <f t="shared" si="497"/>
        <v/>
      </c>
      <c r="HG97" s="103" t="str">
        <f t="shared" si="498"/>
        <v/>
      </c>
      <c r="HH97" s="104" t="str">
        <f t="shared" si="499"/>
        <v/>
      </c>
      <c r="HI97" s="105" t="str">
        <f t="shared" si="500"/>
        <v/>
      </c>
      <c r="HJ97" s="2" t="str">
        <f t="shared" si="501"/>
        <v/>
      </c>
      <c r="HK97" s="96"/>
      <c r="HL97" s="286"/>
      <c r="HM97" s="97" t="str">
        <f t="shared" si="502"/>
        <v/>
      </c>
      <c r="HN97" s="98" t="str">
        <f t="shared" si="503"/>
        <v/>
      </c>
      <c r="HO97" s="293" t="str">
        <f t="shared" si="482"/>
        <v/>
      </c>
      <c r="HP97" s="293" t="str">
        <f t="shared" si="483"/>
        <v/>
      </c>
      <c r="HQ97" s="101" t="str">
        <f t="shared" si="504"/>
        <v/>
      </c>
      <c r="HR97" s="102" t="str">
        <f t="shared" si="505"/>
        <v/>
      </c>
      <c r="HS97" s="103" t="str">
        <f t="shared" si="506"/>
        <v/>
      </c>
      <c r="HT97" s="104" t="str">
        <f t="shared" si="357"/>
        <v/>
      </c>
      <c r="HU97" s="105" t="str">
        <f t="shared" si="507"/>
        <v/>
      </c>
      <c r="HV97" s="2" t="str">
        <f t="shared" si="508"/>
        <v/>
      </c>
      <c r="HW97" s="96"/>
      <c r="HX97" s="286"/>
      <c r="HY97" s="97" t="str">
        <f t="shared" si="509"/>
        <v/>
      </c>
      <c r="HZ97" s="98" t="str">
        <f t="shared" si="510"/>
        <v/>
      </c>
      <c r="IA97" s="293" t="str">
        <f t="shared" si="418"/>
        <v/>
      </c>
      <c r="IB97" s="293" t="str">
        <f t="shared" si="419"/>
        <v/>
      </c>
      <c r="IC97" s="101" t="str">
        <f t="shared" si="511"/>
        <v/>
      </c>
      <c r="ID97" s="102" t="str">
        <f t="shared" si="512"/>
        <v/>
      </c>
      <c r="IE97" s="103" t="str">
        <f t="shared" si="513"/>
        <v/>
      </c>
      <c r="IF97" s="104" t="str">
        <f t="shared" si="514"/>
        <v/>
      </c>
      <c r="IG97" s="105" t="str">
        <f t="shared" si="515"/>
        <v/>
      </c>
      <c r="IH97" s="2" t="str">
        <f t="shared" si="516"/>
        <v/>
      </c>
      <c r="II97" s="96"/>
      <c r="IJ97" s="286"/>
      <c r="IK97" s="291" t="str">
        <f t="shared" si="517"/>
        <v/>
      </c>
      <c r="IL97" s="292" t="str">
        <f t="shared" si="518"/>
        <v/>
      </c>
      <c r="IM97" s="293" t="str">
        <f t="shared" si="519"/>
        <v/>
      </c>
      <c r="IN97" s="293" t="str">
        <f t="shared" si="520"/>
        <v/>
      </c>
      <c r="IO97" s="294" t="str">
        <f t="shared" si="521"/>
        <v/>
      </c>
      <c r="IP97" s="295" t="str">
        <f t="shared" si="522"/>
        <v/>
      </c>
      <c r="IQ97" s="296" t="str">
        <f t="shared" si="523"/>
        <v/>
      </c>
      <c r="IR97" s="297" t="str">
        <f t="shared" si="524"/>
        <v/>
      </c>
      <c r="IS97" s="298" t="str">
        <f t="shared" si="525"/>
        <v/>
      </c>
      <c r="IT97" s="299" t="str">
        <f t="shared" si="526"/>
        <v/>
      </c>
      <c r="IU97" s="300"/>
      <c r="IV97" s="286"/>
      <c r="IW97" s="97" t="str">
        <f t="shared" si="407"/>
        <v/>
      </c>
      <c r="IX97" s="98" t="str">
        <f t="shared" si="408"/>
        <v/>
      </c>
      <c r="IY97" s="293" t="str">
        <f t="shared" si="360"/>
        <v/>
      </c>
      <c r="IZ97" s="293" t="str">
        <f t="shared" si="361"/>
        <v/>
      </c>
      <c r="JA97" s="101" t="str">
        <f t="shared" si="409"/>
        <v/>
      </c>
      <c r="JB97" s="102" t="str">
        <f t="shared" si="410"/>
        <v/>
      </c>
      <c r="JC97" s="103" t="str">
        <f t="shared" si="411"/>
        <v/>
      </c>
      <c r="JD97" s="104" t="str">
        <f t="shared" si="412"/>
        <v/>
      </c>
      <c r="JE97" s="105" t="str">
        <f t="shared" si="413"/>
        <v/>
      </c>
      <c r="JG97" s="4"/>
      <c r="JI97" s="97"/>
      <c r="JJ97" s="98"/>
      <c r="JK97" s="99"/>
      <c r="JL97" s="4"/>
      <c r="JM97" s="101"/>
      <c r="JN97" s="102"/>
      <c r="JO97" s="103"/>
      <c r="JP97" s="104"/>
      <c r="JQ97" s="105"/>
      <c r="JS97" s="4"/>
      <c r="JU97" s="97"/>
      <c r="JV97" s="98"/>
      <c r="JW97" s="99"/>
      <c r="JX97" s="4"/>
      <c r="JY97" s="101"/>
      <c r="JZ97" s="102"/>
      <c r="KA97" s="103"/>
      <c r="KB97" s="104"/>
      <c r="KC97" s="105"/>
      <c r="KE97" s="4"/>
    </row>
    <row r="98" spans="1:292" ht="13.5" customHeight="1" x14ac:dyDescent="0.2">
      <c r="A98" s="21"/>
      <c r="B98" s="2" t="s">
        <v>384</v>
      </c>
      <c r="C98" s="2" t="s">
        <v>385</v>
      </c>
      <c r="E98" s="97">
        <v>33340</v>
      </c>
      <c r="F98" s="98" t="s">
        <v>288</v>
      </c>
      <c r="G98" s="99">
        <v>32711</v>
      </c>
      <c r="H98" s="100">
        <v>33340</v>
      </c>
      <c r="I98" s="101" t="s">
        <v>939</v>
      </c>
      <c r="J98" s="102" t="s">
        <v>555</v>
      </c>
      <c r="K98" s="103" t="s">
        <v>531</v>
      </c>
      <c r="L98" s="104" t="s">
        <v>1393</v>
      </c>
      <c r="M98" s="105" t="s">
        <v>940</v>
      </c>
      <c r="O98" s="96"/>
      <c r="P98" s="286"/>
      <c r="Q98" s="97">
        <v>33718</v>
      </c>
      <c r="R98" s="98" t="s">
        <v>507</v>
      </c>
      <c r="S98" s="99">
        <v>33340</v>
      </c>
      <c r="T98" s="100">
        <v>33718</v>
      </c>
      <c r="U98" s="101" t="s">
        <v>941</v>
      </c>
      <c r="V98" s="102" t="s">
        <v>555</v>
      </c>
      <c r="W98" s="103" t="s">
        <v>531</v>
      </c>
      <c r="X98" s="104" t="s">
        <v>1393</v>
      </c>
      <c r="Y98" s="105" t="s">
        <v>942</v>
      </c>
      <c r="Z98" s="2" t="s">
        <v>286</v>
      </c>
      <c r="AA98" s="96"/>
      <c r="AB98" s="286"/>
      <c r="AC98" s="97">
        <v>34056</v>
      </c>
      <c r="AD98" s="98" t="s">
        <v>508</v>
      </c>
      <c r="AE98" s="99">
        <v>33783</v>
      </c>
      <c r="AF98" s="100">
        <v>34021</v>
      </c>
      <c r="AG98" s="101" t="s">
        <v>943</v>
      </c>
      <c r="AH98" s="102" t="s">
        <v>555</v>
      </c>
      <c r="AI98" s="103" t="s">
        <v>531</v>
      </c>
      <c r="AJ98" s="104" t="s">
        <v>1393</v>
      </c>
      <c r="AK98" s="105" t="s">
        <v>944</v>
      </c>
      <c r="AM98" s="96" t="s">
        <v>509</v>
      </c>
      <c r="AN98" s="286"/>
      <c r="AO98" s="97">
        <v>34464</v>
      </c>
      <c r="AP98" s="98" t="s">
        <v>510</v>
      </c>
      <c r="AQ98" s="99">
        <v>34087</v>
      </c>
      <c r="AR98" s="100">
        <v>34464</v>
      </c>
      <c r="AS98" s="101" t="s">
        <v>945</v>
      </c>
      <c r="AT98" s="102" t="s">
        <v>593</v>
      </c>
      <c r="AU98" s="103" t="s">
        <v>620</v>
      </c>
      <c r="AV98" s="104" t="s">
        <v>1328</v>
      </c>
      <c r="AW98" s="105" t="s">
        <v>946</v>
      </c>
      <c r="AX98" s="2" t="s">
        <v>286</v>
      </c>
      <c r="AY98" s="96"/>
      <c r="AZ98" s="286"/>
      <c r="BA98" s="97">
        <v>34716</v>
      </c>
      <c r="BB98" s="98" t="s">
        <v>511</v>
      </c>
      <c r="BC98" s="99">
        <v>34464</v>
      </c>
      <c r="BD98" s="100">
        <v>34716</v>
      </c>
      <c r="BE98" s="101" t="s">
        <v>786</v>
      </c>
      <c r="BF98" s="102" t="s">
        <v>653</v>
      </c>
      <c r="BG98" s="103" t="s">
        <v>531</v>
      </c>
      <c r="BH98" s="104" t="s">
        <v>1340</v>
      </c>
      <c r="BI98" s="105" t="s">
        <v>947</v>
      </c>
      <c r="BJ98" s="2" t="s">
        <v>286</v>
      </c>
      <c r="BK98" s="96"/>
      <c r="BL98" s="286"/>
      <c r="BM98" s="97">
        <v>35202</v>
      </c>
      <c r="BN98" s="98" t="s">
        <v>512</v>
      </c>
      <c r="BO98" s="99">
        <v>34716</v>
      </c>
      <c r="BP98" s="100">
        <v>35202</v>
      </c>
      <c r="BQ98" s="101" t="s">
        <v>948</v>
      </c>
      <c r="BR98" s="102" t="s">
        <v>539</v>
      </c>
      <c r="BS98" s="103" t="s">
        <v>531</v>
      </c>
      <c r="BT98" s="104" t="s">
        <v>1434</v>
      </c>
      <c r="BU98" s="105" t="s">
        <v>949</v>
      </c>
      <c r="BV98" s="2" t="s">
        <v>286</v>
      </c>
      <c r="BW98" s="96"/>
      <c r="BX98" s="286"/>
      <c r="BY98" s="97">
        <v>36089</v>
      </c>
      <c r="BZ98" s="98" t="s">
        <v>513</v>
      </c>
      <c r="CA98" s="99">
        <v>35202</v>
      </c>
      <c r="CB98" s="100">
        <v>36089</v>
      </c>
      <c r="CC98" s="101" t="s">
        <v>950</v>
      </c>
      <c r="CD98" s="102" t="s">
        <v>727</v>
      </c>
      <c r="CE98" s="103" t="s">
        <v>620</v>
      </c>
      <c r="CF98" s="104" t="s">
        <v>1372</v>
      </c>
      <c r="CG98" s="105" t="s">
        <v>951</v>
      </c>
      <c r="CH98" s="2" t="s">
        <v>286</v>
      </c>
      <c r="CI98" s="96"/>
      <c r="CJ98" s="286"/>
      <c r="CK98" s="97">
        <v>36516</v>
      </c>
      <c r="CL98" s="98" t="s">
        <v>514</v>
      </c>
      <c r="CM98" s="99">
        <v>36089</v>
      </c>
      <c r="CN98" s="100">
        <v>36516</v>
      </c>
      <c r="CO98" s="101" t="s">
        <v>950</v>
      </c>
      <c r="CP98" s="102" t="s">
        <v>727</v>
      </c>
      <c r="CQ98" s="103" t="s">
        <v>620</v>
      </c>
      <c r="CR98" s="104" t="s">
        <v>1372</v>
      </c>
      <c r="CS98" s="105" t="s">
        <v>951</v>
      </c>
      <c r="CT98" s="2" t="s">
        <v>286</v>
      </c>
      <c r="CU98" s="96"/>
      <c r="CV98" s="286"/>
      <c r="CW98" s="97">
        <v>36641</v>
      </c>
      <c r="CX98" s="98" t="s">
        <v>515</v>
      </c>
      <c r="CY98" s="99">
        <v>36516</v>
      </c>
      <c r="CZ98" s="100">
        <v>36641</v>
      </c>
      <c r="DA98" s="101" t="s">
        <v>952</v>
      </c>
      <c r="DB98" s="102" t="s">
        <v>727</v>
      </c>
      <c r="DC98" s="103" t="s">
        <v>620</v>
      </c>
      <c r="DD98" s="104" t="s">
        <v>1372</v>
      </c>
      <c r="DE98" s="105" t="s">
        <v>953</v>
      </c>
      <c r="DF98" s="2" t="s">
        <v>286</v>
      </c>
      <c r="DG98" s="96"/>
      <c r="DH98" s="286"/>
      <c r="DI98" s="97">
        <v>37053</v>
      </c>
      <c r="DJ98" s="98" t="s">
        <v>516</v>
      </c>
      <c r="DK98" s="99">
        <v>36641</v>
      </c>
      <c r="DL98" s="100">
        <v>37053</v>
      </c>
      <c r="DM98" s="101" t="s">
        <v>954</v>
      </c>
      <c r="DN98" s="102" t="s">
        <v>626</v>
      </c>
      <c r="DO98" s="103" t="s">
        <v>531</v>
      </c>
      <c r="DP98" s="104" t="s">
        <v>1434</v>
      </c>
      <c r="DQ98" s="105" t="s">
        <v>955</v>
      </c>
      <c r="DR98" s="2" t="s">
        <v>286</v>
      </c>
      <c r="DS98" s="96"/>
      <c r="DT98" s="286"/>
      <c r="DU98" s="97">
        <v>38465</v>
      </c>
      <c r="DV98" s="98" t="s">
        <v>517</v>
      </c>
      <c r="DW98" s="88">
        <v>37053</v>
      </c>
      <c r="DX98" s="100">
        <v>38465</v>
      </c>
      <c r="DY98" s="101" t="s">
        <v>956</v>
      </c>
      <c r="DZ98" s="102" t="s">
        <v>599</v>
      </c>
      <c r="EA98" s="103" t="s">
        <v>531</v>
      </c>
      <c r="EB98" s="104" t="s">
        <v>1434</v>
      </c>
      <c r="EC98" s="105" t="s">
        <v>957</v>
      </c>
      <c r="EE98" s="96"/>
      <c r="EF98" s="286"/>
      <c r="EG98" s="97">
        <v>38854</v>
      </c>
      <c r="EH98" s="98" t="s">
        <v>518</v>
      </c>
      <c r="EI98" s="99">
        <v>38465</v>
      </c>
      <c r="EJ98" s="100">
        <v>38786</v>
      </c>
      <c r="EK98" s="101" t="s">
        <v>958</v>
      </c>
      <c r="EL98" s="102" t="s">
        <v>661</v>
      </c>
      <c r="EM98" s="103" t="s">
        <v>531</v>
      </c>
      <c r="EN98" s="104" t="s">
        <v>1321</v>
      </c>
      <c r="EO98" s="105" t="s">
        <v>959</v>
      </c>
      <c r="EQ98" s="96" t="s">
        <v>525</v>
      </c>
      <c r="ER98" s="286"/>
      <c r="ES98" s="97">
        <v>39576</v>
      </c>
      <c r="ET98" s="98" t="s">
        <v>519</v>
      </c>
      <c r="EU98" s="99">
        <v>38854</v>
      </c>
      <c r="EV98" s="100">
        <v>39576</v>
      </c>
      <c r="EW98" s="101" t="s">
        <v>960</v>
      </c>
      <c r="EX98" s="102" t="s">
        <v>566</v>
      </c>
      <c r="EY98" s="103" t="s">
        <v>620</v>
      </c>
      <c r="EZ98" s="104" t="s">
        <v>1354</v>
      </c>
      <c r="FA98" s="105" t="s">
        <v>961</v>
      </c>
      <c r="FB98" s="2" t="s">
        <v>286</v>
      </c>
      <c r="FC98" s="96"/>
      <c r="FD98" s="286"/>
      <c r="FE98" s="97">
        <v>40863</v>
      </c>
      <c r="FF98" s="98" t="s">
        <v>520</v>
      </c>
      <c r="FG98" s="99">
        <v>40161</v>
      </c>
      <c r="FH98" s="100">
        <v>40863</v>
      </c>
      <c r="FI98" s="101" t="s">
        <v>2260</v>
      </c>
      <c r="FJ98" s="102" t="s">
        <v>644</v>
      </c>
      <c r="FK98" s="103" t="s">
        <v>531</v>
      </c>
      <c r="FL98" s="104" t="s">
        <v>1357</v>
      </c>
      <c r="FM98" s="105" t="s">
        <v>2261</v>
      </c>
      <c r="FO98" s="96"/>
      <c r="FP98" s="286"/>
      <c r="FQ98" s="97">
        <v>41391</v>
      </c>
      <c r="FR98" s="98" t="s">
        <v>521</v>
      </c>
      <c r="FS98" s="99">
        <v>40863</v>
      </c>
      <c r="FT98" s="100">
        <v>41391</v>
      </c>
      <c r="FU98" s="101" t="s">
        <v>962</v>
      </c>
      <c r="FV98" s="102" t="s">
        <v>566</v>
      </c>
      <c r="FW98" s="103" t="s">
        <v>531</v>
      </c>
      <c r="FX98" s="104" t="s">
        <v>1434</v>
      </c>
      <c r="FY98" s="105" t="s">
        <v>963</v>
      </c>
      <c r="GA98" s="96"/>
      <c r="GB98" s="286"/>
      <c r="GC98" s="97">
        <f>GC$3</f>
        <v>41692</v>
      </c>
      <c r="GD98" s="98" t="s">
        <v>522</v>
      </c>
      <c r="GE98" s="99">
        <v>41391</v>
      </c>
      <c r="GF98" s="100">
        <f>GC$3</f>
        <v>41692</v>
      </c>
      <c r="GG98" s="101" t="s">
        <v>964</v>
      </c>
      <c r="GH98" s="102" t="s">
        <v>965</v>
      </c>
      <c r="GI98" s="103" t="s">
        <v>620</v>
      </c>
      <c r="GJ98" s="104" t="s">
        <v>1475</v>
      </c>
      <c r="GK98" s="105" t="s">
        <v>966</v>
      </c>
      <c r="GL98" s="2" t="s">
        <v>286</v>
      </c>
      <c r="GM98" s="96"/>
      <c r="GN98" s="286"/>
      <c r="GO98" s="97">
        <f t="shared" si="484"/>
        <v>42711</v>
      </c>
      <c r="GP98" s="98" t="str">
        <f t="shared" si="485"/>
        <v>Renzi I</v>
      </c>
      <c r="GQ98" s="99">
        <f t="shared" si="486"/>
        <v>41692</v>
      </c>
      <c r="GR98" s="100">
        <f t="shared" si="487"/>
        <v>42711</v>
      </c>
      <c r="GS98" s="101" t="str">
        <f t="shared" si="488"/>
        <v>Beatrice Lorenzin</v>
      </c>
      <c r="GT98" s="102" t="str">
        <f t="shared" si="489"/>
        <v>1971</v>
      </c>
      <c r="GU98" s="103" t="str">
        <f t="shared" si="490"/>
        <v>female</v>
      </c>
      <c r="GV98" s="104" t="str">
        <f t="shared" si="491"/>
        <v>it_ncd01</v>
      </c>
      <c r="GW98" s="105" t="str">
        <f t="shared" si="492"/>
        <v>Lorenzin_Beatrice_1971</v>
      </c>
      <c r="GX98" s="2" t="str">
        <f t="shared" si="493"/>
        <v/>
      </c>
      <c r="GY98" s="96"/>
      <c r="GZ98" s="165" t="s">
        <v>2516</v>
      </c>
      <c r="HA98" s="97">
        <f t="shared" si="494"/>
        <v>43465</v>
      </c>
      <c r="HB98" s="98" t="str">
        <f t="shared" si="495"/>
        <v>Gentiloni I</v>
      </c>
      <c r="HC98" s="293">
        <f t="shared" si="430"/>
        <v>42716</v>
      </c>
      <c r="HD98" s="293">
        <f t="shared" si="431"/>
        <v>43465</v>
      </c>
      <c r="HE98" s="101" t="str">
        <f t="shared" si="496"/>
        <v>Beatrice Lorenzin</v>
      </c>
      <c r="HF98" s="102" t="str">
        <f t="shared" si="497"/>
        <v>1971</v>
      </c>
      <c r="HG98" s="103" t="str">
        <f t="shared" si="498"/>
        <v>female</v>
      </c>
      <c r="HH98" s="104" t="str">
        <f t="shared" si="499"/>
        <v>it_ncd01</v>
      </c>
      <c r="HI98" s="105" t="str">
        <f t="shared" si="500"/>
        <v>Lorenzin_Beatrice_1971</v>
      </c>
      <c r="HJ98" s="2" t="str">
        <f t="shared" si="501"/>
        <v/>
      </c>
      <c r="HK98" s="96"/>
      <c r="HL98" s="286" t="s">
        <v>2516</v>
      </c>
      <c r="HM98" s="97">
        <f t="shared" si="502"/>
        <v>43713</v>
      </c>
      <c r="HN98" s="98" t="str">
        <f t="shared" si="503"/>
        <v>Conte I</v>
      </c>
      <c r="HO98" s="293">
        <f t="shared" si="482"/>
        <v>43252</v>
      </c>
      <c r="HP98" s="293">
        <f t="shared" si="483"/>
        <v>43713</v>
      </c>
      <c r="HQ98" s="101" t="str">
        <f t="shared" si="504"/>
        <v>Giulia Grillo</v>
      </c>
      <c r="HR98" s="102" t="str">
        <f t="shared" si="505"/>
        <v>1975</v>
      </c>
      <c r="HS98" s="103" t="str">
        <f t="shared" si="506"/>
        <v>female</v>
      </c>
      <c r="HT98" s="104" t="str">
        <f t="shared" si="357"/>
        <v>it_m5s01</v>
      </c>
      <c r="HU98" s="105" t="str">
        <f t="shared" si="507"/>
        <v>Grillo_Giulia_1975</v>
      </c>
      <c r="HV98" s="2" t="str">
        <f t="shared" si="508"/>
        <v/>
      </c>
      <c r="HW98" s="96"/>
      <c r="HX98" s="286" t="s">
        <v>2567</v>
      </c>
      <c r="HY98" s="97">
        <f t="shared" si="509"/>
        <v>44240</v>
      </c>
      <c r="HZ98" s="98" t="str">
        <f t="shared" si="510"/>
        <v>Conte II</v>
      </c>
      <c r="IA98" s="293">
        <f t="shared" si="418"/>
        <v>43713</v>
      </c>
      <c r="IB98" s="293">
        <f t="shared" si="419"/>
        <v>44240</v>
      </c>
      <c r="IC98" s="101" t="str">
        <f t="shared" si="511"/>
        <v>Roberto Speranza</v>
      </c>
      <c r="ID98" s="102" t="str">
        <f t="shared" si="512"/>
        <v>1979</v>
      </c>
      <c r="IE98" s="103" t="str">
        <f t="shared" si="513"/>
        <v>male</v>
      </c>
      <c r="IF98" s="104" t="str">
        <f t="shared" si="514"/>
        <v>it_leu01</v>
      </c>
      <c r="IG98" s="105" t="str">
        <f t="shared" si="515"/>
        <v>Speranza_Roberto_1979</v>
      </c>
      <c r="IH98" s="2" t="str">
        <f t="shared" si="516"/>
        <v/>
      </c>
      <c r="II98" s="96"/>
      <c r="IJ98" s="286" t="s">
        <v>2605</v>
      </c>
      <c r="IK98" s="291">
        <f t="shared" si="517"/>
        <v>44856</v>
      </c>
      <c r="IL98" s="292" t="str">
        <f t="shared" si="518"/>
        <v>Draghi I</v>
      </c>
      <c r="IM98" s="293">
        <f t="shared" si="519"/>
        <v>44240</v>
      </c>
      <c r="IN98" s="293">
        <f t="shared" si="520"/>
        <v>44856</v>
      </c>
      <c r="IO98" s="294" t="str">
        <f t="shared" si="521"/>
        <v>Roberto Speranza</v>
      </c>
      <c r="IP98" s="295" t="str">
        <f t="shared" si="522"/>
        <v>1979</v>
      </c>
      <c r="IQ98" s="296" t="str">
        <f t="shared" si="523"/>
        <v>male</v>
      </c>
      <c r="IR98" s="297" t="str">
        <f t="shared" si="524"/>
        <v>it_leu01</v>
      </c>
      <c r="IS98" s="298" t="str">
        <f t="shared" si="525"/>
        <v>Speranza_Roberto_1979</v>
      </c>
      <c r="IT98" s="299" t="str">
        <f t="shared" si="526"/>
        <v/>
      </c>
      <c r="IU98" s="300"/>
      <c r="IV98" s="286" t="s">
        <v>2605</v>
      </c>
      <c r="IW98" s="97">
        <f t="shared" si="407"/>
        <v>44926</v>
      </c>
      <c r="IX98" s="98" t="str">
        <f t="shared" si="408"/>
        <v>Meloni I</v>
      </c>
      <c r="IY98" s="293">
        <f t="shared" si="360"/>
        <v>44856</v>
      </c>
      <c r="IZ98" s="293">
        <f t="shared" si="361"/>
        <v>44926</v>
      </c>
      <c r="JA98" s="101" t="str">
        <f t="shared" si="409"/>
        <v>Orazio Schillaci</v>
      </c>
      <c r="JB98" s="102" t="str">
        <f t="shared" si="410"/>
        <v>1966</v>
      </c>
      <c r="JC98" s="103" t="str">
        <f t="shared" si="411"/>
        <v>male</v>
      </c>
      <c r="JD98" s="104" t="str">
        <f t="shared" si="412"/>
        <v>it_independent01</v>
      </c>
      <c r="JE98" s="105" t="str">
        <f t="shared" si="413"/>
        <v>Schillaci_Orazio_1966</v>
      </c>
      <c r="JF98" s="2" t="str">
        <f>IF(JH98="","",IF((LEN(JH98)-LEN(SUBSTITUTE(JH98,"male","")))/LEN("male")&gt;1,"!",IF(RIGHT(JH98,1)=")","",IF(RIGHT(JH98,2)=") ","",IF(RIGHT(JH98,2)=").","","!!")))))</f>
        <v/>
      </c>
      <c r="JG98" s="96"/>
      <c r="JH98" s="286" t="s">
        <v>2733</v>
      </c>
      <c r="JI98" s="97" t="str">
        <f>IF(JM98="","",JI$3)</f>
        <v/>
      </c>
      <c r="JJ98" s="98" t="str">
        <f>IF(JM98="","",JI$1)</f>
        <v/>
      </c>
      <c r="JK98" s="99"/>
      <c r="JL98" s="100"/>
      <c r="JM98" s="101" t="str">
        <f>IF(JT98="","",IF(ISNUMBER(SEARCH(":",JT98)),MID(JT98,FIND(":",JT98)+2,FIND("(",JT98)-FIND(":",JT98)-3),LEFT(JT98,FIND("(",JT98)-2)))</f>
        <v/>
      </c>
      <c r="JN98" s="102" t="str">
        <f>IF(JT98="","",MID(JT98,FIND("(",JT98)+1,4))</f>
        <v/>
      </c>
      <c r="JO98" s="103" t="str">
        <f>IF(ISNUMBER(SEARCH("*female*",JT98)),"female",IF(ISNUMBER(SEARCH("*male*",JT98)),"male",""))</f>
        <v/>
      </c>
      <c r="JP98" s="104" t="str">
        <f>IF(JT98="","",IF(ISERROR(MID(JT98,FIND("male,",JT98)+6,(FIND(")",JT98)-(FIND("male,",JT98)+6))))=TRUE,"missing/error",MID(JT98,FIND("male,",JT98)+6,(FIND(")",JT98)-(FIND("male,",JT98)+6)))))</f>
        <v/>
      </c>
      <c r="JQ98" s="105" t="str">
        <f>IF(JM98="","",(MID(JM98,(SEARCH("^^",SUBSTITUTE(JM98," ","^^",LEN(JM98)-LEN(SUBSTITUTE(JM98," ","")))))+1,99)&amp;"_"&amp;LEFT(JM98,FIND(" ",JM98)-1)&amp;"_"&amp;JN98))</f>
        <v/>
      </c>
      <c r="JR98" s="2" t="str">
        <f>IF(JT98="","",IF((LEN(JT98)-LEN(SUBSTITUTE(JT98,"male","")))/LEN("male")&gt;1,"!",IF(RIGHT(JT98,1)=")","",IF(RIGHT(JT98,2)=") ","",IF(RIGHT(JT98,2)=").","","!!")))))</f>
        <v/>
      </c>
      <c r="JS98" s="96"/>
      <c r="JT98" s="286"/>
      <c r="JU98" s="97" t="str">
        <f>IF(JY98="","",JU$3)</f>
        <v/>
      </c>
      <c r="JV98" s="98" t="str">
        <f>IF(JY98="","",JU$1)</f>
        <v/>
      </c>
      <c r="JW98" s="99"/>
      <c r="JX98" s="100"/>
      <c r="JY98" s="101" t="str">
        <f>IF(KF98="","",IF(ISNUMBER(SEARCH(":",KF98)),MID(KF98,FIND(":",KF98)+2,FIND("(",KF98)-FIND(":",KF98)-3),LEFT(KF98,FIND("(",KF98)-2)))</f>
        <v/>
      </c>
      <c r="JZ98" s="102" t="str">
        <f>IF(KF98="","",MID(KF98,FIND("(",KF98)+1,4))</f>
        <v/>
      </c>
      <c r="KA98" s="103" t="str">
        <f>IF(ISNUMBER(SEARCH("*female*",KF98)),"female",IF(ISNUMBER(SEARCH("*male*",KF98)),"male",""))</f>
        <v/>
      </c>
      <c r="KB98" s="104" t="str">
        <f>IF(KF98="","",IF(ISERROR(MID(KF98,FIND("male,",KF98)+6,(FIND(")",KF98)-(FIND("male,",KF98)+6))))=TRUE,"missing/error",MID(KF98,FIND("male,",KF98)+6,(FIND(")",KF98)-(FIND("male,",KF98)+6)))))</f>
        <v/>
      </c>
      <c r="KC98" s="105" t="str">
        <f>IF(JY98="","",(MID(JY98,(SEARCH("^^",SUBSTITUTE(JY98," ","^^",LEN(JY98)-LEN(SUBSTITUTE(JY98," ","")))))+1,99)&amp;"_"&amp;LEFT(JY98,FIND(" ",JY98)-1)&amp;"_"&amp;JZ98))</f>
        <v/>
      </c>
      <c r="KD98" s="2" t="str">
        <f>IF(KF98="","",IF((LEN(KF98)-LEN(SUBSTITUTE(KF98,"male","")))/LEN("male")&gt;1,"!",IF(RIGHT(KF98,1)=")","",IF(RIGHT(KF98,2)=") ","",IF(RIGHT(KF98,2)=").","","!!")))))</f>
        <v/>
      </c>
      <c r="KE98" s="96"/>
      <c r="KF98" s="286"/>
    </row>
    <row r="99" spans="1:292" ht="13.5" customHeight="1" x14ac:dyDescent="0.2">
      <c r="A99" s="21"/>
      <c r="B99" s="2" t="s">
        <v>384</v>
      </c>
      <c r="C99" s="2" t="s">
        <v>385</v>
      </c>
      <c r="E99" s="97" t="s">
        <v>286</v>
      </c>
      <c r="F99" s="98" t="s">
        <v>286</v>
      </c>
      <c r="G99" s="99" t="s">
        <v>286</v>
      </c>
      <c r="H99" s="100" t="s">
        <v>286</v>
      </c>
      <c r="I99" s="101" t="s">
        <v>286</v>
      </c>
      <c r="J99" s="102" t="s">
        <v>286</v>
      </c>
      <c r="K99" s="103" t="s">
        <v>286</v>
      </c>
      <c r="L99" s="104" t="s">
        <v>286</v>
      </c>
      <c r="M99" s="105" t="s">
        <v>286</v>
      </c>
      <c r="O99" s="96"/>
      <c r="P99" s="286"/>
      <c r="Q99" s="97"/>
      <c r="R99" s="98"/>
      <c r="S99" s="99"/>
      <c r="T99" s="100"/>
      <c r="U99" s="101"/>
      <c r="V99" s="102"/>
      <c r="W99" s="103"/>
      <c r="X99" s="104"/>
      <c r="Y99" s="105"/>
      <c r="Z99" s="2" t="s">
        <v>286</v>
      </c>
      <c r="AA99" s="96"/>
      <c r="AB99" s="286"/>
      <c r="AC99" s="97">
        <v>34056</v>
      </c>
      <c r="AD99" s="98" t="s">
        <v>508</v>
      </c>
      <c r="AE99" s="99">
        <v>34021</v>
      </c>
      <c r="AF99" s="100">
        <v>34056</v>
      </c>
      <c r="AG99" s="101" t="s">
        <v>786</v>
      </c>
      <c r="AH99" s="102" t="s">
        <v>548</v>
      </c>
      <c r="AI99" s="103" t="s">
        <v>531</v>
      </c>
      <c r="AJ99" s="104" t="s">
        <v>1393</v>
      </c>
      <c r="AK99" s="105" t="s">
        <v>967</v>
      </c>
      <c r="AM99" s="96"/>
      <c r="AN99" s="286"/>
      <c r="AO99" s="97" t="s">
        <v>286</v>
      </c>
      <c r="AP99" s="98" t="s">
        <v>286</v>
      </c>
      <c r="AQ99" s="99" t="s">
        <v>286</v>
      </c>
      <c r="AR99" s="100" t="s">
        <v>286</v>
      </c>
      <c r="AS99" s="101" t="s">
        <v>286</v>
      </c>
      <c r="AT99" s="102" t="s">
        <v>286</v>
      </c>
      <c r="AU99" s="103" t="s">
        <v>286</v>
      </c>
      <c r="AV99" s="104" t="s">
        <v>286</v>
      </c>
      <c r="AW99" s="105" t="s">
        <v>286</v>
      </c>
      <c r="AX99" s="2" t="s">
        <v>286</v>
      </c>
      <c r="AY99" s="96"/>
      <c r="AZ99" s="286"/>
      <c r="BA99" s="97" t="s">
        <v>286</v>
      </c>
      <c r="BB99" s="98" t="s">
        <v>286</v>
      </c>
      <c r="BC99" s="99" t="s">
        <v>286</v>
      </c>
      <c r="BD99" s="100" t="s">
        <v>286</v>
      </c>
      <c r="BE99" s="101" t="s">
        <v>286</v>
      </c>
      <c r="BF99" s="102" t="s">
        <v>286</v>
      </c>
      <c r="BG99" s="103" t="s">
        <v>286</v>
      </c>
      <c r="BH99" s="104" t="s">
        <v>286</v>
      </c>
      <c r="BI99" s="105" t="s">
        <v>286</v>
      </c>
      <c r="BJ99" s="2" t="s">
        <v>286</v>
      </c>
      <c r="BK99" s="96"/>
      <c r="BL99" s="286"/>
      <c r="BM99" s="97" t="s">
        <v>286</v>
      </c>
      <c r="BN99" s="98" t="s">
        <v>286</v>
      </c>
      <c r="BO99" s="99" t="s">
        <v>286</v>
      </c>
      <c r="BP99" s="100" t="s">
        <v>286</v>
      </c>
      <c r="BQ99" s="101" t="s">
        <v>286</v>
      </c>
      <c r="BR99" s="102" t="s">
        <v>286</v>
      </c>
      <c r="BS99" s="103" t="s">
        <v>286</v>
      </c>
      <c r="BT99" s="104" t="s">
        <v>286</v>
      </c>
      <c r="BU99" s="105" t="s">
        <v>286</v>
      </c>
      <c r="BV99" s="2" t="s">
        <v>286</v>
      </c>
      <c r="BW99" s="96"/>
      <c r="BX99" s="286"/>
      <c r="BY99" s="97" t="s">
        <v>286</v>
      </c>
      <c r="BZ99" s="98" t="s">
        <v>286</v>
      </c>
      <c r="CA99" s="99" t="s">
        <v>286</v>
      </c>
      <c r="CB99" s="100" t="s">
        <v>286</v>
      </c>
      <c r="CC99" s="101" t="s">
        <v>286</v>
      </c>
      <c r="CD99" s="102" t="s">
        <v>286</v>
      </c>
      <c r="CE99" s="103" t="s">
        <v>286</v>
      </c>
      <c r="CF99" s="104" t="s">
        <v>286</v>
      </c>
      <c r="CG99" s="105" t="s">
        <v>286</v>
      </c>
      <c r="CH99" s="2" t="s">
        <v>286</v>
      </c>
      <c r="CI99" s="96"/>
      <c r="CJ99" s="286"/>
      <c r="CK99" s="97" t="s">
        <v>286</v>
      </c>
      <c r="CL99" s="98" t="s">
        <v>286</v>
      </c>
      <c r="CM99" s="99" t="s">
        <v>286</v>
      </c>
      <c r="CN99" s="100" t="s">
        <v>286</v>
      </c>
      <c r="CO99" s="101" t="s">
        <v>286</v>
      </c>
      <c r="CP99" s="102" t="s">
        <v>286</v>
      </c>
      <c r="CQ99" s="103" t="s">
        <v>286</v>
      </c>
      <c r="CR99" s="104" t="s">
        <v>286</v>
      </c>
      <c r="CS99" s="105" t="s">
        <v>286</v>
      </c>
      <c r="CT99" s="2" t="s">
        <v>286</v>
      </c>
      <c r="CU99" s="96"/>
      <c r="CV99" s="286"/>
      <c r="CW99" s="97" t="s">
        <v>286</v>
      </c>
      <c r="CX99" s="98" t="s">
        <v>286</v>
      </c>
      <c r="CY99" s="99" t="s">
        <v>286</v>
      </c>
      <c r="CZ99" s="100" t="s">
        <v>286</v>
      </c>
      <c r="DA99" s="101" t="s">
        <v>286</v>
      </c>
      <c r="DB99" s="102" t="s">
        <v>286</v>
      </c>
      <c r="DC99" s="103" t="s">
        <v>286</v>
      </c>
      <c r="DD99" s="104" t="s">
        <v>286</v>
      </c>
      <c r="DE99" s="105" t="s">
        <v>286</v>
      </c>
      <c r="DF99" s="2" t="s">
        <v>286</v>
      </c>
      <c r="DG99" s="96"/>
      <c r="DH99" s="286"/>
      <c r="DI99" s="97" t="s">
        <v>286</v>
      </c>
      <c r="DJ99" s="98" t="s">
        <v>286</v>
      </c>
      <c r="DK99" s="99" t="s">
        <v>286</v>
      </c>
      <c r="DL99" s="100" t="s">
        <v>286</v>
      </c>
      <c r="DM99" s="101" t="s">
        <v>286</v>
      </c>
      <c r="DN99" s="102" t="s">
        <v>286</v>
      </c>
      <c r="DO99" s="103" t="s">
        <v>286</v>
      </c>
      <c r="DP99" s="104" t="s">
        <v>286</v>
      </c>
      <c r="DQ99" s="105" t="s">
        <v>286</v>
      </c>
      <c r="DR99" s="2" t="s">
        <v>286</v>
      </c>
      <c r="DS99" s="96"/>
      <c r="DT99" s="286"/>
      <c r="DU99" s="97" t="s">
        <v>286</v>
      </c>
      <c r="DV99" s="98" t="s">
        <v>286</v>
      </c>
      <c r="DW99" s="99" t="s">
        <v>286</v>
      </c>
      <c r="DX99" s="100" t="s">
        <v>286</v>
      </c>
      <c r="DY99" s="101" t="s">
        <v>286</v>
      </c>
      <c r="DZ99" s="102" t="s">
        <v>286</v>
      </c>
      <c r="EA99" s="103" t="s">
        <v>286</v>
      </c>
      <c r="EB99" s="104" t="s">
        <v>286</v>
      </c>
      <c r="EC99" s="105" t="s">
        <v>286</v>
      </c>
      <c r="EE99" s="96"/>
      <c r="EF99" s="286"/>
      <c r="EG99" s="97">
        <v>38854</v>
      </c>
      <c r="EH99" s="98" t="s">
        <v>518</v>
      </c>
      <c r="EI99" s="99">
        <v>38786</v>
      </c>
      <c r="EJ99" s="100">
        <v>38854</v>
      </c>
      <c r="EK99" s="101" t="s">
        <v>523</v>
      </c>
      <c r="EL99" s="102" t="s">
        <v>541</v>
      </c>
      <c r="EM99" s="103" t="s">
        <v>531</v>
      </c>
      <c r="EN99" s="104" t="s">
        <v>1357</v>
      </c>
      <c r="EO99" s="105" t="s">
        <v>543</v>
      </c>
      <c r="EQ99" s="96"/>
      <c r="ER99" s="286"/>
      <c r="ES99" s="97" t="s">
        <v>286</v>
      </c>
      <c r="ET99" s="98" t="s">
        <v>286</v>
      </c>
      <c r="EU99" s="99" t="s">
        <v>286</v>
      </c>
      <c r="EV99" s="100" t="s">
        <v>286</v>
      </c>
      <c r="EW99" s="101" t="s">
        <v>286</v>
      </c>
      <c r="EX99" s="102" t="s">
        <v>286</v>
      </c>
      <c r="EY99" s="103" t="s">
        <v>286</v>
      </c>
      <c r="EZ99" s="104" t="s">
        <v>286</v>
      </c>
      <c r="FA99" s="105" t="s">
        <v>286</v>
      </c>
      <c r="FB99" s="2" t="s">
        <v>286</v>
      </c>
      <c r="FC99" s="96"/>
      <c r="FD99" s="286"/>
      <c r="FE99" s="97" t="s">
        <v>286</v>
      </c>
      <c r="FF99" s="98" t="s">
        <v>286</v>
      </c>
      <c r="FG99" s="99" t="s">
        <v>286</v>
      </c>
      <c r="FH99" s="100" t="s">
        <v>286</v>
      </c>
      <c r="FI99" s="101" t="s">
        <v>286</v>
      </c>
      <c r="FJ99" s="102" t="s">
        <v>286</v>
      </c>
      <c r="FK99" s="103" t="s">
        <v>286</v>
      </c>
      <c r="FL99" s="104" t="s">
        <v>286</v>
      </c>
      <c r="FM99" s="105" t="s">
        <v>286</v>
      </c>
      <c r="FO99" s="96"/>
      <c r="FP99" s="286"/>
      <c r="FQ99" s="97" t="s">
        <v>286</v>
      </c>
      <c r="FR99" s="98" t="s">
        <v>286</v>
      </c>
      <c r="FS99" s="99" t="s">
        <v>286</v>
      </c>
      <c r="FT99" s="100" t="s">
        <v>286</v>
      </c>
      <c r="FU99" s="101" t="s">
        <v>286</v>
      </c>
      <c r="FV99" s="102" t="s">
        <v>286</v>
      </c>
      <c r="FW99" s="103" t="s">
        <v>286</v>
      </c>
      <c r="FX99" s="104" t="s">
        <v>286</v>
      </c>
      <c r="FY99" s="105" t="s">
        <v>286</v>
      </c>
      <c r="GA99" s="96"/>
      <c r="GB99" s="286"/>
      <c r="GC99" s="97" t="s">
        <v>286</v>
      </c>
      <c r="GD99" s="98" t="s">
        <v>286</v>
      </c>
      <c r="GE99" s="99" t="s">
        <v>286</v>
      </c>
      <c r="GF99" s="100" t="s">
        <v>286</v>
      </c>
      <c r="GG99" s="101" t="s">
        <v>286</v>
      </c>
      <c r="GH99" s="102" t="s">
        <v>286</v>
      </c>
      <c r="GI99" s="103" t="s">
        <v>286</v>
      </c>
      <c r="GJ99" s="104" t="s">
        <v>286</v>
      </c>
      <c r="GK99" s="105" t="s">
        <v>286</v>
      </c>
      <c r="GL99" s="2" t="s">
        <v>286</v>
      </c>
      <c r="GM99" s="96"/>
      <c r="GN99" s="286"/>
      <c r="GO99" s="97" t="str">
        <f t="shared" si="484"/>
        <v/>
      </c>
      <c r="GP99" s="98" t="str">
        <f t="shared" si="485"/>
        <v/>
      </c>
      <c r="GQ99" s="99" t="str">
        <f t="shared" si="486"/>
        <v/>
      </c>
      <c r="GR99" s="100" t="str">
        <f t="shared" si="487"/>
        <v/>
      </c>
      <c r="GS99" s="101" t="str">
        <f t="shared" si="488"/>
        <v/>
      </c>
      <c r="GT99" s="102" t="str">
        <f t="shared" si="489"/>
        <v/>
      </c>
      <c r="GU99" s="103" t="str">
        <f t="shared" si="490"/>
        <v/>
      </c>
      <c r="GV99" s="104" t="str">
        <f t="shared" si="491"/>
        <v/>
      </c>
      <c r="GW99" s="105" t="str">
        <f t="shared" si="492"/>
        <v/>
      </c>
      <c r="GX99" s="2" t="str">
        <f t="shared" si="493"/>
        <v/>
      </c>
      <c r="GY99" s="96"/>
      <c r="GZ99" s="286"/>
      <c r="HA99" s="97" t="str">
        <f t="shared" si="494"/>
        <v/>
      </c>
      <c r="HB99" s="98" t="str">
        <f t="shared" si="495"/>
        <v/>
      </c>
      <c r="HC99" s="293" t="str">
        <f t="shared" si="430"/>
        <v/>
      </c>
      <c r="HD99" s="293" t="str">
        <f t="shared" si="431"/>
        <v/>
      </c>
      <c r="HE99" s="101" t="str">
        <f t="shared" si="496"/>
        <v/>
      </c>
      <c r="HF99" s="102" t="str">
        <f t="shared" si="497"/>
        <v/>
      </c>
      <c r="HG99" s="103" t="str">
        <f t="shared" si="498"/>
        <v/>
      </c>
      <c r="HH99" s="104" t="str">
        <f t="shared" si="499"/>
        <v/>
      </c>
      <c r="HI99" s="105" t="str">
        <f t="shared" si="500"/>
        <v/>
      </c>
      <c r="HJ99" s="2" t="str">
        <f t="shared" si="501"/>
        <v/>
      </c>
      <c r="HK99" s="96"/>
      <c r="HL99" s="286"/>
      <c r="HM99" s="97" t="str">
        <f t="shared" si="502"/>
        <v/>
      </c>
      <c r="HN99" s="98" t="str">
        <f t="shared" si="503"/>
        <v/>
      </c>
      <c r="HO99" s="293" t="str">
        <f t="shared" si="482"/>
        <v/>
      </c>
      <c r="HP99" s="293" t="str">
        <f t="shared" si="483"/>
        <v/>
      </c>
      <c r="HQ99" s="101" t="str">
        <f t="shared" si="504"/>
        <v/>
      </c>
      <c r="HR99" s="102" t="str">
        <f t="shared" si="505"/>
        <v/>
      </c>
      <c r="HS99" s="103" t="str">
        <f t="shared" si="506"/>
        <v/>
      </c>
      <c r="HT99" s="104" t="str">
        <f t="shared" si="357"/>
        <v/>
      </c>
      <c r="HU99" s="105" t="str">
        <f t="shared" si="507"/>
        <v/>
      </c>
      <c r="HV99" s="2" t="str">
        <f t="shared" si="508"/>
        <v/>
      </c>
      <c r="HW99" s="96"/>
      <c r="HX99" s="286"/>
      <c r="HY99" s="97" t="str">
        <f t="shared" si="509"/>
        <v/>
      </c>
      <c r="HZ99" s="98" t="str">
        <f t="shared" si="510"/>
        <v/>
      </c>
      <c r="IA99" s="293" t="str">
        <f t="shared" si="418"/>
        <v/>
      </c>
      <c r="IB99" s="293" t="str">
        <f t="shared" si="419"/>
        <v/>
      </c>
      <c r="IC99" s="101" t="str">
        <f t="shared" si="511"/>
        <v/>
      </c>
      <c r="ID99" s="102" t="str">
        <f t="shared" si="512"/>
        <v/>
      </c>
      <c r="IE99" s="103" t="str">
        <f t="shared" si="513"/>
        <v/>
      </c>
      <c r="IF99" s="104" t="str">
        <f t="shared" si="514"/>
        <v/>
      </c>
      <c r="IG99" s="105" t="str">
        <f t="shared" si="515"/>
        <v/>
      </c>
      <c r="IH99" s="2" t="str">
        <f t="shared" si="516"/>
        <v/>
      </c>
      <c r="II99" s="96"/>
      <c r="IJ99" s="286"/>
      <c r="IK99" s="291" t="str">
        <f t="shared" si="517"/>
        <v/>
      </c>
      <c r="IL99" s="292" t="str">
        <f t="shared" si="518"/>
        <v/>
      </c>
      <c r="IM99" s="293" t="str">
        <f t="shared" si="519"/>
        <v/>
      </c>
      <c r="IN99" s="293" t="str">
        <f t="shared" si="520"/>
        <v/>
      </c>
      <c r="IO99" s="294" t="str">
        <f t="shared" si="521"/>
        <v/>
      </c>
      <c r="IP99" s="295" t="str">
        <f t="shared" si="522"/>
        <v/>
      </c>
      <c r="IQ99" s="296" t="str">
        <f t="shared" si="523"/>
        <v/>
      </c>
      <c r="IR99" s="297" t="str">
        <f t="shared" si="524"/>
        <v/>
      </c>
      <c r="IS99" s="298" t="str">
        <f t="shared" si="525"/>
        <v/>
      </c>
      <c r="IT99" s="299" t="str">
        <f t="shared" si="526"/>
        <v/>
      </c>
      <c r="IU99" s="300"/>
      <c r="IV99" s="286"/>
      <c r="IW99" s="97" t="str">
        <f t="shared" si="407"/>
        <v/>
      </c>
      <c r="IX99" s="98" t="str">
        <f t="shared" si="408"/>
        <v/>
      </c>
      <c r="IY99" s="293" t="str">
        <f t="shared" si="360"/>
        <v/>
      </c>
      <c r="IZ99" s="293" t="str">
        <f t="shared" si="361"/>
        <v/>
      </c>
      <c r="JA99" s="101" t="str">
        <f t="shared" si="409"/>
        <v/>
      </c>
      <c r="JB99" s="102" t="str">
        <f t="shared" si="410"/>
        <v/>
      </c>
      <c r="JC99" s="103" t="str">
        <f t="shared" si="411"/>
        <v/>
      </c>
      <c r="JD99" s="104" t="str">
        <f t="shared" si="412"/>
        <v/>
      </c>
      <c r="JE99" s="105" t="str">
        <f t="shared" si="413"/>
        <v/>
      </c>
      <c r="JF99" s="2" t="str">
        <f>IF(JH99="","",IF((LEN(JH99)-LEN(SUBSTITUTE(JH99,"male","")))/LEN("male")&gt;1,"!",IF(RIGHT(JH99,1)=")","",IF(RIGHT(JH99,2)=") ","",IF(RIGHT(JH99,2)=").","","!!")))))</f>
        <v/>
      </c>
      <c r="JG99" s="96"/>
      <c r="JH99" s="286"/>
      <c r="JI99" s="97" t="str">
        <f>IF(JM99="","",JI$3)</f>
        <v/>
      </c>
      <c r="JJ99" s="98" t="str">
        <f>IF(JM99="","",JI$1)</f>
        <v/>
      </c>
      <c r="JK99" s="99"/>
      <c r="JL99" s="100"/>
      <c r="JM99" s="101" t="str">
        <f>IF(JT99="","",IF(ISNUMBER(SEARCH(":",JT99)),MID(JT99,FIND(":",JT99)+2,FIND("(",JT99)-FIND(":",JT99)-3),LEFT(JT99,FIND("(",JT99)-2)))</f>
        <v/>
      </c>
      <c r="JN99" s="102" t="str">
        <f>IF(JT99="","",MID(JT99,FIND("(",JT99)+1,4))</f>
        <v/>
      </c>
      <c r="JO99" s="103" t="str">
        <f>IF(ISNUMBER(SEARCH("*female*",JT99)),"female",IF(ISNUMBER(SEARCH("*male*",JT99)),"male",""))</f>
        <v/>
      </c>
      <c r="JP99" s="104" t="str">
        <f>IF(JT99="","",IF(ISERROR(MID(JT99,FIND("male,",JT99)+6,(FIND(")",JT99)-(FIND("male,",JT99)+6))))=TRUE,"missing/error",MID(JT99,FIND("male,",JT99)+6,(FIND(")",JT99)-(FIND("male,",JT99)+6)))))</f>
        <v/>
      </c>
      <c r="JQ99" s="105" t="str">
        <f>IF(JM99="","",(MID(JM99,(SEARCH("^^",SUBSTITUTE(JM99," ","^^",LEN(JM99)-LEN(SUBSTITUTE(JM99," ","")))))+1,99)&amp;"_"&amp;LEFT(JM99,FIND(" ",JM99)-1)&amp;"_"&amp;JN99))</f>
        <v/>
      </c>
      <c r="JR99" s="2" t="str">
        <f>IF(JT99="","",IF((LEN(JT99)-LEN(SUBSTITUTE(JT99,"male","")))/LEN("male")&gt;1,"!",IF(RIGHT(JT99,1)=")","",IF(RIGHT(JT99,2)=") ","",IF(RIGHT(JT99,2)=").","","!!")))))</f>
        <v/>
      </c>
      <c r="JS99" s="96"/>
      <c r="JT99" s="286"/>
      <c r="JU99" s="97" t="str">
        <f>IF(JY99="","",JU$3)</f>
        <v/>
      </c>
      <c r="JV99" s="98" t="str">
        <f>IF(JY99="","",JU$1)</f>
        <v/>
      </c>
      <c r="JW99" s="99"/>
      <c r="JX99" s="100"/>
      <c r="JY99" s="101" t="str">
        <f>IF(KF99="","",IF(ISNUMBER(SEARCH(":",KF99)),MID(KF99,FIND(":",KF99)+2,FIND("(",KF99)-FIND(":",KF99)-3),LEFT(KF99,FIND("(",KF99)-2)))</f>
        <v/>
      </c>
      <c r="JZ99" s="102" t="str">
        <f>IF(KF99="","",MID(KF99,FIND("(",KF99)+1,4))</f>
        <v/>
      </c>
      <c r="KA99" s="103" t="str">
        <f>IF(ISNUMBER(SEARCH("*female*",KF99)),"female",IF(ISNUMBER(SEARCH("*male*",KF99)),"male",""))</f>
        <v/>
      </c>
      <c r="KB99" s="104" t="str">
        <f>IF(KF99="","",IF(ISERROR(MID(KF99,FIND("male,",KF99)+6,(FIND(")",KF99)-(FIND("male,",KF99)+6))))=TRUE,"missing/error",MID(KF99,FIND("male,",KF99)+6,(FIND(")",KF99)-(FIND("male,",KF99)+6)))))</f>
        <v/>
      </c>
      <c r="KC99" s="105" t="str">
        <f>IF(JY99="","",(MID(JY99,(SEARCH("^^",SUBSTITUTE(JY99," ","^^",LEN(JY99)-LEN(SUBSTITUTE(JY99," ","")))))+1,99)&amp;"_"&amp;LEFT(JY99,FIND(" ",JY99)-1)&amp;"_"&amp;JZ99))</f>
        <v/>
      </c>
      <c r="KD99" s="2" t="str">
        <f>IF(KF99="","",IF((LEN(KF99)-LEN(SUBSTITUTE(KF99,"male","")))/LEN("male")&gt;1,"!",IF(RIGHT(KF99,1)=")","",IF(RIGHT(KF99,2)=") ","",IF(RIGHT(KF99,2)=").","","!!")))))</f>
        <v/>
      </c>
      <c r="KE99" s="96"/>
      <c r="KF99" s="286"/>
    </row>
    <row r="100" spans="1:292" ht="13.5" customHeight="1" x14ac:dyDescent="0.2">
      <c r="A100" s="21"/>
      <c r="B100" s="2" t="s">
        <v>2496</v>
      </c>
      <c r="C100" s="2" t="s">
        <v>2495</v>
      </c>
      <c r="E100" s="97"/>
      <c r="F100" s="98"/>
      <c r="G100" s="99"/>
      <c r="H100" s="100"/>
      <c r="I100" s="101"/>
      <c r="J100" s="102"/>
      <c r="K100" s="103"/>
      <c r="L100" s="104"/>
      <c r="M100" s="105"/>
      <c r="O100" s="96"/>
      <c r="P100" s="286"/>
      <c r="Q100" s="97"/>
      <c r="R100" s="98"/>
      <c r="S100" s="99"/>
      <c r="T100" s="100"/>
      <c r="U100" s="101"/>
      <c r="V100" s="102"/>
      <c r="W100" s="103"/>
      <c r="X100" s="104"/>
      <c r="Y100" s="105"/>
      <c r="AA100" s="96"/>
      <c r="AB100" s="286"/>
      <c r="AC100" s="97"/>
      <c r="AD100" s="98"/>
      <c r="AE100" s="99"/>
      <c r="AF100" s="100"/>
      <c r="AG100" s="101"/>
      <c r="AH100" s="102"/>
      <c r="AI100" s="103"/>
      <c r="AJ100" s="104"/>
      <c r="AK100" s="105"/>
      <c r="AM100" s="96"/>
      <c r="AN100" s="286"/>
      <c r="AO100" s="97"/>
      <c r="AP100" s="98"/>
      <c r="AQ100" s="99"/>
      <c r="AR100" s="100"/>
      <c r="AS100" s="101"/>
      <c r="AT100" s="102"/>
      <c r="AU100" s="103"/>
      <c r="AV100" s="104"/>
      <c r="AW100" s="105"/>
      <c r="AY100" s="96"/>
      <c r="AZ100" s="286"/>
      <c r="BA100" s="97"/>
      <c r="BB100" s="98"/>
      <c r="BC100" s="99"/>
      <c r="BD100" s="100"/>
      <c r="BE100" s="101"/>
      <c r="BF100" s="102"/>
      <c r="BG100" s="103"/>
      <c r="BH100" s="104"/>
      <c r="BI100" s="105"/>
      <c r="BK100" s="96"/>
      <c r="BL100" s="286"/>
      <c r="BM100" s="97"/>
      <c r="BN100" s="98"/>
      <c r="BO100" s="99"/>
      <c r="BP100" s="100"/>
      <c r="BQ100" s="101"/>
      <c r="BR100" s="102"/>
      <c r="BS100" s="103"/>
      <c r="BT100" s="104"/>
      <c r="BU100" s="105"/>
      <c r="BW100" s="96"/>
      <c r="BX100" s="286"/>
      <c r="BY100" s="97"/>
      <c r="BZ100" s="98"/>
      <c r="CA100" s="99"/>
      <c r="CB100" s="100"/>
      <c r="CC100" s="101"/>
      <c r="CD100" s="102"/>
      <c r="CE100" s="103"/>
      <c r="CF100" s="104"/>
      <c r="CG100" s="105"/>
      <c r="CI100" s="96"/>
      <c r="CJ100" s="286"/>
      <c r="CK100" s="97"/>
      <c r="CL100" s="98"/>
      <c r="CM100" s="99"/>
      <c r="CN100" s="100"/>
      <c r="CO100" s="101"/>
      <c r="CP100" s="102"/>
      <c r="CQ100" s="103"/>
      <c r="CR100" s="104"/>
      <c r="CS100" s="105"/>
      <c r="CU100" s="96"/>
      <c r="CV100" s="286"/>
      <c r="CW100" s="97"/>
      <c r="CX100" s="98"/>
      <c r="CY100" s="99"/>
      <c r="CZ100" s="100"/>
      <c r="DA100" s="101"/>
      <c r="DB100" s="102"/>
      <c r="DC100" s="103"/>
      <c r="DD100" s="104"/>
      <c r="DE100" s="105"/>
      <c r="DG100" s="96"/>
      <c r="DH100" s="286"/>
      <c r="DI100" s="97"/>
      <c r="DJ100" s="98"/>
      <c r="DK100" s="99"/>
      <c r="DL100" s="100"/>
      <c r="DM100" s="101"/>
      <c r="DN100" s="102"/>
      <c r="DO100" s="103"/>
      <c r="DP100" s="104"/>
      <c r="DQ100" s="105"/>
      <c r="DS100" s="96"/>
      <c r="DT100" s="286"/>
      <c r="DU100" s="97"/>
      <c r="DV100" s="98"/>
      <c r="DW100" s="99"/>
      <c r="DX100" s="100"/>
      <c r="DY100" s="101"/>
      <c r="DZ100" s="102"/>
      <c r="EA100" s="103"/>
      <c r="EB100" s="104"/>
      <c r="EC100" s="105"/>
      <c r="EE100" s="96"/>
      <c r="EF100" s="286"/>
      <c r="EG100" s="97"/>
      <c r="EH100" s="98"/>
      <c r="EI100" s="99"/>
      <c r="EJ100" s="100"/>
      <c r="EK100" s="101"/>
      <c r="EL100" s="102"/>
      <c r="EM100" s="103"/>
      <c r="EN100" s="104"/>
      <c r="EO100" s="105"/>
      <c r="EQ100" s="96"/>
      <c r="ER100" s="286"/>
      <c r="ES100" s="97"/>
      <c r="ET100" s="98"/>
      <c r="EU100" s="99"/>
      <c r="EV100" s="100"/>
      <c r="EW100" s="101"/>
      <c r="EX100" s="102"/>
      <c r="EY100" s="103"/>
      <c r="EZ100" s="104"/>
      <c r="FA100" s="105"/>
      <c r="FC100" s="96"/>
      <c r="FD100" s="286"/>
      <c r="FE100" s="97"/>
      <c r="FF100" s="98"/>
      <c r="FG100" s="99"/>
      <c r="FH100" s="100"/>
      <c r="FI100" s="101"/>
      <c r="FJ100" s="102"/>
      <c r="FK100" s="103"/>
      <c r="FL100" s="104"/>
      <c r="FM100" s="105"/>
      <c r="FO100" s="96"/>
      <c r="FP100" s="286"/>
      <c r="FQ100" s="97"/>
      <c r="FR100" s="98"/>
      <c r="FS100" s="99"/>
      <c r="FT100" s="100"/>
      <c r="FU100" s="101"/>
      <c r="FV100" s="102"/>
      <c r="FW100" s="103"/>
      <c r="FX100" s="104"/>
      <c r="FY100" s="105"/>
      <c r="GA100" s="96"/>
      <c r="GB100" s="286"/>
      <c r="GC100" s="97"/>
      <c r="GD100" s="98"/>
      <c r="GE100" s="99"/>
      <c r="GF100" s="100"/>
      <c r="GG100" s="101"/>
      <c r="GH100" s="102"/>
      <c r="GI100" s="103"/>
      <c r="GJ100" s="104"/>
      <c r="GK100" s="105"/>
      <c r="GM100" s="96"/>
      <c r="GN100" s="286"/>
      <c r="GO100" s="97">
        <f t="shared" si="484"/>
        <v>42711</v>
      </c>
      <c r="GP100" s="98" t="str">
        <f t="shared" si="485"/>
        <v>Renzi I</v>
      </c>
      <c r="GQ100" s="99">
        <f t="shared" si="486"/>
        <v>41692</v>
      </c>
      <c r="GR100" s="100">
        <f t="shared" si="487"/>
        <v>42711</v>
      </c>
      <c r="GS100" s="101" t="str">
        <f t="shared" si="488"/>
        <v>Dario Franceschini</v>
      </c>
      <c r="GT100" s="102" t="str">
        <f t="shared" si="489"/>
        <v>1958</v>
      </c>
      <c r="GU100" s="103" t="str">
        <f t="shared" si="490"/>
        <v>male</v>
      </c>
      <c r="GV100" s="104" t="str">
        <f t="shared" si="491"/>
        <v>it_pd01</v>
      </c>
      <c r="GW100" s="105" t="str">
        <f t="shared" si="492"/>
        <v>Franceschini_Dario_1958</v>
      </c>
      <c r="GX100" s="2" t="str">
        <f t="shared" si="493"/>
        <v/>
      </c>
      <c r="GY100" s="96"/>
      <c r="GZ100" s="165" t="s">
        <v>2509</v>
      </c>
      <c r="HA100" s="97"/>
      <c r="HB100" s="98"/>
      <c r="HC100" s="293" t="str">
        <f t="shared" si="430"/>
        <v/>
      </c>
      <c r="HD100" s="293" t="str">
        <f t="shared" si="431"/>
        <v/>
      </c>
      <c r="HE100" s="101"/>
      <c r="HF100" s="102"/>
      <c r="HG100" s="103"/>
      <c r="HH100" s="104"/>
      <c r="HI100" s="105"/>
      <c r="HK100" s="96"/>
      <c r="HL100" s="286" t="s">
        <v>2509</v>
      </c>
      <c r="HM100" s="97">
        <f t="shared" si="502"/>
        <v>43713</v>
      </c>
      <c r="HN100" s="98" t="str">
        <f t="shared" si="503"/>
        <v>Conte I</v>
      </c>
      <c r="HO100" s="293">
        <f t="shared" si="482"/>
        <v>43252</v>
      </c>
      <c r="HP100" s="293">
        <f t="shared" si="483"/>
        <v>43713</v>
      </c>
      <c r="HQ100" s="101" t="str">
        <f t="shared" si="504"/>
        <v>Alberto Bonisoli</v>
      </c>
      <c r="HR100" s="102" t="str">
        <f t="shared" si="505"/>
        <v>1951</v>
      </c>
      <c r="HS100" s="103" t="str">
        <f t="shared" si="506"/>
        <v>male</v>
      </c>
      <c r="HT100" s="104" t="str">
        <f t="shared" si="357"/>
        <v>it_m5s01</v>
      </c>
      <c r="HU100" s="105" t="str">
        <f t="shared" si="507"/>
        <v>Bonisoli_Alberto_1951</v>
      </c>
      <c r="HV100" s="2" t="str">
        <f t="shared" si="508"/>
        <v/>
      </c>
      <c r="HW100" s="96"/>
      <c r="HX100" s="286" t="s">
        <v>2566</v>
      </c>
      <c r="HY100" s="97">
        <f t="shared" si="509"/>
        <v>44240</v>
      </c>
      <c r="HZ100" s="98" t="str">
        <f t="shared" si="510"/>
        <v>Conte II</v>
      </c>
      <c r="IA100" s="293">
        <f t="shared" si="418"/>
        <v>43713</v>
      </c>
      <c r="IB100" s="293">
        <f t="shared" si="419"/>
        <v>44240</v>
      </c>
      <c r="IC100" s="101" t="str">
        <f t="shared" si="511"/>
        <v>Dario Franceschini</v>
      </c>
      <c r="ID100" s="102" t="str">
        <f t="shared" si="512"/>
        <v>1958</v>
      </c>
      <c r="IE100" s="103" t="str">
        <f t="shared" si="513"/>
        <v>male</v>
      </c>
      <c r="IF100" s="104" t="str">
        <f t="shared" si="514"/>
        <v>it_pd01</v>
      </c>
      <c r="IG100" s="105" t="str">
        <f t="shared" si="515"/>
        <v>Franceschini_Dario_1958</v>
      </c>
      <c r="IH100" s="2" t="str">
        <f t="shared" si="516"/>
        <v/>
      </c>
      <c r="II100" s="96"/>
      <c r="IJ100" s="286" t="s">
        <v>2509</v>
      </c>
      <c r="IK100" s="291">
        <f t="shared" si="517"/>
        <v>44856</v>
      </c>
      <c r="IL100" s="292" t="str">
        <f t="shared" si="518"/>
        <v>Draghi I</v>
      </c>
      <c r="IM100" s="293">
        <f t="shared" si="519"/>
        <v>44240</v>
      </c>
      <c r="IN100" s="293">
        <f t="shared" si="520"/>
        <v>44856</v>
      </c>
      <c r="IO100" s="294" t="str">
        <f t="shared" si="521"/>
        <v>Massimo Garavaglia</v>
      </c>
      <c r="IP100" s="295" t="str">
        <f t="shared" si="522"/>
        <v>1968</v>
      </c>
      <c r="IQ100" s="296" t="str">
        <f t="shared" si="523"/>
        <v>male</v>
      </c>
      <c r="IR100" s="297" t="str">
        <f t="shared" si="524"/>
        <v>it_lega01</v>
      </c>
      <c r="IS100" s="298" t="str">
        <f t="shared" si="525"/>
        <v>Garavaglia_Massimo_1968</v>
      </c>
      <c r="IT100" s="299" t="str">
        <f t="shared" si="526"/>
        <v/>
      </c>
      <c r="IU100" s="300"/>
      <c r="IV100" s="286" t="s">
        <v>2652</v>
      </c>
      <c r="IW100" s="97" t="str">
        <f t="shared" si="407"/>
        <v/>
      </c>
      <c r="IX100" s="98" t="str">
        <f t="shared" si="408"/>
        <v/>
      </c>
      <c r="IY100" s="293" t="str">
        <f t="shared" si="360"/>
        <v/>
      </c>
      <c r="IZ100" s="293" t="str">
        <f t="shared" si="361"/>
        <v/>
      </c>
      <c r="JA100" s="101" t="str">
        <f t="shared" si="409"/>
        <v/>
      </c>
      <c r="JB100" s="102" t="str">
        <f t="shared" si="410"/>
        <v/>
      </c>
      <c r="JC100" s="103" t="str">
        <f t="shared" si="411"/>
        <v/>
      </c>
      <c r="JD100" s="104" t="str">
        <f t="shared" si="412"/>
        <v/>
      </c>
      <c r="JE100" s="105" t="str">
        <f t="shared" si="413"/>
        <v/>
      </c>
      <c r="JG100" s="4"/>
      <c r="JI100" s="97"/>
      <c r="JJ100" s="98"/>
      <c r="JK100" s="99"/>
      <c r="JL100" s="4"/>
      <c r="JM100" s="101"/>
      <c r="JN100" s="102"/>
      <c r="JO100" s="103"/>
      <c r="JP100" s="104"/>
      <c r="JQ100" s="105"/>
      <c r="JS100" s="4"/>
      <c r="JU100" s="97"/>
      <c r="JV100" s="98"/>
      <c r="JW100" s="99"/>
      <c r="JX100" s="4"/>
      <c r="JY100" s="101"/>
      <c r="JZ100" s="102"/>
      <c r="KA100" s="103"/>
      <c r="KB100" s="104"/>
      <c r="KC100" s="105"/>
      <c r="KE100" s="4"/>
    </row>
    <row r="101" spans="1:292" ht="13.5" customHeight="1" x14ac:dyDescent="0.2">
      <c r="A101" s="21"/>
      <c r="B101" s="2" t="s">
        <v>404</v>
      </c>
      <c r="C101" s="2" t="s">
        <v>405</v>
      </c>
      <c r="E101" s="97">
        <v>33340</v>
      </c>
      <c r="F101" s="98" t="s">
        <v>288</v>
      </c>
      <c r="G101" s="99">
        <v>32711</v>
      </c>
      <c r="H101" s="100">
        <v>33340</v>
      </c>
      <c r="I101" s="101" t="s">
        <v>1003</v>
      </c>
      <c r="J101" s="102" t="s">
        <v>609</v>
      </c>
      <c r="K101" s="103" t="s">
        <v>531</v>
      </c>
      <c r="L101" s="104" t="s">
        <v>1383</v>
      </c>
      <c r="M101" s="105" t="s">
        <v>1004</v>
      </c>
      <c r="O101" s="96"/>
      <c r="P101" s="286"/>
      <c r="Q101" s="97">
        <v>33718</v>
      </c>
      <c r="R101" s="98" t="s">
        <v>507</v>
      </c>
      <c r="S101" s="99">
        <v>33340</v>
      </c>
      <c r="T101" s="100">
        <v>33718</v>
      </c>
      <c r="U101" s="101" t="s">
        <v>1005</v>
      </c>
      <c r="V101" s="102" t="s">
        <v>599</v>
      </c>
      <c r="W101" s="103" t="s">
        <v>531</v>
      </c>
      <c r="X101" s="104" t="s">
        <v>1328</v>
      </c>
      <c r="Y101" s="105" t="s">
        <v>1006</v>
      </c>
      <c r="Z101" s="2" t="s">
        <v>286</v>
      </c>
      <c r="AA101" s="96"/>
      <c r="AB101" s="286"/>
      <c r="AC101" s="97">
        <v>34056</v>
      </c>
      <c r="AD101" s="98" t="s">
        <v>508</v>
      </c>
      <c r="AE101" s="99">
        <v>33783</v>
      </c>
      <c r="AF101" s="100">
        <v>34056</v>
      </c>
      <c r="AG101" s="101" t="s">
        <v>1007</v>
      </c>
      <c r="AH101" s="102" t="s">
        <v>629</v>
      </c>
      <c r="AI101" s="103" t="s">
        <v>531</v>
      </c>
      <c r="AJ101" s="104" t="s">
        <v>1434</v>
      </c>
      <c r="AK101" s="105" t="s">
        <v>1008</v>
      </c>
      <c r="AM101" s="96"/>
      <c r="AN101" s="286"/>
      <c r="AO101" s="97">
        <v>34464</v>
      </c>
      <c r="AP101" s="98" t="s">
        <v>510</v>
      </c>
      <c r="AQ101" s="99">
        <v>34087</v>
      </c>
      <c r="AR101" s="100">
        <v>34443</v>
      </c>
      <c r="AS101" s="101" t="s">
        <v>1009</v>
      </c>
      <c r="AT101" s="102" t="s">
        <v>541</v>
      </c>
      <c r="AU101" s="103" t="s">
        <v>531</v>
      </c>
      <c r="AV101" s="104" t="s">
        <v>1434</v>
      </c>
      <c r="AW101" s="105" t="s">
        <v>1010</v>
      </c>
      <c r="AX101" s="2" t="s">
        <v>286</v>
      </c>
      <c r="AY101" s="96" t="s">
        <v>509</v>
      </c>
      <c r="AZ101" s="286"/>
      <c r="BA101" s="97">
        <v>34716</v>
      </c>
      <c r="BB101" s="98" t="s">
        <v>511</v>
      </c>
      <c r="BC101" s="99">
        <v>34464</v>
      </c>
      <c r="BD101" s="100">
        <v>34716</v>
      </c>
      <c r="BE101" s="101" t="s">
        <v>1011</v>
      </c>
      <c r="BF101" s="102" t="s">
        <v>548</v>
      </c>
      <c r="BG101" s="103" t="s">
        <v>531</v>
      </c>
      <c r="BH101" s="104" t="s">
        <v>1387</v>
      </c>
      <c r="BI101" s="105" t="s">
        <v>1012</v>
      </c>
      <c r="BJ101" s="2" t="s">
        <v>286</v>
      </c>
      <c r="BK101" s="96"/>
      <c r="BL101" s="286"/>
      <c r="BM101" s="97">
        <v>35202</v>
      </c>
      <c r="BN101" s="98" t="s">
        <v>512</v>
      </c>
      <c r="BO101" s="99">
        <v>34716</v>
      </c>
      <c r="BP101" s="100">
        <v>35202</v>
      </c>
      <c r="BQ101" s="101" t="s">
        <v>747</v>
      </c>
      <c r="BR101" s="102" t="s">
        <v>593</v>
      </c>
      <c r="BS101" s="103" t="s">
        <v>531</v>
      </c>
      <c r="BT101" s="104" t="s">
        <v>1434</v>
      </c>
      <c r="BU101" s="105" t="s">
        <v>748</v>
      </c>
      <c r="BV101" s="2" t="s">
        <v>286</v>
      </c>
      <c r="BW101" s="96"/>
      <c r="BX101" s="286"/>
      <c r="BY101" s="97" t="s">
        <v>286</v>
      </c>
      <c r="BZ101" s="98" t="s">
        <v>286</v>
      </c>
      <c r="CA101" s="99" t="s">
        <v>286</v>
      </c>
      <c r="CB101" s="100" t="s">
        <v>286</v>
      </c>
      <c r="CC101" s="101" t="s">
        <v>286</v>
      </c>
      <c r="CD101" s="102" t="s">
        <v>286</v>
      </c>
      <c r="CE101" s="103" t="s">
        <v>286</v>
      </c>
      <c r="CF101" s="104" t="s">
        <v>286</v>
      </c>
      <c r="CG101" s="105" t="s">
        <v>286</v>
      </c>
      <c r="CH101" s="2" t="s">
        <v>286</v>
      </c>
      <c r="CI101" s="96"/>
      <c r="CJ101" s="286"/>
      <c r="CK101" s="97">
        <v>36516</v>
      </c>
      <c r="CL101" s="98" t="s">
        <v>514</v>
      </c>
      <c r="CM101" s="99">
        <v>36089</v>
      </c>
      <c r="CN101" s="100">
        <v>36516</v>
      </c>
      <c r="CO101" s="101" t="s">
        <v>726</v>
      </c>
      <c r="CP101" s="102" t="s">
        <v>727</v>
      </c>
      <c r="CQ101" s="103" t="s">
        <v>531</v>
      </c>
      <c r="CR101" s="104" t="s">
        <v>1354</v>
      </c>
      <c r="CS101" s="105" t="s">
        <v>728</v>
      </c>
      <c r="CT101" s="2" t="s">
        <v>286</v>
      </c>
      <c r="CU101" s="96"/>
      <c r="CV101" s="286"/>
      <c r="CW101" s="97">
        <v>36641</v>
      </c>
      <c r="CX101" s="98" t="s">
        <v>515</v>
      </c>
      <c r="CY101" s="99">
        <v>36516</v>
      </c>
      <c r="CZ101" s="100">
        <v>36641</v>
      </c>
      <c r="DA101" s="101" t="s">
        <v>560</v>
      </c>
      <c r="DB101" s="102" t="s">
        <v>561</v>
      </c>
      <c r="DC101" s="103" t="s">
        <v>531</v>
      </c>
      <c r="DD101" s="104" t="s">
        <v>1372</v>
      </c>
      <c r="DE101" s="105" t="s">
        <v>562</v>
      </c>
      <c r="DF101" s="2" t="s">
        <v>286</v>
      </c>
      <c r="DG101" s="96"/>
      <c r="DH101" s="286"/>
      <c r="DI101" s="97" t="s">
        <v>286</v>
      </c>
      <c r="DJ101" s="98" t="s">
        <v>286</v>
      </c>
      <c r="DK101" s="99" t="s">
        <v>286</v>
      </c>
      <c r="DL101" s="100" t="s">
        <v>286</v>
      </c>
      <c r="DM101" s="101" t="s">
        <v>286</v>
      </c>
      <c r="DN101" s="102" t="s">
        <v>286</v>
      </c>
      <c r="DO101" s="103" t="s">
        <v>286</v>
      </c>
      <c r="DP101" s="104" t="s">
        <v>286</v>
      </c>
      <c r="DQ101" s="105" t="s">
        <v>286</v>
      </c>
      <c r="DR101" s="2" t="s">
        <v>286</v>
      </c>
      <c r="DS101" s="96"/>
      <c r="DT101" s="286"/>
      <c r="DU101" s="97" t="s">
        <v>286</v>
      </c>
      <c r="DV101" s="98" t="s">
        <v>286</v>
      </c>
      <c r="DW101" s="8" t="s">
        <v>286</v>
      </c>
      <c r="DX101" s="100" t="s">
        <v>286</v>
      </c>
      <c r="DY101" s="101" t="s">
        <v>286</v>
      </c>
      <c r="DZ101" s="102" t="s">
        <v>286</v>
      </c>
      <c r="EA101" s="103" t="s">
        <v>286</v>
      </c>
      <c r="EB101" s="104" t="s">
        <v>286</v>
      </c>
      <c r="EC101" s="105" t="s">
        <v>286</v>
      </c>
      <c r="EE101" s="96"/>
      <c r="EF101" s="286"/>
      <c r="EG101" s="97" t="s">
        <v>286</v>
      </c>
      <c r="EH101" s="98" t="s">
        <v>286</v>
      </c>
      <c r="EI101" s="99" t="s">
        <v>286</v>
      </c>
      <c r="EJ101" s="100" t="s">
        <v>286</v>
      </c>
      <c r="EK101" s="101" t="s">
        <v>286</v>
      </c>
      <c r="EL101" s="102" t="s">
        <v>286</v>
      </c>
      <c r="EM101" s="103" t="s">
        <v>286</v>
      </c>
      <c r="EN101" s="104" t="s">
        <v>286</v>
      </c>
      <c r="EO101" s="105" t="s">
        <v>286</v>
      </c>
      <c r="EQ101" s="96"/>
      <c r="ER101" s="286"/>
      <c r="ES101" s="97" t="s">
        <v>286</v>
      </c>
      <c r="ET101" s="98" t="s">
        <v>286</v>
      </c>
      <c r="EU101" s="99" t="s">
        <v>286</v>
      </c>
      <c r="EV101" s="100" t="s">
        <v>286</v>
      </c>
      <c r="EW101" s="101" t="s">
        <v>286</v>
      </c>
      <c r="EX101" s="102" t="s">
        <v>286</v>
      </c>
      <c r="EY101" s="103" t="s">
        <v>286</v>
      </c>
      <c r="EZ101" s="104" t="s">
        <v>286</v>
      </c>
      <c r="FA101" s="105" t="s">
        <v>286</v>
      </c>
      <c r="FB101" s="2" t="s">
        <v>286</v>
      </c>
      <c r="FC101" s="96"/>
      <c r="FD101" s="286"/>
      <c r="FE101" s="97" t="s">
        <v>286</v>
      </c>
      <c r="FF101" s="98" t="s">
        <v>286</v>
      </c>
      <c r="FG101" s="99" t="s">
        <v>286</v>
      </c>
      <c r="FH101" s="100" t="s">
        <v>286</v>
      </c>
      <c r="FI101" s="101" t="s">
        <v>286</v>
      </c>
      <c r="FJ101" s="102" t="s">
        <v>286</v>
      </c>
      <c r="FK101" s="103" t="s">
        <v>286</v>
      </c>
      <c r="FL101" s="104" t="s">
        <v>286</v>
      </c>
      <c r="FM101" s="105" t="s">
        <v>286</v>
      </c>
      <c r="FO101" s="96"/>
      <c r="FP101" s="286"/>
      <c r="FQ101" s="97" t="s">
        <v>286</v>
      </c>
      <c r="FR101" s="98" t="s">
        <v>286</v>
      </c>
      <c r="FS101" s="99" t="s">
        <v>286</v>
      </c>
      <c r="FT101" s="100" t="s">
        <v>286</v>
      </c>
      <c r="FU101" s="101" t="s">
        <v>286</v>
      </c>
      <c r="FV101" s="102" t="s">
        <v>286</v>
      </c>
      <c r="FW101" s="103" t="s">
        <v>286</v>
      </c>
      <c r="FX101" s="104" t="s">
        <v>286</v>
      </c>
      <c r="FY101" s="105" t="s">
        <v>286</v>
      </c>
      <c r="GA101" s="96"/>
      <c r="GB101" s="286"/>
      <c r="GC101" s="97" t="s">
        <v>286</v>
      </c>
      <c r="GD101" s="98" t="s">
        <v>286</v>
      </c>
      <c r="GE101" s="99" t="s">
        <v>286</v>
      </c>
      <c r="GF101" s="100" t="s">
        <v>286</v>
      </c>
      <c r="GG101" s="101" t="s">
        <v>286</v>
      </c>
      <c r="GH101" s="102" t="s">
        <v>286</v>
      </c>
      <c r="GI101" s="103" t="s">
        <v>286</v>
      </c>
      <c r="GJ101" s="104" t="s">
        <v>286</v>
      </c>
      <c r="GK101" s="105" t="s">
        <v>286</v>
      </c>
      <c r="GL101" s="2" t="s">
        <v>286</v>
      </c>
      <c r="GM101" s="96"/>
      <c r="GN101" s="286"/>
      <c r="GO101" s="97" t="str">
        <f t="shared" si="484"/>
        <v/>
      </c>
      <c r="GP101" s="98" t="str">
        <f t="shared" si="485"/>
        <v/>
      </c>
      <c r="GQ101" s="99" t="str">
        <f t="shared" si="486"/>
        <v/>
      </c>
      <c r="GR101" s="100" t="str">
        <f t="shared" si="487"/>
        <v/>
      </c>
      <c r="GS101" s="101" t="str">
        <f t="shared" si="488"/>
        <v/>
      </c>
      <c r="GT101" s="102" t="str">
        <f t="shared" si="489"/>
        <v/>
      </c>
      <c r="GU101" s="103" t="str">
        <f t="shared" si="490"/>
        <v/>
      </c>
      <c r="GV101" s="104" t="str">
        <f t="shared" si="491"/>
        <v/>
      </c>
      <c r="GW101" s="105" t="str">
        <f t="shared" si="492"/>
        <v/>
      </c>
      <c r="GX101" s="2" t="str">
        <f t="shared" si="493"/>
        <v/>
      </c>
      <c r="GY101" s="96"/>
      <c r="GZ101" s="286"/>
      <c r="HA101" s="97" t="str">
        <f t="shared" ref="HA101:HA106" si="527">IF(HE101="","",HA$3)</f>
        <v/>
      </c>
      <c r="HB101" s="98" t="str">
        <f t="shared" ref="HB101:HB106" si="528">IF(HE101="","",HA$1)</f>
        <v/>
      </c>
      <c r="HC101" s="293" t="str">
        <f t="shared" si="430"/>
        <v/>
      </c>
      <c r="HD101" s="293" t="str">
        <f t="shared" si="431"/>
        <v/>
      </c>
      <c r="HE101" s="101" t="str">
        <f t="shared" ref="HE101:HE106" si="529">IF(HL101="","",IF(ISNUMBER(SEARCH(":",HL101)),MID(HL101,FIND(":",HL101)+2,FIND("(",HL101)-FIND(":",HL101)-3),LEFT(HL101,FIND("(",HL101)-2)))</f>
        <v/>
      </c>
      <c r="HF101" s="102" t="str">
        <f t="shared" ref="HF101:HF106" si="530">IF(HL101="","",MID(HL101,FIND("(",HL101)+1,4))</f>
        <v/>
      </c>
      <c r="HG101" s="103" t="str">
        <f t="shared" ref="HG101:HG106" si="531">IF(ISNUMBER(SEARCH("*female*",HL101)),"female",IF(ISNUMBER(SEARCH("*male*",HL101)),"male",""))</f>
        <v/>
      </c>
      <c r="HH101" s="104" t="str">
        <f t="shared" ref="HH101:HH106" si="532">IF(HL101="","",IF(ISERROR(MID(HL101,FIND("male,",HL101)+6,(FIND(")",HL101)-(FIND("male,",HL101)+6))))=TRUE,"missing/error",MID(HL101,FIND("male,",HL101)+6,(FIND(")",HL101)-(FIND("male,",HL101)+6)))))</f>
        <v/>
      </c>
      <c r="HI101" s="105" t="str">
        <f t="shared" ref="HI101:HI106" si="533">IF(HE101="","",(MID(HE101,(SEARCH("^^",SUBSTITUTE(HE101," ","^^",LEN(HE101)-LEN(SUBSTITUTE(HE101," ","")))))+1,99)&amp;"_"&amp;LEFT(HE101,FIND(" ",HE101)-1)&amp;"_"&amp;HF101))</f>
        <v/>
      </c>
      <c r="HJ101" s="2" t="str">
        <f t="shared" ref="HJ101:HJ106" si="534">IF(HL101="","",IF((LEN(HL101)-LEN(SUBSTITUTE(HL101,"male","")))/LEN("male")&gt;1,"!",IF(RIGHT(HL101,1)=")","",IF(RIGHT(HL101,2)=") ","",IF(RIGHT(HL101,2)=").","","!!")))))</f>
        <v/>
      </c>
      <c r="HK101" s="96"/>
      <c r="HL101" s="286"/>
      <c r="HM101" s="97" t="str">
        <f t="shared" si="502"/>
        <v/>
      </c>
      <c r="HN101" s="98" t="str">
        <f t="shared" si="503"/>
        <v/>
      </c>
      <c r="HO101" s="293" t="str">
        <f t="shared" si="482"/>
        <v/>
      </c>
      <c r="HP101" s="293" t="str">
        <f t="shared" si="483"/>
        <v/>
      </c>
      <c r="HQ101" s="101" t="str">
        <f t="shared" si="504"/>
        <v/>
      </c>
      <c r="HR101" s="102" t="str">
        <f t="shared" si="505"/>
        <v/>
      </c>
      <c r="HS101" s="103" t="str">
        <f t="shared" si="506"/>
        <v/>
      </c>
      <c r="HT101" s="104" t="str">
        <f t="shared" si="357"/>
        <v/>
      </c>
      <c r="HU101" s="105" t="str">
        <f t="shared" si="507"/>
        <v/>
      </c>
      <c r="HV101" s="2" t="str">
        <f t="shared" si="508"/>
        <v/>
      </c>
      <c r="HW101" s="96"/>
      <c r="HX101" s="286"/>
      <c r="HY101" s="97" t="str">
        <f t="shared" si="509"/>
        <v/>
      </c>
      <c r="HZ101" s="98" t="str">
        <f t="shared" si="510"/>
        <v/>
      </c>
      <c r="IA101" s="293" t="str">
        <f t="shared" si="418"/>
        <v/>
      </c>
      <c r="IB101" s="293" t="str">
        <f t="shared" si="419"/>
        <v/>
      </c>
      <c r="IC101" s="101" t="str">
        <f t="shared" si="511"/>
        <v/>
      </c>
      <c r="ID101" s="102" t="str">
        <f t="shared" si="512"/>
        <v/>
      </c>
      <c r="IE101" s="103" t="str">
        <f t="shared" si="513"/>
        <v/>
      </c>
      <c r="IF101" s="104" t="str">
        <f t="shared" si="514"/>
        <v/>
      </c>
      <c r="IG101" s="105" t="str">
        <f t="shared" si="515"/>
        <v/>
      </c>
      <c r="IH101" s="2" t="str">
        <f t="shared" si="516"/>
        <v/>
      </c>
      <c r="II101" s="96"/>
      <c r="IJ101" s="286"/>
      <c r="IK101" s="291" t="str">
        <f t="shared" si="517"/>
        <v/>
      </c>
      <c r="IL101" s="292" t="str">
        <f t="shared" si="518"/>
        <v/>
      </c>
      <c r="IM101" s="293" t="str">
        <f t="shared" si="519"/>
        <v/>
      </c>
      <c r="IN101" s="293" t="str">
        <f t="shared" si="520"/>
        <v/>
      </c>
      <c r="IO101" s="294" t="str">
        <f t="shared" si="521"/>
        <v/>
      </c>
      <c r="IP101" s="295" t="str">
        <f t="shared" si="522"/>
        <v/>
      </c>
      <c r="IQ101" s="296" t="str">
        <f t="shared" si="523"/>
        <v/>
      </c>
      <c r="IR101" s="297" t="str">
        <f t="shared" si="524"/>
        <v/>
      </c>
      <c r="IS101" s="298" t="str">
        <f t="shared" si="525"/>
        <v/>
      </c>
      <c r="IT101" s="299" t="str">
        <f t="shared" si="526"/>
        <v/>
      </c>
      <c r="IU101" s="300"/>
      <c r="IV101" s="286"/>
      <c r="IW101" s="97" t="str">
        <f t="shared" si="407"/>
        <v/>
      </c>
      <c r="IX101" s="98" t="str">
        <f t="shared" si="408"/>
        <v/>
      </c>
      <c r="IY101" s="293" t="str">
        <f t="shared" si="360"/>
        <v/>
      </c>
      <c r="IZ101" s="293" t="str">
        <f t="shared" si="361"/>
        <v/>
      </c>
      <c r="JA101" s="101" t="str">
        <f t="shared" si="409"/>
        <v/>
      </c>
      <c r="JB101" s="102" t="str">
        <f t="shared" si="410"/>
        <v/>
      </c>
      <c r="JC101" s="103" t="str">
        <f t="shared" si="411"/>
        <v/>
      </c>
      <c r="JD101" s="104" t="str">
        <f t="shared" si="412"/>
        <v/>
      </c>
      <c r="JE101" s="105" t="str">
        <f t="shared" si="413"/>
        <v/>
      </c>
      <c r="JG101" s="4"/>
      <c r="JI101" s="97"/>
      <c r="JJ101" s="98"/>
      <c r="JK101" s="99"/>
      <c r="JL101" s="4"/>
      <c r="JM101" s="101"/>
      <c r="JN101" s="102"/>
      <c r="JO101" s="103"/>
      <c r="JP101" s="104"/>
      <c r="JQ101" s="105"/>
      <c r="JS101" s="4"/>
      <c r="JU101" s="97"/>
      <c r="JV101" s="98"/>
      <c r="JW101" s="99"/>
      <c r="JX101" s="4"/>
      <c r="JY101" s="101"/>
      <c r="JZ101" s="102"/>
      <c r="KA101" s="103"/>
      <c r="KB101" s="104"/>
      <c r="KC101" s="105"/>
      <c r="KE101" s="4"/>
    </row>
    <row r="102" spans="1:292" ht="13.5" customHeight="1" x14ac:dyDescent="0.2">
      <c r="A102" s="21"/>
      <c r="B102" s="2" t="s">
        <v>404</v>
      </c>
      <c r="C102" s="2" t="s">
        <v>406</v>
      </c>
      <c r="E102" s="97" t="s">
        <v>286</v>
      </c>
      <c r="F102" s="98" t="s">
        <v>286</v>
      </c>
      <c r="G102" s="99" t="s">
        <v>286</v>
      </c>
      <c r="H102" s="100" t="s">
        <v>286</v>
      </c>
      <c r="I102" s="101" t="s">
        <v>286</v>
      </c>
      <c r="J102" s="102" t="s">
        <v>286</v>
      </c>
      <c r="K102" s="103" t="s">
        <v>286</v>
      </c>
      <c r="L102" s="104" t="s">
        <v>286</v>
      </c>
      <c r="M102" s="105" t="s">
        <v>286</v>
      </c>
      <c r="O102" s="96"/>
      <c r="P102" s="286"/>
      <c r="Q102" s="97" t="s">
        <v>286</v>
      </c>
      <c r="R102" s="98" t="s">
        <v>286</v>
      </c>
      <c r="S102" s="99" t="s">
        <v>286</v>
      </c>
      <c r="T102" s="100" t="s">
        <v>286</v>
      </c>
      <c r="U102" s="101" t="s">
        <v>286</v>
      </c>
      <c r="V102" s="102" t="s">
        <v>286</v>
      </c>
      <c r="W102" s="103" t="s">
        <v>286</v>
      </c>
      <c r="X102" s="104" t="s">
        <v>286</v>
      </c>
      <c r="Y102" s="105" t="s">
        <v>286</v>
      </c>
      <c r="Z102" s="2" t="s">
        <v>286</v>
      </c>
      <c r="AA102" s="96"/>
      <c r="AB102" s="286"/>
      <c r="AC102" s="97" t="s">
        <v>286</v>
      </c>
      <c r="AD102" s="98" t="s">
        <v>286</v>
      </c>
      <c r="AE102" s="99" t="s">
        <v>286</v>
      </c>
      <c r="AF102" s="100" t="s">
        <v>286</v>
      </c>
      <c r="AG102" s="101" t="s">
        <v>286</v>
      </c>
      <c r="AH102" s="102" t="s">
        <v>286</v>
      </c>
      <c r="AI102" s="103" t="s">
        <v>286</v>
      </c>
      <c r="AJ102" s="104" t="s">
        <v>286</v>
      </c>
      <c r="AK102" s="105" t="s">
        <v>286</v>
      </c>
      <c r="AM102" s="96"/>
      <c r="AN102" s="286"/>
      <c r="AO102" s="97">
        <v>34464</v>
      </c>
      <c r="AP102" s="98" t="s">
        <v>510</v>
      </c>
      <c r="AQ102" s="99">
        <v>34443</v>
      </c>
      <c r="AR102" s="100">
        <v>34464</v>
      </c>
      <c r="AS102" s="101" t="s">
        <v>743</v>
      </c>
      <c r="AT102" s="102" t="s">
        <v>548</v>
      </c>
      <c r="AU102" s="103" t="s">
        <v>531</v>
      </c>
      <c r="AV102" s="104" t="s">
        <v>1434</v>
      </c>
      <c r="AW102" s="105" t="s">
        <v>744</v>
      </c>
      <c r="AX102" s="286" t="s">
        <v>1198</v>
      </c>
      <c r="AY102" s="96"/>
      <c r="AZ102" s="286"/>
      <c r="BA102" s="97" t="s">
        <v>286</v>
      </c>
      <c r="BB102" s="98" t="s">
        <v>286</v>
      </c>
      <c r="BC102" s="99" t="s">
        <v>286</v>
      </c>
      <c r="BD102" s="100" t="s">
        <v>286</v>
      </c>
      <c r="BE102" s="101" t="s">
        <v>286</v>
      </c>
      <c r="BF102" s="102" t="s">
        <v>286</v>
      </c>
      <c r="BG102" s="103" t="s">
        <v>286</v>
      </c>
      <c r="BH102" s="104" t="s">
        <v>286</v>
      </c>
      <c r="BI102" s="105" t="s">
        <v>286</v>
      </c>
      <c r="BJ102" s="2" t="s">
        <v>286</v>
      </c>
      <c r="BK102" s="96"/>
      <c r="BL102" s="286"/>
      <c r="BM102" s="97" t="s">
        <v>286</v>
      </c>
      <c r="BN102" s="98" t="s">
        <v>286</v>
      </c>
      <c r="BO102" s="99" t="s">
        <v>286</v>
      </c>
      <c r="BP102" s="100" t="s">
        <v>286</v>
      </c>
      <c r="BQ102" s="101" t="s">
        <v>286</v>
      </c>
      <c r="BR102" s="102" t="s">
        <v>286</v>
      </c>
      <c r="BS102" s="103" t="s">
        <v>286</v>
      </c>
      <c r="BT102" s="104" t="s">
        <v>286</v>
      </c>
      <c r="BU102" s="105" t="s">
        <v>286</v>
      </c>
      <c r="BV102" s="2" t="s">
        <v>286</v>
      </c>
      <c r="BW102" s="96"/>
      <c r="BX102" s="286"/>
      <c r="BY102" s="97" t="s">
        <v>286</v>
      </c>
      <c r="BZ102" s="98" t="s">
        <v>286</v>
      </c>
      <c r="CA102" s="99" t="s">
        <v>286</v>
      </c>
      <c r="CB102" s="100" t="s">
        <v>286</v>
      </c>
      <c r="CC102" s="101" t="s">
        <v>286</v>
      </c>
      <c r="CD102" s="102" t="s">
        <v>286</v>
      </c>
      <c r="CE102" s="103" t="s">
        <v>286</v>
      </c>
      <c r="CF102" s="104" t="s">
        <v>286</v>
      </c>
      <c r="CG102" s="105" t="s">
        <v>286</v>
      </c>
      <c r="CH102" s="2" t="s">
        <v>286</v>
      </c>
      <c r="CI102" s="96"/>
      <c r="CJ102" s="286"/>
      <c r="CK102" s="97" t="s">
        <v>286</v>
      </c>
      <c r="CL102" s="98" t="s">
        <v>286</v>
      </c>
      <c r="CM102" s="99"/>
      <c r="CN102" s="100"/>
      <c r="CO102" s="101" t="s">
        <v>286</v>
      </c>
      <c r="CP102" s="102" t="s">
        <v>286</v>
      </c>
      <c r="CQ102" s="103" t="s">
        <v>286</v>
      </c>
      <c r="CR102" s="104" t="s">
        <v>286</v>
      </c>
      <c r="CS102" s="105" t="s">
        <v>286</v>
      </c>
      <c r="CT102" s="2" t="s">
        <v>286</v>
      </c>
      <c r="CU102" s="96"/>
      <c r="CV102" s="286"/>
      <c r="CW102" s="97" t="s">
        <v>286</v>
      </c>
      <c r="CX102" s="98" t="s">
        <v>286</v>
      </c>
      <c r="CY102" s="99"/>
      <c r="CZ102" s="100"/>
      <c r="DA102" s="101" t="s">
        <v>286</v>
      </c>
      <c r="DB102" s="102" t="s">
        <v>286</v>
      </c>
      <c r="DC102" s="103" t="s">
        <v>286</v>
      </c>
      <c r="DD102" s="104" t="s">
        <v>286</v>
      </c>
      <c r="DE102" s="105" t="s">
        <v>286</v>
      </c>
      <c r="DF102" s="2" t="s">
        <v>286</v>
      </c>
      <c r="DG102" s="96"/>
      <c r="DH102" s="286"/>
      <c r="DI102" s="97" t="s">
        <v>286</v>
      </c>
      <c r="DJ102" s="98" t="s">
        <v>286</v>
      </c>
      <c r="DK102" s="99"/>
      <c r="DL102" s="100"/>
      <c r="DM102" s="101" t="s">
        <v>286</v>
      </c>
      <c r="DN102" s="102" t="s">
        <v>286</v>
      </c>
      <c r="DO102" s="103" t="s">
        <v>286</v>
      </c>
      <c r="DP102" s="104" t="s">
        <v>286</v>
      </c>
      <c r="DQ102" s="105" t="s">
        <v>286</v>
      </c>
      <c r="DR102" s="2" t="s">
        <v>286</v>
      </c>
      <c r="DS102" s="96"/>
      <c r="DT102" s="286"/>
      <c r="DU102" s="97" t="s">
        <v>286</v>
      </c>
      <c r="DV102" s="98" t="s">
        <v>286</v>
      </c>
      <c r="DW102" s="99" t="s">
        <v>286</v>
      </c>
      <c r="DX102" s="100" t="s">
        <v>286</v>
      </c>
      <c r="DY102" s="101" t="s">
        <v>286</v>
      </c>
      <c r="DZ102" s="102" t="s">
        <v>286</v>
      </c>
      <c r="EA102" s="103" t="s">
        <v>286</v>
      </c>
      <c r="EB102" s="104" t="s">
        <v>286</v>
      </c>
      <c r="EC102" s="105" t="s">
        <v>286</v>
      </c>
      <c r="EE102" s="96"/>
      <c r="EF102" s="286"/>
      <c r="EG102" s="97" t="s">
        <v>286</v>
      </c>
      <c r="EH102" s="98" t="s">
        <v>286</v>
      </c>
      <c r="EI102" s="99" t="s">
        <v>286</v>
      </c>
      <c r="EJ102" s="100" t="s">
        <v>286</v>
      </c>
      <c r="EK102" s="101" t="s">
        <v>286</v>
      </c>
      <c r="EL102" s="102" t="s">
        <v>286</v>
      </c>
      <c r="EM102" s="103" t="s">
        <v>286</v>
      </c>
      <c r="EN102" s="104" t="s">
        <v>286</v>
      </c>
      <c r="EO102" s="105" t="s">
        <v>286</v>
      </c>
      <c r="EQ102" s="96"/>
      <c r="ER102" s="286"/>
      <c r="ES102" s="97" t="s">
        <v>286</v>
      </c>
      <c r="ET102" s="98" t="s">
        <v>286</v>
      </c>
      <c r="EU102" s="99" t="s">
        <v>286</v>
      </c>
      <c r="EV102" s="100" t="s">
        <v>286</v>
      </c>
      <c r="EW102" s="101" t="s">
        <v>286</v>
      </c>
      <c r="EX102" s="102" t="s">
        <v>286</v>
      </c>
      <c r="EY102" s="103" t="s">
        <v>286</v>
      </c>
      <c r="EZ102" s="104" t="s">
        <v>286</v>
      </c>
      <c r="FA102" s="105" t="s">
        <v>286</v>
      </c>
      <c r="FB102" s="2" t="s">
        <v>286</v>
      </c>
      <c r="FC102" s="96"/>
      <c r="FD102" s="286"/>
      <c r="FE102" s="97" t="s">
        <v>286</v>
      </c>
      <c r="FF102" s="98" t="s">
        <v>286</v>
      </c>
      <c r="FG102" s="99" t="s">
        <v>286</v>
      </c>
      <c r="FH102" s="100" t="s">
        <v>286</v>
      </c>
      <c r="FI102" s="101" t="s">
        <v>286</v>
      </c>
      <c r="FJ102" s="102" t="s">
        <v>286</v>
      </c>
      <c r="FK102" s="103" t="s">
        <v>286</v>
      </c>
      <c r="FL102" s="104" t="s">
        <v>286</v>
      </c>
      <c r="FM102" s="105" t="s">
        <v>286</v>
      </c>
      <c r="FO102" s="96"/>
      <c r="FP102" s="286"/>
      <c r="FQ102" s="97" t="s">
        <v>286</v>
      </c>
      <c r="FR102" s="98" t="s">
        <v>286</v>
      </c>
      <c r="FS102" s="99" t="s">
        <v>286</v>
      </c>
      <c r="FT102" s="100" t="s">
        <v>286</v>
      </c>
      <c r="FU102" s="101" t="s">
        <v>286</v>
      </c>
      <c r="FV102" s="102" t="s">
        <v>286</v>
      </c>
      <c r="FW102" s="103" t="s">
        <v>286</v>
      </c>
      <c r="FX102" s="104" t="s">
        <v>286</v>
      </c>
      <c r="FY102" s="105" t="s">
        <v>286</v>
      </c>
      <c r="GA102" s="96"/>
      <c r="GB102" s="286"/>
      <c r="GC102" s="97" t="s">
        <v>286</v>
      </c>
      <c r="GD102" s="98" t="s">
        <v>286</v>
      </c>
      <c r="GE102" s="99" t="s">
        <v>286</v>
      </c>
      <c r="GF102" s="100" t="s">
        <v>286</v>
      </c>
      <c r="GG102" s="101" t="s">
        <v>286</v>
      </c>
      <c r="GH102" s="102" t="s">
        <v>286</v>
      </c>
      <c r="GI102" s="103" t="s">
        <v>286</v>
      </c>
      <c r="GJ102" s="104" t="s">
        <v>286</v>
      </c>
      <c r="GK102" s="105" t="s">
        <v>286</v>
      </c>
      <c r="GL102" s="2" t="s">
        <v>286</v>
      </c>
      <c r="GM102" s="96"/>
      <c r="GN102" s="286"/>
      <c r="GO102" s="97" t="str">
        <f t="shared" si="484"/>
        <v/>
      </c>
      <c r="GP102" s="98" t="str">
        <f t="shared" si="485"/>
        <v/>
      </c>
      <c r="GQ102" s="99" t="str">
        <f t="shared" si="486"/>
        <v/>
      </c>
      <c r="GR102" s="100" t="str">
        <f t="shared" si="487"/>
        <v/>
      </c>
      <c r="GS102" s="101" t="str">
        <f t="shared" si="488"/>
        <v/>
      </c>
      <c r="GT102" s="102" t="str">
        <f t="shared" si="489"/>
        <v/>
      </c>
      <c r="GU102" s="103" t="str">
        <f t="shared" si="490"/>
        <v/>
      </c>
      <c r="GV102" s="104" t="str">
        <f t="shared" si="491"/>
        <v/>
      </c>
      <c r="GW102" s="105" t="str">
        <f t="shared" si="492"/>
        <v/>
      </c>
      <c r="GX102" s="2" t="str">
        <f t="shared" si="493"/>
        <v/>
      </c>
      <c r="GY102" s="96"/>
      <c r="GZ102" s="286"/>
      <c r="HA102" s="97" t="str">
        <f t="shared" si="527"/>
        <v/>
      </c>
      <c r="HB102" s="98" t="str">
        <f t="shared" si="528"/>
        <v/>
      </c>
      <c r="HC102" s="293" t="str">
        <f t="shared" si="430"/>
        <v/>
      </c>
      <c r="HD102" s="293" t="str">
        <f t="shared" si="431"/>
        <v/>
      </c>
      <c r="HE102" s="101" t="str">
        <f t="shared" si="529"/>
        <v/>
      </c>
      <c r="HF102" s="102" t="str">
        <f t="shared" si="530"/>
        <v/>
      </c>
      <c r="HG102" s="103" t="str">
        <f t="shared" si="531"/>
        <v/>
      </c>
      <c r="HH102" s="104" t="str">
        <f t="shared" si="532"/>
        <v/>
      </c>
      <c r="HI102" s="105" t="str">
        <f t="shared" si="533"/>
        <v/>
      </c>
      <c r="HJ102" s="2" t="str">
        <f t="shared" si="534"/>
        <v/>
      </c>
      <c r="HK102" s="96"/>
      <c r="HL102" s="286"/>
      <c r="HM102" s="97" t="str">
        <f t="shared" si="502"/>
        <v/>
      </c>
      <c r="HN102" s="98" t="str">
        <f t="shared" si="503"/>
        <v/>
      </c>
      <c r="HO102" s="293" t="str">
        <f t="shared" si="482"/>
        <v/>
      </c>
      <c r="HP102" s="293" t="str">
        <f t="shared" si="483"/>
        <v/>
      </c>
      <c r="HQ102" s="101" t="str">
        <f t="shared" si="504"/>
        <v/>
      </c>
      <c r="HR102" s="102" t="str">
        <f t="shared" si="505"/>
        <v/>
      </c>
      <c r="HS102" s="103" t="str">
        <f t="shared" si="506"/>
        <v/>
      </c>
      <c r="HT102" s="104" t="str">
        <f t="shared" si="357"/>
        <v/>
      </c>
      <c r="HU102" s="105" t="str">
        <f t="shared" si="507"/>
        <v/>
      </c>
      <c r="HV102" s="2" t="str">
        <f t="shared" si="508"/>
        <v/>
      </c>
      <c r="HW102" s="96"/>
      <c r="HX102" s="286"/>
      <c r="HY102" s="97" t="str">
        <f t="shared" si="509"/>
        <v/>
      </c>
      <c r="HZ102" s="98" t="str">
        <f t="shared" si="510"/>
        <v/>
      </c>
      <c r="IA102" s="293" t="str">
        <f t="shared" si="418"/>
        <v/>
      </c>
      <c r="IB102" s="293" t="str">
        <f t="shared" si="419"/>
        <v/>
      </c>
      <c r="IC102" s="101" t="str">
        <f t="shared" si="511"/>
        <v/>
      </c>
      <c r="ID102" s="102" t="str">
        <f t="shared" si="512"/>
        <v/>
      </c>
      <c r="IE102" s="103" t="str">
        <f t="shared" si="513"/>
        <v/>
      </c>
      <c r="IF102" s="104" t="str">
        <f t="shared" si="514"/>
        <v/>
      </c>
      <c r="IG102" s="105" t="str">
        <f t="shared" si="515"/>
        <v/>
      </c>
      <c r="IH102" s="2" t="str">
        <f t="shared" si="516"/>
        <v/>
      </c>
      <c r="II102" s="96"/>
      <c r="IJ102" s="286"/>
      <c r="IK102" s="291" t="str">
        <f t="shared" si="517"/>
        <v/>
      </c>
      <c r="IL102" s="292" t="str">
        <f t="shared" si="518"/>
        <v/>
      </c>
      <c r="IM102" s="293" t="str">
        <f t="shared" si="519"/>
        <v/>
      </c>
      <c r="IN102" s="293" t="str">
        <f t="shared" si="520"/>
        <v/>
      </c>
      <c r="IO102" s="294" t="str">
        <f t="shared" si="521"/>
        <v/>
      </c>
      <c r="IP102" s="295" t="str">
        <f t="shared" si="522"/>
        <v/>
      </c>
      <c r="IQ102" s="296" t="str">
        <f t="shared" si="523"/>
        <v/>
      </c>
      <c r="IR102" s="297" t="str">
        <f t="shared" si="524"/>
        <v/>
      </c>
      <c r="IS102" s="298" t="str">
        <f t="shared" si="525"/>
        <v/>
      </c>
      <c r="IT102" s="299" t="str">
        <f t="shared" si="526"/>
        <v/>
      </c>
      <c r="IU102" s="300"/>
      <c r="IV102" s="286"/>
      <c r="IW102" s="97" t="str">
        <f t="shared" si="407"/>
        <v/>
      </c>
      <c r="IX102" s="98" t="str">
        <f t="shared" si="408"/>
        <v/>
      </c>
      <c r="IY102" s="293" t="str">
        <f t="shared" si="360"/>
        <v/>
      </c>
      <c r="IZ102" s="293" t="str">
        <f t="shared" si="361"/>
        <v/>
      </c>
      <c r="JA102" s="101" t="str">
        <f t="shared" si="409"/>
        <v/>
      </c>
      <c r="JB102" s="102" t="str">
        <f t="shared" si="410"/>
        <v/>
      </c>
      <c r="JC102" s="103" t="str">
        <f t="shared" si="411"/>
        <v/>
      </c>
      <c r="JD102" s="104" t="str">
        <f t="shared" si="412"/>
        <v/>
      </c>
      <c r="JE102" s="105" t="str">
        <f t="shared" si="413"/>
        <v/>
      </c>
      <c r="JG102" s="4"/>
      <c r="JI102" s="97"/>
      <c r="JJ102" s="98"/>
      <c r="JK102" s="99"/>
      <c r="JL102" s="4"/>
      <c r="JM102" s="101"/>
      <c r="JN102" s="102"/>
      <c r="JO102" s="103"/>
      <c r="JP102" s="104"/>
      <c r="JQ102" s="105"/>
      <c r="JS102" s="4"/>
      <c r="JU102" s="97"/>
      <c r="JV102" s="98"/>
      <c r="JW102" s="99"/>
      <c r="JX102" s="4"/>
      <c r="JY102" s="101"/>
      <c r="JZ102" s="102"/>
      <c r="KA102" s="103"/>
      <c r="KB102" s="104"/>
      <c r="KC102" s="105"/>
      <c r="KE102" s="4"/>
    </row>
    <row r="103" spans="1:292" ht="13.5" customHeight="1" x14ac:dyDescent="0.2">
      <c r="A103" s="21"/>
      <c r="B103" s="2" t="s">
        <v>409</v>
      </c>
      <c r="C103" s="2" t="s">
        <v>410</v>
      </c>
      <c r="E103" s="97" t="s">
        <v>286</v>
      </c>
      <c r="F103" s="98" t="s">
        <v>286</v>
      </c>
      <c r="G103" s="99" t="s">
        <v>286</v>
      </c>
      <c r="H103" s="100" t="s">
        <v>286</v>
      </c>
      <c r="I103" s="101" t="s">
        <v>286</v>
      </c>
      <c r="J103" s="102" t="s">
        <v>286</v>
      </c>
      <c r="K103" s="103" t="s">
        <v>286</v>
      </c>
      <c r="L103" s="104" t="s">
        <v>286</v>
      </c>
      <c r="M103" s="105" t="s">
        <v>286</v>
      </c>
      <c r="O103" s="96"/>
      <c r="P103" s="286"/>
      <c r="Q103" s="97" t="s">
        <v>286</v>
      </c>
      <c r="R103" s="98" t="s">
        <v>286</v>
      </c>
      <c r="S103" s="99" t="s">
        <v>286</v>
      </c>
      <c r="T103" s="100" t="s">
        <v>286</v>
      </c>
      <c r="U103" s="101" t="s">
        <v>286</v>
      </c>
      <c r="V103" s="102" t="s">
        <v>286</v>
      </c>
      <c r="W103" s="103" t="s">
        <v>286</v>
      </c>
      <c r="X103" s="104" t="s">
        <v>286</v>
      </c>
      <c r="Y103" s="105" t="s">
        <v>286</v>
      </c>
      <c r="Z103" s="2" t="s">
        <v>286</v>
      </c>
      <c r="AA103" s="96"/>
      <c r="AB103" s="286"/>
      <c r="AC103" s="97" t="s">
        <v>286</v>
      </c>
      <c r="AD103" s="98" t="s">
        <v>286</v>
      </c>
      <c r="AE103" s="99" t="s">
        <v>286</v>
      </c>
      <c r="AF103" s="100" t="s">
        <v>286</v>
      </c>
      <c r="AG103" s="101" t="s">
        <v>286</v>
      </c>
      <c r="AH103" s="102" t="s">
        <v>286</v>
      </c>
      <c r="AI103" s="103" t="s">
        <v>286</v>
      </c>
      <c r="AJ103" s="104" t="s">
        <v>286</v>
      </c>
      <c r="AK103" s="105" t="s">
        <v>286</v>
      </c>
      <c r="AM103" s="96"/>
      <c r="AN103" s="286"/>
      <c r="AO103" s="97" t="s">
        <v>286</v>
      </c>
      <c r="AP103" s="98" t="s">
        <v>286</v>
      </c>
      <c r="AQ103" s="99" t="s">
        <v>286</v>
      </c>
      <c r="AR103" s="100" t="s">
        <v>286</v>
      </c>
      <c r="AS103" s="101" t="s">
        <v>286</v>
      </c>
      <c r="AT103" s="102" t="s">
        <v>286</v>
      </c>
      <c r="AU103" s="103" t="s">
        <v>286</v>
      </c>
      <c r="AV103" s="104" t="s">
        <v>286</v>
      </c>
      <c r="AW103" s="105" t="s">
        <v>286</v>
      </c>
      <c r="AX103" s="2" t="s">
        <v>286</v>
      </c>
      <c r="AY103" s="96"/>
      <c r="AZ103" s="286"/>
      <c r="BA103" s="97" t="s">
        <v>286</v>
      </c>
      <c r="BB103" s="98" t="s">
        <v>286</v>
      </c>
      <c r="BC103" s="99" t="s">
        <v>286</v>
      </c>
      <c r="BD103" s="100" t="s">
        <v>286</v>
      </c>
      <c r="BE103" s="101" t="s">
        <v>286</v>
      </c>
      <c r="BF103" s="102" t="s">
        <v>286</v>
      </c>
      <c r="BG103" s="103" t="s">
        <v>286</v>
      </c>
      <c r="BH103" s="104" t="s">
        <v>286</v>
      </c>
      <c r="BI103" s="105" t="s">
        <v>286</v>
      </c>
      <c r="BJ103" s="2" t="s">
        <v>286</v>
      </c>
      <c r="BK103" s="96"/>
      <c r="BL103" s="286"/>
      <c r="BM103" s="97" t="s">
        <v>286</v>
      </c>
      <c r="BN103" s="98" t="s">
        <v>286</v>
      </c>
      <c r="BO103" s="99"/>
      <c r="BP103" s="100"/>
      <c r="BQ103" s="101" t="s">
        <v>286</v>
      </c>
      <c r="BR103" s="102" t="s">
        <v>286</v>
      </c>
      <c r="BS103" s="103" t="s">
        <v>286</v>
      </c>
      <c r="BT103" s="104" t="s">
        <v>286</v>
      </c>
      <c r="BU103" s="105" t="s">
        <v>286</v>
      </c>
      <c r="BV103" s="2" t="s">
        <v>286</v>
      </c>
      <c r="BW103" s="96"/>
      <c r="BX103" s="286"/>
      <c r="BY103" s="97" t="s">
        <v>286</v>
      </c>
      <c r="BZ103" s="98" t="s">
        <v>286</v>
      </c>
      <c r="CA103" s="99"/>
      <c r="CB103" s="100"/>
      <c r="CC103" s="101" t="s">
        <v>286</v>
      </c>
      <c r="CD103" s="102" t="s">
        <v>286</v>
      </c>
      <c r="CE103" s="103" t="s">
        <v>286</v>
      </c>
      <c r="CF103" s="104" t="s">
        <v>286</v>
      </c>
      <c r="CG103" s="105" t="s">
        <v>286</v>
      </c>
      <c r="CH103" s="2" t="s">
        <v>286</v>
      </c>
      <c r="CI103" s="96"/>
      <c r="CJ103" s="286"/>
      <c r="CK103" s="97" t="s">
        <v>286</v>
      </c>
      <c r="CL103" s="98" t="s">
        <v>286</v>
      </c>
      <c r="CM103" s="99"/>
      <c r="CN103" s="100"/>
      <c r="CO103" s="101" t="s">
        <v>286</v>
      </c>
      <c r="CP103" s="102" t="s">
        <v>286</v>
      </c>
      <c r="CQ103" s="103" t="s">
        <v>286</v>
      </c>
      <c r="CR103" s="104" t="s">
        <v>286</v>
      </c>
      <c r="CS103" s="105" t="s">
        <v>286</v>
      </c>
      <c r="CT103" s="2" t="s">
        <v>286</v>
      </c>
      <c r="CU103" s="96"/>
      <c r="CV103" s="286"/>
      <c r="CW103" s="97" t="s">
        <v>286</v>
      </c>
      <c r="CX103" s="98" t="s">
        <v>286</v>
      </c>
      <c r="CY103" s="99" t="s">
        <v>286</v>
      </c>
      <c r="CZ103" s="100" t="s">
        <v>286</v>
      </c>
      <c r="DA103" s="101" t="s">
        <v>286</v>
      </c>
      <c r="DB103" s="102" t="s">
        <v>286</v>
      </c>
      <c r="DC103" s="103" t="s">
        <v>286</v>
      </c>
      <c r="DD103" s="104" t="s">
        <v>286</v>
      </c>
      <c r="DE103" s="105" t="s">
        <v>286</v>
      </c>
      <c r="DF103" s="2" t="s">
        <v>286</v>
      </c>
      <c r="DG103" s="96"/>
      <c r="DH103" s="286"/>
      <c r="DI103" s="97">
        <v>37053</v>
      </c>
      <c r="DJ103" s="98" t="s">
        <v>516</v>
      </c>
      <c r="DK103" s="99">
        <v>36641</v>
      </c>
      <c r="DL103" s="100">
        <v>37053</v>
      </c>
      <c r="DM103" s="101" t="s">
        <v>560</v>
      </c>
      <c r="DN103" s="102" t="s">
        <v>561</v>
      </c>
      <c r="DO103" s="103" t="s">
        <v>531</v>
      </c>
      <c r="DP103" s="104" t="s">
        <v>1372</v>
      </c>
      <c r="DQ103" s="105" t="s">
        <v>562</v>
      </c>
      <c r="DR103" s="2" t="s">
        <v>286</v>
      </c>
      <c r="DS103" s="96"/>
      <c r="DT103" s="286"/>
      <c r="DU103" s="97">
        <v>38465</v>
      </c>
      <c r="DV103" s="98" t="s">
        <v>517</v>
      </c>
      <c r="DW103" s="284">
        <v>37053</v>
      </c>
      <c r="DX103" s="100">
        <v>38465</v>
      </c>
      <c r="DY103" s="101" t="s">
        <v>1015</v>
      </c>
      <c r="DZ103" s="102" t="s">
        <v>548</v>
      </c>
      <c r="EA103" s="103" t="s">
        <v>531</v>
      </c>
      <c r="EB103" s="104" t="s">
        <v>1434</v>
      </c>
      <c r="EC103" s="105" t="s">
        <v>1016</v>
      </c>
      <c r="EE103" s="96"/>
      <c r="EF103" s="286"/>
      <c r="EG103" s="97" t="s">
        <v>286</v>
      </c>
      <c r="EH103" s="98" t="s">
        <v>286</v>
      </c>
      <c r="EI103" s="99" t="s">
        <v>286</v>
      </c>
      <c r="EJ103" s="100" t="s">
        <v>286</v>
      </c>
      <c r="EK103" s="101" t="s">
        <v>286</v>
      </c>
      <c r="EL103" s="102" t="s">
        <v>286</v>
      </c>
      <c r="EM103" s="103" t="s">
        <v>286</v>
      </c>
      <c r="EN103" s="104" t="s">
        <v>286</v>
      </c>
      <c r="EO103" s="105" t="s">
        <v>286</v>
      </c>
      <c r="EQ103" s="96"/>
      <c r="ER103" s="286"/>
      <c r="ES103" s="97" t="s">
        <v>286</v>
      </c>
      <c r="ET103" s="98" t="s">
        <v>286</v>
      </c>
      <c r="EU103" s="99" t="s">
        <v>286</v>
      </c>
      <c r="EV103" s="100" t="s">
        <v>286</v>
      </c>
      <c r="EW103" s="101" t="s">
        <v>286</v>
      </c>
      <c r="EX103" s="102" t="s">
        <v>286</v>
      </c>
      <c r="EY103" s="103" t="s">
        <v>286</v>
      </c>
      <c r="EZ103" s="104" t="s">
        <v>286</v>
      </c>
      <c r="FA103" s="105" t="s">
        <v>286</v>
      </c>
      <c r="FB103" s="2" t="s">
        <v>286</v>
      </c>
      <c r="FC103" s="96"/>
      <c r="FD103" s="286"/>
      <c r="FE103" s="97" t="s">
        <v>286</v>
      </c>
      <c r="FF103" s="98" t="s">
        <v>286</v>
      </c>
      <c r="FG103" s="99" t="s">
        <v>286</v>
      </c>
      <c r="FH103" s="100" t="s">
        <v>286</v>
      </c>
      <c r="FI103" s="101" t="s">
        <v>286</v>
      </c>
      <c r="FJ103" s="102" t="s">
        <v>286</v>
      </c>
      <c r="FK103" s="103" t="s">
        <v>286</v>
      </c>
      <c r="FL103" s="104" t="s">
        <v>286</v>
      </c>
      <c r="FM103" s="105" t="s">
        <v>286</v>
      </c>
      <c r="FO103" s="96"/>
      <c r="FP103" s="286"/>
      <c r="FQ103" s="97" t="s">
        <v>286</v>
      </c>
      <c r="FR103" s="98" t="s">
        <v>286</v>
      </c>
      <c r="FS103" s="99" t="s">
        <v>286</v>
      </c>
      <c r="FT103" s="100" t="s">
        <v>286</v>
      </c>
      <c r="FU103" s="101" t="s">
        <v>286</v>
      </c>
      <c r="FV103" s="102" t="s">
        <v>286</v>
      </c>
      <c r="FW103" s="103" t="s">
        <v>286</v>
      </c>
      <c r="FX103" s="104" t="s">
        <v>286</v>
      </c>
      <c r="FY103" s="105" t="s">
        <v>286</v>
      </c>
      <c r="GA103" s="96"/>
      <c r="GB103" s="286"/>
      <c r="GC103" s="97" t="s">
        <v>286</v>
      </c>
      <c r="GD103" s="98" t="s">
        <v>286</v>
      </c>
      <c r="GE103" s="99" t="s">
        <v>286</v>
      </c>
      <c r="GF103" s="100" t="s">
        <v>286</v>
      </c>
      <c r="GG103" s="101" t="s">
        <v>286</v>
      </c>
      <c r="GH103" s="102" t="s">
        <v>286</v>
      </c>
      <c r="GI103" s="103" t="s">
        <v>286</v>
      </c>
      <c r="GJ103" s="104" t="s">
        <v>286</v>
      </c>
      <c r="GK103" s="105" t="s">
        <v>286</v>
      </c>
      <c r="GL103" s="2" t="s">
        <v>286</v>
      </c>
      <c r="GM103" s="96"/>
      <c r="GN103" s="286"/>
      <c r="GO103" s="97" t="str">
        <f t="shared" si="484"/>
        <v/>
      </c>
      <c r="GP103" s="98" t="str">
        <f t="shared" si="485"/>
        <v/>
      </c>
      <c r="GQ103" s="99" t="str">
        <f t="shared" si="486"/>
        <v/>
      </c>
      <c r="GR103" s="100" t="str">
        <f t="shared" si="487"/>
        <v/>
      </c>
      <c r="GS103" s="101" t="str">
        <f t="shared" si="488"/>
        <v/>
      </c>
      <c r="GT103" s="102" t="str">
        <f t="shared" si="489"/>
        <v/>
      </c>
      <c r="GU103" s="103" t="str">
        <f t="shared" si="490"/>
        <v/>
      </c>
      <c r="GV103" s="104" t="str">
        <f t="shared" si="491"/>
        <v/>
      </c>
      <c r="GW103" s="105" t="str">
        <f t="shared" si="492"/>
        <v/>
      </c>
      <c r="GX103" s="2" t="str">
        <f t="shared" si="493"/>
        <v/>
      </c>
      <c r="GY103" s="96"/>
      <c r="GZ103" s="286"/>
      <c r="HA103" s="97" t="str">
        <f t="shared" si="527"/>
        <v/>
      </c>
      <c r="HB103" s="98" t="str">
        <f t="shared" si="528"/>
        <v/>
      </c>
      <c r="HC103" s="293" t="str">
        <f t="shared" si="430"/>
        <v/>
      </c>
      <c r="HD103" s="293" t="str">
        <f t="shared" si="431"/>
        <v/>
      </c>
      <c r="HE103" s="101" t="str">
        <f t="shared" si="529"/>
        <v/>
      </c>
      <c r="HF103" s="102" t="str">
        <f t="shared" si="530"/>
        <v/>
      </c>
      <c r="HG103" s="103" t="str">
        <f t="shared" si="531"/>
        <v/>
      </c>
      <c r="HH103" s="104" t="str">
        <f t="shared" si="532"/>
        <v/>
      </c>
      <c r="HI103" s="105" t="str">
        <f t="shared" si="533"/>
        <v/>
      </c>
      <c r="HJ103" s="2" t="str">
        <f t="shared" si="534"/>
        <v/>
      </c>
      <c r="HK103" s="96"/>
      <c r="HL103" s="286"/>
      <c r="HM103" s="97" t="str">
        <f t="shared" si="502"/>
        <v/>
      </c>
      <c r="HN103" s="98" t="str">
        <f t="shared" si="503"/>
        <v/>
      </c>
      <c r="HO103" s="293" t="str">
        <f t="shared" si="482"/>
        <v/>
      </c>
      <c r="HP103" s="293" t="str">
        <f t="shared" si="483"/>
        <v/>
      </c>
      <c r="HQ103" s="101" t="str">
        <f t="shared" si="504"/>
        <v/>
      </c>
      <c r="HR103" s="102" t="str">
        <f t="shared" si="505"/>
        <v/>
      </c>
      <c r="HS103" s="103" t="str">
        <f t="shared" si="506"/>
        <v/>
      </c>
      <c r="HT103" s="104" t="str">
        <f t="shared" si="357"/>
        <v/>
      </c>
      <c r="HU103" s="105" t="str">
        <f t="shared" si="507"/>
        <v/>
      </c>
      <c r="HV103" s="2" t="str">
        <f t="shared" si="508"/>
        <v/>
      </c>
      <c r="HW103" s="96"/>
      <c r="HX103" s="286"/>
      <c r="HY103" s="97" t="str">
        <f t="shared" si="509"/>
        <v/>
      </c>
      <c r="HZ103" s="98" t="str">
        <f t="shared" si="510"/>
        <v/>
      </c>
      <c r="IA103" s="293" t="str">
        <f t="shared" si="418"/>
        <v/>
      </c>
      <c r="IB103" s="293" t="str">
        <f t="shared" si="419"/>
        <v/>
      </c>
      <c r="IC103" s="101" t="str">
        <f t="shared" si="511"/>
        <v/>
      </c>
      <c r="ID103" s="102" t="str">
        <f t="shared" si="512"/>
        <v/>
      </c>
      <c r="IE103" s="103" t="str">
        <f t="shared" si="513"/>
        <v/>
      </c>
      <c r="IF103" s="104" t="str">
        <f t="shared" si="514"/>
        <v/>
      </c>
      <c r="IG103" s="105" t="str">
        <f t="shared" si="515"/>
        <v/>
      </c>
      <c r="IH103" s="2" t="str">
        <f t="shared" si="516"/>
        <v/>
      </c>
      <c r="II103" s="96"/>
      <c r="IJ103" s="286"/>
      <c r="IK103" s="291" t="str">
        <f t="shared" si="517"/>
        <v/>
      </c>
      <c r="IL103" s="292" t="str">
        <f t="shared" si="518"/>
        <v/>
      </c>
      <c r="IM103" s="293" t="str">
        <f t="shared" si="519"/>
        <v/>
      </c>
      <c r="IN103" s="293" t="str">
        <f t="shared" si="520"/>
        <v/>
      </c>
      <c r="IO103" s="294" t="str">
        <f t="shared" si="521"/>
        <v/>
      </c>
      <c r="IP103" s="295" t="str">
        <f t="shared" si="522"/>
        <v/>
      </c>
      <c r="IQ103" s="296" t="str">
        <f t="shared" si="523"/>
        <v/>
      </c>
      <c r="IR103" s="297" t="str">
        <f t="shared" si="524"/>
        <v/>
      </c>
      <c r="IS103" s="298" t="str">
        <f t="shared" si="525"/>
        <v/>
      </c>
      <c r="IT103" s="299" t="str">
        <f t="shared" si="526"/>
        <v/>
      </c>
      <c r="IU103" s="300"/>
      <c r="IV103" s="286"/>
      <c r="IW103" s="97" t="str">
        <f t="shared" si="407"/>
        <v/>
      </c>
      <c r="IX103" s="98" t="str">
        <f t="shared" si="408"/>
        <v/>
      </c>
      <c r="IY103" s="293" t="str">
        <f t="shared" si="360"/>
        <v/>
      </c>
      <c r="IZ103" s="293" t="str">
        <f t="shared" si="361"/>
        <v/>
      </c>
      <c r="JA103" s="101" t="str">
        <f t="shared" si="409"/>
        <v/>
      </c>
      <c r="JB103" s="102" t="str">
        <f t="shared" si="410"/>
        <v/>
      </c>
      <c r="JC103" s="103" t="str">
        <f t="shared" si="411"/>
        <v/>
      </c>
      <c r="JD103" s="104" t="str">
        <f t="shared" si="412"/>
        <v/>
      </c>
      <c r="JE103" s="105" t="str">
        <f t="shared" si="413"/>
        <v/>
      </c>
      <c r="JG103" s="4"/>
      <c r="JI103" s="97"/>
      <c r="JJ103" s="98"/>
      <c r="JK103" s="99"/>
      <c r="JL103" s="4"/>
      <c r="JM103" s="101"/>
      <c r="JN103" s="102"/>
      <c r="JO103" s="103"/>
      <c r="JP103" s="104"/>
      <c r="JQ103" s="105"/>
      <c r="JS103" s="4"/>
      <c r="JU103" s="97"/>
      <c r="JV103" s="98"/>
      <c r="JW103" s="99"/>
      <c r="JX103" s="4"/>
      <c r="JY103" s="101"/>
      <c r="JZ103" s="102"/>
      <c r="KA103" s="103"/>
      <c r="KB103" s="104"/>
      <c r="KC103" s="105"/>
      <c r="KE103" s="4"/>
    </row>
    <row r="104" spans="1:292" ht="13.5" customHeight="1" x14ac:dyDescent="0.2">
      <c r="A104" s="21"/>
      <c r="B104" s="2" t="s">
        <v>407</v>
      </c>
      <c r="C104" s="2" t="s">
        <v>408</v>
      </c>
      <c r="E104" s="97" t="s">
        <v>286</v>
      </c>
      <c r="F104" s="98" t="s">
        <v>286</v>
      </c>
      <c r="G104" s="99" t="s">
        <v>286</v>
      </c>
      <c r="H104" s="100" t="s">
        <v>286</v>
      </c>
      <c r="I104" s="101" t="s">
        <v>286</v>
      </c>
      <c r="J104" s="102" t="s">
        <v>286</v>
      </c>
      <c r="K104" s="103" t="s">
        <v>286</v>
      </c>
      <c r="L104" s="104" t="s">
        <v>286</v>
      </c>
      <c r="M104" s="105" t="s">
        <v>286</v>
      </c>
      <c r="O104" s="96"/>
      <c r="P104" s="286"/>
      <c r="Q104" s="97" t="s">
        <v>286</v>
      </c>
      <c r="R104" s="98" t="s">
        <v>286</v>
      </c>
      <c r="S104" s="99" t="s">
        <v>286</v>
      </c>
      <c r="T104" s="100" t="s">
        <v>286</v>
      </c>
      <c r="U104" s="101" t="s">
        <v>286</v>
      </c>
      <c r="V104" s="102" t="s">
        <v>286</v>
      </c>
      <c r="W104" s="103" t="s">
        <v>286</v>
      </c>
      <c r="X104" s="104" t="s">
        <v>286</v>
      </c>
      <c r="Y104" s="105" t="s">
        <v>286</v>
      </c>
      <c r="Z104" s="2" t="s">
        <v>286</v>
      </c>
      <c r="AA104" s="96"/>
      <c r="AB104" s="286"/>
      <c r="AC104" s="97" t="s">
        <v>286</v>
      </c>
      <c r="AD104" s="98" t="s">
        <v>286</v>
      </c>
      <c r="AE104" s="99" t="s">
        <v>286</v>
      </c>
      <c r="AF104" s="100" t="s">
        <v>286</v>
      </c>
      <c r="AG104" s="101" t="s">
        <v>286</v>
      </c>
      <c r="AH104" s="102" t="s">
        <v>286</v>
      </c>
      <c r="AI104" s="103" t="s">
        <v>286</v>
      </c>
      <c r="AJ104" s="104" t="s">
        <v>286</v>
      </c>
      <c r="AK104" s="105" t="s">
        <v>286</v>
      </c>
      <c r="AM104" s="96"/>
      <c r="AN104" s="286"/>
      <c r="AO104" s="97" t="s">
        <v>286</v>
      </c>
      <c r="AP104" s="98" t="s">
        <v>286</v>
      </c>
      <c r="AQ104" s="99" t="s">
        <v>286</v>
      </c>
      <c r="AR104" s="100" t="s">
        <v>286</v>
      </c>
      <c r="AS104" s="101" t="s">
        <v>286</v>
      </c>
      <c r="AT104" s="102" t="s">
        <v>286</v>
      </c>
      <c r="AU104" s="103" t="s">
        <v>286</v>
      </c>
      <c r="AV104" s="104" t="s">
        <v>286</v>
      </c>
      <c r="AW104" s="105" t="s">
        <v>286</v>
      </c>
      <c r="AX104" s="2" t="s">
        <v>286</v>
      </c>
      <c r="AY104" s="96"/>
      <c r="AZ104" s="286"/>
      <c r="BA104" s="97" t="s">
        <v>286</v>
      </c>
      <c r="BB104" s="98" t="s">
        <v>286</v>
      </c>
      <c r="BC104" s="99" t="s">
        <v>286</v>
      </c>
      <c r="BD104" s="100" t="s">
        <v>286</v>
      </c>
      <c r="BE104" s="101" t="s">
        <v>286</v>
      </c>
      <c r="BF104" s="102" t="s">
        <v>286</v>
      </c>
      <c r="BG104" s="103" t="s">
        <v>286</v>
      </c>
      <c r="BH104" s="104" t="s">
        <v>286</v>
      </c>
      <c r="BI104" s="105" t="s">
        <v>286</v>
      </c>
      <c r="BJ104" s="2" t="s">
        <v>286</v>
      </c>
      <c r="BK104" s="96"/>
      <c r="BL104" s="286"/>
      <c r="BM104" s="97" t="s">
        <v>286</v>
      </c>
      <c r="BN104" s="98" t="s">
        <v>286</v>
      </c>
      <c r="BO104" s="99" t="s">
        <v>286</v>
      </c>
      <c r="BP104" s="100" t="s">
        <v>286</v>
      </c>
      <c r="BQ104" s="101" t="s">
        <v>286</v>
      </c>
      <c r="BR104" s="102" t="s">
        <v>286</v>
      </c>
      <c r="BS104" s="103" t="s">
        <v>286</v>
      </c>
      <c r="BT104" s="104" t="s">
        <v>286</v>
      </c>
      <c r="BU104" s="105" t="s">
        <v>286</v>
      </c>
      <c r="BV104" s="2" t="s">
        <v>286</v>
      </c>
      <c r="BW104" s="96"/>
      <c r="BX104" s="286"/>
      <c r="BY104" s="97">
        <v>36089</v>
      </c>
      <c r="BZ104" s="98" t="s">
        <v>513</v>
      </c>
      <c r="CA104" s="99">
        <v>35202</v>
      </c>
      <c r="CB104" s="100">
        <v>36089</v>
      </c>
      <c r="CC104" s="101" t="s">
        <v>1013</v>
      </c>
      <c r="CD104" s="102" t="s">
        <v>727</v>
      </c>
      <c r="CE104" s="103" t="s">
        <v>531</v>
      </c>
      <c r="CF104" s="104" t="s">
        <v>1403</v>
      </c>
      <c r="CG104" s="105" t="s">
        <v>1014</v>
      </c>
      <c r="CH104" s="2" t="s">
        <v>286</v>
      </c>
      <c r="CI104" s="96"/>
      <c r="CJ104" s="286"/>
      <c r="CK104" s="97" t="s">
        <v>286</v>
      </c>
      <c r="CL104" s="98" t="s">
        <v>286</v>
      </c>
      <c r="CM104" s="99" t="s">
        <v>286</v>
      </c>
      <c r="CN104" s="100" t="s">
        <v>286</v>
      </c>
      <c r="CO104" s="101" t="s">
        <v>286</v>
      </c>
      <c r="CP104" s="102" t="s">
        <v>286</v>
      </c>
      <c r="CQ104" s="103" t="s">
        <v>286</v>
      </c>
      <c r="CR104" s="104" t="s">
        <v>286</v>
      </c>
      <c r="CS104" s="105" t="s">
        <v>286</v>
      </c>
      <c r="CT104" s="2" t="s">
        <v>286</v>
      </c>
      <c r="CU104" s="96"/>
      <c r="CV104" s="286"/>
      <c r="CW104" s="97" t="s">
        <v>286</v>
      </c>
      <c r="CX104" s="98" t="s">
        <v>286</v>
      </c>
      <c r="CY104" s="99" t="s">
        <v>286</v>
      </c>
      <c r="CZ104" s="100" t="s">
        <v>286</v>
      </c>
      <c r="DA104" s="101" t="s">
        <v>286</v>
      </c>
      <c r="DB104" s="102" t="s">
        <v>286</v>
      </c>
      <c r="DC104" s="103" t="s">
        <v>286</v>
      </c>
      <c r="DD104" s="104" t="s">
        <v>286</v>
      </c>
      <c r="DE104" s="105" t="s">
        <v>286</v>
      </c>
      <c r="DF104" s="2" t="s">
        <v>286</v>
      </c>
      <c r="DG104" s="96"/>
      <c r="DH104" s="286"/>
      <c r="DI104" s="97" t="s">
        <v>286</v>
      </c>
      <c r="DJ104" s="98" t="s">
        <v>286</v>
      </c>
      <c r="DK104" s="99" t="s">
        <v>286</v>
      </c>
      <c r="DL104" s="100" t="s">
        <v>286</v>
      </c>
      <c r="DM104" s="101" t="s">
        <v>286</v>
      </c>
      <c r="DN104" s="102" t="s">
        <v>286</v>
      </c>
      <c r="DO104" s="103" t="s">
        <v>286</v>
      </c>
      <c r="DP104" s="104" t="s">
        <v>286</v>
      </c>
      <c r="DQ104" s="105" t="s">
        <v>286</v>
      </c>
      <c r="DR104" s="2" t="s">
        <v>286</v>
      </c>
      <c r="DS104" s="96"/>
      <c r="DT104" s="286"/>
      <c r="DU104" s="97" t="s">
        <v>286</v>
      </c>
      <c r="DV104" s="98" t="s">
        <v>286</v>
      </c>
      <c r="DW104" s="99" t="s">
        <v>286</v>
      </c>
      <c r="DX104" s="100" t="s">
        <v>286</v>
      </c>
      <c r="DY104" s="101" t="s">
        <v>286</v>
      </c>
      <c r="DZ104" s="102" t="s">
        <v>286</v>
      </c>
      <c r="EA104" s="103" t="s">
        <v>286</v>
      </c>
      <c r="EB104" s="104" t="s">
        <v>286</v>
      </c>
      <c r="EC104" s="105" t="s">
        <v>286</v>
      </c>
      <c r="EE104" s="96"/>
      <c r="EF104" s="286"/>
      <c r="EG104" s="97" t="s">
        <v>286</v>
      </c>
      <c r="EH104" s="98" t="s">
        <v>286</v>
      </c>
      <c r="EI104" s="99" t="s">
        <v>286</v>
      </c>
      <c r="EJ104" s="100" t="s">
        <v>286</v>
      </c>
      <c r="EK104" s="101" t="s">
        <v>286</v>
      </c>
      <c r="EL104" s="102" t="s">
        <v>286</v>
      </c>
      <c r="EM104" s="103" t="s">
        <v>286</v>
      </c>
      <c r="EN104" s="104" t="s">
        <v>286</v>
      </c>
      <c r="EO104" s="105" t="s">
        <v>286</v>
      </c>
      <c r="EQ104" s="96"/>
      <c r="ER104" s="286"/>
      <c r="ES104" s="97" t="s">
        <v>286</v>
      </c>
      <c r="ET104" s="98" t="s">
        <v>286</v>
      </c>
      <c r="EU104" s="99"/>
      <c r="EV104" s="100"/>
      <c r="EW104" s="101" t="s">
        <v>286</v>
      </c>
      <c r="EX104" s="102" t="s">
        <v>286</v>
      </c>
      <c r="EY104" s="103" t="s">
        <v>286</v>
      </c>
      <c r="EZ104" s="104" t="s">
        <v>286</v>
      </c>
      <c r="FA104" s="105" t="s">
        <v>286</v>
      </c>
      <c r="FB104" s="2" t="s">
        <v>286</v>
      </c>
      <c r="FC104" s="96"/>
      <c r="FD104" s="286"/>
      <c r="FE104" s="97" t="s">
        <v>286</v>
      </c>
      <c r="FF104" s="98" t="s">
        <v>286</v>
      </c>
      <c r="FG104" s="99" t="s">
        <v>286</v>
      </c>
      <c r="FH104" s="100" t="s">
        <v>286</v>
      </c>
      <c r="FI104" s="101" t="s">
        <v>286</v>
      </c>
      <c r="FJ104" s="102" t="s">
        <v>286</v>
      </c>
      <c r="FK104" s="103" t="s">
        <v>286</v>
      </c>
      <c r="FL104" s="104" t="s">
        <v>286</v>
      </c>
      <c r="FM104" s="105" t="s">
        <v>286</v>
      </c>
      <c r="FO104" s="96"/>
      <c r="FP104" s="286"/>
      <c r="FQ104" s="97" t="s">
        <v>286</v>
      </c>
      <c r="FR104" s="98" t="s">
        <v>286</v>
      </c>
      <c r="FS104" s="99" t="s">
        <v>286</v>
      </c>
      <c r="FT104" s="100" t="s">
        <v>286</v>
      </c>
      <c r="FU104" s="101" t="s">
        <v>286</v>
      </c>
      <c r="FV104" s="102" t="s">
        <v>286</v>
      </c>
      <c r="FW104" s="103" t="s">
        <v>286</v>
      </c>
      <c r="FX104" s="104" t="s">
        <v>286</v>
      </c>
      <c r="FY104" s="105" t="s">
        <v>286</v>
      </c>
      <c r="GA104" s="96"/>
      <c r="GB104" s="286"/>
      <c r="GC104" s="97" t="s">
        <v>286</v>
      </c>
      <c r="GD104" s="98" t="s">
        <v>286</v>
      </c>
      <c r="GE104" s="99" t="s">
        <v>286</v>
      </c>
      <c r="GF104" s="100" t="s">
        <v>286</v>
      </c>
      <c r="GG104" s="101" t="s">
        <v>286</v>
      </c>
      <c r="GH104" s="102" t="s">
        <v>286</v>
      </c>
      <c r="GI104" s="103" t="s">
        <v>286</v>
      </c>
      <c r="GJ104" s="104" t="s">
        <v>286</v>
      </c>
      <c r="GK104" s="105" t="s">
        <v>286</v>
      </c>
      <c r="GL104" s="2" t="s">
        <v>286</v>
      </c>
      <c r="GM104" s="96"/>
      <c r="GN104" s="286"/>
      <c r="GO104" s="97" t="str">
        <f t="shared" si="484"/>
        <v/>
      </c>
      <c r="GP104" s="98" t="str">
        <f t="shared" si="485"/>
        <v/>
      </c>
      <c r="GQ104" s="99" t="str">
        <f t="shared" si="486"/>
        <v/>
      </c>
      <c r="GR104" s="100" t="str">
        <f t="shared" si="487"/>
        <v/>
      </c>
      <c r="GS104" s="101" t="str">
        <f t="shared" si="488"/>
        <v/>
      </c>
      <c r="GT104" s="102" t="str">
        <f t="shared" si="489"/>
        <v/>
      </c>
      <c r="GU104" s="103" t="str">
        <f t="shared" si="490"/>
        <v/>
      </c>
      <c r="GV104" s="104" t="str">
        <f t="shared" si="491"/>
        <v/>
      </c>
      <c r="GW104" s="105" t="str">
        <f t="shared" si="492"/>
        <v/>
      </c>
      <c r="GX104" s="2" t="str">
        <f t="shared" si="493"/>
        <v/>
      </c>
      <c r="GY104" s="96"/>
      <c r="GZ104" s="286"/>
      <c r="HA104" s="97" t="str">
        <f t="shared" si="527"/>
        <v/>
      </c>
      <c r="HB104" s="98" t="str">
        <f t="shared" si="528"/>
        <v/>
      </c>
      <c r="HC104" s="293" t="str">
        <f t="shared" si="430"/>
        <v/>
      </c>
      <c r="HD104" s="293" t="str">
        <f t="shared" si="431"/>
        <v/>
      </c>
      <c r="HE104" s="101" t="str">
        <f t="shared" si="529"/>
        <v/>
      </c>
      <c r="HF104" s="102" t="str">
        <f t="shared" si="530"/>
        <v/>
      </c>
      <c r="HG104" s="103" t="str">
        <f t="shared" si="531"/>
        <v/>
      </c>
      <c r="HH104" s="104" t="str">
        <f t="shared" si="532"/>
        <v/>
      </c>
      <c r="HI104" s="105" t="str">
        <f t="shared" si="533"/>
        <v/>
      </c>
      <c r="HJ104" s="2" t="str">
        <f t="shared" si="534"/>
        <v/>
      </c>
      <c r="HK104" s="96"/>
      <c r="HL104" s="286"/>
      <c r="HM104" s="97" t="str">
        <f t="shared" si="502"/>
        <v/>
      </c>
      <c r="HN104" s="98" t="str">
        <f t="shared" si="503"/>
        <v/>
      </c>
      <c r="HO104" s="293" t="str">
        <f t="shared" si="482"/>
        <v/>
      </c>
      <c r="HP104" s="293" t="str">
        <f t="shared" si="483"/>
        <v/>
      </c>
      <c r="HQ104" s="101" t="str">
        <f t="shared" si="504"/>
        <v/>
      </c>
      <c r="HR104" s="102" t="str">
        <f t="shared" si="505"/>
        <v/>
      </c>
      <c r="HS104" s="103" t="str">
        <f t="shared" si="506"/>
        <v/>
      </c>
      <c r="HT104" s="104" t="str">
        <f t="shared" si="357"/>
        <v/>
      </c>
      <c r="HU104" s="105" t="str">
        <f t="shared" si="507"/>
        <v/>
      </c>
      <c r="HV104" s="2" t="str">
        <f t="shared" si="508"/>
        <v/>
      </c>
      <c r="HW104" s="96"/>
      <c r="HX104" s="286"/>
      <c r="HY104" s="97" t="str">
        <f t="shared" si="509"/>
        <v/>
      </c>
      <c r="HZ104" s="98" t="str">
        <f t="shared" si="510"/>
        <v/>
      </c>
      <c r="IA104" s="293" t="str">
        <f t="shared" si="418"/>
        <v/>
      </c>
      <c r="IB104" s="293" t="str">
        <f t="shared" si="419"/>
        <v/>
      </c>
      <c r="IC104" s="101" t="str">
        <f t="shared" si="511"/>
        <v/>
      </c>
      <c r="ID104" s="102" t="str">
        <f t="shared" si="512"/>
        <v/>
      </c>
      <c r="IE104" s="103" t="str">
        <f t="shared" si="513"/>
        <v/>
      </c>
      <c r="IF104" s="104" t="str">
        <f t="shared" si="514"/>
        <v/>
      </c>
      <c r="IG104" s="105" t="str">
        <f t="shared" si="515"/>
        <v/>
      </c>
      <c r="IH104" s="2" t="str">
        <f t="shared" si="516"/>
        <v/>
      </c>
      <c r="II104" s="96"/>
      <c r="IJ104" s="286"/>
      <c r="IK104" s="291" t="str">
        <f t="shared" si="517"/>
        <v/>
      </c>
      <c r="IL104" s="292" t="str">
        <f t="shared" si="518"/>
        <v/>
      </c>
      <c r="IM104" s="293" t="str">
        <f t="shared" si="519"/>
        <v/>
      </c>
      <c r="IN104" s="293" t="str">
        <f t="shared" si="520"/>
        <v/>
      </c>
      <c r="IO104" s="294" t="str">
        <f t="shared" si="521"/>
        <v/>
      </c>
      <c r="IP104" s="295" t="str">
        <f t="shared" si="522"/>
        <v/>
      </c>
      <c r="IQ104" s="296" t="str">
        <f t="shared" si="523"/>
        <v/>
      </c>
      <c r="IR104" s="297" t="str">
        <f t="shared" si="524"/>
        <v/>
      </c>
      <c r="IS104" s="298" t="str">
        <f t="shared" si="525"/>
        <v/>
      </c>
      <c r="IT104" s="299" t="str">
        <f t="shared" si="526"/>
        <v/>
      </c>
      <c r="IU104" s="300"/>
      <c r="IV104" s="286"/>
      <c r="IW104" s="97" t="str">
        <f t="shared" si="407"/>
        <v/>
      </c>
      <c r="IX104" s="98" t="str">
        <f t="shared" si="408"/>
        <v/>
      </c>
      <c r="IY104" s="293" t="str">
        <f t="shared" si="360"/>
        <v/>
      </c>
      <c r="IZ104" s="293" t="str">
        <f t="shared" si="361"/>
        <v/>
      </c>
      <c r="JA104" s="101" t="str">
        <f t="shared" si="409"/>
        <v/>
      </c>
      <c r="JB104" s="102" t="str">
        <f t="shared" si="410"/>
        <v/>
      </c>
      <c r="JC104" s="103" t="str">
        <f t="shared" si="411"/>
        <v/>
      </c>
      <c r="JD104" s="104" t="str">
        <f t="shared" si="412"/>
        <v/>
      </c>
      <c r="JE104" s="105" t="str">
        <f t="shared" si="413"/>
        <v/>
      </c>
      <c r="JG104" s="4"/>
      <c r="JI104" s="97"/>
      <c r="JJ104" s="98"/>
      <c r="JK104" s="99"/>
      <c r="JL104" s="4"/>
      <c r="JM104" s="101"/>
      <c r="JN104" s="102"/>
      <c r="JO104" s="103"/>
      <c r="JP104" s="104"/>
      <c r="JQ104" s="105"/>
      <c r="JS104" s="4"/>
      <c r="JU104" s="97"/>
      <c r="JV104" s="98"/>
      <c r="JW104" s="99"/>
      <c r="JX104" s="4"/>
      <c r="JY104" s="101"/>
      <c r="JZ104" s="102"/>
      <c r="KA104" s="103"/>
      <c r="KB104" s="104"/>
      <c r="KC104" s="105"/>
      <c r="KE104" s="4"/>
    </row>
    <row r="105" spans="1:292" ht="13.5" customHeight="1" x14ac:dyDescent="0.2">
      <c r="A105" s="21"/>
      <c r="B105" s="2" t="s">
        <v>429</v>
      </c>
      <c r="C105" s="2" t="s">
        <v>430</v>
      </c>
      <c r="E105" s="97" t="s">
        <v>286</v>
      </c>
      <c r="F105" s="98" t="s">
        <v>286</v>
      </c>
      <c r="G105" s="99" t="s">
        <v>286</v>
      </c>
      <c r="H105" s="100" t="s">
        <v>286</v>
      </c>
      <c r="I105" s="101" t="s">
        <v>286</v>
      </c>
      <c r="J105" s="102" t="s">
        <v>286</v>
      </c>
      <c r="K105" s="103" t="s">
        <v>286</v>
      </c>
      <c r="L105" s="104" t="s">
        <v>286</v>
      </c>
      <c r="M105" s="105" t="s">
        <v>286</v>
      </c>
      <c r="O105" s="96"/>
      <c r="P105" s="286"/>
      <c r="Q105" s="97" t="s">
        <v>286</v>
      </c>
      <c r="R105" s="98" t="s">
        <v>286</v>
      </c>
      <c r="S105" s="99" t="s">
        <v>286</v>
      </c>
      <c r="T105" s="100" t="s">
        <v>286</v>
      </c>
      <c r="U105" s="101" t="s">
        <v>286</v>
      </c>
      <c r="V105" s="102" t="s">
        <v>286</v>
      </c>
      <c r="W105" s="103" t="s">
        <v>286</v>
      </c>
      <c r="X105" s="104" t="s">
        <v>286</v>
      </c>
      <c r="Y105" s="105" t="s">
        <v>286</v>
      </c>
      <c r="Z105" s="2" t="s">
        <v>286</v>
      </c>
      <c r="AA105" s="96"/>
      <c r="AB105" s="286"/>
      <c r="AC105" s="97" t="s">
        <v>286</v>
      </c>
      <c r="AD105" s="98" t="s">
        <v>286</v>
      </c>
      <c r="AE105" s="99" t="s">
        <v>286</v>
      </c>
      <c r="AF105" s="100" t="s">
        <v>286</v>
      </c>
      <c r="AG105" s="101" t="s">
        <v>286</v>
      </c>
      <c r="AH105" s="102" t="s">
        <v>286</v>
      </c>
      <c r="AI105" s="103" t="s">
        <v>286</v>
      </c>
      <c r="AJ105" s="104" t="s">
        <v>286</v>
      </c>
      <c r="AK105" s="105" t="s">
        <v>286</v>
      </c>
      <c r="AM105" s="96"/>
      <c r="AN105" s="286"/>
      <c r="AO105" s="97" t="s">
        <v>286</v>
      </c>
      <c r="AP105" s="98" t="s">
        <v>286</v>
      </c>
      <c r="AQ105" s="99" t="s">
        <v>286</v>
      </c>
      <c r="AR105" s="100" t="s">
        <v>286</v>
      </c>
      <c r="AS105" s="101" t="s">
        <v>286</v>
      </c>
      <c r="AT105" s="102" t="s">
        <v>286</v>
      </c>
      <c r="AU105" s="103" t="s">
        <v>286</v>
      </c>
      <c r="AV105" s="104" t="s">
        <v>286</v>
      </c>
      <c r="AW105" s="105" t="s">
        <v>286</v>
      </c>
      <c r="AX105" s="2" t="s">
        <v>286</v>
      </c>
      <c r="AY105" s="96"/>
      <c r="AZ105" s="286"/>
      <c r="BA105" s="97" t="s">
        <v>286</v>
      </c>
      <c r="BB105" s="98" t="s">
        <v>286</v>
      </c>
      <c r="BC105" s="99" t="s">
        <v>286</v>
      </c>
      <c r="BD105" s="100" t="s">
        <v>286</v>
      </c>
      <c r="BE105" s="101" t="s">
        <v>286</v>
      </c>
      <c r="BF105" s="102" t="s">
        <v>286</v>
      </c>
      <c r="BG105" s="103" t="s">
        <v>286</v>
      </c>
      <c r="BH105" s="104" t="s">
        <v>286</v>
      </c>
      <c r="BI105" s="105" t="s">
        <v>286</v>
      </c>
      <c r="BJ105" s="2" t="s">
        <v>286</v>
      </c>
      <c r="BK105" s="96"/>
      <c r="BL105" s="286"/>
      <c r="BM105" s="97" t="s">
        <v>286</v>
      </c>
      <c r="BN105" s="98" t="s">
        <v>286</v>
      </c>
      <c r="BO105" s="99" t="s">
        <v>286</v>
      </c>
      <c r="BP105" s="100" t="s">
        <v>286</v>
      </c>
      <c r="BQ105" s="101" t="s">
        <v>286</v>
      </c>
      <c r="BR105" s="102" t="s">
        <v>286</v>
      </c>
      <c r="BS105" s="103" t="s">
        <v>286</v>
      </c>
      <c r="BT105" s="104" t="s">
        <v>286</v>
      </c>
      <c r="BU105" s="105" t="s">
        <v>286</v>
      </c>
      <c r="BV105" s="2" t="s">
        <v>286</v>
      </c>
      <c r="BW105" s="96"/>
      <c r="BX105" s="286"/>
      <c r="BY105" s="97" t="s">
        <v>286</v>
      </c>
      <c r="BZ105" s="98" t="s">
        <v>286</v>
      </c>
      <c r="CA105" s="99" t="s">
        <v>286</v>
      </c>
      <c r="CB105" s="100" t="s">
        <v>286</v>
      </c>
      <c r="CC105" s="101" t="s">
        <v>286</v>
      </c>
      <c r="CD105" s="102" t="s">
        <v>286</v>
      </c>
      <c r="CE105" s="103" t="s">
        <v>286</v>
      </c>
      <c r="CF105" s="104" t="s">
        <v>286</v>
      </c>
      <c r="CG105" s="105" t="s">
        <v>286</v>
      </c>
      <c r="CH105" s="2" t="s">
        <v>286</v>
      </c>
      <c r="CI105" s="96"/>
      <c r="CJ105" s="286"/>
      <c r="CK105" s="97" t="s">
        <v>286</v>
      </c>
      <c r="CL105" s="98" t="s">
        <v>286</v>
      </c>
      <c r="CM105" s="99" t="s">
        <v>286</v>
      </c>
      <c r="CN105" s="100" t="s">
        <v>286</v>
      </c>
      <c r="CO105" s="101" t="s">
        <v>286</v>
      </c>
      <c r="CP105" s="102" t="s">
        <v>286</v>
      </c>
      <c r="CQ105" s="103" t="s">
        <v>286</v>
      </c>
      <c r="CR105" s="104" t="s">
        <v>286</v>
      </c>
      <c r="CS105" s="105" t="s">
        <v>286</v>
      </c>
      <c r="CT105" s="2" t="s">
        <v>286</v>
      </c>
      <c r="CU105" s="96"/>
      <c r="CV105" s="286"/>
      <c r="CW105" s="97" t="s">
        <v>286</v>
      </c>
      <c r="CX105" s="98" t="s">
        <v>286</v>
      </c>
      <c r="CY105" s="99" t="s">
        <v>286</v>
      </c>
      <c r="CZ105" s="100" t="s">
        <v>286</v>
      </c>
      <c r="DA105" s="101" t="s">
        <v>286</v>
      </c>
      <c r="DB105" s="102" t="s">
        <v>286</v>
      </c>
      <c r="DC105" s="103" t="s">
        <v>286</v>
      </c>
      <c r="DD105" s="104" t="s">
        <v>286</v>
      </c>
      <c r="DE105" s="105" t="s">
        <v>286</v>
      </c>
      <c r="DF105" s="2" t="s">
        <v>286</v>
      </c>
      <c r="DG105" s="96"/>
      <c r="DH105" s="286"/>
      <c r="DI105" s="97" t="s">
        <v>286</v>
      </c>
      <c r="DJ105" s="98" t="s">
        <v>286</v>
      </c>
      <c r="DK105" s="99" t="s">
        <v>286</v>
      </c>
      <c r="DL105" s="100" t="s">
        <v>286</v>
      </c>
      <c r="DM105" s="101" t="s">
        <v>286</v>
      </c>
      <c r="DN105" s="102" t="s">
        <v>286</v>
      </c>
      <c r="DO105" s="103" t="s">
        <v>286</v>
      </c>
      <c r="DP105" s="104" t="s">
        <v>286</v>
      </c>
      <c r="DQ105" s="105" t="s">
        <v>286</v>
      </c>
      <c r="DR105" s="2" t="s">
        <v>286</v>
      </c>
      <c r="DS105" s="96"/>
      <c r="DT105" s="286"/>
      <c r="DU105" s="97" t="s">
        <v>286</v>
      </c>
      <c r="DV105" s="98" t="s">
        <v>286</v>
      </c>
      <c r="DW105" s="8"/>
      <c r="DX105" s="100"/>
      <c r="DY105" s="101" t="s">
        <v>286</v>
      </c>
      <c r="DZ105" s="102" t="s">
        <v>286</v>
      </c>
      <c r="EA105" s="103" t="s">
        <v>286</v>
      </c>
      <c r="EB105" s="104" t="s">
        <v>286</v>
      </c>
      <c r="EC105" s="105" t="s">
        <v>286</v>
      </c>
      <c r="EE105" s="96"/>
      <c r="EF105" s="286"/>
      <c r="EG105" s="97" t="s">
        <v>286</v>
      </c>
      <c r="EH105" s="98" t="s">
        <v>286</v>
      </c>
      <c r="EI105" s="99"/>
      <c r="EJ105" s="100"/>
      <c r="EK105" s="101" t="s">
        <v>286</v>
      </c>
      <c r="EL105" s="102" t="s">
        <v>286</v>
      </c>
      <c r="EM105" s="103" t="s">
        <v>286</v>
      </c>
      <c r="EN105" s="104" t="s">
        <v>286</v>
      </c>
      <c r="EO105" s="105" t="s">
        <v>286</v>
      </c>
      <c r="EQ105" s="96"/>
      <c r="ER105" s="286"/>
      <c r="ES105" s="97">
        <v>39576</v>
      </c>
      <c r="ET105" s="98" t="s">
        <v>519</v>
      </c>
      <c r="EU105" s="99">
        <v>38854</v>
      </c>
      <c r="EV105" s="100">
        <v>39576</v>
      </c>
      <c r="EW105" s="101" t="s">
        <v>1029</v>
      </c>
      <c r="EX105" s="102" t="s">
        <v>734</v>
      </c>
      <c r="EY105" s="103" t="s">
        <v>531</v>
      </c>
      <c r="EZ105" s="104" t="s">
        <v>1396</v>
      </c>
      <c r="FA105" s="105" t="s">
        <v>1030</v>
      </c>
      <c r="FB105" s="2" t="s">
        <v>286</v>
      </c>
      <c r="FC105" s="96"/>
      <c r="FD105" s="286"/>
      <c r="FE105" s="97" t="s">
        <v>286</v>
      </c>
      <c r="FF105" s="98" t="s">
        <v>286</v>
      </c>
      <c r="FG105" s="99"/>
      <c r="FH105" s="100"/>
      <c r="FI105" s="101" t="s">
        <v>286</v>
      </c>
      <c r="FJ105" s="102" t="s">
        <v>286</v>
      </c>
      <c r="FK105" s="103" t="s">
        <v>286</v>
      </c>
      <c r="FL105" s="104" t="s">
        <v>286</v>
      </c>
      <c r="FM105" s="105" t="s">
        <v>286</v>
      </c>
      <c r="FO105" s="96"/>
      <c r="FP105" s="286"/>
      <c r="FQ105" s="97" t="s">
        <v>286</v>
      </c>
      <c r="FR105" s="98" t="s">
        <v>286</v>
      </c>
      <c r="FS105" s="99" t="s">
        <v>286</v>
      </c>
      <c r="FT105" s="100" t="s">
        <v>286</v>
      </c>
      <c r="FU105" s="101" t="s">
        <v>286</v>
      </c>
      <c r="FV105" s="102" t="s">
        <v>286</v>
      </c>
      <c r="FW105" s="103" t="s">
        <v>286</v>
      </c>
      <c r="FX105" s="104" t="s">
        <v>286</v>
      </c>
      <c r="FY105" s="105" t="s">
        <v>286</v>
      </c>
      <c r="GA105" s="96"/>
      <c r="GB105" s="286"/>
      <c r="GC105" s="97" t="s">
        <v>286</v>
      </c>
      <c r="GD105" s="98" t="s">
        <v>286</v>
      </c>
      <c r="GE105" s="99" t="s">
        <v>286</v>
      </c>
      <c r="GF105" s="100" t="s">
        <v>286</v>
      </c>
      <c r="GG105" s="101" t="s">
        <v>286</v>
      </c>
      <c r="GH105" s="102" t="s">
        <v>286</v>
      </c>
      <c r="GI105" s="103" t="s">
        <v>286</v>
      </c>
      <c r="GJ105" s="104" t="s">
        <v>286</v>
      </c>
      <c r="GK105" s="105" t="s">
        <v>286</v>
      </c>
      <c r="GL105" s="2" t="s">
        <v>286</v>
      </c>
      <c r="GM105" s="96"/>
      <c r="GN105" s="286"/>
      <c r="GO105" s="97" t="str">
        <f t="shared" si="484"/>
        <v/>
      </c>
      <c r="GP105" s="98" t="str">
        <f t="shared" si="485"/>
        <v/>
      </c>
      <c r="GQ105" s="99" t="str">
        <f t="shared" si="486"/>
        <v/>
      </c>
      <c r="GR105" s="100" t="str">
        <f t="shared" si="487"/>
        <v/>
      </c>
      <c r="GS105" s="101" t="str">
        <f t="shared" si="488"/>
        <v/>
      </c>
      <c r="GT105" s="102" t="str">
        <f t="shared" si="489"/>
        <v/>
      </c>
      <c r="GU105" s="103" t="str">
        <f t="shared" si="490"/>
        <v/>
      </c>
      <c r="GV105" s="104" t="str">
        <f t="shared" si="491"/>
        <v/>
      </c>
      <c r="GW105" s="105" t="str">
        <f t="shared" si="492"/>
        <v/>
      </c>
      <c r="GX105" s="2" t="str">
        <f t="shared" si="493"/>
        <v/>
      </c>
      <c r="GY105" s="96"/>
      <c r="GZ105" s="286"/>
      <c r="HA105" s="97" t="str">
        <f t="shared" si="527"/>
        <v/>
      </c>
      <c r="HB105" s="98" t="str">
        <f t="shared" si="528"/>
        <v/>
      </c>
      <c r="HC105" s="293" t="str">
        <f t="shared" si="430"/>
        <v/>
      </c>
      <c r="HD105" s="293" t="str">
        <f t="shared" si="431"/>
        <v/>
      </c>
      <c r="HE105" s="101" t="str">
        <f t="shared" si="529"/>
        <v/>
      </c>
      <c r="HF105" s="102" t="str">
        <f t="shared" si="530"/>
        <v/>
      </c>
      <c r="HG105" s="103" t="str">
        <f t="shared" si="531"/>
        <v/>
      </c>
      <c r="HH105" s="104" t="str">
        <f t="shared" si="532"/>
        <v/>
      </c>
      <c r="HI105" s="105" t="str">
        <f t="shared" si="533"/>
        <v/>
      </c>
      <c r="HJ105" s="2" t="str">
        <f t="shared" si="534"/>
        <v/>
      </c>
      <c r="HK105" s="96"/>
      <c r="HL105" s="286"/>
      <c r="HM105" s="97" t="str">
        <f t="shared" si="502"/>
        <v/>
      </c>
      <c r="HN105" s="98" t="str">
        <f t="shared" si="503"/>
        <v/>
      </c>
      <c r="HO105" s="293" t="str">
        <f t="shared" si="482"/>
        <v/>
      </c>
      <c r="HP105" s="293" t="str">
        <f t="shared" si="483"/>
        <v/>
      </c>
      <c r="HQ105" s="101" t="str">
        <f t="shared" si="504"/>
        <v/>
      </c>
      <c r="HR105" s="102" t="str">
        <f t="shared" si="505"/>
        <v/>
      </c>
      <c r="HS105" s="103" t="str">
        <f t="shared" si="506"/>
        <v/>
      </c>
      <c r="HT105" s="104" t="str">
        <f t="shared" si="357"/>
        <v/>
      </c>
      <c r="HU105" s="105" t="str">
        <f t="shared" si="507"/>
        <v/>
      </c>
      <c r="HV105" s="2" t="str">
        <f t="shared" si="508"/>
        <v/>
      </c>
      <c r="HW105" s="96"/>
      <c r="HX105" s="286"/>
      <c r="HY105" s="97" t="str">
        <f t="shared" si="509"/>
        <v/>
      </c>
      <c r="HZ105" s="98" t="str">
        <f t="shared" si="510"/>
        <v/>
      </c>
      <c r="IA105" s="293" t="str">
        <f t="shared" si="418"/>
        <v/>
      </c>
      <c r="IB105" s="293" t="str">
        <f t="shared" si="419"/>
        <v/>
      </c>
      <c r="IC105" s="101" t="str">
        <f t="shared" si="511"/>
        <v/>
      </c>
      <c r="ID105" s="102" t="str">
        <f t="shared" si="512"/>
        <v/>
      </c>
      <c r="IE105" s="103" t="str">
        <f t="shared" si="513"/>
        <v/>
      </c>
      <c r="IF105" s="104" t="str">
        <f t="shared" si="514"/>
        <v/>
      </c>
      <c r="IG105" s="105" t="str">
        <f t="shared" si="515"/>
        <v/>
      </c>
      <c r="IH105" s="2" t="str">
        <f t="shared" si="516"/>
        <v/>
      </c>
      <c r="II105" s="96"/>
      <c r="IJ105" s="286"/>
      <c r="IK105" s="291" t="str">
        <f t="shared" si="517"/>
        <v/>
      </c>
      <c r="IL105" s="292" t="str">
        <f t="shared" si="518"/>
        <v/>
      </c>
      <c r="IM105" s="293" t="str">
        <f t="shared" si="519"/>
        <v/>
      </c>
      <c r="IN105" s="293" t="str">
        <f t="shared" si="520"/>
        <v/>
      </c>
      <c r="IO105" s="294" t="str">
        <f t="shared" si="521"/>
        <v/>
      </c>
      <c r="IP105" s="295" t="str">
        <f t="shared" si="522"/>
        <v/>
      </c>
      <c r="IQ105" s="296" t="str">
        <f t="shared" si="523"/>
        <v/>
      </c>
      <c r="IR105" s="297" t="str">
        <f t="shared" si="524"/>
        <v/>
      </c>
      <c r="IS105" s="298" t="str">
        <f t="shared" si="525"/>
        <v/>
      </c>
      <c r="IT105" s="299" t="str">
        <f t="shared" si="526"/>
        <v/>
      </c>
      <c r="IU105" s="300"/>
      <c r="IV105" s="286"/>
      <c r="IW105" s="97" t="str">
        <f t="shared" si="407"/>
        <v/>
      </c>
      <c r="IX105" s="98" t="str">
        <f t="shared" si="408"/>
        <v/>
      </c>
      <c r="IY105" s="293" t="str">
        <f t="shared" si="360"/>
        <v/>
      </c>
      <c r="IZ105" s="293" t="str">
        <f t="shared" si="361"/>
        <v/>
      </c>
      <c r="JA105" s="101" t="str">
        <f t="shared" si="409"/>
        <v/>
      </c>
      <c r="JB105" s="102" t="str">
        <f t="shared" si="410"/>
        <v/>
      </c>
      <c r="JC105" s="103" t="str">
        <f t="shared" si="411"/>
        <v/>
      </c>
      <c r="JD105" s="104" t="str">
        <f t="shared" si="412"/>
        <v/>
      </c>
      <c r="JE105" s="105" t="str">
        <f t="shared" si="413"/>
        <v/>
      </c>
      <c r="JG105" s="4"/>
      <c r="JI105" s="97"/>
      <c r="JJ105" s="98"/>
      <c r="JK105" s="99"/>
      <c r="JL105" s="4"/>
      <c r="JM105" s="101"/>
      <c r="JN105" s="102"/>
      <c r="JO105" s="103"/>
      <c r="JP105" s="104"/>
      <c r="JQ105" s="105"/>
      <c r="JS105" s="4"/>
      <c r="JU105" s="97"/>
      <c r="JV105" s="98"/>
      <c r="JW105" s="99"/>
      <c r="JX105" s="4"/>
      <c r="JY105" s="101"/>
      <c r="JZ105" s="102"/>
      <c r="KA105" s="103"/>
      <c r="KB105" s="104"/>
      <c r="KC105" s="105"/>
      <c r="KE105" s="4"/>
    </row>
    <row r="106" spans="1:292" ht="13.5" customHeight="1" x14ac:dyDescent="0.2">
      <c r="A106" s="21"/>
      <c r="B106" s="2" t="s">
        <v>427</v>
      </c>
      <c r="C106" s="2" t="s">
        <v>428</v>
      </c>
      <c r="E106" s="97" t="s">
        <v>286</v>
      </c>
      <c r="F106" s="98" t="s">
        <v>286</v>
      </c>
      <c r="G106" s="99" t="s">
        <v>286</v>
      </c>
      <c r="H106" s="100" t="s">
        <v>286</v>
      </c>
      <c r="I106" s="101" t="s">
        <v>286</v>
      </c>
      <c r="J106" s="102" t="s">
        <v>286</v>
      </c>
      <c r="K106" s="103" t="s">
        <v>286</v>
      </c>
      <c r="L106" s="104" t="s">
        <v>286</v>
      </c>
      <c r="M106" s="105" t="s">
        <v>286</v>
      </c>
      <c r="O106" s="96"/>
      <c r="P106" s="286"/>
      <c r="Q106" s="97" t="s">
        <v>286</v>
      </c>
      <c r="R106" s="98" t="s">
        <v>286</v>
      </c>
      <c r="S106" s="99"/>
      <c r="T106" s="100"/>
      <c r="U106" s="101" t="s">
        <v>286</v>
      </c>
      <c r="V106" s="102" t="s">
        <v>286</v>
      </c>
      <c r="W106" s="103" t="s">
        <v>286</v>
      </c>
      <c r="X106" s="104" t="s">
        <v>286</v>
      </c>
      <c r="Y106" s="105" t="s">
        <v>286</v>
      </c>
      <c r="Z106" s="2" t="s">
        <v>286</v>
      </c>
      <c r="AA106" s="96"/>
      <c r="AB106" s="286"/>
      <c r="AC106" s="97" t="s">
        <v>286</v>
      </c>
      <c r="AD106" s="98" t="s">
        <v>286</v>
      </c>
      <c r="AE106" s="99" t="s">
        <v>286</v>
      </c>
      <c r="AF106" s="100" t="s">
        <v>286</v>
      </c>
      <c r="AG106" s="101" t="s">
        <v>286</v>
      </c>
      <c r="AH106" s="102" t="s">
        <v>286</v>
      </c>
      <c r="AI106" s="103" t="s">
        <v>286</v>
      </c>
      <c r="AJ106" s="104" t="s">
        <v>286</v>
      </c>
      <c r="AK106" s="105" t="s">
        <v>286</v>
      </c>
      <c r="AM106" s="96"/>
      <c r="AN106" s="286"/>
      <c r="AO106" s="97" t="s">
        <v>286</v>
      </c>
      <c r="AP106" s="98" t="s">
        <v>286</v>
      </c>
      <c r="AQ106" s="99" t="s">
        <v>286</v>
      </c>
      <c r="AR106" s="100" t="s">
        <v>286</v>
      </c>
      <c r="AS106" s="101" t="s">
        <v>286</v>
      </c>
      <c r="AT106" s="102" t="s">
        <v>286</v>
      </c>
      <c r="AU106" s="103" t="s">
        <v>286</v>
      </c>
      <c r="AV106" s="104" t="s">
        <v>286</v>
      </c>
      <c r="AW106" s="105" t="s">
        <v>286</v>
      </c>
      <c r="AX106" s="2" t="s">
        <v>286</v>
      </c>
      <c r="AY106" s="96"/>
      <c r="AZ106" s="286"/>
      <c r="BA106" s="97" t="s">
        <v>286</v>
      </c>
      <c r="BB106" s="98" t="s">
        <v>286</v>
      </c>
      <c r="BC106" s="99" t="s">
        <v>286</v>
      </c>
      <c r="BD106" s="100" t="s">
        <v>286</v>
      </c>
      <c r="BE106" s="101" t="s">
        <v>286</v>
      </c>
      <c r="BF106" s="102" t="s">
        <v>286</v>
      </c>
      <c r="BG106" s="103" t="s">
        <v>286</v>
      </c>
      <c r="BH106" s="104" t="s">
        <v>286</v>
      </c>
      <c r="BI106" s="105" t="s">
        <v>286</v>
      </c>
      <c r="BJ106" s="2" t="s">
        <v>286</v>
      </c>
      <c r="BK106" s="96"/>
      <c r="BL106" s="286"/>
      <c r="BM106" s="97" t="s">
        <v>286</v>
      </c>
      <c r="BN106" s="98" t="s">
        <v>286</v>
      </c>
      <c r="BO106" s="99" t="s">
        <v>286</v>
      </c>
      <c r="BP106" s="100" t="s">
        <v>286</v>
      </c>
      <c r="BQ106" s="101" t="s">
        <v>286</v>
      </c>
      <c r="BR106" s="102" t="s">
        <v>286</v>
      </c>
      <c r="BS106" s="103" t="s">
        <v>286</v>
      </c>
      <c r="BT106" s="104" t="s">
        <v>286</v>
      </c>
      <c r="BU106" s="105" t="s">
        <v>286</v>
      </c>
      <c r="BV106" s="2" t="s">
        <v>286</v>
      </c>
      <c r="BW106" s="96"/>
      <c r="BX106" s="286"/>
      <c r="BY106" s="97" t="s">
        <v>286</v>
      </c>
      <c r="BZ106" s="98" t="s">
        <v>286</v>
      </c>
      <c r="CA106" s="99" t="s">
        <v>286</v>
      </c>
      <c r="CB106" s="100" t="s">
        <v>286</v>
      </c>
      <c r="CC106" s="101" t="s">
        <v>286</v>
      </c>
      <c r="CD106" s="102" t="s">
        <v>286</v>
      </c>
      <c r="CE106" s="103" t="s">
        <v>286</v>
      </c>
      <c r="CF106" s="104" t="s">
        <v>286</v>
      </c>
      <c r="CG106" s="105" t="s">
        <v>286</v>
      </c>
      <c r="CH106" s="2" t="s">
        <v>286</v>
      </c>
      <c r="CI106" s="96"/>
      <c r="CJ106" s="286"/>
      <c r="CK106" s="97" t="s">
        <v>286</v>
      </c>
      <c r="CL106" s="98" t="s">
        <v>286</v>
      </c>
      <c r="CM106" s="99" t="s">
        <v>286</v>
      </c>
      <c r="CN106" s="100" t="s">
        <v>286</v>
      </c>
      <c r="CO106" s="101" t="s">
        <v>286</v>
      </c>
      <c r="CP106" s="102" t="s">
        <v>286</v>
      </c>
      <c r="CQ106" s="103" t="s">
        <v>286</v>
      </c>
      <c r="CR106" s="104" t="s">
        <v>286</v>
      </c>
      <c r="CS106" s="105" t="s">
        <v>286</v>
      </c>
      <c r="CT106" s="2" t="s">
        <v>286</v>
      </c>
      <c r="CU106" s="96"/>
      <c r="CV106" s="286"/>
      <c r="CW106" s="97" t="s">
        <v>286</v>
      </c>
      <c r="CX106" s="98" t="s">
        <v>286</v>
      </c>
      <c r="CY106" s="99" t="s">
        <v>286</v>
      </c>
      <c r="CZ106" s="100" t="s">
        <v>286</v>
      </c>
      <c r="DA106" s="101" t="s">
        <v>286</v>
      </c>
      <c r="DB106" s="102" t="s">
        <v>286</v>
      </c>
      <c r="DC106" s="103" t="s">
        <v>286</v>
      </c>
      <c r="DD106" s="104" t="s">
        <v>286</v>
      </c>
      <c r="DE106" s="105" t="s">
        <v>286</v>
      </c>
      <c r="DF106" s="2" t="s">
        <v>286</v>
      </c>
      <c r="DG106" s="96"/>
      <c r="DH106" s="286"/>
      <c r="DI106" s="97" t="s">
        <v>286</v>
      </c>
      <c r="DJ106" s="98" t="s">
        <v>286</v>
      </c>
      <c r="DK106" s="99" t="s">
        <v>286</v>
      </c>
      <c r="DL106" s="100" t="s">
        <v>286</v>
      </c>
      <c r="DM106" s="101" t="s">
        <v>286</v>
      </c>
      <c r="DN106" s="102" t="s">
        <v>286</v>
      </c>
      <c r="DO106" s="103" t="s">
        <v>286</v>
      </c>
      <c r="DP106" s="104" t="s">
        <v>286</v>
      </c>
      <c r="DQ106" s="105" t="s">
        <v>286</v>
      </c>
      <c r="DR106" s="2" t="s">
        <v>286</v>
      </c>
      <c r="DS106" s="96"/>
      <c r="DT106" s="286"/>
      <c r="DU106" s="97">
        <v>38465</v>
      </c>
      <c r="DV106" s="98" t="s">
        <v>517</v>
      </c>
      <c r="DW106" s="284">
        <v>37053</v>
      </c>
      <c r="DX106" s="100">
        <v>38465</v>
      </c>
      <c r="DY106" s="101" t="s">
        <v>1015</v>
      </c>
      <c r="DZ106" s="102" t="s">
        <v>548</v>
      </c>
      <c r="EA106" s="103" t="s">
        <v>531</v>
      </c>
      <c r="EB106" s="104" t="s">
        <v>1434</v>
      </c>
      <c r="EC106" s="105" t="s">
        <v>1016</v>
      </c>
      <c r="EE106" s="96"/>
      <c r="EF106" s="286"/>
      <c r="EG106" s="97">
        <v>38854</v>
      </c>
      <c r="EH106" s="98" t="s">
        <v>518</v>
      </c>
      <c r="EI106" s="99">
        <v>38465</v>
      </c>
      <c r="EJ106" s="100">
        <v>38854</v>
      </c>
      <c r="EK106" s="101" t="s">
        <v>1015</v>
      </c>
      <c r="EL106" s="102" t="s">
        <v>548</v>
      </c>
      <c r="EM106" s="103" t="s">
        <v>531</v>
      </c>
      <c r="EN106" s="104" t="s">
        <v>1434</v>
      </c>
      <c r="EO106" s="105" t="s">
        <v>1016</v>
      </c>
      <c r="EQ106" s="96"/>
      <c r="ER106" s="286"/>
      <c r="ES106" s="97" t="s">
        <v>286</v>
      </c>
      <c r="ET106" s="98" t="s">
        <v>286</v>
      </c>
      <c r="EU106" s="99" t="s">
        <v>286</v>
      </c>
      <c r="EV106" s="100" t="s">
        <v>286</v>
      </c>
      <c r="EW106" s="101" t="s">
        <v>286</v>
      </c>
      <c r="EX106" s="102" t="s">
        <v>286</v>
      </c>
      <c r="EY106" s="103" t="s">
        <v>286</v>
      </c>
      <c r="EZ106" s="104" t="s">
        <v>286</v>
      </c>
      <c r="FA106" s="105" t="s">
        <v>286</v>
      </c>
      <c r="FB106" s="2" t="s">
        <v>286</v>
      </c>
      <c r="FC106" s="96"/>
      <c r="FD106" s="286"/>
      <c r="FE106" s="97">
        <v>40863</v>
      </c>
      <c r="FF106" s="98" t="s">
        <v>520</v>
      </c>
      <c r="FG106" s="99">
        <v>39576</v>
      </c>
      <c r="FH106" s="100">
        <v>40863</v>
      </c>
      <c r="FI106" s="101" t="s">
        <v>899</v>
      </c>
      <c r="FJ106" s="102" t="s">
        <v>596</v>
      </c>
      <c r="FK106" s="103" t="s">
        <v>531</v>
      </c>
      <c r="FL106" s="104" t="s">
        <v>1321</v>
      </c>
      <c r="FM106" s="105" t="s">
        <v>900</v>
      </c>
      <c r="FO106" s="96"/>
      <c r="FP106" s="286"/>
      <c r="FQ106" s="97">
        <v>41391</v>
      </c>
      <c r="FR106" s="98" t="s">
        <v>521</v>
      </c>
      <c r="FS106" s="99">
        <v>40863</v>
      </c>
      <c r="FT106" s="100">
        <v>41391</v>
      </c>
      <c r="FU106" s="101" t="s">
        <v>731</v>
      </c>
      <c r="FV106" s="102" t="s">
        <v>579</v>
      </c>
      <c r="FW106" s="103" t="s">
        <v>531</v>
      </c>
      <c r="FX106" s="104" t="s">
        <v>1434</v>
      </c>
      <c r="FY106" s="105" t="s">
        <v>732</v>
      </c>
      <c r="GA106" s="96"/>
      <c r="GB106" s="286"/>
      <c r="GC106" s="97">
        <f>GC$3</f>
        <v>41692</v>
      </c>
      <c r="GD106" s="98" t="s">
        <v>522</v>
      </c>
      <c r="GE106" s="99">
        <v>41391</v>
      </c>
      <c r="GF106" s="100">
        <f>GC$3</f>
        <v>41692</v>
      </c>
      <c r="GG106" s="101" t="s">
        <v>1048</v>
      </c>
      <c r="GH106" s="102" t="s">
        <v>661</v>
      </c>
      <c r="GI106" s="103" t="s">
        <v>531</v>
      </c>
      <c r="GJ106" s="104" t="s">
        <v>1475</v>
      </c>
      <c r="GK106" s="105" t="s">
        <v>1049</v>
      </c>
      <c r="GL106" s="2" t="s">
        <v>286</v>
      </c>
      <c r="GM106" s="96"/>
      <c r="GN106" s="286"/>
      <c r="GO106" s="97">
        <f t="shared" si="484"/>
        <v>42711</v>
      </c>
      <c r="GP106" s="98" t="str">
        <f t="shared" si="485"/>
        <v>Renzi I</v>
      </c>
      <c r="GQ106" s="99">
        <f t="shared" si="486"/>
        <v>41692</v>
      </c>
      <c r="GR106" s="100">
        <v>42083</v>
      </c>
      <c r="GS106" s="101" t="str">
        <f t="shared" si="488"/>
        <v>Maurizio Lupi</v>
      </c>
      <c r="GT106" s="102" t="str">
        <f t="shared" si="489"/>
        <v>1959</v>
      </c>
      <c r="GU106" s="103" t="str">
        <f t="shared" si="490"/>
        <v>male</v>
      </c>
      <c r="GV106" s="104" t="str">
        <f t="shared" si="491"/>
        <v>it_ncd01</v>
      </c>
      <c r="GW106" s="105" t="str">
        <f t="shared" si="492"/>
        <v>Lupi_Maurizio_1959</v>
      </c>
      <c r="GX106" s="2" t="str">
        <f t="shared" si="493"/>
        <v/>
      </c>
      <c r="GY106" s="96"/>
      <c r="GZ106" s="165" t="s">
        <v>2517</v>
      </c>
      <c r="HA106" s="97">
        <f t="shared" si="527"/>
        <v>43465</v>
      </c>
      <c r="HB106" s="98" t="str">
        <f t="shared" si="528"/>
        <v>Gentiloni I</v>
      </c>
      <c r="HC106" s="293">
        <f t="shared" si="430"/>
        <v>42716</v>
      </c>
      <c r="HD106" s="293">
        <f t="shared" si="431"/>
        <v>43465</v>
      </c>
      <c r="HE106" s="101" t="str">
        <f t="shared" si="529"/>
        <v>Graziano Delrio</v>
      </c>
      <c r="HF106" s="102" t="str">
        <f t="shared" si="530"/>
        <v>1960</v>
      </c>
      <c r="HG106" s="103" t="str">
        <f t="shared" si="531"/>
        <v>male</v>
      </c>
      <c r="HH106" s="104" t="str">
        <f t="shared" si="532"/>
        <v>it_pd01</v>
      </c>
      <c r="HI106" s="105" t="str">
        <f t="shared" si="533"/>
        <v>Delrio_Graziano_1960</v>
      </c>
      <c r="HJ106" s="2" t="str">
        <f t="shared" si="534"/>
        <v/>
      </c>
      <c r="HK106" s="96"/>
      <c r="HL106" s="286" t="s">
        <v>2520</v>
      </c>
      <c r="HM106" s="97" t="str">
        <f t="shared" si="502"/>
        <v/>
      </c>
      <c r="HN106" s="98" t="str">
        <f t="shared" si="503"/>
        <v/>
      </c>
      <c r="HO106" s="293" t="str">
        <f t="shared" si="482"/>
        <v/>
      </c>
      <c r="HP106" s="293" t="str">
        <f t="shared" si="483"/>
        <v/>
      </c>
      <c r="HQ106" s="101" t="str">
        <f t="shared" si="504"/>
        <v/>
      </c>
      <c r="HR106" s="102" t="str">
        <f t="shared" si="505"/>
        <v/>
      </c>
      <c r="HS106" s="103" t="str">
        <f t="shared" si="506"/>
        <v/>
      </c>
      <c r="HT106" s="104" t="str">
        <f t="shared" si="357"/>
        <v/>
      </c>
      <c r="HU106" s="105" t="str">
        <f t="shared" si="507"/>
        <v/>
      </c>
      <c r="HV106" s="2" t="str">
        <f t="shared" si="508"/>
        <v/>
      </c>
      <c r="HW106" s="96"/>
      <c r="HX106" s="286"/>
      <c r="HY106" s="97">
        <f t="shared" si="509"/>
        <v>44240</v>
      </c>
      <c r="HZ106" s="98" t="str">
        <f t="shared" si="510"/>
        <v>Conte II</v>
      </c>
      <c r="IA106" s="293">
        <f t="shared" si="418"/>
        <v>43713</v>
      </c>
      <c r="IB106" s="293">
        <f t="shared" si="419"/>
        <v>44240</v>
      </c>
      <c r="IC106" s="101" t="str">
        <f t="shared" si="511"/>
        <v>Paola De Micheli</v>
      </c>
      <c r="ID106" s="102" t="str">
        <f t="shared" si="512"/>
        <v>1973</v>
      </c>
      <c r="IE106" s="103" t="str">
        <f t="shared" si="513"/>
        <v>female</v>
      </c>
      <c r="IF106" s="104" t="str">
        <f t="shared" si="514"/>
        <v>it_pd01</v>
      </c>
      <c r="IG106" s="105" t="str">
        <f t="shared" si="515"/>
        <v>Micheli_Paola_1973</v>
      </c>
      <c r="IH106" s="2" t="str">
        <f t="shared" si="516"/>
        <v/>
      </c>
      <c r="II106" s="96"/>
      <c r="IJ106" s="286" t="s">
        <v>2603</v>
      </c>
      <c r="IK106" s="291" t="str">
        <f t="shared" si="517"/>
        <v/>
      </c>
      <c r="IL106" s="292" t="str">
        <f t="shared" si="518"/>
        <v/>
      </c>
      <c r="IM106" s="293" t="str">
        <f t="shared" si="519"/>
        <v/>
      </c>
      <c r="IN106" s="293" t="str">
        <f t="shared" si="520"/>
        <v/>
      </c>
      <c r="IO106" s="294" t="str">
        <f t="shared" si="521"/>
        <v/>
      </c>
      <c r="IP106" s="295" t="str">
        <f t="shared" si="522"/>
        <v/>
      </c>
      <c r="IQ106" s="296" t="str">
        <f t="shared" si="523"/>
        <v/>
      </c>
      <c r="IR106" s="297" t="str">
        <f t="shared" si="524"/>
        <v/>
      </c>
      <c r="IS106" s="298" t="str">
        <f t="shared" si="525"/>
        <v/>
      </c>
      <c r="IT106" s="299" t="str">
        <f t="shared" si="526"/>
        <v/>
      </c>
      <c r="IU106" s="300"/>
      <c r="IV106" s="286"/>
      <c r="IW106" s="97">
        <f t="shared" si="407"/>
        <v>44926</v>
      </c>
      <c r="IX106" s="98" t="str">
        <f t="shared" si="408"/>
        <v>Meloni I</v>
      </c>
      <c r="IY106" s="293">
        <f t="shared" si="360"/>
        <v>44856</v>
      </c>
      <c r="IZ106" s="293">
        <f t="shared" si="361"/>
        <v>44926</v>
      </c>
      <c r="JA106" s="101" t="str">
        <f t="shared" si="409"/>
        <v>Matteo Salvini</v>
      </c>
      <c r="JB106" s="102" t="str">
        <f t="shared" si="410"/>
        <v>1973</v>
      </c>
      <c r="JC106" s="103" t="str">
        <f t="shared" si="411"/>
        <v>male</v>
      </c>
      <c r="JD106" s="104" t="str">
        <f t="shared" si="412"/>
        <v>it_lega01</v>
      </c>
      <c r="JE106" s="105" t="str">
        <f t="shared" si="413"/>
        <v>Salvini_Matteo_1973</v>
      </c>
      <c r="JG106" s="4"/>
      <c r="JH106" s="2" t="s">
        <v>2554</v>
      </c>
      <c r="JI106" s="97"/>
      <c r="JJ106" s="98"/>
      <c r="JK106" s="99"/>
      <c r="JL106" s="4"/>
      <c r="JM106" s="101"/>
      <c r="JN106" s="102"/>
      <c r="JO106" s="103"/>
      <c r="JP106" s="104"/>
      <c r="JQ106" s="105"/>
      <c r="JS106" s="4"/>
      <c r="JU106" s="97"/>
      <c r="JV106" s="98"/>
      <c r="JW106" s="99"/>
      <c r="JX106" s="4"/>
      <c r="JY106" s="101"/>
      <c r="JZ106" s="102"/>
      <c r="KA106" s="103"/>
      <c r="KB106" s="104"/>
      <c r="KC106" s="105"/>
      <c r="KE106" s="4"/>
    </row>
    <row r="107" spans="1:292" ht="13.5" customHeight="1" x14ac:dyDescent="0.2">
      <c r="A107" s="21"/>
      <c r="B107" s="2" t="s">
        <v>427</v>
      </c>
      <c r="C107" s="2" t="s">
        <v>428</v>
      </c>
      <c r="E107" s="97"/>
      <c r="F107" s="98"/>
      <c r="G107" s="99"/>
      <c r="H107" s="100"/>
      <c r="I107" s="101"/>
      <c r="J107" s="102"/>
      <c r="K107" s="103"/>
      <c r="L107" s="104"/>
      <c r="M107" s="105"/>
      <c r="O107" s="96"/>
      <c r="P107" s="286"/>
      <c r="Q107" s="97"/>
      <c r="R107" s="98"/>
      <c r="S107" s="99"/>
      <c r="T107" s="100"/>
      <c r="U107" s="101"/>
      <c r="V107" s="102"/>
      <c r="W107" s="103"/>
      <c r="X107" s="104"/>
      <c r="Y107" s="105"/>
      <c r="AA107" s="96"/>
      <c r="AB107" s="286"/>
      <c r="AC107" s="97"/>
      <c r="AD107" s="98"/>
      <c r="AE107" s="99"/>
      <c r="AF107" s="100"/>
      <c r="AG107" s="101"/>
      <c r="AH107" s="102"/>
      <c r="AI107" s="103"/>
      <c r="AJ107" s="104"/>
      <c r="AK107" s="105"/>
      <c r="AM107" s="96"/>
      <c r="AN107" s="286"/>
      <c r="AO107" s="97"/>
      <c r="AP107" s="98"/>
      <c r="AQ107" s="99"/>
      <c r="AR107" s="100"/>
      <c r="AS107" s="101"/>
      <c r="AT107" s="102"/>
      <c r="AU107" s="103"/>
      <c r="AV107" s="104"/>
      <c r="AW107" s="105"/>
      <c r="AY107" s="96"/>
      <c r="AZ107" s="286"/>
      <c r="BA107" s="97"/>
      <c r="BB107" s="98"/>
      <c r="BC107" s="99"/>
      <c r="BD107" s="100"/>
      <c r="BE107" s="101"/>
      <c r="BF107" s="102"/>
      <c r="BG107" s="103"/>
      <c r="BH107" s="104"/>
      <c r="BI107" s="105"/>
      <c r="BK107" s="96"/>
      <c r="BL107" s="286"/>
      <c r="BM107" s="97"/>
      <c r="BN107" s="98"/>
      <c r="BO107" s="99"/>
      <c r="BP107" s="100"/>
      <c r="BQ107" s="101"/>
      <c r="BR107" s="102"/>
      <c r="BS107" s="103"/>
      <c r="BT107" s="104"/>
      <c r="BU107" s="105"/>
      <c r="BW107" s="96"/>
      <c r="BX107" s="286"/>
      <c r="BY107" s="97"/>
      <c r="BZ107" s="98"/>
      <c r="CA107" s="99"/>
      <c r="CB107" s="100"/>
      <c r="CC107" s="101"/>
      <c r="CD107" s="102"/>
      <c r="CE107" s="103"/>
      <c r="CF107" s="104"/>
      <c r="CG107" s="105"/>
      <c r="CI107" s="96"/>
      <c r="CJ107" s="286"/>
      <c r="CK107" s="97"/>
      <c r="CL107" s="98"/>
      <c r="CM107" s="99"/>
      <c r="CN107" s="100"/>
      <c r="CO107" s="101"/>
      <c r="CP107" s="102"/>
      <c r="CQ107" s="103"/>
      <c r="CR107" s="104"/>
      <c r="CS107" s="105"/>
      <c r="CU107" s="96"/>
      <c r="CV107" s="286"/>
      <c r="CW107" s="97"/>
      <c r="CX107" s="98"/>
      <c r="CY107" s="99"/>
      <c r="CZ107" s="100"/>
      <c r="DA107" s="101"/>
      <c r="DB107" s="102"/>
      <c r="DC107" s="103"/>
      <c r="DD107" s="104"/>
      <c r="DE107" s="105"/>
      <c r="DG107" s="96"/>
      <c r="DH107" s="286"/>
      <c r="DI107" s="97"/>
      <c r="DJ107" s="98"/>
      <c r="DK107" s="99"/>
      <c r="DL107" s="100"/>
      <c r="DM107" s="101"/>
      <c r="DN107" s="102"/>
      <c r="DO107" s="103"/>
      <c r="DP107" s="104"/>
      <c r="DQ107" s="105"/>
      <c r="DS107" s="96"/>
      <c r="DT107" s="286"/>
      <c r="DU107" s="97"/>
      <c r="DV107" s="98"/>
      <c r="DW107" s="284"/>
      <c r="DX107" s="100"/>
      <c r="DY107" s="101"/>
      <c r="DZ107" s="102"/>
      <c r="EA107" s="103"/>
      <c r="EB107" s="104"/>
      <c r="EC107" s="105"/>
      <c r="EE107" s="96"/>
      <c r="EF107" s="286"/>
      <c r="EG107" s="97"/>
      <c r="EH107" s="98"/>
      <c r="EI107" s="99"/>
      <c r="EJ107" s="100"/>
      <c r="EK107" s="101"/>
      <c r="EL107" s="102"/>
      <c r="EM107" s="103"/>
      <c r="EN107" s="104"/>
      <c r="EO107" s="105"/>
      <c r="EQ107" s="96"/>
      <c r="ER107" s="286"/>
      <c r="ES107" s="97"/>
      <c r="ET107" s="98"/>
      <c r="EU107" s="99"/>
      <c r="EV107" s="100"/>
      <c r="EW107" s="101"/>
      <c r="EX107" s="102"/>
      <c r="EY107" s="103"/>
      <c r="EZ107" s="104"/>
      <c r="FA107" s="105"/>
      <c r="FC107" s="96"/>
      <c r="FD107" s="286"/>
      <c r="FE107" s="97"/>
      <c r="FF107" s="98"/>
      <c r="FG107" s="99"/>
      <c r="FH107" s="100"/>
      <c r="FI107" s="101"/>
      <c r="FJ107" s="102"/>
      <c r="FK107" s="103"/>
      <c r="FL107" s="104"/>
      <c r="FM107" s="105"/>
      <c r="FO107" s="96"/>
      <c r="FP107" s="286"/>
      <c r="FQ107" s="97"/>
      <c r="FR107" s="98"/>
      <c r="FS107" s="99"/>
      <c r="FT107" s="100"/>
      <c r="FU107" s="101"/>
      <c r="FV107" s="102"/>
      <c r="FW107" s="103"/>
      <c r="FX107" s="104"/>
      <c r="FY107" s="105"/>
      <c r="GA107" s="96"/>
      <c r="GB107" s="286"/>
      <c r="GC107" s="97"/>
      <c r="GD107" s="98"/>
      <c r="GE107" s="99"/>
      <c r="GF107" s="100"/>
      <c r="GG107" s="101"/>
      <c r="GH107" s="102"/>
      <c r="GI107" s="103"/>
      <c r="GJ107" s="104"/>
      <c r="GK107" s="105"/>
      <c r="GM107" s="96"/>
      <c r="GN107" s="286"/>
      <c r="GO107" s="97">
        <f t="shared" si="484"/>
        <v>42711</v>
      </c>
      <c r="GP107" s="98" t="str">
        <f t="shared" si="485"/>
        <v>Renzi I</v>
      </c>
      <c r="GQ107" s="100">
        <v>42083</v>
      </c>
      <c r="GR107" s="99">
        <v>42096</v>
      </c>
      <c r="GS107" s="101" t="str">
        <f t="shared" si="488"/>
        <v>Matteo Renzi</v>
      </c>
      <c r="GT107" s="102" t="str">
        <f t="shared" si="489"/>
        <v>1975</v>
      </c>
      <c r="GU107" s="103" t="str">
        <f t="shared" si="490"/>
        <v>male</v>
      </c>
      <c r="GV107" s="104" t="str">
        <f t="shared" si="491"/>
        <v>it_pd01</v>
      </c>
      <c r="GW107" s="105" t="str">
        <f t="shared" si="492"/>
        <v>Renzi_Matteo_1975</v>
      </c>
      <c r="GY107" s="96"/>
      <c r="GZ107" s="165" t="s">
        <v>2498</v>
      </c>
      <c r="HA107" s="97"/>
      <c r="HB107" s="98"/>
      <c r="HC107" s="293" t="str">
        <f t="shared" si="430"/>
        <v/>
      </c>
      <c r="HD107" s="293" t="str">
        <f t="shared" si="431"/>
        <v/>
      </c>
      <c r="HE107" s="101"/>
      <c r="HF107" s="102"/>
      <c r="HG107" s="103"/>
      <c r="HH107" s="104"/>
      <c r="HI107" s="105"/>
      <c r="HK107" s="96"/>
      <c r="HL107" s="286"/>
      <c r="HM107" s="97"/>
      <c r="HN107" s="98"/>
      <c r="HO107" s="293" t="str">
        <f t="shared" si="482"/>
        <v/>
      </c>
      <c r="HP107" s="293" t="str">
        <f t="shared" si="483"/>
        <v/>
      </c>
      <c r="HQ107" s="101"/>
      <c r="HR107" s="102"/>
      <c r="HS107" s="103"/>
      <c r="HT107" s="104" t="str">
        <f t="shared" si="357"/>
        <v/>
      </c>
      <c r="HU107" s="105"/>
      <c r="HW107" s="96"/>
      <c r="HX107" s="286"/>
      <c r="HY107" s="97"/>
      <c r="HZ107" s="98"/>
      <c r="IA107" s="293" t="str">
        <f t="shared" si="418"/>
        <v/>
      </c>
      <c r="IB107" s="293" t="str">
        <f t="shared" si="419"/>
        <v/>
      </c>
      <c r="IC107" s="101"/>
      <c r="ID107" s="102"/>
      <c r="IE107" s="103"/>
      <c r="IF107" s="104"/>
      <c r="IG107" s="105"/>
      <c r="II107" s="96"/>
      <c r="IJ107" s="286"/>
      <c r="IK107" s="291" t="str">
        <f t="shared" si="517"/>
        <v/>
      </c>
      <c r="IL107" s="292" t="str">
        <f t="shared" si="518"/>
        <v/>
      </c>
      <c r="IM107" s="293" t="str">
        <f t="shared" si="519"/>
        <v/>
      </c>
      <c r="IN107" s="293" t="str">
        <f t="shared" si="520"/>
        <v/>
      </c>
      <c r="IO107" s="294" t="str">
        <f t="shared" si="521"/>
        <v/>
      </c>
      <c r="IP107" s="295" t="str">
        <f t="shared" si="522"/>
        <v/>
      </c>
      <c r="IQ107" s="296" t="str">
        <f t="shared" si="523"/>
        <v/>
      </c>
      <c r="IR107" s="297" t="str">
        <f t="shared" si="524"/>
        <v/>
      </c>
      <c r="IS107" s="298" t="str">
        <f t="shared" si="525"/>
        <v/>
      </c>
      <c r="IT107" s="299" t="str">
        <f t="shared" si="526"/>
        <v/>
      </c>
      <c r="IU107" s="300"/>
      <c r="IV107" s="286"/>
      <c r="IW107" s="97" t="str">
        <f t="shared" si="407"/>
        <v/>
      </c>
      <c r="IX107" s="98" t="str">
        <f t="shared" si="408"/>
        <v/>
      </c>
      <c r="IY107" s="293" t="str">
        <f t="shared" si="360"/>
        <v/>
      </c>
      <c r="IZ107" s="293" t="str">
        <f t="shared" si="361"/>
        <v/>
      </c>
      <c r="JA107" s="101" t="str">
        <f t="shared" si="409"/>
        <v/>
      </c>
      <c r="JB107" s="102" t="str">
        <f t="shared" si="410"/>
        <v/>
      </c>
      <c r="JC107" s="103" t="str">
        <f t="shared" si="411"/>
        <v/>
      </c>
      <c r="JD107" s="104" t="str">
        <f t="shared" si="412"/>
        <v/>
      </c>
      <c r="JE107" s="105" t="str">
        <f t="shared" si="413"/>
        <v/>
      </c>
      <c r="JG107" s="4"/>
      <c r="JI107" s="97"/>
      <c r="JJ107" s="98"/>
      <c r="JK107" s="99"/>
      <c r="JL107" s="4"/>
      <c r="JM107" s="101"/>
      <c r="JN107" s="102"/>
      <c r="JO107" s="103"/>
      <c r="JP107" s="104"/>
      <c r="JQ107" s="105"/>
      <c r="JS107" s="4"/>
      <c r="JU107" s="97"/>
      <c r="JV107" s="98"/>
      <c r="JW107" s="99"/>
      <c r="JX107" s="4"/>
      <c r="JY107" s="101"/>
      <c r="JZ107" s="102"/>
      <c r="KA107" s="103"/>
      <c r="KB107" s="104"/>
      <c r="KC107" s="105"/>
      <c r="KE107" s="4"/>
    </row>
    <row r="108" spans="1:292" ht="13.5" customHeight="1" x14ac:dyDescent="0.2">
      <c r="A108" s="21"/>
      <c r="B108" s="2" t="s">
        <v>427</v>
      </c>
      <c r="C108" s="2" t="s">
        <v>428</v>
      </c>
      <c r="E108" s="97"/>
      <c r="F108" s="98"/>
      <c r="G108" s="99"/>
      <c r="H108" s="100"/>
      <c r="I108" s="101"/>
      <c r="J108" s="102"/>
      <c r="K108" s="103"/>
      <c r="L108" s="104"/>
      <c r="M108" s="105"/>
      <c r="O108" s="96"/>
      <c r="P108" s="286"/>
      <c r="Q108" s="97"/>
      <c r="R108" s="98"/>
      <c r="S108" s="99"/>
      <c r="T108" s="100"/>
      <c r="U108" s="101"/>
      <c r="V108" s="102"/>
      <c r="W108" s="103"/>
      <c r="X108" s="104"/>
      <c r="Y108" s="105"/>
      <c r="AA108" s="96"/>
      <c r="AB108" s="286"/>
      <c r="AC108" s="97"/>
      <c r="AD108" s="98"/>
      <c r="AE108" s="99"/>
      <c r="AF108" s="100"/>
      <c r="AG108" s="101"/>
      <c r="AH108" s="102"/>
      <c r="AI108" s="103"/>
      <c r="AJ108" s="104"/>
      <c r="AK108" s="105"/>
      <c r="AM108" s="96"/>
      <c r="AN108" s="286"/>
      <c r="AO108" s="97"/>
      <c r="AP108" s="98"/>
      <c r="AQ108" s="99"/>
      <c r="AR108" s="100"/>
      <c r="AS108" s="101"/>
      <c r="AT108" s="102"/>
      <c r="AU108" s="103"/>
      <c r="AV108" s="104"/>
      <c r="AW108" s="105"/>
      <c r="AY108" s="96"/>
      <c r="AZ108" s="286"/>
      <c r="BA108" s="97"/>
      <c r="BB108" s="98"/>
      <c r="BC108" s="99"/>
      <c r="BD108" s="100"/>
      <c r="BE108" s="101"/>
      <c r="BF108" s="102"/>
      <c r="BG108" s="103"/>
      <c r="BH108" s="104"/>
      <c r="BI108" s="105"/>
      <c r="BK108" s="96"/>
      <c r="BL108" s="286"/>
      <c r="BM108" s="97"/>
      <c r="BN108" s="98"/>
      <c r="BO108" s="99"/>
      <c r="BP108" s="100"/>
      <c r="BQ108" s="101"/>
      <c r="BR108" s="102"/>
      <c r="BS108" s="103"/>
      <c r="BT108" s="104"/>
      <c r="BU108" s="105"/>
      <c r="BW108" s="96"/>
      <c r="BX108" s="286"/>
      <c r="BY108" s="97"/>
      <c r="BZ108" s="98"/>
      <c r="CA108" s="99"/>
      <c r="CB108" s="100"/>
      <c r="CC108" s="101"/>
      <c r="CD108" s="102"/>
      <c r="CE108" s="103"/>
      <c r="CF108" s="104"/>
      <c r="CG108" s="105"/>
      <c r="CI108" s="96"/>
      <c r="CJ108" s="286"/>
      <c r="CK108" s="97"/>
      <c r="CL108" s="98"/>
      <c r="CM108" s="99"/>
      <c r="CN108" s="100"/>
      <c r="CO108" s="101"/>
      <c r="CP108" s="102"/>
      <c r="CQ108" s="103"/>
      <c r="CR108" s="104"/>
      <c r="CS108" s="105"/>
      <c r="CU108" s="96"/>
      <c r="CV108" s="286"/>
      <c r="CW108" s="97"/>
      <c r="CX108" s="98"/>
      <c r="CY108" s="99"/>
      <c r="CZ108" s="100"/>
      <c r="DA108" s="101"/>
      <c r="DB108" s="102"/>
      <c r="DC108" s="103"/>
      <c r="DD108" s="104"/>
      <c r="DE108" s="105"/>
      <c r="DG108" s="96"/>
      <c r="DH108" s="286"/>
      <c r="DI108" s="97"/>
      <c r="DJ108" s="98"/>
      <c r="DK108" s="99"/>
      <c r="DL108" s="100"/>
      <c r="DM108" s="101"/>
      <c r="DN108" s="102"/>
      <c r="DO108" s="103"/>
      <c r="DP108" s="104"/>
      <c r="DQ108" s="105"/>
      <c r="DS108" s="96"/>
      <c r="DT108" s="286"/>
      <c r="DU108" s="97"/>
      <c r="DV108" s="98"/>
      <c r="DW108" s="284"/>
      <c r="DX108" s="100"/>
      <c r="DY108" s="101"/>
      <c r="DZ108" s="102"/>
      <c r="EA108" s="103"/>
      <c r="EB108" s="104"/>
      <c r="EC108" s="105"/>
      <c r="EE108" s="96"/>
      <c r="EF108" s="286"/>
      <c r="EG108" s="97"/>
      <c r="EH108" s="98"/>
      <c r="EI108" s="99"/>
      <c r="EJ108" s="100"/>
      <c r="EK108" s="101"/>
      <c r="EL108" s="102"/>
      <c r="EM108" s="103"/>
      <c r="EN108" s="104"/>
      <c r="EO108" s="105"/>
      <c r="EQ108" s="96"/>
      <c r="ER108" s="286"/>
      <c r="ES108" s="97"/>
      <c r="ET108" s="98"/>
      <c r="EU108" s="99"/>
      <c r="EV108" s="100"/>
      <c r="EW108" s="101"/>
      <c r="EX108" s="102"/>
      <c r="EY108" s="103"/>
      <c r="EZ108" s="104"/>
      <c r="FA108" s="105"/>
      <c r="FC108" s="96"/>
      <c r="FD108" s="286"/>
      <c r="FE108" s="97"/>
      <c r="FF108" s="98"/>
      <c r="FG108" s="99"/>
      <c r="FH108" s="100"/>
      <c r="FI108" s="101"/>
      <c r="FJ108" s="102"/>
      <c r="FK108" s="103"/>
      <c r="FL108" s="104"/>
      <c r="FM108" s="105"/>
      <c r="FO108" s="96"/>
      <c r="FP108" s="286"/>
      <c r="FQ108" s="97"/>
      <c r="FR108" s="98"/>
      <c r="FS108" s="99"/>
      <c r="FT108" s="100"/>
      <c r="FU108" s="101"/>
      <c r="FV108" s="102"/>
      <c r="FW108" s="103"/>
      <c r="FX108" s="104"/>
      <c r="FY108" s="105"/>
      <c r="GA108" s="96"/>
      <c r="GB108" s="286"/>
      <c r="GC108" s="97"/>
      <c r="GD108" s="98"/>
      <c r="GE108" s="99"/>
      <c r="GF108" s="100"/>
      <c r="GG108" s="101"/>
      <c r="GH108" s="102"/>
      <c r="GI108" s="103"/>
      <c r="GJ108" s="104"/>
      <c r="GK108" s="105"/>
      <c r="GM108" s="96"/>
      <c r="GN108" s="286"/>
      <c r="GO108" s="97">
        <f t="shared" si="484"/>
        <v>42711</v>
      </c>
      <c r="GP108" s="98" t="str">
        <f t="shared" si="485"/>
        <v>Renzi I</v>
      </c>
      <c r="GQ108" s="99">
        <v>42096</v>
      </c>
      <c r="GR108" s="100">
        <f t="shared" ref="GR108:GR116" si="535">IF(GS108="","",GO$3)</f>
        <v>42711</v>
      </c>
      <c r="GS108" s="101" t="s">
        <v>1134</v>
      </c>
      <c r="GT108" s="102" t="s">
        <v>999</v>
      </c>
      <c r="GU108" s="103" t="s">
        <v>531</v>
      </c>
      <c r="GV108" s="104" t="str">
        <f t="shared" si="491"/>
        <v>it_pd01</v>
      </c>
      <c r="GW108" s="105" t="s">
        <v>1136</v>
      </c>
      <c r="GX108" s="2" t="str">
        <f t="shared" ref="GX108:GX116" si="536">IF(GZ108="","",IF((LEN(GZ108)-LEN(SUBSTITUTE(GZ108,"male","")))/LEN("male")&gt;1,"!",IF(RIGHT(GZ108,1)=")","",IF(RIGHT(GZ108,2)=") ","",IF(RIGHT(GZ108,2)=").","","!!")))))</f>
        <v/>
      </c>
      <c r="GY108" s="96"/>
      <c r="GZ108" s="286" t="s">
        <v>2520</v>
      </c>
      <c r="HA108" s="97"/>
      <c r="HB108" s="98"/>
      <c r="HC108" s="293" t="str">
        <f t="shared" si="430"/>
        <v/>
      </c>
      <c r="HD108" s="293" t="str">
        <f t="shared" si="431"/>
        <v/>
      </c>
      <c r="HE108" s="101"/>
      <c r="HF108" s="102"/>
      <c r="HG108" s="103"/>
      <c r="HH108" s="104"/>
      <c r="HI108" s="105"/>
      <c r="HK108" s="96"/>
      <c r="HL108" s="286"/>
      <c r="HM108" s="97"/>
      <c r="HN108" s="98"/>
      <c r="HO108" s="293" t="str">
        <f t="shared" si="482"/>
        <v/>
      </c>
      <c r="HP108" s="293" t="str">
        <f t="shared" si="483"/>
        <v/>
      </c>
      <c r="HQ108" s="101"/>
      <c r="HR108" s="102"/>
      <c r="HS108" s="103"/>
      <c r="HT108" s="104" t="str">
        <f t="shared" si="357"/>
        <v/>
      </c>
      <c r="HU108" s="105"/>
      <c r="HW108" s="96"/>
      <c r="HX108" s="286"/>
      <c r="HY108" s="97"/>
      <c r="HZ108" s="98"/>
      <c r="IA108" s="293" t="str">
        <f t="shared" si="418"/>
        <v/>
      </c>
      <c r="IB108" s="293" t="str">
        <f t="shared" si="419"/>
        <v/>
      </c>
      <c r="IC108" s="101"/>
      <c r="ID108" s="102"/>
      <c r="IE108" s="103"/>
      <c r="IF108" s="104"/>
      <c r="IG108" s="105"/>
      <c r="II108" s="96"/>
      <c r="IJ108" s="286"/>
      <c r="IK108" s="291" t="str">
        <f t="shared" si="517"/>
        <v/>
      </c>
      <c r="IL108" s="292" t="str">
        <f t="shared" si="518"/>
        <v/>
      </c>
      <c r="IM108" s="293" t="str">
        <f t="shared" si="519"/>
        <v/>
      </c>
      <c r="IN108" s="293" t="str">
        <f t="shared" si="520"/>
        <v/>
      </c>
      <c r="IO108" s="294" t="str">
        <f t="shared" si="521"/>
        <v/>
      </c>
      <c r="IP108" s="295" t="str">
        <f t="shared" si="522"/>
        <v/>
      </c>
      <c r="IQ108" s="296" t="str">
        <f t="shared" si="523"/>
        <v/>
      </c>
      <c r="IR108" s="297" t="str">
        <f t="shared" si="524"/>
        <v/>
      </c>
      <c r="IS108" s="298" t="str">
        <f t="shared" si="525"/>
        <v/>
      </c>
      <c r="IT108" s="299" t="str">
        <f t="shared" si="526"/>
        <v/>
      </c>
      <c r="IU108" s="300"/>
      <c r="IV108" s="286"/>
      <c r="IW108" s="97" t="str">
        <f t="shared" si="407"/>
        <v/>
      </c>
      <c r="IX108" s="98" t="str">
        <f t="shared" si="408"/>
        <v/>
      </c>
      <c r="IY108" s="293" t="str">
        <f t="shared" si="360"/>
        <v/>
      </c>
      <c r="IZ108" s="293" t="str">
        <f t="shared" si="361"/>
        <v/>
      </c>
      <c r="JA108" s="101" t="str">
        <f t="shared" si="409"/>
        <v/>
      </c>
      <c r="JB108" s="102" t="str">
        <f t="shared" si="410"/>
        <v/>
      </c>
      <c r="JC108" s="103" t="str">
        <f t="shared" si="411"/>
        <v/>
      </c>
      <c r="JD108" s="104" t="str">
        <f t="shared" si="412"/>
        <v/>
      </c>
      <c r="JE108" s="105" t="str">
        <f t="shared" si="413"/>
        <v/>
      </c>
      <c r="JG108" s="4"/>
      <c r="JI108" s="97"/>
      <c r="JJ108" s="98"/>
      <c r="JK108" s="99"/>
      <c r="JL108" s="4"/>
      <c r="JM108" s="101"/>
      <c r="JN108" s="102"/>
      <c r="JO108" s="103"/>
      <c r="JP108" s="104"/>
      <c r="JQ108" s="105"/>
      <c r="JS108" s="4"/>
      <c r="JU108" s="97"/>
      <c r="JV108" s="98"/>
      <c r="JW108" s="99"/>
      <c r="JX108" s="4"/>
      <c r="JY108" s="101"/>
      <c r="JZ108" s="102"/>
      <c r="KA108" s="103"/>
      <c r="KB108" s="104"/>
      <c r="KC108" s="105"/>
      <c r="KE108" s="4"/>
    </row>
    <row r="109" spans="1:292" ht="13.5" customHeight="1" x14ac:dyDescent="0.2">
      <c r="A109" s="21"/>
      <c r="B109" s="2" t="s">
        <v>2648</v>
      </c>
      <c r="E109" s="97" t="str">
        <f>IF(I109="","",E$3)</f>
        <v/>
      </c>
      <c r="F109" s="98" t="str">
        <f>IF(I109="","",E$1)</f>
        <v/>
      </c>
      <c r="G109" s="99"/>
      <c r="H109" s="100"/>
      <c r="I109" s="101" t="str">
        <f>IF(P109="","",IF(ISNUMBER(SEARCH(":",P109)),MID(P109,FIND(":",P109)+2,FIND("(",P109)-FIND(":",P109)-3),LEFT(P109,FIND("(",P109)-2)))</f>
        <v/>
      </c>
      <c r="J109" s="102" t="str">
        <f>IF(P109="","",MID(P109,FIND("(",P109)+1,4))</f>
        <v/>
      </c>
      <c r="K109" s="103" t="str">
        <f>IF(ISNUMBER(SEARCH("*female*",P109)),"female",IF(ISNUMBER(SEARCH("*male*",P109)),"male",""))</f>
        <v/>
      </c>
      <c r="L109" s="104" t="str">
        <f>IF(P109="","",IF(ISERROR(MID(P109,FIND("male,",P109)+6,(FIND(")",P109)-(FIND("male,",P109)+6))))=TRUE,"missing/error",MID(P109,FIND("male,",P109)+6,(FIND(")",P109)-(FIND("male,",P109)+6)))))</f>
        <v/>
      </c>
      <c r="M109" s="105" t="str">
        <f>IF(I109="","",(MID(I109,(SEARCH("^^",SUBSTITUTE(I109," ","^^",LEN(I109)-LEN(SUBSTITUTE(I109," ","")))))+1,99)&amp;"_"&amp;LEFT(I109,FIND(" ",I109)-1)&amp;"_"&amp;J109))</f>
        <v/>
      </c>
      <c r="O109" s="96"/>
      <c r="P109" s="286"/>
      <c r="Q109" s="97" t="str">
        <f>IF(U109="","",Q$3)</f>
        <v/>
      </c>
      <c r="R109" s="98" t="str">
        <f>IF(U109="","",Q$1)</f>
        <v/>
      </c>
      <c r="S109" s="99" t="s">
        <v>286</v>
      </c>
      <c r="T109" s="100" t="s">
        <v>286</v>
      </c>
      <c r="U109" s="101" t="str">
        <f>IF(AB109="","",IF(ISNUMBER(SEARCH(":",AB109)),MID(AB109,FIND(":",AB109)+2,FIND("(",AB109)-FIND(":",AB109)-3),LEFT(AB109,FIND("(",AB109)-2)))</f>
        <v/>
      </c>
      <c r="V109" s="102" t="str">
        <f>IF(AB109="","",MID(AB109,FIND("(",AB109)+1,4))</f>
        <v/>
      </c>
      <c r="W109" s="103" t="str">
        <f>IF(ISNUMBER(SEARCH("*female*",AB109)),"female",IF(ISNUMBER(SEARCH("*male*",AB109)),"male",""))</f>
        <v/>
      </c>
      <c r="X109" s="104" t="str">
        <f>IF(AB109="","",IF(ISERROR(MID(AB109,FIND("male,",AB109)+6,(FIND(")",AB109)-(FIND("male,",AB109)+6))))=TRUE,"missing/error",MID(AB109,FIND("male,",AB109)+6,(FIND(")",AB109)-(FIND("male,",AB109)+6)))))</f>
        <v/>
      </c>
      <c r="Y109" s="105" t="str">
        <f>IF(U109="","",(MID(U109,(SEARCH("^^",SUBSTITUTE(U109," ","^^",LEN(U109)-LEN(SUBSTITUTE(U109," ","")))))+1,99)&amp;"_"&amp;LEFT(U109,FIND(" ",U109)-1)&amp;"_"&amp;V109))</f>
        <v/>
      </c>
      <c r="Z109" s="2" t="str">
        <f>IF(AB109="","",IF((LEN(AB109)-LEN(SUBSTITUTE(AB109,"male","")))/LEN("male")&gt;1,"!",IF(RIGHT(AB109,1)=")","",IF(RIGHT(AB109,2)=") ","",IF(RIGHT(AB109,2)=").","","!!")))))</f>
        <v/>
      </c>
      <c r="AA109" s="96"/>
      <c r="AB109" s="286"/>
      <c r="AC109" s="97" t="str">
        <f>IF(AG109="","",AC$3)</f>
        <v/>
      </c>
      <c r="AD109" s="98" t="str">
        <f>IF(AG109="","",AC$1)</f>
        <v/>
      </c>
      <c r="AE109" s="99"/>
      <c r="AF109" s="100"/>
      <c r="AG109" s="101" t="str">
        <f>IF(AN109="","",IF(ISNUMBER(SEARCH(":",AN109)),MID(AN109,FIND(":",AN109)+2,FIND("(",AN109)-FIND(":",AN109)-3),LEFT(AN109,FIND("(",AN109)-2)))</f>
        <v/>
      </c>
      <c r="AH109" s="102" t="str">
        <f>IF(AN109="","",MID(AN109,FIND("(",AN109)+1,4))</f>
        <v/>
      </c>
      <c r="AI109" s="103" t="str">
        <f>IF(ISNUMBER(SEARCH("*female*",AN109)),"female",IF(ISNUMBER(SEARCH("*male*",AN109)),"male",""))</f>
        <v/>
      </c>
      <c r="AJ109" s="104" t="str">
        <f>IF(AN109="","",IF(ISERROR(MID(AN109,FIND("male,",AN109)+6,(FIND(")",AN109)-(FIND("male,",AN109)+6))))=TRUE,"missing/error",MID(AN109,FIND("male,",AN109)+6,(FIND(")",AN109)-(FIND("male,",AN109)+6)))))</f>
        <v/>
      </c>
      <c r="AK109" s="105" t="str">
        <f>IF(AG109="","",(MID(AG109,(SEARCH("^^",SUBSTITUTE(AG109," ","^^",LEN(AG109)-LEN(SUBSTITUTE(AG109," ","")))))+1,99)&amp;"_"&amp;LEFT(AG109,FIND(" ",AG109)-1)&amp;"_"&amp;AH109))</f>
        <v/>
      </c>
      <c r="AM109" s="96"/>
      <c r="AN109" s="286"/>
      <c r="AO109" s="97" t="str">
        <f>IF(AS109="","",AO$3)</f>
        <v/>
      </c>
      <c r="AP109" s="98" t="str">
        <f>IF(AS109="","",AO$1)</f>
        <v/>
      </c>
      <c r="AQ109" s="99" t="s">
        <v>286</v>
      </c>
      <c r="AR109" s="100"/>
      <c r="AS109" s="101" t="str">
        <f>IF(AZ109="","",IF(ISNUMBER(SEARCH(":",AZ109)),MID(AZ109,FIND(":",AZ109)+2,FIND("(",AZ109)-FIND(":",AZ109)-3),LEFT(AZ109,FIND("(",AZ109)-2)))</f>
        <v/>
      </c>
      <c r="AT109" s="102" t="str">
        <f>IF(AZ109="","",MID(AZ109,FIND("(",AZ109)+1,4))</f>
        <v/>
      </c>
      <c r="AU109" s="103" t="str">
        <f>IF(ISNUMBER(SEARCH("*female*",AZ109)),"female",IF(ISNUMBER(SEARCH("*male*",AZ109)),"male",""))</f>
        <v/>
      </c>
      <c r="AV109" s="104" t="str">
        <f>IF(AZ109="","",IF(ISERROR(MID(AZ109,FIND("male,",AZ109)+6,(FIND(")",AZ109)-(FIND("male,",AZ109)+6))))=TRUE,"missing/error",MID(AZ109,FIND("male,",AZ109)+6,(FIND(")",AZ109)-(FIND("male,",AZ109)+6)))))</f>
        <v/>
      </c>
      <c r="AW109" s="105" t="str">
        <f>IF(AS109="","",(MID(AS109,(SEARCH("^^",SUBSTITUTE(AS109," ","^^",LEN(AS109)-LEN(SUBSTITUTE(AS109," ","")))))+1,99)&amp;"_"&amp;LEFT(AS109,FIND(" ",AS109)-1)&amp;"_"&amp;AT109))</f>
        <v/>
      </c>
      <c r="AX109" s="2" t="str">
        <f>IF(AZ109="","",IF((LEN(AZ109)-LEN(SUBSTITUTE(AZ109,"male","")))/LEN("male")&gt;1,"!",IF(RIGHT(AZ109,1)=")","",IF(RIGHT(AZ109,2)=") ","",IF(RIGHT(AZ109,2)=").","","!!")))))</f>
        <v/>
      </c>
      <c r="AY109" s="96"/>
      <c r="AZ109" s="286"/>
      <c r="BA109" s="97" t="str">
        <f>IF(BE109="","",BA$3)</f>
        <v/>
      </c>
      <c r="BB109" s="98" t="str">
        <f>IF(BE109="","",BA$1)</f>
        <v/>
      </c>
      <c r="BC109" s="99"/>
      <c r="BD109" s="100"/>
      <c r="BE109" s="101" t="str">
        <f>IF(BL109="","",IF(ISNUMBER(SEARCH(":",BL109)),MID(BL109,FIND(":",BL109)+2,FIND("(",BL109)-FIND(":",BL109)-3),LEFT(BL109,FIND("(",BL109)-2)))</f>
        <v/>
      </c>
      <c r="BF109" s="102" t="str">
        <f>IF(BL109="","",MID(BL109,FIND("(",BL109)+1,4))</f>
        <v/>
      </c>
      <c r="BG109" s="103" t="str">
        <f>IF(ISNUMBER(SEARCH("*female*",BL109)),"female",IF(ISNUMBER(SEARCH("*male*",BL109)),"male",""))</f>
        <v/>
      </c>
      <c r="BH109" s="104" t="str">
        <f>IF(BL109="","",IF(ISERROR(MID(BL109,FIND("male,",BL109)+6,(FIND(")",BL109)-(FIND("male,",BL109)+6))))=TRUE,"missing/error",MID(BL109,FIND("male,",BL109)+6,(FIND(")",BL109)-(FIND("male,",BL109)+6)))))</f>
        <v/>
      </c>
      <c r="BI109" s="105" t="str">
        <f>IF(BE109="","",(MID(BE109,(SEARCH("^^",SUBSTITUTE(BE109," ","^^",LEN(BE109)-LEN(SUBSTITUTE(BE109," ","")))))+1,99)&amp;"_"&amp;LEFT(BE109,FIND(" ",BE109)-1)&amp;"_"&amp;BF109))</f>
        <v/>
      </c>
      <c r="BJ109" s="2" t="str">
        <f>IF(BL109="","",IF((LEN(BL109)-LEN(SUBSTITUTE(BL109,"male","")))/LEN("male")&gt;1,"!",IF(RIGHT(BL109,1)=")","",IF(RIGHT(BL109,2)=") ","",IF(RIGHT(BL109,2)=").","","!!")))))</f>
        <v/>
      </c>
      <c r="BK109" s="96"/>
      <c r="BL109" s="286"/>
      <c r="BM109" s="97" t="str">
        <f>IF(BQ109="","",BM$3)</f>
        <v/>
      </c>
      <c r="BN109" s="98" t="str">
        <f>IF(BQ109="","",BM$1)</f>
        <v/>
      </c>
      <c r="BO109" s="99"/>
      <c r="BP109" s="100"/>
      <c r="BQ109" s="101" t="str">
        <f>IF(BX109="","",IF(ISNUMBER(SEARCH(":",BX109)),MID(BX109,FIND(":",BX109)+2,FIND("(",BX109)-FIND(":",BX109)-3),LEFT(BX109,FIND("(",BX109)-2)))</f>
        <v/>
      </c>
      <c r="BR109" s="102" t="str">
        <f>IF(BX109="","",MID(BX109,FIND("(",BX109)+1,4))</f>
        <v/>
      </c>
      <c r="BS109" s="103" t="str">
        <f>IF(ISNUMBER(SEARCH("*female*",BX109)),"female",IF(ISNUMBER(SEARCH("*male*",BX109)),"male",""))</f>
        <v/>
      </c>
      <c r="BT109" s="104" t="str">
        <f>IF(BX109="","",IF(ISERROR(MID(BX109,FIND("male,",BX109)+6,(FIND(")",BX109)-(FIND("male,",BX109)+6))))=TRUE,"missing/error",MID(BX109,FIND("male,",BX109)+6,(FIND(")",BX109)-(FIND("male,",BX109)+6)))))</f>
        <v/>
      </c>
      <c r="BU109" s="105" t="str">
        <f>IF(BQ109="","",(MID(BQ109,(SEARCH("^^",SUBSTITUTE(BQ109," ","^^",LEN(BQ109)-LEN(SUBSTITUTE(BQ109," ","")))))+1,99)&amp;"_"&amp;LEFT(BQ109,FIND(" ",BQ109)-1)&amp;"_"&amp;BR109))</f>
        <v/>
      </c>
      <c r="BV109" s="2" t="str">
        <f>IF(BX109="","",IF((LEN(BX109)-LEN(SUBSTITUTE(BX109,"male","")))/LEN("male")&gt;1,"!",IF(RIGHT(BX109,1)=")","",IF(RIGHT(BX109,2)=") ","",IF(RIGHT(BX109,2)=").","","!!")))))</f>
        <v/>
      </c>
      <c r="BW109" s="96"/>
      <c r="BX109" s="286"/>
      <c r="BY109" s="97" t="str">
        <f>IF(CC109="","",BY$3)</f>
        <v/>
      </c>
      <c r="BZ109" s="98" t="str">
        <f>IF(CC109="","",BY$1)</f>
        <v/>
      </c>
      <c r="CA109" s="99"/>
      <c r="CB109" s="100"/>
      <c r="CC109" s="101" t="str">
        <f>IF(CJ109="","",IF(ISNUMBER(SEARCH(":",CJ109)),MID(CJ109,FIND(":",CJ109)+2,FIND("(",CJ109)-FIND(":",CJ109)-3),LEFT(CJ109,FIND("(",CJ109)-2)))</f>
        <v/>
      </c>
      <c r="CD109" s="102" t="str">
        <f>IF(CJ109="","",MID(CJ109,FIND("(",CJ109)+1,4))</f>
        <v/>
      </c>
      <c r="CE109" s="103" t="str">
        <f>IF(ISNUMBER(SEARCH("*female*",CJ109)),"female",IF(ISNUMBER(SEARCH("*male*",CJ109)),"male",""))</f>
        <v/>
      </c>
      <c r="CF109" s="104" t="str">
        <f>IF(CJ109="","",IF(ISERROR(MID(CJ109,FIND("male,",CJ109)+6,(FIND(")",CJ109)-(FIND("male,",CJ109)+6))))=TRUE,"missing/error",MID(CJ109,FIND("male,",CJ109)+6,(FIND(")",CJ109)-(FIND("male,",CJ109)+6)))))</f>
        <v/>
      </c>
      <c r="CG109" s="105" t="str">
        <f>IF(CC109="","",(MID(CC109,(SEARCH("^^",SUBSTITUTE(CC109," ","^^",LEN(CC109)-LEN(SUBSTITUTE(CC109," ","")))))+1,99)&amp;"_"&amp;LEFT(CC109,FIND(" ",CC109)-1)&amp;"_"&amp;CD109))</f>
        <v/>
      </c>
      <c r="CH109" s="2" t="str">
        <f>IF(CJ109="","",IF((LEN(CJ109)-LEN(SUBSTITUTE(CJ109,"male","")))/LEN("male")&gt;1,"!",IF(RIGHT(CJ109,1)=")","",IF(RIGHT(CJ109,2)=") ","",IF(RIGHT(CJ109,2)=").","","!!")))))</f>
        <v/>
      </c>
      <c r="CI109" s="96"/>
      <c r="CJ109" s="286"/>
      <c r="CK109" s="97" t="str">
        <f>IF(CO109="","",CK$3)</f>
        <v/>
      </c>
      <c r="CL109" s="98" t="str">
        <f>IF(CO109="","",CK$1)</f>
        <v/>
      </c>
      <c r="CM109" s="99"/>
      <c r="CN109" s="100"/>
      <c r="CO109" s="101" t="str">
        <f>IF(CV109="","",IF(ISNUMBER(SEARCH(":",CV109)),MID(CV109,FIND(":",CV109)+2,FIND("(",CV109)-FIND(":",CV109)-3),LEFT(CV109,FIND("(",CV109)-2)))</f>
        <v/>
      </c>
      <c r="CP109" s="102" t="str">
        <f>IF(CV109="","",MID(CV109,FIND("(",CV109)+1,4))</f>
        <v/>
      </c>
      <c r="CQ109" s="103" t="str">
        <f>IF(ISNUMBER(SEARCH("*female*",CV109)),"female",IF(ISNUMBER(SEARCH("*male*",CV109)),"male",""))</f>
        <v/>
      </c>
      <c r="CR109" s="104" t="str">
        <f>IF(CV109="","",IF(ISERROR(MID(CV109,FIND("male,",CV109)+6,(FIND(")",CV109)-(FIND("male,",CV109)+6))))=TRUE,"missing/error",MID(CV109,FIND("male,",CV109)+6,(FIND(")",CV109)-(FIND("male,",CV109)+6)))))</f>
        <v/>
      </c>
      <c r="CS109" s="105" t="str">
        <f>IF(CO109="","",(MID(CO109,(SEARCH("^^",SUBSTITUTE(CO109," ","^^",LEN(CO109)-LEN(SUBSTITUTE(CO109," ","")))))+1,99)&amp;"_"&amp;LEFT(CO109,FIND(" ",CO109)-1)&amp;"_"&amp;CP109))</f>
        <v/>
      </c>
      <c r="CT109" s="2" t="str">
        <f>IF(CV109="","",IF((LEN(CV109)-LEN(SUBSTITUTE(CV109,"male","")))/LEN("male")&gt;1,"!",IF(RIGHT(CV109,1)=")","",IF(RIGHT(CV109,2)=") ","",IF(RIGHT(CV109,2)=").","","!!")))))</f>
        <v/>
      </c>
      <c r="CU109" s="96"/>
      <c r="CV109" s="286"/>
      <c r="CW109" s="97" t="str">
        <f>IF(DA109="","",CW$3)</f>
        <v/>
      </c>
      <c r="CX109" s="98" t="str">
        <f>IF(DA109="","",CW$1)</f>
        <v/>
      </c>
      <c r="CY109" s="99"/>
      <c r="CZ109" s="100"/>
      <c r="DA109" s="101" t="str">
        <f>IF(DH109="","",IF(ISNUMBER(SEARCH(":",DH109)),MID(DH109,FIND(":",DH109)+2,FIND("(",DH109)-FIND(":",DH109)-3),LEFT(DH109,FIND("(",DH109)-2)))</f>
        <v/>
      </c>
      <c r="DB109" s="102" t="str">
        <f>IF(DH109="","",MID(DH109,FIND("(",DH109)+1,4))</f>
        <v/>
      </c>
      <c r="DC109" s="103" t="str">
        <f>IF(ISNUMBER(SEARCH("*female*",DH109)),"female",IF(ISNUMBER(SEARCH("*male*",DH109)),"male",""))</f>
        <v/>
      </c>
      <c r="DD109" s="104" t="str">
        <f>IF(DH109="","",IF(ISERROR(MID(DH109,FIND("male,",DH109)+6,(FIND(")",DH109)-(FIND("male,",DH109)+6))))=TRUE,"missing/error",MID(DH109,FIND("male,",DH109)+6,(FIND(")",DH109)-(FIND("male,",DH109)+6)))))</f>
        <v/>
      </c>
      <c r="DE109" s="105" t="str">
        <f>IF(DA109="","",(MID(DA109,(SEARCH("^^",SUBSTITUTE(DA109," ","^^",LEN(DA109)-LEN(SUBSTITUTE(DA109," ","")))))+1,99)&amp;"_"&amp;LEFT(DA109,FIND(" ",DA109)-1)&amp;"_"&amp;DB109))</f>
        <v/>
      </c>
      <c r="DF109" s="2" t="str">
        <f>IF(DH109="","",IF((LEN(DH109)-LEN(SUBSTITUTE(DH109,"male","")))/LEN("male")&gt;1,"!",IF(RIGHT(DH109,1)=")","",IF(RIGHT(DH109,2)=") ","",IF(RIGHT(DH109,2)=").","","!!")))))</f>
        <v/>
      </c>
      <c r="DG109" s="96"/>
      <c r="DH109" s="286"/>
      <c r="DI109" s="97" t="str">
        <f>IF(DM109="","",DI$3)</f>
        <v/>
      </c>
      <c r="DJ109" s="98" t="str">
        <f>IF(DM109="","",DI$1)</f>
        <v/>
      </c>
      <c r="DK109" s="99"/>
      <c r="DL109" s="100"/>
      <c r="DM109" s="101" t="str">
        <f>IF(DT109="","",IF(ISNUMBER(SEARCH(":",DT109)),MID(DT109,FIND(":",DT109)+2,FIND("(",DT109)-FIND(":",DT109)-3),LEFT(DT109,FIND("(",DT109)-2)))</f>
        <v/>
      </c>
      <c r="DN109" s="102" t="str">
        <f>IF(DT109="","",MID(DT109,FIND("(",DT109)+1,4))</f>
        <v/>
      </c>
      <c r="DO109" s="103" t="str">
        <f>IF(ISNUMBER(SEARCH("*female*",DT109)),"female",IF(ISNUMBER(SEARCH("*male*",DT109)),"male",""))</f>
        <v/>
      </c>
      <c r="DP109" s="104" t="str">
        <f>IF(DT109="","",IF(ISERROR(MID(DT109,FIND("male,",DT109)+6,(FIND(")",DT109)-(FIND("male,",DT109)+6))))=TRUE,"missing/error",MID(DT109,FIND("male,",DT109)+6,(FIND(")",DT109)-(FIND("male,",DT109)+6)))))</f>
        <v/>
      </c>
      <c r="DQ109" s="105" t="str">
        <f>IF(DM109="","",(MID(DM109,(SEARCH("^^",SUBSTITUTE(DM109," ","^^",LEN(DM109)-LEN(SUBSTITUTE(DM109," ","")))))+1,99)&amp;"_"&amp;LEFT(DM109,FIND(" ",DM109)-1)&amp;"_"&amp;DN109))</f>
        <v/>
      </c>
      <c r="DR109" s="2" t="str">
        <f>IF(DT109="","",IF((LEN(DT109)-LEN(SUBSTITUTE(DT109,"male","")))/LEN("male")&gt;1,"!",IF(RIGHT(DT109,1)=")","",IF(RIGHT(DT109,2)=") ","",IF(RIGHT(DT109,2)=").","","!!")))))</f>
        <v/>
      </c>
      <c r="DS109" s="96"/>
      <c r="DT109" s="286"/>
      <c r="DU109" s="97" t="str">
        <f>IF(DY109="","",DU$3)</f>
        <v/>
      </c>
      <c r="DV109" s="98" t="str">
        <f>IF(DY109="","",DU$1)</f>
        <v/>
      </c>
      <c r="DW109" s="99"/>
      <c r="DX109" s="100"/>
      <c r="DY109" s="101" t="str">
        <f>IF(EF109="","",IF(ISNUMBER(SEARCH(":",EF109)),MID(EF109,FIND(":",EF109)+2,FIND("(",EF109)-FIND(":",EF109)-3),LEFT(EF109,FIND("(",EF109)-2)))</f>
        <v/>
      </c>
      <c r="DZ109" s="102" t="str">
        <f>IF(EF109="","",MID(EF109,FIND("(",EF109)+1,4))</f>
        <v/>
      </c>
      <c r="EA109" s="103" t="str">
        <f>IF(ISNUMBER(SEARCH("*female*",EF109)),"female",IF(ISNUMBER(SEARCH("*male*",EF109)),"male",""))</f>
        <v/>
      </c>
      <c r="EB109" s="104" t="str">
        <f>IF(EF109="","",IF(ISERROR(MID(EF109,FIND("male,",EF109)+6,(FIND(")",EF109)-(FIND("male,",EF109)+6))))=TRUE,"missing/error",MID(EF109,FIND("male,",EF109)+6,(FIND(")",EF109)-(FIND("male,",EF109)+6)))))</f>
        <v/>
      </c>
      <c r="EC109" s="105" t="str">
        <f>IF(DY109="","",(MID(DY109,(SEARCH("^^",SUBSTITUTE(DY109," ","^^",LEN(DY109)-LEN(SUBSTITUTE(DY109," ","")))))+1,99)&amp;"_"&amp;LEFT(DY109,FIND(" ",DY109)-1)&amp;"_"&amp;DZ109))</f>
        <v/>
      </c>
      <c r="EE109" s="96"/>
      <c r="EF109" s="286"/>
      <c r="EG109" s="97" t="str">
        <f>IF(EK109="","",EG$3)</f>
        <v/>
      </c>
      <c r="EH109" s="98" t="str">
        <f>IF(EK109="","",EG$1)</f>
        <v/>
      </c>
      <c r="EI109" s="99"/>
      <c r="EJ109" s="100"/>
      <c r="EK109" s="101" t="str">
        <f>IF(ER109="","",IF(ISNUMBER(SEARCH(":",ER109)),MID(ER109,FIND(":",ER109)+2,FIND("(",ER109)-FIND(":",ER109)-3),LEFT(ER109,FIND("(",ER109)-2)))</f>
        <v/>
      </c>
      <c r="EL109" s="102" t="str">
        <f>IF(ER109="","",MID(ER109,FIND("(",ER109)+1,4))</f>
        <v/>
      </c>
      <c r="EM109" s="103" t="str">
        <f>IF(ISNUMBER(SEARCH("*female*",ER109)),"female",IF(ISNUMBER(SEARCH("*male*",ER109)),"male",""))</f>
        <v/>
      </c>
      <c r="EN109" s="104" t="str">
        <f>IF(ER109="","",IF(ISERROR(MID(ER109,FIND("male,",ER109)+6,(FIND(")",ER109)-(FIND("male,",ER109)+6))))=TRUE,"missing/error",MID(ER109,FIND("male,",ER109)+6,(FIND(")",ER109)-(FIND("male,",ER109)+6)))))</f>
        <v/>
      </c>
      <c r="EO109" s="105" t="str">
        <f>IF(EK109="","",(MID(EK109,(SEARCH("^^",SUBSTITUTE(EK109," ","^^",LEN(EK109)-LEN(SUBSTITUTE(EK109," ","")))))+1,99)&amp;"_"&amp;LEFT(EK109,FIND(" ",EK109)-1)&amp;"_"&amp;EL109))</f>
        <v/>
      </c>
      <c r="EQ109" s="96"/>
      <c r="ER109" s="286"/>
      <c r="ES109" s="97" t="str">
        <f>IF(EW109="","",ES$3)</f>
        <v/>
      </c>
      <c r="ET109" s="98" t="str">
        <f>IF(EW109="","",ES$1)</f>
        <v/>
      </c>
      <c r="EU109" s="99"/>
      <c r="EV109" s="100"/>
      <c r="EW109" s="101" t="str">
        <f>IF(FD109="","",IF(ISNUMBER(SEARCH(":",FD109)),MID(FD109,FIND(":",FD109)+2,FIND("(",FD109)-FIND(":",FD109)-3),LEFT(FD109,FIND("(",FD109)-2)))</f>
        <v/>
      </c>
      <c r="EX109" s="102" t="str">
        <f>IF(FD109="","",MID(FD109,FIND("(",FD109)+1,4))</f>
        <v/>
      </c>
      <c r="EY109" s="103" t="str">
        <f>IF(ISNUMBER(SEARCH("*female*",FD109)),"female",IF(ISNUMBER(SEARCH("*male*",FD109)),"male",""))</f>
        <v/>
      </c>
      <c r="EZ109" s="104" t="str">
        <f>IF(FD109="","",IF(ISERROR(MID(FD109,FIND("male,",FD109)+6,(FIND(")",FD109)-(FIND("male,",FD109)+6))))=TRUE,"missing/error",MID(FD109,FIND("male,",FD109)+6,(FIND(")",FD109)-(FIND("male,",FD109)+6)))))</f>
        <v/>
      </c>
      <c r="FA109" s="105" t="str">
        <f>IF(EW109="","",(MID(EW109,(SEARCH("^^",SUBSTITUTE(EW109," ","^^",LEN(EW109)-LEN(SUBSTITUTE(EW109," ","")))))+1,99)&amp;"_"&amp;LEFT(EW109,FIND(" ",EW109)-1)&amp;"_"&amp;EX109))</f>
        <v/>
      </c>
      <c r="FB109" s="2" t="str">
        <f>IF(FD109="","",IF((LEN(FD109)-LEN(SUBSTITUTE(FD109,"male","")))/LEN("male")&gt;1,"!",IF(RIGHT(FD109,1)=")","",IF(RIGHT(FD109,2)=") ","",IF(RIGHT(FD109,2)=").","","!!")))))</f>
        <v/>
      </c>
      <c r="FC109" s="96"/>
      <c r="FD109" s="286"/>
      <c r="FE109" s="97" t="str">
        <f>IF(FI109="","",FE$3)</f>
        <v/>
      </c>
      <c r="FF109" s="98" t="str">
        <f>IF(FI109="","",FE$1)</f>
        <v/>
      </c>
      <c r="FG109" s="99"/>
      <c r="FH109" s="100"/>
      <c r="FI109" s="101" t="str">
        <f>IF(FP109="","",IF(ISNUMBER(SEARCH(":",FP109)),MID(FP109,FIND(":",FP109)+2,FIND("(",FP109)-FIND(":",FP109)-3),LEFT(FP109,FIND("(",FP109)-2)))</f>
        <v/>
      </c>
      <c r="FJ109" s="102" t="str">
        <f>IF(FP109="","",MID(FP109,FIND("(",FP109)+1,4))</f>
        <v/>
      </c>
      <c r="FK109" s="103" t="str">
        <f>IF(ISNUMBER(SEARCH("*female*",FP109)),"female",IF(ISNUMBER(SEARCH("*male*",FP109)),"male",""))</f>
        <v/>
      </c>
      <c r="FL109" s="104" t="str">
        <f>IF(FP109="","",IF(ISERROR(MID(FP109,FIND("male,",FP109)+6,(FIND(")",FP109)-(FIND("male,",FP109)+6))))=TRUE,"missing/error",MID(FP109,FIND("male,",FP109)+6,(FIND(")",FP109)-(FIND("male,",FP109)+6)))))</f>
        <v/>
      </c>
      <c r="FM109" s="105" t="str">
        <f>IF(FI109="","",(MID(FI109,(SEARCH("^^",SUBSTITUTE(FI109," ","^^",LEN(FI109)-LEN(SUBSTITUTE(FI109," ","")))))+1,99)&amp;"_"&amp;LEFT(FI109,FIND(" ",FI109)-1)&amp;"_"&amp;FJ109))</f>
        <v/>
      </c>
      <c r="FO109" s="96"/>
      <c r="FP109" s="286"/>
      <c r="FQ109" s="97" t="str">
        <f>IF(FU109="","",FQ$3)</f>
        <v/>
      </c>
      <c r="FR109" s="98" t="str">
        <f>IF(FU109="","",FQ$1)</f>
        <v/>
      </c>
      <c r="FS109" s="99"/>
      <c r="FT109" s="100"/>
      <c r="FU109" s="101" t="str">
        <f>IF(GB109="","",IF(ISNUMBER(SEARCH(":",GB109)),MID(GB109,FIND(":",GB109)+2,FIND("(",GB109)-FIND(":",GB109)-3),LEFT(GB109,FIND("(",GB109)-2)))</f>
        <v/>
      </c>
      <c r="FV109" s="102" t="str">
        <f>IF(GB109="","",MID(GB109,FIND("(",GB109)+1,4))</f>
        <v/>
      </c>
      <c r="FW109" s="103" t="str">
        <f>IF(ISNUMBER(SEARCH("*female*",GB109)),"female",IF(ISNUMBER(SEARCH("*male*",GB109)),"male",""))</f>
        <v/>
      </c>
      <c r="FX109" s="104" t="str">
        <f>IF(GB109="","",IF(ISERROR(MID(GB109,FIND("male,",GB109)+6,(FIND(")",GB109)-(FIND("male,",GB109)+6))))=TRUE,"missing/error",MID(GB109,FIND("male,",GB109)+6,(FIND(")",GB109)-(FIND("male,",GB109)+6)))))</f>
        <v/>
      </c>
      <c r="FY109" s="105" t="str">
        <f>IF(FU109="","",(MID(FU109,(SEARCH("^^",SUBSTITUTE(FU109," ","^^",LEN(FU109)-LEN(SUBSTITUTE(FU109," ","")))))+1,99)&amp;"_"&amp;LEFT(FU109,FIND(" ",FU109)-1)&amp;"_"&amp;FV109))</f>
        <v/>
      </c>
      <c r="GA109" s="96"/>
      <c r="GB109" s="286"/>
      <c r="GC109" s="97" t="str">
        <f>IF(GG109="","",GC$3)</f>
        <v/>
      </c>
      <c r="GD109" s="98" t="str">
        <f>IF(GG109="","",GC$1)</f>
        <v/>
      </c>
      <c r="GE109" s="99"/>
      <c r="GF109" s="100"/>
      <c r="GG109" s="101" t="str">
        <f>IF(GN109="","",IF(ISNUMBER(SEARCH(":",GN109)),MID(GN109,FIND(":",GN109)+2,FIND("(",GN109)-FIND(":",GN109)-3),LEFT(GN109,FIND("(",GN109)-2)))</f>
        <v/>
      </c>
      <c r="GH109" s="102" t="str">
        <f>IF(GN109="","",MID(GN109,FIND("(",GN109)+1,4))</f>
        <v/>
      </c>
      <c r="GI109" s="103" t="str">
        <f>IF(ISNUMBER(SEARCH("*female*",GN109)),"female",IF(ISNUMBER(SEARCH("*male*",GN109)),"male",""))</f>
        <v/>
      </c>
      <c r="GJ109" s="104" t="str">
        <f>IF(GN109="","",IF(ISERROR(MID(GN109,FIND("male,",GN109)+6,(FIND(")",GN109)-(FIND("male,",GN109)+6))))=TRUE,"missing/error",MID(GN109,FIND("male,",GN109)+6,(FIND(")",GN109)-(FIND("male,",GN109)+6)))))</f>
        <v/>
      </c>
      <c r="GK109" s="105" t="str">
        <f>IF(GG109="","",(MID(GG109,(SEARCH("^^",SUBSTITUTE(GG109," ","^^",LEN(GG109)-LEN(SUBSTITUTE(GG109," ","")))))+1,99)&amp;"_"&amp;LEFT(GG109,FIND(" ",GG109)-1)&amp;"_"&amp;GH109))</f>
        <v/>
      </c>
      <c r="GL109" s="2" t="str">
        <f>IF(GN109="","",IF((LEN(GN109)-LEN(SUBSTITUTE(GN109,"male","")))/LEN("male")&gt;1,"!",IF(RIGHT(GN109,1)=")","",IF(RIGHT(GN109,2)=") ","",IF(RIGHT(GN109,2)=").","","!!")))))</f>
        <v/>
      </c>
      <c r="GM109" s="96"/>
      <c r="GN109" s="286"/>
      <c r="GO109" s="97" t="str">
        <f t="shared" si="484"/>
        <v/>
      </c>
      <c r="GP109" s="98" t="str">
        <f t="shared" si="485"/>
        <v/>
      </c>
      <c r="GQ109" s="99" t="str">
        <f t="shared" ref="GQ109:GQ116" si="537">IF(GS109="","",GO$2)</f>
        <v/>
      </c>
      <c r="GR109" s="100" t="str">
        <f t="shared" si="535"/>
        <v/>
      </c>
      <c r="GS109" s="101" t="str">
        <f t="shared" ref="GS109:GS116" si="538">IF(GZ109="","",IF(ISNUMBER(SEARCH(":",GZ109)),MID(GZ109,FIND(":",GZ109)+2,FIND("(",GZ109)-FIND(":",GZ109)-3),LEFT(GZ109,FIND("(",GZ109)-2)))</f>
        <v/>
      </c>
      <c r="GT109" s="102" t="str">
        <f t="shared" ref="GT109:GT116" si="539">IF(GZ109="","",MID(GZ109,FIND("(",GZ109)+1,4))</f>
        <v/>
      </c>
      <c r="GU109" s="103" t="str">
        <f t="shared" ref="GU109:GU116" si="540">IF(ISNUMBER(SEARCH("*female*",GZ109)),"female",IF(ISNUMBER(SEARCH("*male*",GZ109)),"male",""))</f>
        <v/>
      </c>
      <c r="GV109" s="104" t="str">
        <f t="shared" si="491"/>
        <v/>
      </c>
      <c r="GW109" s="105" t="str">
        <f t="shared" ref="GW109:GW116" si="541">IF(GS109="","",(MID(GS109,(SEARCH("^^",SUBSTITUTE(GS109," ","^^",LEN(GS109)-LEN(SUBSTITUTE(GS109," ","")))))+1,99)&amp;"_"&amp;LEFT(GS109,FIND(" ",GS109)-1)&amp;"_"&amp;GT109))</f>
        <v/>
      </c>
      <c r="GX109" s="2" t="str">
        <f t="shared" si="536"/>
        <v/>
      </c>
      <c r="GY109" s="96"/>
      <c r="GZ109" s="286"/>
      <c r="HA109" s="97" t="str">
        <f t="shared" ref="HA109:HA116" si="542">IF(HE109="","",HA$3)</f>
        <v/>
      </c>
      <c r="HB109" s="98" t="str">
        <f t="shared" ref="HB109:HB116" si="543">IF(HE109="","",HA$1)</f>
        <v/>
      </c>
      <c r="HC109" s="293" t="str">
        <f t="shared" si="430"/>
        <v/>
      </c>
      <c r="HD109" s="293" t="str">
        <f t="shared" si="431"/>
        <v/>
      </c>
      <c r="HE109" s="101" t="str">
        <f t="shared" ref="HE109:HE116" si="544">IF(HL109="","",IF(ISNUMBER(SEARCH(":",HL109)),MID(HL109,FIND(":",HL109)+2,FIND("(",HL109)-FIND(":",HL109)-3),LEFT(HL109,FIND("(",HL109)-2)))</f>
        <v/>
      </c>
      <c r="HF109" s="102" t="str">
        <f t="shared" ref="HF109:HF116" si="545">IF(HL109="","",MID(HL109,FIND("(",HL109)+1,4))</f>
        <v/>
      </c>
      <c r="HG109" s="103" t="str">
        <f t="shared" ref="HG109:HG116" si="546">IF(ISNUMBER(SEARCH("*female*",HL109)),"female",IF(ISNUMBER(SEARCH("*male*",HL109)),"male",""))</f>
        <v/>
      </c>
      <c r="HH109" s="104" t="str">
        <f t="shared" ref="HH109:HH116" si="547">IF(HL109="","",IF(ISERROR(MID(HL109,FIND("male,",HL109)+6,(FIND(")",HL109)-(FIND("male,",HL109)+6))))=TRUE,"missing/error",MID(HL109,FIND("male,",HL109)+6,(FIND(")",HL109)-(FIND("male,",HL109)+6)))))</f>
        <v/>
      </c>
      <c r="HI109" s="105" t="str">
        <f t="shared" ref="HI109:HI116" si="548">IF(HE109="","",(MID(HE109,(SEARCH("^^",SUBSTITUTE(HE109," ","^^",LEN(HE109)-LEN(SUBSTITUTE(HE109," ","")))))+1,99)&amp;"_"&amp;LEFT(HE109,FIND(" ",HE109)-1)&amp;"_"&amp;HF109))</f>
        <v/>
      </c>
      <c r="HJ109" s="2" t="str">
        <f t="shared" ref="HJ109:HJ116" si="549">IF(HL109="","",IF((LEN(HL109)-LEN(SUBSTITUTE(HL109,"male","")))/LEN("male")&gt;1,"!",IF(RIGHT(HL109,1)=")","",IF(RIGHT(HL109,2)=") ","",IF(RIGHT(HL109,2)=").","","!!")))))</f>
        <v/>
      </c>
      <c r="HK109" s="96"/>
      <c r="HL109" s="286"/>
      <c r="HM109" s="97" t="str">
        <f t="shared" ref="HM109:HM116" si="550">IF(HQ109="","",HM$3)</f>
        <v/>
      </c>
      <c r="HN109" s="98" t="str">
        <f t="shared" ref="HN109:HN116" si="551">IF(HQ109="","",HM$1)</f>
        <v/>
      </c>
      <c r="HO109" s="293" t="str">
        <f t="shared" si="482"/>
        <v/>
      </c>
      <c r="HP109" s="293" t="str">
        <f t="shared" si="483"/>
        <v/>
      </c>
      <c r="HQ109" s="101" t="str">
        <f t="shared" ref="HQ109:HQ116" si="552">IF(HX109="","",IF(ISNUMBER(SEARCH(":",HX109)),MID(HX109,FIND(":",HX109)+2,FIND("(",HX109)-FIND(":",HX109)-3),LEFT(HX109,FIND("(",HX109)-2)))</f>
        <v/>
      </c>
      <c r="HR109" s="102" t="str">
        <f t="shared" ref="HR109:HR116" si="553">IF(HX109="","",MID(HX109,FIND("(",HX109)+1,4))</f>
        <v/>
      </c>
      <c r="HS109" s="103" t="str">
        <f t="shared" ref="HS109:HS116" si="554">IF(ISNUMBER(SEARCH("*female*",HX109)),"female",IF(ISNUMBER(SEARCH("*male*",HX109)),"male",""))</f>
        <v/>
      </c>
      <c r="HT109" s="104" t="str">
        <f t="shared" si="357"/>
        <v/>
      </c>
      <c r="HU109" s="105" t="str">
        <f t="shared" ref="HU109:HU116" si="555">IF(HQ109="","",(MID(HQ109,(SEARCH("^^",SUBSTITUTE(HQ109," ","^^",LEN(HQ109)-LEN(SUBSTITUTE(HQ109," ","")))))+1,99)&amp;"_"&amp;LEFT(HQ109,FIND(" ",HQ109)-1)&amp;"_"&amp;HR109))</f>
        <v/>
      </c>
      <c r="HV109" s="2" t="str">
        <f t="shared" ref="HV109:HV116" si="556">IF(HX109="","",IF((LEN(HX109)-LEN(SUBSTITUTE(HX109,"male","")))/LEN("male")&gt;1,"!",IF(RIGHT(HX109,1)=")","",IF(RIGHT(HX109,2)=") ","",IF(RIGHT(HX109,2)=").","","!!")))))</f>
        <v/>
      </c>
      <c r="HW109" s="96"/>
      <c r="HX109" s="286"/>
      <c r="HY109" s="97" t="str">
        <f t="shared" ref="HY109:HY116" si="557">IF(IC109="","",HY$3)</f>
        <v/>
      </c>
      <c r="HZ109" s="98" t="str">
        <f t="shared" ref="HZ109:HZ116" si="558">IF(IC109="","",HY$1)</f>
        <v/>
      </c>
      <c r="IA109" s="293" t="str">
        <f t="shared" si="418"/>
        <v/>
      </c>
      <c r="IB109" s="293" t="str">
        <f t="shared" si="419"/>
        <v/>
      </c>
      <c r="IC109" s="101" t="str">
        <f t="shared" ref="IC109:IC116" si="559">IF(IJ109="","",IF(ISNUMBER(SEARCH(":",IJ109)),MID(IJ109,FIND(":",IJ109)+2,FIND("(",IJ109)-FIND(":",IJ109)-3),LEFT(IJ109,FIND("(",IJ109)-2)))</f>
        <v/>
      </c>
      <c r="ID109" s="102" t="str">
        <f t="shared" ref="ID109:ID116" si="560">IF(IJ109="","",MID(IJ109,FIND("(",IJ109)+1,4))</f>
        <v/>
      </c>
      <c r="IE109" s="103" t="str">
        <f t="shared" ref="IE109:IE116" si="561">IF(ISNUMBER(SEARCH("*female*",IJ109)),"female",IF(ISNUMBER(SEARCH("*male*",IJ109)),"male",""))</f>
        <v/>
      </c>
      <c r="IF109" s="104" t="str">
        <f t="shared" ref="IF109:IF116" si="562">IF(IJ109="","",IF(ISERROR(MID(IJ109,FIND("male,",IJ109)+6,(FIND(")",IJ109)-(FIND("male,",IJ109)+6))))=TRUE,"missing/error",MID(IJ109,FIND("male,",IJ109)+6,(FIND(")",IJ109)-(FIND("male,",IJ109)+6)))))</f>
        <v/>
      </c>
      <c r="IG109" s="105" t="str">
        <f t="shared" ref="IG109:IG116" si="563">IF(IC109="","",(MID(IC109,(SEARCH("^^",SUBSTITUTE(IC109," ","^^",LEN(IC109)-LEN(SUBSTITUTE(IC109," ","")))))+1,99)&amp;"_"&amp;LEFT(IC109,FIND(" ",IC109)-1)&amp;"_"&amp;ID109))</f>
        <v/>
      </c>
      <c r="IH109" s="2" t="str">
        <f t="shared" ref="IH109:IH116" si="564">IF(IJ109="","",IF((LEN(IJ109)-LEN(SUBSTITUTE(IJ109,"male","")))/LEN("male")&gt;1,"!",IF(RIGHT(IJ109,1)=")","",IF(RIGHT(IJ109,2)=") ","",IF(RIGHT(IJ109,2)=").","","!!")))))</f>
        <v/>
      </c>
      <c r="II109" s="96"/>
      <c r="IJ109" s="286"/>
      <c r="IK109" s="291">
        <f t="shared" si="517"/>
        <v>44856</v>
      </c>
      <c r="IL109" s="292" t="str">
        <f t="shared" si="518"/>
        <v>Draghi I</v>
      </c>
      <c r="IM109" s="293">
        <f t="shared" si="519"/>
        <v>44240</v>
      </c>
      <c r="IN109" s="293">
        <f t="shared" si="520"/>
        <v>44856</v>
      </c>
      <c r="IO109" s="294" t="str">
        <f t="shared" si="521"/>
        <v>Enrico Giovannini</v>
      </c>
      <c r="IP109" s="295" t="str">
        <f t="shared" si="522"/>
        <v>1957</v>
      </c>
      <c r="IQ109" s="296" t="str">
        <f t="shared" si="523"/>
        <v>male</v>
      </c>
      <c r="IR109" s="297" t="str">
        <f t="shared" si="524"/>
        <v>it_independent01</v>
      </c>
      <c r="IS109" s="298" t="str">
        <f t="shared" si="525"/>
        <v>Giovannini_Enrico_1957</v>
      </c>
      <c r="IT109" s="299" t="str">
        <f t="shared" si="526"/>
        <v/>
      </c>
      <c r="IU109" s="300"/>
      <c r="IV109" s="286" t="s">
        <v>2649</v>
      </c>
      <c r="IW109" s="97" t="str">
        <f t="shared" si="407"/>
        <v/>
      </c>
      <c r="IX109" s="98" t="str">
        <f t="shared" si="408"/>
        <v/>
      </c>
      <c r="IY109" s="293" t="str">
        <f t="shared" si="360"/>
        <v/>
      </c>
      <c r="IZ109" s="293" t="str">
        <f t="shared" si="361"/>
        <v/>
      </c>
      <c r="JA109" s="101" t="str">
        <f t="shared" si="409"/>
        <v/>
      </c>
      <c r="JB109" s="102" t="str">
        <f t="shared" si="410"/>
        <v/>
      </c>
      <c r="JC109" s="103" t="str">
        <f t="shared" si="411"/>
        <v/>
      </c>
      <c r="JD109" s="104" t="str">
        <f t="shared" si="412"/>
        <v/>
      </c>
      <c r="JE109" s="105" t="str">
        <f t="shared" si="413"/>
        <v/>
      </c>
      <c r="JG109" s="4"/>
      <c r="JI109" s="97"/>
      <c r="JJ109" s="98"/>
      <c r="JK109" s="99"/>
      <c r="JL109" s="4"/>
      <c r="JM109" s="101"/>
      <c r="JN109" s="102"/>
      <c r="JO109" s="103"/>
      <c r="JP109" s="104"/>
      <c r="JQ109" s="105"/>
      <c r="JS109" s="4"/>
      <c r="JU109" s="97"/>
      <c r="JV109" s="98"/>
      <c r="JW109" s="99"/>
      <c r="JX109" s="4"/>
      <c r="JY109" s="101"/>
      <c r="JZ109" s="102"/>
      <c r="KA109" s="103"/>
      <c r="KB109" s="104"/>
      <c r="KC109" s="105"/>
      <c r="KE109" s="4"/>
    </row>
    <row r="110" spans="1:292" ht="13.5" customHeight="1" x14ac:dyDescent="0.2">
      <c r="A110" s="21"/>
      <c r="B110" s="2" t="s">
        <v>374</v>
      </c>
      <c r="C110" s="2" t="s">
        <v>375</v>
      </c>
      <c r="E110" s="97" t="s">
        <v>286</v>
      </c>
      <c r="F110" s="98" t="s">
        <v>286</v>
      </c>
      <c r="G110" s="99"/>
      <c r="H110" s="100"/>
      <c r="I110" s="101" t="s">
        <v>286</v>
      </c>
      <c r="J110" s="102" t="s">
        <v>286</v>
      </c>
      <c r="K110" s="103" t="s">
        <v>286</v>
      </c>
      <c r="L110" s="104" t="s">
        <v>286</v>
      </c>
      <c r="M110" s="105" t="s">
        <v>286</v>
      </c>
      <c r="O110" s="96"/>
      <c r="P110" s="286"/>
      <c r="Q110" s="97" t="s">
        <v>286</v>
      </c>
      <c r="R110" s="98" t="s">
        <v>286</v>
      </c>
      <c r="S110" s="99"/>
      <c r="T110" s="100"/>
      <c r="U110" s="101" t="s">
        <v>286</v>
      </c>
      <c r="V110" s="102" t="s">
        <v>286</v>
      </c>
      <c r="W110" s="103" t="s">
        <v>286</v>
      </c>
      <c r="X110" s="104" t="s">
        <v>286</v>
      </c>
      <c r="Y110" s="105" t="s">
        <v>286</v>
      </c>
      <c r="Z110" s="2" t="s">
        <v>286</v>
      </c>
      <c r="AA110" s="96"/>
      <c r="AB110" s="286"/>
      <c r="AC110" s="97" t="s">
        <v>286</v>
      </c>
      <c r="AD110" s="98" t="s">
        <v>286</v>
      </c>
      <c r="AE110" s="99" t="s">
        <v>286</v>
      </c>
      <c r="AF110" s="100" t="s">
        <v>286</v>
      </c>
      <c r="AG110" s="101" t="s">
        <v>286</v>
      </c>
      <c r="AH110" s="102" t="s">
        <v>286</v>
      </c>
      <c r="AI110" s="103" t="s">
        <v>286</v>
      </c>
      <c r="AJ110" s="104" t="s">
        <v>286</v>
      </c>
      <c r="AK110" s="105" t="s">
        <v>286</v>
      </c>
      <c r="AM110" s="96"/>
      <c r="AN110" s="286"/>
      <c r="AO110" s="97" t="s">
        <v>286</v>
      </c>
      <c r="AP110" s="98" t="s">
        <v>286</v>
      </c>
      <c r="AQ110" s="99" t="s">
        <v>286</v>
      </c>
      <c r="AR110" s="100" t="s">
        <v>286</v>
      </c>
      <c r="AS110" s="101" t="s">
        <v>286</v>
      </c>
      <c r="AT110" s="102" t="s">
        <v>286</v>
      </c>
      <c r="AU110" s="103" t="s">
        <v>286</v>
      </c>
      <c r="AV110" s="104" t="s">
        <v>286</v>
      </c>
      <c r="AW110" s="105" t="s">
        <v>286</v>
      </c>
      <c r="AX110" s="2" t="s">
        <v>286</v>
      </c>
      <c r="AY110" s="96"/>
      <c r="AZ110" s="286"/>
      <c r="BA110" s="97" t="s">
        <v>286</v>
      </c>
      <c r="BB110" s="98" t="s">
        <v>286</v>
      </c>
      <c r="BC110" s="99" t="s">
        <v>286</v>
      </c>
      <c r="BD110" s="100" t="s">
        <v>286</v>
      </c>
      <c r="BE110" s="101" t="s">
        <v>286</v>
      </c>
      <c r="BF110" s="102" t="s">
        <v>286</v>
      </c>
      <c r="BG110" s="103" t="s">
        <v>286</v>
      </c>
      <c r="BH110" s="104" t="s">
        <v>286</v>
      </c>
      <c r="BI110" s="105" t="s">
        <v>286</v>
      </c>
      <c r="BJ110" s="2" t="s">
        <v>286</v>
      </c>
      <c r="BK110" s="96"/>
      <c r="BL110" s="286"/>
      <c r="BM110" s="97" t="s">
        <v>286</v>
      </c>
      <c r="BN110" s="98" t="s">
        <v>286</v>
      </c>
      <c r="BO110" s="99" t="s">
        <v>286</v>
      </c>
      <c r="BP110" s="100" t="s">
        <v>286</v>
      </c>
      <c r="BQ110" s="101" t="s">
        <v>286</v>
      </c>
      <c r="BR110" s="102" t="s">
        <v>286</v>
      </c>
      <c r="BS110" s="103" t="s">
        <v>286</v>
      </c>
      <c r="BT110" s="104" t="s">
        <v>286</v>
      </c>
      <c r="BU110" s="105" t="s">
        <v>286</v>
      </c>
      <c r="BV110" s="2" t="s">
        <v>286</v>
      </c>
      <c r="BW110" s="96"/>
      <c r="BX110" s="286"/>
      <c r="BY110" s="97" t="s">
        <v>286</v>
      </c>
      <c r="BZ110" s="98" t="s">
        <v>286</v>
      </c>
      <c r="CA110" s="99" t="s">
        <v>286</v>
      </c>
      <c r="CB110" s="100" t="s">
        <v>286</v>
      </c>
      <c r="CC110" s="101" t="s">
        <v>286</v>
      </c>
      <c r="CD110" s="102" t="s">
        <v>286</v>
      </c>
      <c r="CE110" s="103" t="s">
        <v>286</v>
      </c>
      <c r="CF110" s="104" t="s">
        <v>286</v>
      </c>
      <c r="CG110" s="105" t="s">
        <v>286</v>
      </c>
      <c r="CH110" s="2" t="s">
        <v>286</v>
      </c>
      <c r="CI110" s="96"/>
      <c r="CJ110" s="286"/>
      <c r="CK110" s="97" t="s">
        <v>286</v>
      </c>
      <c r="CL110" s="98" t="s">
        <v>286</v>
      </c>
      <c r="CM110" s="99" t="s">
        <v>286</v>
      </c>
      <c r="CN110" s="100" t="s">
        <v>286</v>
      </c>
      <c r="CO110" s="101" t="s">
        <v>286</v>
      </c>
      <c r="CP110" s="102" t="s">
        <v>286</v>
      </c>
      <c r="CQ110" s="103" t="s">
        <v>286</v>
      </c>
      <c r="CR110" s="104" t="s">
        <v>286</v>
      </c>
      <c r="CS110" s="105" t="s">
        <v>286</v>
      </c>
      <c r="CT110" s="2" t="s">
        <v>286</v>
      </c>
      <c r="CU110" s="96"/>
      <c r="CV110" s="286"/>
      <c r="CW110" s="97" t="s">
        <v>286</v>
      </c>
      <c r="CX110" s="98" t="s">
        <v>286</v>
      </c>
      <c r="CY110" s="99" t="s">
        <v>286</v>
      </c>
      <c r="CZ110" s="100" t="s">
        <v>286</v>
      </c>
      <c r="DA110" s="101" t="s">
        <v>286</v>
      </c>
      <c r="DB110" s="102" t="s">
        <v>286</v>
      </c>
      <c r="DC110" s="103" t="s">
        <v>286</v>
      </c>
      <c r="DD110" s="104" t="s">
        <v>286</v>
      </c>
      <c r="DE110" s="105" t="s">
        <v>286</v>
      </c>
      <c r="DF110" s="2" t="s">
        <v>286</v>
      </c>
      <c r="DG110" s="96"/>
      <c r="DH110" s="286"/>
      <c r="DI110" s="97" t="s">
        <v>286</v>
      </c>
      <c r="DJ110" s="98" t="s">
        <v>286</v>
      </c>
      <c r="DK110" s="99" t="s">
        <v>286</v>
      </c>
      <c r="DL110" s="100" t="s">
        <v>286</v>
      </c>
      <c r="DM110" s="101" t="s">
        <v>286</v>
      </c>
      <c r="DN110" s="102" t="s">
        <v>286</v>
      </c>
      <c r="DO110" s="103" t="s">
        <v>286</v>
      </c>
      <c r="DP110" s="104" t="s">
        <v>286</v>
      </c>
      <c r="DQ110" s="105" t="s">
        <v>286</v>
      </c>
      <c r="DR110" s="2" t="s">
        <v>286</v>
      </c>
      <c r="DS110" s="96"/>
      <c r="DT110" s="286"/>
      <c r="DU110" s="97">
        <v>38465</v>
      </c>
      <c r="DV110" s="98" t="s">
        <v>517</v>
      </c>
      <c r="DW110" s="284">
        <v>37053</v>
      </c>
      <c r="DX110" s="100">
        <v>38465</v>
      </c>
      <c r="DY110" s="101" t="s">
        <v>892</v>
      </c>
      <c r="DZ110" s="102" t="s">
        <v>535</v>
      </c>
      <c r="EA110" s="103" t="s">
        <v>531</v>
      </c>
      <c r="EB110" s="104" t="s">
        <v>1434</v>
      </c>
      <c r="EC110" s="105" t="s">
        <v>893</v>
      </c>
      <c r="EE110" s="96"/>
      <c r="EF110" s="286" t="s">
        <v>1194</v>
      </c>
      <c r="EG110" s="97">
        <v>38854</v>
      </c>
      <c r="EH110" s="98" t="s">
        <v>518</v>
      </c>
      <c r="EI110" s="99">
        <v>38465</v>
      </c>
      <c r="EJ110" s="100">
        <v>38854</v>
      </c>
      <c r="EK110" s="101" t="s">
        <v>892</v>
      </c>
      <c r="EL110" s="102" t="s">
        <v>535</v>
      </c>
      <c r="EM110" s="103" t="s">
        <v>531</v>
      </c>
      <c r="EN110" s="104" t="s">
        <v>1434</v>
      </c>
      <c r="EO110" s="105" t="s">
        <v>893</v>
      </c>
      <c r="EQ110" s="96"/>
      <c r="ER110" s="286" t="s">
        <v>1194</v>
      </c>
      <c r="ES110" s="97" t="s">
        <v>286</v>
      </c>
      <c r="ET110" s="98" t="s">
        <v>286</v>
      </c>
      <c r="EU110" s="99" t="s">
        <v>286</v>
      </c>
      <c r="EV110" s="100" t="s">
        <v>286</v>
      </c>
      <c r="EW110" s="101" t="s">
        <v>286</v>
      </c>
      <c r="EX110" s="102" t="s">
        <v>286</v>
      </c>
      <c r="EY110" s="103" t="s">
        <v>286</v>
      </c>
      <c r="EZ110" s="104" t="s">
        <v>286</v>
      </c>
      <c r="FA110" s="105" t="s">
        <v>286</v>
      </c>
      <c r="FB110" s="2" t="s">
        <v>286</v>
      </c>
      <c r="FC110" s="96"/>
      <c r="FD110" s="286"/>
      <c r="FE110" s="97" t="s">
        <v>286</v>
      </c>
      <c r="FF110" s="98" t="s">
        <v>286</v>
      </c>
      <c r="FG110" s="99" t="s">
        <v>286</v>
      </c>
      <c r="FH110" s="100" t="s">
        <v>286</v>
      </c>
      <c r="FI110" s="101" t="s">
        <v>286</v>
      </c>
      <c r="FJ110" s="102" t="s">
        <v>286</v>
      </c>
      <c r="FK110" s="103" t="s">
        <v>286</v>
      </c>
      <c r="FL110" s="104" t="s">
        <v>286</v>
      </c>
      <c r="FM110" s="105" t="s">
        <v>286</v>
      </c>
      <c r="FO110" s="96"/>
      <c r="FP110" s="286"/>
      <c r="FQ110" s="97" t="s">
        <v>286</v>
      </c>
      <c r="FR110" s="98" t="s">
        <v>286</v>
      </c>
      <c r="FS110" s="99" t="s">
        <v>286</v>
      </c>
      <c r="FT110" s="100" t="s">
        <v>286</v>
      </c>
      <c r="FU110" s="101" t="s">
        <v>286</v>
      </c>
      <c r="FV110" s="102" t="s">
        <v>286</v>
      </c>
      <c r="FW110" s="103" t="s">
        <v>286</v>
      </c>
      <c r="FX110" s="104" t="s">
        <v>286</v>
      </c>
      <c r="FY110" s="105" t="s">
        <v>286</v>
      </c>
      <c r="GA110" s="96"/>
      <c r="GB110" s="286"/>
      <c r="GC110" s="97" t="s">
        <v>286</v>
      </c>
      <c r="GD110" s="98" t="s">
        <v>286</v>
      </c>
      <c r="GE110" s="99" t="s">
        <v>286</v>
      </c>
      <c r="GF110" s="100" t="s">
        <v>286</v>
      </c>
      <c r="GG110" s="101" t="s">
        <v>286</v>
      </c>
      <c r="GH110" s="102" t="s">
        <v>286</v>
      </c>
      <c r="GI110" s="103" t="s">
        <v>286</v>
      </c>
      <c r="GJ110" s="104" t="s">
        <v>286</v>
      </c>
      <c r="GK110" s="105" t="s">
        <v>286</v>
      </c>
      <c r="GL110" s="2" t="s">
        <v>286</v>
      </c>
      <c r="GM110" s="96"/>
      <c r="GN110" s="286"/>
      <c r="GO110" s="97" t="str">
        <f t="shared" si="484"/>
        <v/>
      </c>
      <c r="GP110" s="98" t="str">
        <f t="shared" si="485"/>
        <v/>
      </c>
      <c r="GQ110" s="99" t="str">
        <f t="shared" si="537"/>
        <v/>
      </c>
      <c r="GR110" s="100" t="str">
        <f t="shared" si="535"/>
        <v/>
      </c>
      <c r="GS110" s="101" t="str">
        <f t="shared" si="538"/>
        <v/>
      </c>
      <c r="GT110" s="102" t="str">
        <f t="shared" si="539"/>
        <v/>
      </c>
      <c r="GU110" s="103" t="str">
        <f t="shared" si="540"/>
        <v/>
      </c>
      <c r="GV110" s="104" t="str">
        <f t="shared" si="491"/>
        <v/>
      </c>
      <c r="GW110" s="105" t="str">
        <f t="shared" si="541"/>
        <v/>
      </c>
      <c r="GX110" s="2" t="str">
        <f t="shared" si="536"/>
        <v/>
      </c>
      <c r="GY110" s="96"/>
      <c r="GZ110" s="286"/>
      <c r="HA110" s="97" t="str">
        <f t="shared" si="542"/>
        <v/>
      </c>
      <c r="HB110" s="98" t="str">
        <f t="shared" si="543"/>
        <v/>
      </c>
      <c r="HC110" s="293" t="str">
        <f t="shared" si="430"/>
        <v/>
      </c>
      <c r="HD110" s="293" t="str">
        <f t="shared" si="431"/>
        <v/>
      </c>
      <c r="HE110" s="101" t="str">
        <f t="shared" si="544"/>
        <v/>
      </c>
      <c r="HF110" s="102" t="str">
        <f t="shared" si="545"/>
        <v/>
      </c>
      <c r="HG110" s="103" t="str">
        <f t="shared" si="546"/>
        <v/>
      </c>
      <c r="HH110" s="104" t="str">
        <f t="shared" si="547"/>
        <v/>
      </c>
      <c r="HI110" s="105" t="str">
        <f t="shared" si="548"/>
        <v/>
      </c>
      <c r="HJ110" s="2" t="str">
        <f t="shared" si="549"/>
        <v/>
      </c>
      <c r="HK110" s="96"/>
      <c r="HL110" s="286"/>
      <c r="HM110" s="97" t="str">
        <f t="shared" si="550"/>
        <v/>
      </c>
      <c r="HN110" s="98" t="str">
        <f t="shared" si="551"/>
        <v/>
      </c>
      <c r="HO110" s="293" t="str">
        <f t="shared" si="482"/>
        <v/>
      </c>
      <c r="HP110" s="293" t="str">
        <f t="shared" si="483"/>
        <v/>
      </c>
      <c r="HQ110" s="101" t="str">
        <f t="shared" si="552"/>
        <v/>
      </c>
      <c r="HR110" s="102" t="str">
        <f t="shared" si="553"/>
        <v/>
      </c>
      <c r="HS110" s="103" t="str">
        <f t="shared" si="554"/>
        <v/>
      </c>
      <c r="HT110" s="104" t="str">
        <f t="shared" si="357"/>
        <v/>
      </c>
      <c r="HU110" s="105" t="str">
        <f t="shared" si="555"/>
        <v/>
      </c>
      <c r="HV110" s="2" t="str">
        <f t="shared" si="556"/>
        <v/>
      </c>
      <c r="HW110" s="96"/>
      <c r="HX110" s="286"/>
      <c r="HY110" s="97" t="str">
        <f t="shared" si="557"/>
        <v/>
      </c>
      <c r="HZ110" s="98" t="str">
        <f t="shared" si="558"/>
        <v/>
      </c>
      <c r="IA110" s="293" t="str">
        <f t="shared" si="418"/>
        <v/>
      </c>
      <c r="IB110" s="293" t="str">
        <f t="shared" si="419"/>
        <v/>
      </c>
      <c r="IC110" s="101" t="str">
        <f t="shared" si="559"/>
        <v/>
      </c>
      <c r="ID110" s="102" t="str">
        <f t="shared" si="560"/>
        <v/>
      </c>
      <c r="IE110" s="103" t="str">
        <f t="shared" si="561"/>
        <v/>
      </c>
      <c r="IF110" s="104" t="str">
        <f t="shared" si="562"/>
        <v/>
      </c>
      <c r="IG110" s="105" t="str">
        <f t="shared" si="563"/>
        <v/>
      </c>
      <c r="IH110" s="2" t="str">
        <f t="shared" si="564"/>
        <v/>
      </c>
      <c r="II110" s="96"/>
      <c r="IJ110" s="286"/>
      <c r="IK110" s="291" t="str">
        <f t="shared" si="517"/>
        <v/>
      </c>
      <c r="IL110" s="292" t="str">
        <f t="shared" si="518"/>
        <v/>
      </c>
      <c r="IM110" s="293" t="str">
        <f t="shared" si="519"/>
        <v/>
      </c>
      <c r="IN110" s="293" t="str">
        <f t="shared" si="520"/>
        <v/>
      </c>
      <c r="IO110" s="294" t="str">
        <f t="shared" si="521"/>
        <v/>
      </c>
      <c r="IP110" s="295" t="str">
        <f t="shared" si="522"/>
        <v/>
      </c>
      <c r="IQ110" s="296" t="str">
        <f t="shared" si="523"/>
        <v/>
      </c>
      <c r="IR110" s="297" t="str">
        <f t="shared" si="524"/>
        <v/>
      </c>
      <c r="IS110" s="298" t="str">
        <f t="shared" si="525"/>
        <v/>
      </c>
      <c r="IT110" s="299" t="str">
        <f t="shared" si="526"/>
        <v/>
      </c>
      <c r="IU110" s="300"/>
      <c r="IV110" s="286"/>
      <c r="IW110" s="97" t="str">
        <f t="shared" si="407"/>
        <v/>
      </c>
      <c r="IX110" s="98" t="str">
        <f t="shared" si="408"/>
        <v/>
      </c>
      <c r="IY110" s="293" t="str">
        <f t="shared" si="360"/>
        <v/>
      </c>
      <c r="IZ110" s="293" t="str">
        <f t="shared" si="361"/>
        <v/>
      </c>
      <c r="JA110" s="101" t="str">
        <f t="shared" si="409"/>
        <v/>
      </c>
      <c r="JB110" s="102" t="str">
        <f t="shared" si="410"/>
        <v/>
      </c>
      <c r="JC110" s="103" t="str">
        <f t="shared" si="411"/>
        <v/>
      </c>
      <c r="JD110" s="104" t="str">
        <f t="shared" si="412"/>
        <v/>
      </c>
      <c r="JE110" s="105" t="str">
        <f t="shared" si="413"/>
        <v/>
      </c>
      <c r="JF110" s="2" t="str">
        <f>IF(JH110="","",IF((LEN(JH110)-LEN(SUBSTITUTE(JH110,"male","")))/LEN("male")&gt;1,"!",IF(RIGHT(JH110,1)=")","",IF(RIGHT(JH110,2)=") ","",IF(RIGHT(JH110,2)=").","","!!")))))</f>
        <v/>
      </c>
      <c r="JG110" s="96"/>
      <c r="JH110" s="286"/>
      <c r="JI110" s="97" t="str">
        <f>IF(JM110="","",JI$3)</f>
        <v/>
      </c>
      <c r="JJ110" s="98" t="str">
        <f>IF(JM110="","",JI$1)</f>
        <v/>
      </c>
      <c r="JK110" s="99"/>
      <c r="JL110" s="100"/>
      <c r="JM110" s="101" t="str">
        <f>IF(JT110="","",IF(ISNUMBER(SEARCH(":",JT110)),MID(JT110,FIND(":",JT110)+2,FIND("(",JT110)-FIND(":",JT110)-3),LEFT(JT110,FIND("(",JT110)-2)))</f>
        <v/>
      </c>
      <c r="JN110" s="102" t="str">
        <f>IF(JT110="","",MID(JT110,FIND("(",JT110)+1,4))</f>
        <v/>
      </c>
      <c r="JO110" s="103" t="str">
        <f>IF(ISNUMBER(SEARCH("*female*",JT110)),"female",IF(ISNUMBER(SEARCH("*male*",JT110)),"male",""))</f>
        <v/>
      </c>
      <c r="JP110" s="104" t="str">
        <f>IF(JT110="","",IF(ISERROR(MID(JT110,FIND("male,",JT110)+6,(FIND(")",JT110)-(FIND("male,",JT110)+6))))=TRUE,"missing/error",MID(JT110,FIND("male,",JT110)+6,(FIND(")",JT110)-(FIND("male,",JT110)+6)))))</f>
        <v/>
      </c>
      <c r="JQ110" s="105" t="str">
        <f>IF(JM110="","",(MID(JM110,(SEARCH("^^",SUBSTITUTE(JM110," ","^^",LEN(JM110)-LEN(SUBSTITUTE(JM110," ","")))))+1,99)&amp;"_"&amp;LEFT(JM110,FIND(" ",JM110)-1)&amp;"_"&amp;JN110))</f>
        <v/>
      </c>
      <c r="JR110" s="2" t="str">
        <f>IF(JT110="","",IF((LEN(JT110)-LEN(SUBSTITUTE(JT110,"male","")))/LEN("male")&gt;1,"!",IF(RIGHT(JT110,1)=")","",IF(RIGHT(JT110,2)=") ","",IF(RIGHT(JT110,2)=").","","!!")))))</f>
        <v/>
      </c>
      <c r="JS110" s="96"/>
      <c r="JT110" s="286"/>
      <c r="JU110" s="97" t="str">
        <f>IF(JY110="","",JU$3)</f>
        <v/>
      </c>
      <c r="JV110" s="98" t="str">
        <f>IF(JY110="","",JU$1)</f>
        <v/>
      </c>
      <c r="JW110" s="99"/>
      <c r="JX110" s="100"/>
      <c r="JY110" s="101" t="str">
        <f>IF(KF110="","",IF(ISNUMBER(SEARCH(":",KF110)),MID(KF110,FIND(":",KF110)+2,FIND("(",KF110)-FIND(":",KF110)-3),LEFT(KF110,FIND("(",KF110)-2)))</f>
        <v/>
      </c>
      <c r="JZ110" s="102" t="str">
        <f>IF(KF110="","",MID(KF110,FIND("(",KF110)+1,4))</f>
        <v/>
      </c>
      <c r="KA110" s="103" t="str">
        <f>IF(ISNUMBER(SEARCH("*female*",KF110)),"female",IF(ISNUMBER(SEARCH("*male*",KF110)),"male",""))</f>
        <v/>
      </c>
      <c r="KB110" s="104" t="str">
        <f>IF(KF110="","",IF(ISERROR(MID(KF110,FIND("male,",KF110)+6,(FIND(")",KF110)-(FIND("male,",KF110)+6))))=TRUE,"missing/error",MID(KF110,FIND("male,",KF110)+6,(FIND(")",KF110)-(FIND("male,",KF110)+6)))))</f>
        <v/>
      </c>
      <c r="KC110" s="105" t="str">
        <f>IF(JY110="","",(MID(JY110,(SEARCH("^^",SUBSTITUTE(JY110," ","^^",LEN(JY110)-LEN(SUBSTITUTE(JY110," ","")))))+1,99)&amp;"_"&amp;LEFT(JY110,FIND(" ",JY110)-1)&amp;"_"&amp;JZ110))</f>
        <v/>
      </c>
      <c r="KD110" s="2" t="str">
        <f>IF(KF110="","",IF((LEN(KF110)-LEN(SUBSTITUTE(KF110,"male","")))/LEN("male")&gt;1,"!",IF(RIGHT(KF110,1)=")","",IF(RIGHT(KF110,2)=") ","",IF(RIGHT(KF110,2)=").","","!!")))))</f>
        <v/>
      </c>
      <c r="KE110" s="96"/>
      <c r="KF110" s="286"/>
    </row>
    <row r="111" spans="1:292" ht="13.5" customHeight="1" x14ac:dyDescent="0.2">
      <c r="A111" s="21"/>
      <c r="B111" s="2" t="s">
        <v>435</v>
      </c>
      <c r="C111" s="2" t="s">
        <v>436</v>
      </c>
      <c r="E111" s="97" t="s">
        <v>286</v>
      </c>
      <c r="F111" s="98" t="s">
        <v>286</v>
      </c>
      <c r="G111" s="99" t="s">
        <v>286</v>
      </c>
      <c r="H111" s="100" t="s">
        <v>286</v>
      </c>
      <c r="I111" s="101" t="s">
        <v>286</v>
      </c>
      <c r="J111" s="102" t="s">
        <v>286</v>
      </c>
      <c r="K111" s="103" t="s">
        <v>286</v>
      </c>
      <c r="L111" s="104" t="s">
        <v>286</v>
      </c>
      <c r="M111" s="105" t="s">
        <v>286</v>
      </c>
      <c r="O111" s="96"/>
      <c r="P111" s="286"/>
      <c r="Q111" s="97">
        <v>33718</v>
      </c>
      <c r="R111" s="98" t="s">
        <v>507</v>
      </c>
      <c r="S111" s="99">
        <v>33340</v>
      </c>
      <c r="T111" s="100">
        <v>33718</v>
      </c>
      <c r="U111" s="101" t="s">
        <v>1069</v>
      </c>
      <c r="V111" s="102" t="s">
        <v>545</v>
      </c>
      <c r="W111" s="103" t="s">
        <v>531</v>
      </c>
      <c r="X111" s="104" t="s">
        <v>1328</v>
      </c>
      <c r="Y111" s="105" t="s">
        <v>1070</v>
      </c>
      <c r="Z111" s="2" t="s">
        <v>286</v>
      </c>
      <c r="AA111" s="96"/>
      <c r="AB111" s="286" t="s">
        <v>1194</v>
      </c>
      <c r="AC111" s="97" t="s">
        <v>286</v>
      </c>
      <c r="AD111" s="98" t="s">
        <v>286</v>
      </c>
      <c r="AE111" s="99" t="s">
        <v>286</v>
      </c>
      <c r="AF111" s="100" t="s">
        <v>286</v>
      </c>
      <c r="AG111" s="101" t="s">
        <v>286</v>
      </c>
      <c r="AH111" s="102" t="s">
        <v>286</v>
      </c>
      <c r="AI111" s="103" t="s">
        <v>286</v>
      </c>
      <c r="AJ111" s="104" t="s">
        <v>286</v>
      </c>
      <c r="AK111" s="105" t="s">
        <v>286</v>
      </c>
      <c r="AM111" s="96"/>
      <c r="AN111" s="286"/>
      <c r="AO111" s="97" t="s">
        <v>286</v>
      </c>
      <c r="AP111" s="98" t="s">
        <v>286</v>
      </c>
      <c r="AQ111" s="99" t="s">
        <v>286</v>
      </c>
      <c r="AR111" s="100" t="s">
        <v>286</v>
      </c>
      <c r="AS111" s="101" t="s">
        <v>286</v>
      </c>
      <c r="AT111" s="102" t="s">
        <v>286</v>
      </c>
      <c r="AU111" s="103" t="s">
        <v>286</v>
      </c>
      <c r="AV111" s="104" t="s">
        <v>286</v>
      </c>
      <c r="AW111" s="105" t="s">
        <v>286</v>
      </c>
      <c r="AX111" s="2" t="s">
        <v>286</v>
      </c>
      <c r="AY111" s="96"/>
      <c r="AZ111" s="286"/>
      <c r="BA111" s="97">
        <v>34716</v>
      </c>
      <c r="BB111" s="98" t="s">
        <v>511</v>
      </c>
      <c r="BC111" s="99">
        <v>34464</v>
      </c>
      <c r="BD111" s="100">
        <v>34716</v>
      </c>
      <c r="BE111" s="101" t="s">
        <v>1071</v>
      </c>
      <c r="BF111" s="102" t="s">
        <v>616</v>
      </c>
      <c r="BG111" s="103" t="s">
        <v>531</v>
      </c>
      <c r="BH111" s="104" t="s">
        <v>1387</v>
      </c>
      <c r="BI111" s="105" t="s">
        <v>1072</v>
      </c>
      <c r="BJ111" s="2" t="s">
        <v>286</v>
      </c>
      <c r="BK111" s="96"/>
      <c r="BL111" s="286" t="s">
        <v>1194</v>
      </c>
      <c r="BM111" s="97">
        <v>35202</v>
      </c>
      <c r="BN111" s="98" t="s">
        <v>512</v>
      </c>
      <c r="BO111" s="99">
        <v>34716</v>
      </c>
      <c r="BP111" s="100">
        <v>35202</v>
      </c>
      <c r="BQ111" s="101" t="s">
        <v>1073</v>
      </c>
      <c r="BR111" s="102" t="s">
        <v>609</v>
      </c>
      <c r="BS111" s="103" t="s">
        <v>531</v>
      </c>
      <c r="BT111" s="104" t="s">
        <v>1434</v>
      </c>
      <c r="BU111" s="105" t="s">
        <v>1074</v>
      </c>
      <c r="BV111" s="2" t="s">
        <v>286</v>
      </c>
      <c r="BW111" s="96"/>
      <c r="BX111" s="286" t="s">
        <v>1194</v>
      </c>
      <c r="BY111" s="97" t="s">
        <v>286</v>
      </c>
      <c r="BZ111" s="98" t="s">
        <v>286</v>
      </c>
      <c r="CA111" s="99" t="s">
        <v>286</v>
      </c>
      <c r="CB111" s="100" t="s">
        <v>286</v>
      </c>
      <c r="CC111" s="101" t="s">
        <v>286</v>
      </c>
      <c r="CD111" s="102" t="s">
        <v>286</v>
      </c>
      <c r="CE111" s="103" t="s">
        <v>286</v>
      </c>
      <c r="CF111" s="104" t="s">
        <v>286</v>
      </c>
      <c r="CG111" s="105" t="s">
        <v>286</v>
      </c>
      <c r="CH111" s="2" t="s">
        <v>286</v>
      </c>
      <c r="CI111" s="96"/>
      <c r="CJ111" s="286"/>
      <c r="CK111" s="97">
        <v>36516</v>
      </c>
      <c r="CL111" s="98" t="s">
        <v>514</v>
      </c>
      <c r="CM111" s="99">
        <v>36089</v>
      </c>
      <c r="CN111" s="100">
        <v>36293</v>
      </c>
      <c r="CO111" s="101" t="s">
        <v>534</v>
      </c>
      <c r="CP111" s="102" t="s">
        <v>555</v>
      </c>
      <c r="CQ111" s="103" t="s">
        <v>531</v>
      </c>
      <c r="CR111" s="104" t="s">
        <v>1354</v>
      </c>
      <c r="CS111" s="105" t="s">
        <v>556</v>
      </c>
      <c r="CT111" s="2" t="s">
        <v>286</v>
      </c>
      <c r="CU111" s="96"/>
      <c r="CV111" s="286"/>
      <c r="CW111" s="97">
        <v>36641</v>
      </c>
      <c r="CX111" s="98" t="s">
        <v>515</v>
      </c>
      <c r="CY111" s="99">
        <v>36516</v>
      </c>
      <c r="CZ111" s="100">
        <v>36641</v>
      </c>
      <c r="DA111" s="101" t="s">
        <v>1057</v>
      </c>
      <c r="DB111" s="102" t="s">
        <v>781</v>
      </c>
      <c r="DC111" s="103" t="s">
        <v>531</v>
      </c>
      <c r="DD111" s="104" t="s">
        <v>1490</v>
      </c>
      <c r="DE111" s="105" t="s">
        <v>1059</v>
      </c>
      <c r="DF111" s="2" t="s">
        <v>286</v>
      </c>
      <c r="DG111" s="96"/>
      <c r="DH111" s="286" t="s">
        <v>1194</v>
      </c>
      <c r="DI111" s="97">
        <v>37053</v>
      </c>
      <c r="DJ111" s="98" t="s">
        <v>516</v>
      </c>
      <c r="DK111" s="99">
        <v>36641</v>
      </c>
      <c r="DL111" s="100">
        <v>37053</v>
      </c>
      <c r="DM111" s="101" t="s">
        <v>1057</v>
      </c>
      <c r="DN111" s="102" t="s">
        <v>781</v>
      </c>
      <c r="DO111" s="103" t="s">
        <v>531</v>
      </c>
      <c r="DP111" s="104" t="s">
        <v>1490</v>
      </c>
      <c r="DQ111" s="105" t="s">
        <v>1059</v>
      </c>
      <c r="DR111" s="2" t="s">
        <v>286</v>
      </c>
      <c r="DS111" s="96"/>
      <c r="DT111" s="286"/>
      <c r="DU111" s="97" t="s">
        <v>286</v>
      </c>
      <c r="DV111" s="98" t="s">
        <v>286</v>
      </c>
      <c r="DW111" s="99"/>
      <c r="DX111" s="100"/>
      <c r="DY111" s="101" t="s">
        <v>286</v>
      </c>
      <c r="DZ111" s="102" t="s">
        <v>286</v>
      </c>
      <c r="EA111" s="103" t="s">
        <v>286</v>
      </c>
      <c r="EB111" s="104" t="s">
        <v>286</v>
      </c>
      <c r="EC111" s="105" t="s">
        <v>286</v>
      </c>
      <c r="EE111" s="96"/>
      <c r="EF111" s="286"/>
      <c r="EG111" s="97" t="s">
        <v>286</v>
      </c>
      <c r="EH111" s="98" t="s">
        <v>286</v>
      </c>
      <c r="EI111" s="99"/>
      <c r="EJ111" s="100"/>
      <c r="EK111" s="101" t="s">
        <v>286</v>
      </c>
      <c r="EL111" s="102" t="s">
        <v>286</v>
      </c>
      <c r="EM111" s="103" t="s">
        <v>286</v>
      </c>
      <c r="EN111" s="104" t="s">
        <v>286</v>
      </c>
      <c r="EO111" s="105" t="s">
        <v>286</v>
      </c>
      <c r="EQ111" s="96"/>
      <c r="ER111" s="286"/>
      <c r="ES111" s="97" t="s">
        <v>286</v>
      </c>
      <c r="ET111" s="98" t="s">
        <v>286</v>
      </c>
      <c r="EU111" s="99"/>
      <c r="EV111" s="100"/>
      <c r="EW111" s="101" t="s">
        <v>286</v>
      </c>
      <c r="EX111" s="102" t="s">
        <v>286</v>
      </c>
      <c r="EY111" s="103" t="s">
        <v>286</v>
      </c>
      <c r="EZ111" s="104" t="s">
        <v>286</v>
      </c>
      <c r="FA111" s="105" t="s">
        <v>286</v>
      </c>
      <c r="FB111" s="2" t="s">
        <v>286</v>
      </c>
      <c r="FC111" s="96"/>
      <c r="FD111" s="286"/>
      <c r="FE111" s="97" t="s">
        <v>286</v>
      </c>
      <c r="FF111" s="98" t="s">
        <v>286</v>
      </c>
      <c r="FG111" s="99"/>
      <c r="FH111" s="100"/>
      <c r="FI111" s="101" t="s">
        <v>286</v>
      </c>
      <c r="FJ111" s="102" t="s">
        <v>286</v>
      </c>
      <c r="FK111" s="103" t="s">
        <v>286</v>
      </c>
      <c r="FL111" s="104" t="s">
        <v>286</v>
      </c>
      <c r="FM111" s="105" t="s">
        <v>286</v>
      </c>
      <c r="FO111" s="96"/>
      <c r="FP111" s="286"/>
      <c r="FQ111" s="97" t="s">
        <v>286</v>
      </c>
      <c r="FR111" s="98" t="s">
        <v>286</v>
      </c>
      <c r="FS111" s="99" t="s">
        <v>286</v>
      </c>
      <c r="FT111" s="100" t="s">
        <v>286</v>
      </c>
      <c r="FU111" s="101" t="s">
        <v>286</v>
      </c>
      <c r="FV111" s="102" t="s">
        <v>286</v>
      </c>
      <c r="FW111" s="103" t="s">
        <v>286</v>
      </c>
      <c r="FX111" s="104" t="s">
        <v>286</v>
      </c>
      <c r="FY111" s="105" t="s">
        <v>286</v>
      </c>
      <c r="GA111" s="96"/>
      <c r="GB111" s="286"/>
      <c r="GC111" s="97" t="s">
        <v>286</v>
      </c>
      <c r="GD111" s="98" t="s">
        <v>286</v>
      </c>
      <c r="GE111" s="99" t="s">
        <v>286</v>
      </c>
      <c r="GF111" s="100" t="s">
        <v>286</v>
      </c>
      <c r="GG111" s="101" t="s">
        <v>286</v>
      </c>
      <c r="GH111" s="102" t="s">
        <v>286</v>
      </c>
      <c r="GI111" s="103" t="s">
        <v>286</v>
      </c>
      <c r="GJ111" s="104" t="s">
        <v>286</v>
      </c>
      <c r="GK111" s="105" t="s">
        <v>286</v>
      </c>
      <c r="GL111" s="2" t="s">
        <v>286</v>
      </c>
      <c r="GM111" s="96"/>
      <c r="GN111" s="286"/>
      <c r="GO111" s="97" t="str">
        <f t="shared" si="484"/>
        <v/>
      </c>
      <c r="GP111" s="98" t="str">
        <f t="shared" si="485"/>
        <v/>
      </c>
      <c r="GQ111" s="99" t="str">
        <f t="shared" si="537"/>
        <v/>
      </c>
      <c r="GR111" s="100" t="str">
        <f t="shared" si="535"/>
        <v/>
      </c>
      <c r="GS111" s="101" t="str">
        <f t="shared" si="538"/>
        <v/>
      </c>
      <c r="GT111" s="102" t="str">
        <f t="shared" si="539"/>
        <v/>
      </c>
      <c r="GU111" s="103" t="str">
        <f t="shared" si="540"/>
        <v/>
      </c>
      <c r="GV111" s="104" t="str">
        <f t="shared" si="491"/>
        <v/>
      </c>
      <c r="GW111" s="105" t="str">
        <f t="shared" si="541"/>
        <v/>
      </c>
      <c r="GX111" s="2" t="str">
        <f t="shared" si="536"/>
        <v/>
      </c>
      <c r="GY111" s="96"/>
      <c r="GZ111" s="286"/>
      <c r="HA111" s="97" t="str">
        <f t="shared" si="542"/>
        <v/>
      </c>
      <c r="HB111" s="98" t="str">
        <f t="shared" si="543"/>
        <v/>
      </c>
      <c r="HC111" s="293" t="str">
        <f t="shared" si="430"/>
        <v/>
      </c>
      <c r="HD111" s="293" t="str">
        <f t="shared" si="431"/>
        <v/>
      </c>
      <c r="HE111" s="101" t="str">
        <f t="shared" si="544"/>
        <v/>
      </c>
      <c r="HF111" s="102" t="str">
        <f t="shared" si="545"/>
        <v/>
      </c>
      <c r="HG111" s="103" t="str">
        <f t="shared" si="546"/>
        <v/>
      </c>
      <c r="HH111" s="104" t="str">
        <f t="shared" si="547"/>
        <v/>
      </c>
      <c r="HI111" s="105" t="str">
        <f t="shared" si="548"/>
        <v/>
      </c>
      <c r="HJ111" s="2" t="str">
        <f t="shared" si="549"/>
        <v/>
      </c>
      <c r="HK111" s="96"/>
      <c r="HL111" s="286"/>
      <c r="HM111" s="97" t="str">
        <f t="shared" si="550"/>
        <v/>
      </c>
      <c r="HN111" s="98" t="str">
        <f t="shared" si="551"/>
        <v/>
      </c>
      <c r="HO111" s="293" t="str">
        <f t="shared" si="482"/>
        <v/>
      </c>
      <c r="HP111" s="293" t="str">
        <f t="shared" si="483"/>
        <v/>
      </c>
      <c r="HQ111" s="101" t="str">
        <f t="shared" si="552"/>
        <v/>
      </c>
      <c r="HR111" s="102" t="str">
        <f t="shared" si="553"/>
        <v/>
      </c>
      <c r="HS111" s="103" t="str">
        <f t="shared" si="554"/>
        <v/>
      </c>
      <c r="HT111" s="104" t="str">
        <f t="shared" si="357"/>
        <v/>
      </c>
      <c r="HU111" s="105" t="str">
        <f t="shared" si="555"/>
        <v/>
      </c>
      <c r="HV111" s="2" t="str">
        <f t="shared" si="556"/>
        <v/>
      </c>
      <c r="HW111" s="96"/>
      <c r="HX111" s="286"/>
      <c r="HY111" s="97" t="str">
        <f t="shared" si="557"/>
        <v/>
      </c>
      <c r="HZ111" s="98" t="str">
        <f t="shared" si="558"/>
        <v/>
      </c>
      <c r="IA111" s="293" t="str">
        <f t="shared" si="418"/>
        <v/>
      </c>
      <c r="IB111" s="293" t="str">
        <f t="shared" si="419"/>
        <v/>
      </c>
      <c r="IC111" s="101" t="str">
        <f t="shared" si="559"/>
        <v/>
      </c>
      <c r="ID111" s="102" t="str">
        <f t="shared" si="560"/>
        <v/>
      </c>
      <c r="IE111" s="103" t="str">
        <f t="shared" si="561"/>
        <v/>
      </c>
      <c r="IF111" s="104" t="str">
        <f t="shared" si="562"/>
        <v/>
      </c>
      <c r="IG111" s="105" t="str">
        <f t="shared" si="563"/>
        <v/>
      </c>
      <c r="IH111" s="2" t="str">
        <f t="shared" si="564"/>
        <v/>
      </c>
      <c r="II111" s="96"/>
      <c r="IJ111" s="286"/>
      <c r="IK111" s="291" t="str">
        <f t="shared" si="517"/>
        <v/>
      </c>
      <c r="IL111" s="292" t="str">
        <f t="shared" si="518"/>
        <v/>
      </c>
      <c r="IM111" s="293" t="str">
        <f t="shared" si="519"/>
        <v/>
      </c>
      <c r="IN111" s="293" t="str">
        <f t="shared" si="520"/>
        <v/>
      </c>
      <c r="IO111" s="294" t="str">
        <f t="shared" si="521"/>
        <v/>
      </c>
      <c r="IP111" s="295" t="str">
        <f t="shared" si="522"/>
        <v/>
      </c>
      <c r="IQ111" s="296" t="str">
        <f t="shared" si="523"/>
        <v/>
      </c>
      <c r="IR111" s="297" t="str">
        <f t="shared" si="524"/>
        <v/>
      </c>
      <c r="IS111" s="298" t="str">
        <f t="shared" si="525"/>
        <v/>
      </c>
      <c r="IT111" s="299" t="str">
        <f t="shared" si="526"/>
        <v/>
      </c>
      <c r="IU111" s="300"/>
      <c r="IV111" s="286"/>
      <c r="IW111" s="97" t="str">
        <f t="shared" ref="IW111:IW142" si="565">IF(JA111="","",IW$3)</f>
        <v/>
      </c>
      <c r="IX111" s="98" t="str">
        <f t="shared" ref="IX111:IX142" si="566">IF(JA111="","",IW$1)</f>
        <v/>
      </c>
      <c r="IY111" s="293" t="str">
        <f t="shared" si="360"/>
        <v/>
      </c>
      <c r="IZ111" s="293" t="str">
        <f t="shared" si="361"/>
        <v/>
      </c>
      <c r="JA111" s="101" t="str">
        <f t="shared" ref="JA111:JA142" si="567">IF(JH111="","",IF(ISNUMBER(SEARCH(":",JH111)),MID(JH111,FIND(":",JH111)+2,FIND("(",JH111)-FIND(":",JH111)-3),LEFT(JH111,FIND("(",JH111)-2)))</f>
        <v/>
      </c>
      <c r="JB111" s="102" t="str">
        <f t="shared" ref="JB111:JB142" si="568">IF(JH111="","",MID(JH111,FIND("(",JH111)+1,4))</f>
        <v/>
      </c>
      <c r="JC111" s="103" t="str">
        <f t="shared" ref="JC111:JC142" si="569">IF(ISNUMBER(SEARCH("*female*",JH111)),"female",IF(ISNUMBER(SEARCH("*male*",JH111)),"male",""))</f>
        <v/>
      </c>
      <c r="JD111" s="104" t="str">
        <f t="shared" ref="JD111:JD142" si="570">IF(JH111="","",IF(ISERROR(MID(JH111,FIND("male,",JH111)+6,(FIND(")",JH111)-(FIND("male,",JH111)+6))))=TRUE,"missing/error",MID(JH111,FIND("male,",JH111)+6,(FIND(")",JH111)-(FIND("male,",JH111)+6)))))</f>
        <v/>
      </c>
      <c r="JE111" s="105" t="str">
        <f t="shared" ref="JE111:JE142" si="571">IF(JA111="","",(MID(JA111,(SEARCH("^^",SUBSTITUTE(JA111," ","^^",LEN(JA111)-LEN(SUBSTITUTE(JA111," ","")))))+1,99)&amp;"_"&amp;LEFT(JA111,FIND(" ",JA111)-1)&amp;"_"&amp;JB111))</f>
        <v/>
      </c>
      <c r="JG111" s="4"/>
      <c r="JI111" s="97"/>
      <c r="JJ111" s="98"/>
      <c r="JK111" s="99"/>
      <c r="JL111" s="4"/>
      <c r="JM111" s="101"/>
      <c r="JN111" s="102"/>
      <c r="JO111" s="103"/>
      <c r="JP111" s="104"/>
      <c r="JQ111" s="105"/>
      <c r="JS111" s="4"/>
      <c r="JU111" s="97"/>
      <c r="JV111" s="98"/>
      <c r="JW111" s="99"/>
      <c r="JX111" s="4"/>
      <c r="JY111" s="101"/>
      <c r="JZ111" s="102"/>
      <c r="KA111" s="103"/>
      <c r="KB111" s="104"/>
      <c r="KC111" s="105"/>
      <c r="KE111" s="4"/>
    </row>
    <row r="112" spans="1:292" ht="13.5" customHeight="1" x14ac:dyDescent="0.2">
      <c r="A112" s="21"/>
      <c r="B112" s="2" t="s">
        <v>435</v>
      </c>
      <c r="C112" s="2" t="s">
        <v>436</v>
      </c>
      <c r="E112" s="97" t="s">
        <v>286</v>
      </c>
      <c r="F112" s="98" t="s">
        <v>286</v>
      </c>
      <c r="G112" s="99"/>
      <c r="H112" s="100"/>
      <c r="I112" s="101" t="s">
        <v>286</v>
      </c>
      <c r="J112" s="102" t="s">
        <v>286</v>
      </c>
      <c r="K112" s="103" t="s">
        <v>286</v>
      </c>
      <c r="L112" s="104" t="s">
        <v>286</v>
      </c>
      <c r="M112" s="105" t="s">
        <v>286</v>
      </c>
      <c r="O112" s="96"/>
      <c r="P112" s="286"/>
      <c r="Q112" s="97" t="s">
        <v>286</v>
      </c>
      <c r="R112" s="98" t="s">
        <v>286</v>
      </c>
      <c r="S112" s="99"/>
      <c r="T112" s="100"/>
      <c r="U112" s="101" t="s">
        <v>286</v>
      </c>
      <c r="V112" s="102" t="s">
        <v>286</v>
      </c>
      <c r="W112" s="103" t="s">
        <v>286</v>
      </c>
      <c r="X112" s="104" t="s">
        <v>286</v>
      </c>
      <c r="Y112" s="105" t="s">
        <v>286</v>
      </c>
      <c r="Z112" s="2" t="s">
        <v>286</v>
      </c>
      <c r="AA112" s="96"/>
      <c r="AB112" s="286"/>
      <c r="AC112" s="97" t="s">
        <v>286</v>
      </c>
      <c r="AD112" s="98" t="s">
        <v>286</v>
      </c>
      <c r="AE112" s="99"/>
      <c r="AF112" s="100"/>
      <c r="AG112" s="101" t="s">
        <v>286</v>
      </c>
      <c r="AH112" s="102" t="s">
        <v>286</v>
      </c>
      <c r="AI112" s="103" t="s">
        <v>286</v>
      </c>
      <c r="AJ112" s="104" t="s">
        <v>286</v>
      </c>
      <c r="AK112" s="105" t="s">
        <v>286</v>
      </c>
      <c r="AM112" s="96"/>
      <c r="AN112" s="286"/>
      <c r="AO112" s="97" t="s">
        <v>286</v>
      </c>
      <c r="AP112" s="98" t="s">
        <v>286</v>
      </c>
      <c r="AQ112" s="99"/>
      <c r="AR112" s="100"/>
      <c r="AS112" s="101" t="s">
        <v>286</v>
      </c>
      <c r="AT112" s="102" t="s">
        <v>286</v>
      </c>
      <c r="AU112" s="103" t="s">
        <v>286</v>
      </c>
      <c r="AV112" s="104" t="s">
        <v>286</v>
      </c>
      <c r="AW112" s="105" t="s">
        <v>286</v>
      </c>
      <c r="AX112" s="2" t="s">
        <v>286</v>
      </c>
      <c r="AY112" s="96"/>
      <c r="AZ112" s="286"/>
      <c r="BA112" s="97" t="s">
        <v>286</v>
      </c>
      <c r="BB112" s="98" t="s">
        <v>286</v>
      </c>
      <c r="BC112" s="99"/>
      <c r="BD112" s="100"/>
      <c r="BE112" s="101" t="s">
        <v>286</v>
      </c>
      <c r="BF112" s="102" t="s">
        <v>286</v>
      </c>
      <c r="BG112" s="103" t="s">
        <v>286</v>
      </c>
      <c r="BH112" s="104" t="s">
        <v>286</v>
      </c>
      <c r="BI112" s="105" t="s">
        <v>286</v>
      </c>
      <c r="BJ112" s="2" t="s">
        <v>286</v>
      </c>
      <c r="BK112" s="96"/>
      <c r="BL112" s="286"/>
      <c r="BM112" s="97" t="s">
        <v>286</v>
      </c>
      <c r="BN112" s="98" t="s">
        <v>286</v>
      </c>
      <c r="BO112" s="99"/>
      <c r="BP112" s="100"/>
      <c r="BQ112" s="101" t="s">
        <v>286</v>
      </c>
      <c r="BR112" s="102" t="s">
        <v>286</v>
      </c>
      <c r="BS112" s="103" t="s">
        <v>286</v>
      </c>
      <c r="BT112" s="104" t="s">
        <v>286</v>
      </c>
      <c r="BU112" s="105" t="s">
        <v>286</v>
      </c>
      <c r="BV112" s="2" t="s">
        <v>286</v>
      </c>
      <c r="BW112" s="96"/>
      <c r="BX112" s="286"/>
      <c r="BY112" s="97" t="s">
        <v>286</v>
      </c>
      <c r="BZ112" s="98" t="s">
        <v>286</v>
      </c>
      <c r="CA112" s="99"/>
      <c r="CB112" s="100"/>
      <c r="CC112" s="101" t="s">
        <v>286</v>
      </c>
      <c r="CD112" s="102" t="s">
        <v>286</v>
      </c>
      <c r="CE112" s="103" t="s">
        <v>286</v>
      </c>
      <c r="CF112" s="104" t="s">
        <v>286</v>
      </c>
      <c r="CG112" s="105" t="s">
        <v>286</v>
      </c>
      <c r="CH112" s="2" t="s">
        <v>286</v>
      </c>
      <c r="CI112" s="96"/>
      <c r="CJ112" s="286"/>
      <c r="CK112" s="97">
        <v>36516</v>
      </c>
      <c r="CL112" s="98" t="s">
        <v>514</v>
      </c>
      <c r="CM112" s="99">
        <v>36332</v>
      </c>
      <c r="CN112" s="100">
        <v>36516</v>
      </c>
      <c r="CO112" s="101" t="s">
        <v>1057</v>
      </c>
      <c r="CP112" s="102" t="s">
        <v>781</v>
      </c>
      <c r="CQ112" s="103" t="s">
        <v>531</v>
      </c>
      <c r="CR112" s="104" t="s">
        <v>1372</v>
      </c>
      <c r="CS112" s="105" t="s">
        <v>1059</v>
      </c>
      <c r="CT112" s="2" t="s">
        <v>286</v>
      </c>
      <c r="CU112" s="96"/>
      <c r="CV112" s="286"/>
      <c r="CW112" s="97" t="s">
        <v>286</v>
      </c>
      <c r="CX112" s="98" t="s">
        <v>286</v>
      </c>
      <c r="CY112" s="99"/>
      <c r="CZ112" s="100"/>
      <c r="DA112" s="101" t="s">
        <v>286</v>
      </c>
      <c r="DB112" s="102" t="s">
        <v>286</v>
      </c>
      <c r="DC112" s="103" t="s">
        <v>286</v>
      </c>
      <c r="DD112" s="104" t="s">
        <v>286</v>
      </c>
      <c r="DE112" s="105" t="s">
        <v>286</v>
      </c>
      <c r="DF112" s="2" t="s">
        <v>286</v>
      </c>
      <c r="DG112" s="96"/>
      <c r="DH112" s="286"/>
      <c r="DI112" s="97" t="s">
        <v>286</v>
      </c>
      <c r="DJ112" s="98" t="s">
        <v>286</v>
      </c>
      <c r="DK112" s="99"/>
      <c r="DL112" s="100"/>
      <c r="DM112" s="101" t="s">
        <v>286</v>
      </c>
      <c r="DN112" s="102" t="s">
        <v>286</v>
      </c>
      <c r="DO112" s="103" t="s">
        <v>286</v>
      </c>
      <c r="DP112" s="104" t="s">
        <v>286</v>
      </c>
      <c r="DQ112" s="105" t="s">
        <v>286</v>
      </c>
      <c r="DR112" s="2" t="s">
        <v>286</v>
      </c>
      <c r="DS112" s="96"/>
      <c r="DT112" s="286"/>
      <c r="DU112" s="97" t="s">
        <v>286</v>
      </c>
      <c r="DV112" s="98" t="s">
        <v>286</v>
      </c>
      <c r="DW112" s="99" t="s">
        <v>286</v>
      </c>
      <c r="DX112" s="100" t="s">
        <v>286</v>
      </c>
      <c r="DY112" s="101" t="s">
        <v>286</v>
      </c>
      <c r="DZ112" s="102" t="s">
        <v>286</v>
      </c>
      <c r="EA112" s="103" t="s">
        <v>286</v>
      </c>
      <c r="EB112" s="104" t="s">
        <v>286</v>
      </c>
      <c r="EC112" s="105" t="s">
        <v>286</v>
      </c>
      <c r="EE112" s="96"/>
      <c r="EF112" s="286"/>
      <c r="EG112" s="97" t="s">
        <v>286</v>
      </c>
      <c r="EH112" s="98" t="s">
        <v>286</v>
      </c>
      <c r="EI112" s="99" t="s">
        <v>286</v>
      </c>
      <c r="EJ112" s="100" t="s">
        <v>286</v>
      </c>
      <c r="EK112" s="101" t="s">
        <v>286</v>
      </c>
      <c r="EL112" s="102" t="s">
        <v>286</v>
      </c>
      <c r="EM112" s="103" t="s">
        <v>286</v>
      </c>
      <c r="EN112" s="104" t="s">
        <v>286</v>
      </c>
      <c r="EO112" s="105" t="s">
        <v>286</v>
      </c>
      <c r="EQ112" s="96"/>
      <c r="ER112" s="286"/>
      <c r="ES112" s="97" t="s">
        <v>286</v>
      </c>
      <c r="ET112" s="98" t="s">
        <v>286</v>
      </c>
      <c r="EU112" s="99" t="s">
        <v>286</v>
      </c>
      <c r="EV112" s="100" t="s">
        <v>286</v>
      </c>
      <c r="EW112" s="101" t="s">
        <v>286</v>
      </c>
      <c r="EX112" s="102" t="s">
        <v>286</v>
      </c>
      <c r="EY112" s="103" t="s">
        <v>286</v>
      </c>
      <c r="EZ112" s="104" t="s">
        <v>286</v>
      </c>
      <c r="FA112" s="105" t="s">
        <v>286</v>
      </c>
      <c r="FB112" s="2" t="s">
        <v>286</v>
      </c>
      <c r="FC112" s="96"/>
      <c r="FD112" s="286"/>
      <c r="FE112" s="97" t="s">
        <v>286</v>
      </c>
      <c r="FF112" s="98" t="s">
        <v>286</v>
      </c>
      <c r="FG112" s="99" t="s">
        <v>286</v>
      </c>
      <c r="FH112" s="100" t="s">
        <v>286</v>
      </c>
      <c r="FI112" s="101" t="s">
        <v>286</v>
      </c>
      <c r="FJ112" s="102" t="s">
        <v>286</v>
      </c>
      <c r="FK112" s="103" t="s">
        <v>286</v>
      </c>
      <c r="FL112" s="104" t="s">
        <v>286</v>
      </c>
      <c r="FM112" s="105" t="s">
        <v>286</v>
      </c>
      <c r="FO112" s="96"/>
      <c r="FP112" s="286"/>
      <c r="FQ112" s="97" t="s">
        <v>286</v>
      </c>
      <c r="FR112" s="98" t="s">
        <v>286</v>
      </c>
      <c r="FS112" s="99" t="s">
        <v>286</v>
      </c>
      <c r="FT112" s="100" t="s">
        <v>286</v>
      </c>
      <c r="FU112" s="101" t="s">
        <v>286</v>
      </c>
      <c r="FV112" s="102" t="s">
        <v>286</v>
      </c>
      <c r="FW112" s="103" t="s">
        <v>286</v>
      </c>
      <c r="FX112" s="104" t="s">
        <v>286</v>
      </c>
      <c r="FY112" s="105" t="s">
        <v>286</v>
      </c>
      <c r="GA112" s="96"/>
      <c r="GB112" s="286"/>
      <c r="GC112" s="97" t="s">
        <v>286</v>
      </c>
      <c r="GD112" s="98" t="s">
        <v>286</v>
      </c>
      <c r="GE112" s="99" t="s">
        <v>286</v>
      </c>
      <c r="GF112" s="100" t="s">
        <v>286</v>
      </c>
      <c r="GG112" s="101" t="s">
        <v>286</v>
      </c>
      <c r="GH112" s="102" t="s">
        <v>286</v>
      </c>
      <c r="GI112" s="103" t="s">
        <v>286</v>
      </c>
      <c r="GJ112" s="104" t="s">
        <v>286</v>
      </c>
      <c r="GK112" s="105" t="s">
        <v>286</v>
      </c>
      <c r="GL112" s="2" t="s">
        <v>286</v>
      </c>
      <c r="GM112" s="96"/>
      <c r="GN112" s="286"/>
      <c r="GO112" s="97" t="str">
        <f t="shared" si="484"/>
        <v/>
      </c>
      <c r="GP112" s="98" t="str">
        <f t="shared" si="485"/>
        <v/>
      </c>
      <c r="GQ112" s="99" t="str">
        <f t="shared" si="537"/>
        <v/>
      </c>
      <c r="GR112" s="100" t="str">
        <f t="shared" si="535"/>
        <v/>
      </c>
      <c r="GS112" s="101" t="str">
        <f t="shared" si="538"/>
        <v/>
      </c>
      <c r="GT112" s="102" t="str">
        <f t="shared" si="539"/>
        <v/>
      </c>
      <c r="GU112" s="103" t="str">
        <f t="shared" si="540"/>
        <v/>
      </c>
      <c r="GV112" s="104" t="str">
        <f t="shared" si="491"/>
        <v/>
      </c>
      <c r="GW112" s="105" t="str">
        <f t="shared" si="541"/>
        <v/>
      </c>
      <c r="GX112" s="2" t="str">
        <f t="shared" si="536"/>
        <v/>
      </c>
      <c r="GY112" s="96"/>
      <c r="GZ112" s="286"/>
      <c r="HA112" s="97" t="str">
        <f t="shared" si="542"/>
        <v/>
      </c>
      <c r="HB112" s="98" t="str">
        <f t="shared" si="543"/>
        <v/>
      </c>
      <c r="HC112" s="293" t="str">
        <f t="shared" si="430"/>
        <v/>
      </c>
      <c r="HD112" s="293" t="str">
        <f t="shared" si="431"/>
        <v/>
      </c>
      <c r="HE112" s="101" t="str">
        <f t="shared" si="544"/>
        <v/>
      </c>
      <c r="HF112" s="102" t="str">
        <f t="shared" si="545"/>
        <v/>
      </c>
      <c r="HG112" s="103" t="str">
        <f t="shared" si="546"/>
        <v/>
      </c>
      <c r="HH112" s="104" t="str">
        <f t="shared" si="547"/>
        <v/>
      </c>
      <c r="HI112" s="105" t="str">
        <f t="shared" si="548"/>
        <v/>
      </c>
      <c r="HJ112" s="2" t="str">
        <f t="shared" si="549"/>
        <v/>
      </c>
      <c r="HK112" s="96"/>
      <c r="HL112" s="286"/>
      <c r="HM112" s="97" t="str">
        <f t="shared" si="550"/>
        <v/>
      </c>
      <c r="HN112" s="98" t="str">
        <f t="shared" si="551"/>
        <v/>
      </c>
      <c r="HO112" s="293" t="str">
        <f t="shared" si="482"/>
        <v/>
      </c>
      <c r="HP112" s="293" t="str">
        <f t="shared" si="483"/>
        <v/>
      </c>
      <c r="HQ112" s="101" t="str">
        <f t="shared" si="552"/>
        <v/>
      </c>
      <c r="HR112" s="102" t="str">
        <f t="shared" si="553"/>
        <v/>
      </c>
      <c r="HS112" s="103" t="str">
        <f t="shared" si="554"/>
        <v/>
      </c>
      <c r="HT112" s="104" t="str">
        <f t="shared" si="357"/>
        <v/>
      </c>
      <c r="HU112" s="105" t="str">
        <f t="shared" si="555"/>
        <v/>
      </c>
      <c r="HV112" s="2" t="str">
        <f t="shared" si="556"/>
        <v/>
      </c>
      <c r="HW112" s="96"/>
      <c r="HX112" s="286"/>
      <c r="HY112" s="97" t="str">
        <f t="shared" si="557"/>
        <v/>
      </c>
      <c r="HZ112" s="98" t="str">
        <f t="shared" si="558"/>
        <v/>
      </c>
      <c r="IA112" s="293" t="str">
        <f t="shared" si="418"/>
        <v/>
      </c>
      <c r="IB112" s="293" t="str">
        <f t="shared" si="419"/>
        <v/>
      </c>
      <c r="IC112" s="101" t="str">
        <f t="shared" si="559"/>
        <v/>
      </c>
      <c r="ID112" s="102" t="str">
        <f t="shared" si="560"/>
        <v/>
      </c>
      <c r="IE112" s="103" t="str">
        <f t="shared" si="561"/>
        <v/>
      </c>
      <c r="IF112" s="104" t="str">
        <f t="shared" si="562"/>
        <v/>
      </c>
      <c r="IG112" s="105" t="str">
        <f t="shared" si="563"/>
        <v/>
      </c>
      <c r="IH112" s="2" t="str">
        <f t="shared" si="564"/>
        <v/>
      </c>
      <c r="II112" s="96"/>
      <c r="IJ112" s="286"/>
      <c r="IK112" s="291" t="str">
        <f t="shared" si="517"/>
        <v/>
      </c>
      <c r="IL112" s="292" t="str">
        <f t="shared" si="518"/>
        <v/>
      </c>
      <c r="IM112" s="293" t="str">
        <f t="shared" si="519"/>
        <v/>
      </c>
      <c r="IN112" s="293" t="str">
        <f t="shared" si="520"/>
        <v/>
      </c>
      <c r="IO112" s="294" t="str">
        <f t="shared" si="521"/>
        <v/>
      </c>
      <c r="IP112" s="295" t="str">
        <f t="shared" si="522"/>
        <v/>
      </c>
      <c r="IQ112" s="296" t="str">
        <f t="shared" si="523"/>
        <v/>
      </c>
      <c r="IR112" s="297" t="str">
        <f t="shared" si="524"/>
        <v/>
      </c>
      <c r="IS112" s="298" t="str">
        <f t="shared" si="525"/>
        <v/>
      </c>
      <c r="IT112" s="299" t="str">
        <f t="shared" si="526"/>
        <v/>
      </c>
      <c r="IU112" s="300"/>
      <c r="IV112" s="286"/>
      <c r="IW112" s="97" t="str">
        <f t="shared" si="565"/>
        <v/>
      </c>
      <c r="IX112" s="98" t="str">
        <f t="shared" si="566"/>
        <v/>
      </c>
      <c r="IY112" s="293" t="str">
        <f t="shared" si="360"/>
        <v/>
      </c>
      <c r="IZ112" s="293" t="str">
        <f t="shared" si="361"/>
        <v/>
      </c>
      <c r="JA112" s="101" t="str">
        <f t="shared" si="567"/>
        <v/>
      </c>
      <c r="JB112" s="102" t="str">
        <f t="shared" si="568"/>
        <v/>
      </c>
      <c r="JC112" s="103" t="str">
        <f t="shared" si="569"/>
        <v/>
      </c>
      <c r="JD112" s="104" t="str">
        <f t="shared" si="570"/>
        <v/>
      </c>
      <c r="JE112" s="105" t="str">
        <f t="shared" si="571"/>
        <v/>
      </c>
      <c r="JG112" s="4"/>
      <c r="JI112" s="97"/>
      <c r="JJ112" s="98"/>
      <c r="JK112" s="99"/>
      <c r="JL112" s="4"/>
      <c r="JM112" s="101"/>
      <c r="JN112" s="102"/>
      <c r="JO112" s="103"/>
      <c r="JP112" s="104"/>
      <c r="JQ112" s="105"/>
      <c r="JS112" s="4"/>
      <c r="JU112" s="97"/>
      <c r="JV112" s="98"/>
      <c r="JW112" s="99"/>
      <c r="JX112" s="4"/>
      <c r="JY112" s="101"/>
      <c r="JZ112" s="102"/>
      <c r="KA112" s="103"/>
      <c r="KB112" s="104"/>
      <c r="KC112" s="105"/>
      <c r="KE112" s="4"/>
    </row>
    <row r="113" spans="1:292" ht="13.5" customHeight="1" x14ac:dyDescent="0.2">
      <c r="A113" s="21"/>
      <c r="B113" s="2" t="s">
        <v>437</v>
      </c>
      <c r="C113" s="2" t="s">
        <v>438</v>
      </c>
      <c r="E113" s="97" t="s">
        <v>286</v>
      </c>
      <c r="F113" s="98" t="s">
        <v>286</v>
      </c>
      <c r="G113" s="99"/>
      <c r="H113" s="100"/>
      <c r="I113" s="101" t="s">
        <v>286</v>
      </c>
      <c r="J113" s="102" t="s">
        <v>286</v>
      </c>
      <c r="K113" s="103" t="s">
        <v>286</v>
      </c>
      <c r="L113" s="104" t="s">
        <v>286</v>
      </c>
      <c r="M113" s="105" t="s">
        <v>286</v>
      </c>
      <c r="O113" s="96"/>
      <c r="P113" s="286"/>
      <c r="Q113" s="97" t="s">
        <v>286</v>
      </c>
      <c r="R113" s="98" t="s">
        <v>286</v>
      </c>
      <c r="S113" s="99"/>
      <c r="T113" s="100"/>
      <c r="U113" s="101" t="s">
        <v>286</v>
      </c>
      <c r="V113" s="102" t="s">
        <v>286</v>
      </c>
      <c r="W113" s="103" t="s">
        <v>286</v>
      </c>
      <c r="X113" s="104" t="s">
        <v>286</v>
      </c>
      <c r="Y113" s="105" t="s">
        <v>286</v>
      </c>
      <c r="Z113" s="2" t="s">
        <v>286</v>
      </c>
      <c r="AA113" s="96"/>
      <c r="AB113" s="286"/>
      <c r="AC113" s="97" t="s">
        <v>286</v>
      </c>
      <c r="AD113" s="98" t="s">
        <v>286</v>
      </c>
      <c r="AE113" s="99" t="s">
        <v>286</v>
      </c>
      <c r="AF113" s="100" t="s">
        <v>286</v>
      </c>
      <c r="AG113" s="101" t="s">
        <v>286</v>
      </c>
      <c r="AH113" s="102" t="s">
        <v>286</v>
      </c>
      <c r="AI113" s="103" t="s">
        <v>286</v>
      </c>
      <c r="AJ113" s="104" t="s">
        <v>286</v>
      </c>
      <c r="AK113" s="105" t="s">
        <v>286</v>
      </c>
      <c r="AM113" s="96"/>
      <c r="AN113" s="286"/>
      <c r="AO113" s="97">
        <v>34464</v>
      </c>
      <c r="AP113" s="98" t="s">
        <v>510</v>
      </c>
      <c r="AQ113" s="99">
        <v>34087</v>
      </c>
      <c r="AR113" s="100">
        <v>34464</v>
      </c>
      <c r="AS113" s="101" t="s">
        <v>625</v>
      </c>
      <c r="AT113" s="102" t="s">
        <v>626</v>
      </c>
      <c r="AU113" s="103" t="s">
        <v>531</v>
      </c>
      <c r="AV113" s="104" t="s">
        <v>1328</v>
      </c>
      <c r="AW113" s="105" t="s">
        <v>627</v>
      </c>
      <c r="AX113" s="2" t="s">
        <v>286</v>
      </c>
      <c r="AY113" s="96"/>
      <c r="AZ113" s="286" t="s">
        <v>1194</v>
      </c>
      <c r="BA113" s="97" t="s">
        <v>286</v>
      </c>
      <c r="BB113" s="98" t="s">
        <v>286</v>
      </c>
      <c r="BC113" s="99"/>
      <c r="BD113" s="100"/>
      <c r="BE113" s="101" t="s">
        <v>286</v>
      </c>
      <c r="BF113" s="102" t="s">
        <v>286</v>
      </c>
      <c r="BG113" s="103" t="s">
        <v>286</v>
      </c>
      <c r="BH113" s="104" t="s">
        <v>286</v>
      </c>
      <c r="BI113" s="105" t="s">
        <v>286</v>
      </c>
      <c r="BJ113" s="2" t="s">
        <v>286</v>
      </c>
      <c r="BK113" s="96"/>
      <c r="BL113" s="286"/>
      <c r="BM113" s="97" t="s">
        <v>286</v>
      </c>
      <c r="BN113" s="98" t="s">
        <v>286</v>
      </c>
      <c r="BO113" s="99"/>
      <c r="BP113" s="100"/>
      <c r="BQ113" s="101" t="s">
        <v>286</v>
      </c>
      <c r="BR113" s="102" t="s">
        <v>286</v>
      </c>
      <c r="BS113" s="103" t="s">
        <v>286</v>
      </c>
      <c r="BT113" s="104" t="s">
        <v>286</v>
      </c>
      <c r="BU113" s="105" t="s">
        <v>286</v>
      </c>
      <c r="BV113" s="2" t="s">
        <v>286</v>
      </c>
      <c r="BW113" s="96"/>
      <c r="BX113" s="286"/>
      <c r="BY113" s="97" t="s">
        <v>286</v>
      </c>
      <c r="BZ113" s="98" t="s">
        <v>286</v>
      </c>
      <c r="CA113" s="99" t="s">
        <v>286</v>
      </c>
      <c r="CB113" s="100" t="s">
        <v>286</v>
      </c>
      <c r="CC113" s="101" t="s">
        <v>286</v>
      </c>
      <c r="CD113" s="102" t="s">
        <v>286</v>
      </c>
      <c r="CE113" s="103" t="s">
        <v>286</v>
      </c>
      <c r="CF113" s="104" t="s">
        <v>286</v>
      </c>
      <c r="CG113" s="105" t="s">
        <v>286</v>
      </c>
      <c r="CH113" s="2" t="s">
        <v>286</v>
      </c>
      <c r="CI113" s="96"/>
      <c r="CJ113" s="286"/>
      <c r="CK113" s="97" t="s">
        <v>286</v>
      </c>
      <c r="CL113" s="98" t="s">
        <v>286</v>
      </c>
      <c r="CM113" s="99" t="s">
        <v>286</v>
      </c>
      <c r="CN113" s="100" t="s">
        <v>286</v>
      </c>
      <c r="CO113" s="101" t="s">
        <v>286</v>
      </c>
      <c r="CP113" s="102" t="s">
        <v>286</v>
      </c>
      <c r="CQ113" s="103" t="s">
        <v>286</v>
      </c>
      <c r="CR113" s="104" t="s">
        <v>286</v>
      </c>
      <c r="CS113" s="105" t="s">
        <v>286</v>
      </c>
      <c r="CT113" s="2" t="s">
        <v>286</v>
      </c>
      <c r="CU113" s="96"/>
      <c r="CV113" s="286"/>
      <c r="CW113" s="97" t="s">
        <v>286</v>
      </c>
      <c r="CX113" s="98" t="s">
        <v>286</v>
      </c>
      <c r="CY113" s="99" t="s">
        <v>286</v>
      </c>
      <c r="CZ113" s="100" t="s">
        <v>286</v>
      </c>
      <c r="DA113" s="101" t="s">
        <v>286</v>
      </c>
      <c r="DB113" s="102" t="s">
        <v>286</v>
      </c>
      <c r="DC113" s="103" t="s">
        <v>286</v>
      </c>
      <c r="DD113" s="104" t="s">
        <v>286</v>
      </c>
      <c r="DE113" s="105" t="s">
        <v>286</v>
      </c>
      <c r="DF113" s="2" t="s">
        <v>286</v>
      </c>
      <c r="DG113" s="96"/>
      <c r="DH113" s="286"/>
      <c r="DI113" s="97" t="s">
        <v>286</v>
      </c>
      <c r="DJ113" s="98" t="s">
        <v>286</v>
      </c>
      <c r="DK113" s="99" t="s">
        <v>286</v>
      </c>
      <c r="DL113" s="100" t="s">
        <v>286</v>
      </c>
      <c r="DM113" s="101" t="s">
        <v>286</v>
      </c>
      <c r="DN113" s="102" t="s">
        <v>286</v>
      </c>
      <c r="DO113" s="103" t="s">
        <v>286</v>
      </c>
      <c r="DP113" s="104" t="s">
        <v>286</v>
      </c>
      <c r="DQ113" s="105" t="s">
        <v>286</v>
      </c>
      <c r="DR113" s="2" t="s">
        <v>286</v>
      </c>
      <c r="DS113" s="96"/>
      <c r="DT113" s="286"/>
      <c r="DU113" s="97" t="s">
        <v>286</v>
      </c>
      <c r="DV113" s="98" t="s">
        <v>286</v>
      </c>
      <c r="DW113" s="99" t="s">
        <v>286</v>
      </c>
      <c r="DX113" s="100" t="s">
        <v>286</v>
      </c>
      <c r="DY113" s="101" t="s">
        <v>286</v>
      </c>
      <c r="DZ113" s="102" t="s">
        <v>286</v>
      </c>
      <c r="EA113" s="103" t="s">
        <v>286</v>
      </c>
      <c r="EB113" s="104" t="s">
        <v>286</v>
      </c>
      <c r="EC113" s="105" t="s">
        <v>286</v>
      </c>
      <c r="EE113" s="96"/>
      <c r="EF113" s="286"/>
      <c r="EG113" s="97" t="s">
        <v>286</v>
      </c>
      <c r="EH113" s="98" t="s">
        <v>286</v>
      </c>
      <c r="EI113" s="99"/>
      <c r="EJ113" s="100"/>
      <c r="EK113" s="101" t="s">
        <v>286</v>
      </c>
      <c r="EL113" s="102" t="s">
        <v>286</v>
      </c>
      <c r="EM113" s="103" t="s">
        <v>286</v>
      </c>
      <c r="EN113" s="104" t="s">
        <v>286</v>
      </c>
      <c r="EO113" s="105" t="s">
        <v>286</v>
      </c>
      <c r="EQ113" s="96"/>
      <c r="ER113" s="286"/>
      <c r="ES113" s="97" t="s">
        <v>286</v>
      </c>
      <c r="ET113" s="98" t="s">
        <v>286</v>
      </c>
      <c r="EU113" s="99" t="s">
        <v>286</v>
      </c>
      <c r="EV113" s="100" t="s">
        <v>286</v>
      </c>
      <c r="EW113" s="101" t="s">
        <v>286</v>
      </c>
      <c r="EX113" s="102" t="s">
        <v>286</v>
      </c>
      <c r="EY113" s="103" t="s">
        <v>286</v>
      </c>
      <c r="EZ113" s="104" t="s">
        <v>286</v>
      </c>
      <c r="FA113" s="105" t="s">
        <v>286</v>
      </c>
      <c r="FB113" s="2" t="s">
        <v>286</v>
      </c>
      <c r="FC113" s="96"/>
      <c r="FD113" s="286"/>
      <c r="FE113" s="97" t="s">
        <v>286</v>
      </c>
      <c r="FF113" s="98" t="s">
        <v>286</v>
      </c>
      <c r="FG113" s="99" t="s">
        <v>286</v>
      </c>
      <c r="FH113" s="100" t="s">
        <v>286</v>
      </c>
      <c r="FI113" s="101" t="s">
        <v>286</v>
      </c>
      <c r="FJ113" s="102" t="s">
        <v>286</v>
      </c>
      <c r="FK113" s="103" t="s">
        <v>286</v>
      </c>
      <c r="FL113" s="104" t="s">
        <v>286</v>
      </c>
      <c r="FM113" s="105" t="s">
        <v>286</v>
      </c>
      <c r="FO113" s="96"/>
      <c r="FP113" s="286"/>
      <c r="FQ113" s="97" t="s">
        <v>286</v>
      </c>
      <c r="FR113" s="98" t="s">
        <v>286</v>
      </c>
      <c r="FS113" s="99" t="s">
        <v>286</v>
      </c>
      <c r="FT113" s="100" t="s">
        <v>286</v>
      </c>
      <c r="FU113" s="101" t="s">
        <v>286</v>
      </c>
      <c r="FV113" s="102" t="s">
        <v>286</v>
      </c>
      <c r="FW113" s="103" t="s">
        <v>286</v>
      </c>
      <c r="FX113" s="104" t="s">
        <v>286</v>
      </c>
      <c r="FY113" s="105" t="s">
        <v>286</v>
      </c>
      <c r="GA113" s="96"/>
      <c r="GB113" s="286"/>
      <c r="GC113" s="97" t="s">
        <v>286</v>
      </c>
      <c r="GD113" s="98" t="s">
        <v>286</v>
      </c>
      <c r="GE113" s="99" t="s">
        <v>286</v>
      </c>
      <c r="GF113" s="100" t="s">
        <v>286</v>
      </c>
      <c r="GG113" s="101" t="s">
        <v>286</v>
      </c>
      <c r="GH113" s="102" t="s">
        <v>286</v>
      </c>
      <c r="GI113" s="103" t="s">
        <v>286</v>
      </c>
      <c r="GJ113" s="104" t="s">
        <v>286</v>
      </c>
      <c r="GK113" s="105" t="s">
        <v>286</v>
      </c>
      <c r="GL113" s="2" t="s">
        <v>286</v>
      </c>
      <c r="GM113" s="96"/>
      <c r="GN113" s="286"/>
      <c r="GO113" s="97" t="str">
        <f t="shared" si="484"/>
        <v/>
      </c>
      <c r="GP113" s="98" t="str">
        <f t="shared" si="485"/>
        <v/>
      </c>
      <c r="GQ113" s="99" t="str">
        <f t="shared" si="537"/>
        <v/>
      </c>
      <c r="GR113" s="100" t="str">
        <f t="shared" si="535"/>
        <v/>
      </c>
      <c r="GS113" s="101" t="str">
        <f t="shared" si="538"/>
        <v/>
      </c>
      <c r="GT113" s="102" t="str">
        <f t="shared" si="539"/>
        <v/>
      </c>
      <c r="GU113" s="103" t="str">
        <f t="shared" si="540"/>
        <v/>
      </c>
      <c r="GV113" s="104" t="str">
        <f t="shared" si="491"/>
        <v/>
      </c>
      <c r="GW113" s="105" t="str">
        <f t="shared" si="541"/>
        <v/>
      </c>
      <c r="GX113" s="2" t="str">
        <f t="shared" si="536"/>
        <v/>
      </c>
      <c r="GY113" s="96"/>
      <c r="GZ113" s="286"/>
      <c r="HA113" s="97" t="str">
        <f t="shared" si="542"/>
        <v/>
      </c>
      <c r="HB113" s="98" t="str">
        <f t="shared" si="543"/>
        <v/>
      </c>
      <c r="HC113" s="293" t="str">
        <f t="shared" si="430"/>
        <v/>
      </c>
      <c r="HD113" s="293" t="str">
        <f t="shared" si="431"/>
        <v/>
      </c>
      <c r="HE113" s="101" t="str">
        <f t="shared" si="544"/>
        <v/>
      </c>
      <c r="HF113" s="102" t="str">
        <f t="shared" si="545"/>
        <v/>
      </c>
      <c r="HG113" s="103" t="str">
        <f t="shared" si="546"/>
        <v/>
      </c>
      <c r="HH113" s="104" t="str">
        <f t="shared" si="547"/>
        <v/>
      </c>
      <c r="HI113" s="105" t="str">
        <f t="shared" si="548"/>
        <v/>
      </c>
      <c r="HJ113" s="2" t="str">
        <f t="shared" si="549"/>
        <v/>
      </c>
      <c r="HK113" s="96"/>
      <c r="HL113" s="286"/>
      <c r="HM113" s="97" t="str">
        <f t="shared" si="550"/>
        <v/>
      </c>
      <c r="HN113" s="98" t="str">
        <f t="shared" si="551"/>
        <v/>
      </c>
      <c r="HO113" s="293" t="str">
        <f t="shared" si="482"/>
        <v/>
      </c>
      <c r="HP113" s="293" t="str">
        <f t="shared" si="483"/>
        <v/>
      </c>
      <c r="HQ113" s="101" t="str">
        <f t="shared" si="552"/>
        <v/>
      </c>
      <c r="HR113" s="102" t="str">
        <f t="shared" si="553"/>
        <v/>
      </c>
      <c r="HS113" s="103" t="str">
        <f t="shared" si="554"/>
        <v/>
      </c>
      <c r="HT113" s="104" t="str">
        <f t="shared" si="357"/>
        <v/>
      </c>
      <c r="HU113" s="105" t="str">
        <f t="shared" si="555"/>
        <v/>
      </c>
      <c r="HV113" s="2" t="str">
        <f t="shared" si="556"/>
        <v/>
      </c>
      <c r="HW113" s="96"/>
      <c r="HX113" s="286"/>
      <c r="HY113" s="97" t="str">
        <f t="shared" si="557"/>
        <v/>
      </c>
      <c r="HZ113" s="98" t="str">
        <f t="shared" si="558"/>
        <v/>
      </c>
      <c r="IA113" s="293" t="str">
        <f t="shared" si="418"/>
        <v/>
      </c>
      <c r="IB113" s="293" t="str">
        <f t="shared" si="419"/>
        <v/>
      </c>
      <c r="IC113" s="101" t="str">
        <f t="shared" si="559"/>
        <v/>
      </c>
      <c r="ID113" s="102" t="str">
        <f t="shared" si="560"/>
        <v/>
      </c>
      <c r="IE113" s="103" t="str">
        <f t="shared" si="561"/>
        <v/>
      </c>
      <c r="IF113" s="104" t="str">
        <f t="shared" si="562"/>
        <v/>
      </c>
      <c r="IG113" s="105" t="str">
        <f t="shared" si="563"/>
        <v/>
      </c>
      <c r="IH113" s="2" t="str">
        <f t="shared" si="564"/>
        <v/>
      </c>
      <c r="II113" s="96"/>
      <c r="IJ113" s="286"/>
      <c r="IK113" s="291" t="str">
        <f t="shared" si="517"/>
        <v/>
      </c>
      <c r="IL113" s="292" t="str">
        <f t="shared" si="518"/>
        <v/>
      </c>
      <c r="IM113" s="293" t="str">
        <f t="shared" si="519"/>
        <v/>
      </c>
      <c r="IN113" s="293" t="str">
        <f t="shared" si="520"/>
        <v/>
      </c>
      <c r="IO113" s="294" t="str">
        <f t="shared" si="521"/>
        <v/>
      </c>
      <c r="IP113" s="295" t="str">
        <f t="shared" si="522"/>
        <v/>
      </c>
      <c r="IQ113" s="296" t="str">
        <f t="shared" si="523"/>
        <v/>
      </c>
      <c r="IR113" s="297" t="str">
        <f t="shared" si="524"/>
        <v/>
      </c>
      <c r="IS113" s="298" t="str">
        <f t="shared" si="525"/>
        <v/>
      </c>
      <c r="IT113" s="299" t="str">
        <f t="shared" si="526"/>
        <v/>
      </c>
      <c r="IU113" s="300"/>
      <c r="IV113" s="286"/>
      <c r="IW113" s="97" t="str">
        <f t="shared" si="565"/>
        <v/>
      </c>
      <c r="IX113" s="98" t="str">
        <f t="shared" si="566"/>
        <v/>
      </c>
      <c r="IY113" s="293" t="str">
        <f t="shared" si="360"/>
        <v/>
      </c>
      <c r="IZ113" s="293" t="str">
        <f t="shared" si="361"/>
        <v/>
      </c>
      <c r="JA113" s="101" t="str">
        <f t="shared" si="567"/>
        <v/>
      </c>
      <c r="JB113" s="102" t="str">
        <f t="shared" si="568"/>
        <v/>
      </c>
      <c r="JC113" s="103" t="str">
        <f t="shared" si="569"/>
        <v/>
      </c>
      <c r="JD113" s="104" t="str">
        <f t="shared" si="570"/>
        <v/>
      </c>
      <c r="JE113" s="105" t="str">
        <f t="shared" si="571"/>
        <v/>
      </c>
      <c r="JG113" s="4"/>
      <c r="JI113" s="97"/>
      <c r="JJ113" s="98"/>
      <c r="JK113" s="99"/>
      <c r="JL113" s="4"/>
      <c r="JM113" s="101"/>
      <c r="JN113" s="102"/>
      <c r="JO113" s="103"/>
      <c r="JP113" s="104"/>
      <c r="JQ113" s="105"/>
      <c r="JS113" s="4"/>
      <c r="JU113" s="97"/>
      <c r="JV113" s="98"/>
      <c r="JW113" s="99"/>
      <c r="JX113" s="4"/>
      <c r="JY113" s="101"/>
      <c r="JZ113" s="102"/>
      <c r="KA113" s="103"/>
      <c r="KB113" s="104"/>
      <c r="KC113" s="105"/>
      <c r="KE113" s="4"/>
    </row>
    <row r="114" spans="1:292" ht="13.5" customHeight="1" x14ac:dyDescent="0.2">
      <c r="A114" s="21"/>
      <c r="B114" s="2" t="s">
        <v>439</v>
      </c>
      <c r="C114" s="2" t="s">
        <v>440</v>
      </c>
      <c r="E114" s="97" t="s">
        <v>286</v>
      </c>
      <c r="F114" s="98" t="s">
        <v>286</v>
      </c>
      <c r="G114" s="99"/>
      <c r="H114" s="100"/>
      <c r="I114" s="101" t="s">
        <v>286</v>
      </c>
      <c r="J114" s="102" t="s">
        <v>286</v>
      </c>
      <c r="K114" s="103" t="s">
        <v>286</v>
      </c>
      <c r="L114" s="104" t="s">
        <v>286</v>
      </c>
      <c r="M114" s="105" t="s">
        <v>286</v>
      </c>
      <c r="O114" s="96"/>
      <c r="P114" s="286"/>
      <c r="Q114" s="97" t="s">
        <v>286</v>
      </c>
      <c r="R114" s="98" t="s">
        <v>286</v>
      </c>
      <c r="S114" s="99"/>
      <c r="T114" s="100"/>
      <c r="U114" s="101" t="s">
        <v>286</v>
      </c>
      <c r="V114" s="102" t="s">
        <v>286</v>
      </c>
      <c r="W114" s="103" t="s">
        <v>286</v>
      </c>
      <c r="X114" s="104" t="s">
        <v>286</v>
      </c>
      <c r="Y114" s="105" t="s">
        <v>286</v>
      </c>
      <c r="Z114" s="2" t="s">
        <v>286</v>
      </c>
      <c r="AA114" s="96"/>
      <c r="AB114" s="286"/>
      <c r="AC114" s="97" t="s">
        <v>286</v>
      </c>
      <c r="AD114" s="98" t="s">
        <v>286</v>
      </c>
      <c r="AE114" s="99"/>
      <c r="AF114" s="100"/>
      <c r="AG114" s="101" t="s">
        <v>286</v>
      </c>
      <c r="AH114" s="102" t="s">
        <v>286</v>
      </c>
      <c r="AI114" s="103" t="s">
        <v>286</v>
      </c>
      <c r="AJ114" s="104" t="s">
        <v>286</v>
      </c>
      <c r="AK114" s="105" t="s">
        <v>286</v>
      </c>
      <c r="AM114" s="96"/>
      <c r="AN114" s="286"/>
      <c r="AO114" s="97" t="s">
        <v>286</v>
      </c>
      <c r="AP114" s="98" t="s">
        <v>286</v>
      </c>
      <c r="AQ114" s="99"/>
      <c r="AR114" s="100"/>
      <c r="AS114" s="101" t="s">
        <v>286</v>
      </c>
      <c r="AT114" s="102" t="s">
        <v>286</v>
      </c>
      <c r="AU114" s="103" t="s">
        <v>286</v>
      </c>
      <c r="AV114" s="104" t="s">
        <v>286</v>
      </c>
      <c r="AW114" s="105" t="s">
        <v>286</v>
      </c>
      <c r="AX114" s="2" t="s">
        <v>286</v>
      </c>
      <c r="AY114" s="96"/>
      <c r="AZ114" s="286"/>
      <c r="BA114" s="97" t="s">
        <v>286</v>
      </c>
      <c r="BB114" s="98" t="s">
        <v>286</v>
      </c>
      <c r="BC114" s="99"/>
      <c r="BD114" s="100"/>
      <c r="BE114" s="101" t="s">
        <v>286</v>
      </c>
      <c r="BF114" s="102" t="s">
        <v>286</v>
      </c>
      <c r="BG114" s="103" t="s">
        <v>286</v>
      </c>
      <c r="BH114" s="104" t="s">
        <v>286</v>
      </c>
      <c r="BI114" s="105" t="s">
        <v>286</v>
      </c>
      <c r="BJ114" s="2" t="s">
        <v>286</v>
      </c>
      <c r="BK114" s="96"/>
      <c r="BL114" s="286"/>
      <c r="BM114" s="97" t="s">
        <v>286</v>
      </c>
      <c r="BN114" s="98" t="s">
        <v>286</v>
      </c>
      <c r="BO114" s="99"/>
      <c r="BP114" s="100"/>
      <c r="BQ114" s="101" t="s">
        <v>286</v>
      </c>
      <c r="BR114" s="102" t="s">
        <v>286</v>
      </c>
      <c r="BS114" s="103" t="s">
        <v>286</v>
      </c>
      <c r="BT114" s="104" t="s">
        <v>286</v>
      </c>
      <c r="BU114" s="105" t="s">
        <v>286</v>
      </c>
      <c r="BV114" s="2" t="s">
        <v>286</v>
      </c>
      <c r="BW114" s="96"/>
      <c r="BX114" s="286"/>
      <c r="BY114" s="97" t="s">
        <v>286</v>
      </c>
      <c r="BZ114" s="98" t="s">
        <v>286</v>
      </c>
      <c r="CA114" s="99"/>
      <c r="CB114" s="100"/>
      <c r="CC114" s="101" t="s">
        <v>286</v>
      </c>
      <c r="CD114" s="102" t="s">
        <v>286</v>
      </c>
      <c r="CE114" s="103" t="s">
        <v>286</v>
      </c>
      <c r="CF114" s="104" t="s">
        <v>286</v>
      </c>
      <c r="CG114" s="105" t="s">
        <v>286</v>
      </c>
      <c r="CH114" s="2" t="s">
        <v>286</v>
      </c>
      <c r="CI114" s="96"/>
      <c r="CJ114" s="286"/>
      <c r="CK114" s="97" t="s">
        <v>286</v>
      </c>
      <c r="CL114" s="98" t="s">
        <v>286</v>
      </c>
      <c r="CM114" s="99"/>
      <c r="CN114" s="100"/>
      <c r="CO114" s="101" t="s">
        <v>286</v>
      </c>
      <c r="CP114" s="102" t="s">
        <v>286</v>
      </c>
      <c r="CQ114" s="103" t="s">
        <v>286</v>
      </c>
      <c r="CR114" s="104" t="s">
        <v>286</v>
      </c>
      <c r="CS114" s="105" t="s">
        <v>286</v>
      </c>
      <c r="CT114" s="2" t="s">
        <v>286</v>
      </c>
      <c r="CU114" s="96"/>
      <c r="CV114" s="286"/>
      <c r="CW114" s="97" t="s">
        <v>286</v>
      </c>
      <c r="CX114" s="98" t="s">
        <v>286</v>
      </c>
      <c r="CY114" s="99"/>
      <c r="CZ114" s="100"/>
      <c r="DA114" s="101" t="s">
        <v>286</v>
      </c>
      <c r="DB114" s="102" t="s">
        <v>286</v>
      </c>
      <c r="DC114" s="103" t="s">
        <v>286</v>
      </c>
      <c r="DD114" s="104" t="s">
        <v>286</v>
      </c>
      <c r="DE114" s="105" t="s">
        <v>286</v>
      </c>
      <c r="DF114" s="2" t="s">
        <v>286</v>
      </c>
      <c r="DG114" s="96"/>
      <c r="DH114" s="286"/>
      <c r="DI114" s="97" t="s">
        <v>286</v>
      </c>
      <c r="DJ114" s="98" t="s">
        <v>286</v>
      </c>
      <c r="DK114" s="99"/>
      <c r="DL114" s="100"/>
      <c r="DM114" s="101" t="s">
        <v>286</v>
      </c>
      <c r="DN114" s="102" t="s">
        <v>286</v>
      </c>
      <c r="DO114" s="103" t="s">
        <v>286</v>
      </c>
      <c r="DP114" s="104" t="s">
        <v>286</v>
      </c>
      <c r="DQ114" s="105" t="s">
        <v>286</v>
      </c>
      <c r="DR114" s="2" t="s">
        <v>286</v>
      </c>
      <c r="DS114" s="96"/>
      <c r="DT114" s="286"/>
      <c r="DU114" s="97">
        <v>38465</v>
      </c>
      <c r="DV114" s="98" t="s">
        <v>517</v>
      </c>
      <c r="DW114" s="284">
        <v>37053</v>
      </c>
      <c r="DX114" s="100">
        <v>38187</v>
      </c>
      <c r="DY114" s="101" t="s">
        <v>1076</v>
      </c>
      <c r="DZ114" s="102" t="s">
        <v>535</v>
      </c>
      <c r="EA114" s="103" t="s">
        <v>531</v>
      </c>
      <c r="EB114" s="104" t="s">
        <v>1387</v>
      </c>
      <c r="EC114" s="105" t="s">
        <v>1077</v>
      </c>
      <c r="EE114" s="96"/>
      <c r="EF114" s="286" t="s">
        <v>1194</v>
      </c>
      <c r="EG114" s="97">
        <v>38854</v>
      </c>
      <c r="EH114" s="98" t="s">
        <v>518</v>
      </c>
      <c r="EI114" s="99">
        <v>38465</v>
      </c>
      <c r="EJ114" s="100">
        <v>38765</v>
      </c>
      <c r="EK114" s="101" t="s">
        <v>1078</v>
      </c>
      <c r="EL114" s="102" t="s">
        <v>661</v>
      </c>
      <c r="EM114" s="103" t="s">
        <v>531</v>
      </c>
      <c r="EN114" s="104" t="s">
        <v>1387</v>
      </c>
      <c r="EO114" s="105" t="s">
        <v>1079</v>
      </c>
      <c r="EQ114" s="96"/>
      <c r="ER114" s="286" t="s">
        <v>1194</v>
      </c>
      <c r="ES114" s="97" t="s">
        <v>286</v>
      </c>
      <c r="ET114" s="98" t="s">
        <v>286</v>
      </c>
      <c r="EU114" s="99" t="s">
        <v>286</v>
      </c>
      <c r="EV114" s="100" t="s">
        <v>286</v>
      </c>
      <c r="EW114" s="101" t="s">
        <v>286</v>
      </c>
      <c r="EX114" s="102" t="s">
        <v>286</v>
      </c>
      <c r="EY114" s="103" t="s">
        <v>286</v>
      </c>
      <c r="EZ114" s="104" t="s">
        <v>286</v>
      </c>
      <c r="FA114" s="105" t="s">
        <v>286</v>
      </c>
      <c r="FB114" s="2" t="s">
        <v>286</v>
      </c>
      <c r="FC114" s="96"/>
      <c r="FD114" s="286"/>
      <c r="FE114" s="97" t="s">
        <v>286</v>
      </c>
      <c r="FF114" s="98" t="s">
        <v>286</v>
      </c>
      <c r="FG114" s="99" t="s">
        <v>286</v>
      </c>
      <c r="FH114" s="100" t="s">
        <v>286</v>
      </c>
      <c r="FI114" s="101" t="s">
        <v>286</v>
      </c>
      <c r="FJ114" s="102" t="s">
        <v>286</v>
      </c>
      <c r="FK114" s="103" t="s">
        <v>286</v>
      </c>
      <c r="FL114" s="104" t="s">
        <v>286</v>
      </c>
      <c r="FM114" s="105" t="s">
        <v>286</v>
      </c>
      <c r="FO114" s="96"/>
      <c r="FP114" s="286"/>
      <c r="FQ114" s="97" t="s">
        <v>286</v>
      </c>
      <c r="FR114" s="98" t="s">
        <v>286</v>
      </c>
      <c r="FS114" s="99" t="s">
        <v>286</v>
      </c>
      <c r="FT114" s="100" t="s">
        <v>286</v>
      </c>
      <c r="FU114" s="101" t="s">
        <v>286</v>
      </c>
      <c r="FV114" s="102" t="s">
        <v>286</v>
      </c>
      <c r="FW114" s="103" t="s">
        <v>286</v>
      </c>
      <c r="FX114" s="104" t="s">
        <v>286</v>
      </c>
      <c r="FY114" s="105" t="s">
        <v>286</v>
      </c>
      <c r="GA114" s="96"/>
      <c r="GB114" s="286"/>
      <c r="GC114" s="97" t="s">
        <v>286</v>
      </c>
      <c r="GD114" s="98" t="s">
        <v>286</v>
      </c>
      <c r="GE114" s="99" t="s">
        <v>286</v>
      </c>
      <c r="GF114" s="100" t="s">
        <v>286</v>
      </c>
      <c r="GG114" s="101" t="s">
        <v>286</v>
      </c>
      <c r="GH114" s="102" t="s">
        <v>286</v>
      </c>
      <c r="GI114" s="103" t="s">
        <v>286</v>
      </c>
      <c r="GJ114" s="104" t="s">
        <v>286</v>
      </c>
      <c r="GK114" s="105" t="s">
        <v>286</v>
      </c>
      <c r="GL114" s="2" t="s">
        <v>286</v>
      </c>
      <c r="GM114" s="96"/>
      <c r="GN114" s="286"/>
      <c r="GO114" s="97" t="str">
        <f t="shared" si="484"/>
        <v/>
      </c>
      <c r="GP114" s="98" t="str">
        <f t="shared" si="485"/>
        <v/>
      </c>
      <c r="GQ114" s="99" t="str">
        <f t="shared" si="537"/>
        <v/>
      </c>
      <c r="GR114" s="100" t="str">
        <f t="shared" si="535"/>
        <v/>
      </c>
      <c r="GS114" s="101" t="str">
        <f t="shared" si="538"/>
        <v/>
      </c>
      <c r="GT114" s="102" t="str">
        <f t="shared" si="539"/>
        <v/>
      </c>
      <c r="GU114" s="103" t="str">
        <f t="shared" si="540"/>
        <v/>
      </c>
      <c r="GV114" s="104" t="str">
        <f t="shared" si="491"/>
        <v/>
      </c>
      <c r="GW114" s="105" t="str">
        <f t="shared" si="541"/>
        <v/>
      </c>
      <c r="GX114" s="2" t="str">
        <f t="shared" si="536"/>
        <v/>
      </c>
      <c r="GY114" s="96"/>
      <c r="GZ114" s="286"/>
      <c r="HA114" s="97" t="str">
        <f t="shared" si="542"/>
        <v/>
      </c>
      <c r="HB114" s="98" t="str">
        <f t="shared" si="543"/>
        <v/>
      </c>
      <c r="HC114" s="293" t="str">
        <f t="shared" si="430"/>
        <v/>
      </c>
      <c r="HD114" s="293" t="str">
        <f t="shared" si="431"/>
        <v/>
      </c>
      <c r="HE114" s="101" t="str">
        <f t="shared" si="544"/>
        <v/>
      </c>
      <c r="HF114" s="102" t="str">
        <f t="shared" si="545"/>
        <v/>
      </c>
      <c r="HG114" s="103" t="str">
        <f t="shared" si="546"/>
        <v/>
      </c>
      <c r="HH114" s="104" t="str">
        <f t="shared" si="547"/>
        <v/>
      </c>
      <c r="HI114" s="105" t="str">
        <f t="shared" si="548"/>
        <v/>
      </c>
      <c r="HJ114" s="2" t="str">
        <f t="shared" si="549"/>
        <v/>
      </c>
      <c r="HK114" s="96"/>
      <c r="HL114" s="286"/>
      <c r="HM114" s="97" t="str">
        <f t="shared" si="550"/>
        <v/>
      </c>
      <c r="HN114" s="98" t="str">
        <f t="shared" si="551"/>
        <v/>
      </c>
      <c r="HO114" s="293" t="str">
        <f t="shared" si="482"/>
        <v/>
      </c>
      <c r="HP114" s="293" t="str">
        <f t="shared" si="483"/>
        <v/>
      </c>
      <c r="HQ114" s="101" t="str">
        <f t="shared" si="552"/>
        <v/>
      </c>
      <c r="HR114" s="102" t="str">
        <f t="shared" si="553"/>
        <v/>
      </c>
      <c r="HS114" s="103" t="str">
        <f t="shared" si="554"/>
        <v/>
      </c>
      <c r="HT114" s="104" t="str">
        <f t="shared" si="357"/>
        <v/>
      </c>
      <c r="HU114" s="105" t="str">
        <f t="shared" si="555"/>
        <v/>
      </c>
      <c r="HV114" s="2" t="str">
        <f t="shared" si="556"/>
        <v/>
      </c>
      <c r="HW114" s="96"/>
      <c r="HX114" s="286"/>
      <c r="HY114" s="97" t="str">
        <f t="shared" si="557"/>
        <v/>
      </c>
      <c r="HZ114" s="98" t="str">
        <f t="shared" si="558"/>
        <v/>
      </c>
      <c r="IA114" s="293" t="str">
        <f t="shared" si="418"/>
        <v/>
      </c>
      <c r="IB114" s="293" t="str">
        <f t="shared" si="419"/>
        <v/>
      </c>
      <c r="IC114" s="101" t="str">
        <f t="shared" si="559"/>
        <v/>
      </c>
      <c r="ID114" s="102" t="str">
        <f t="shared" si="560"/>
        <v/>
      </c>
      <c r="IE114" s="103" t="str">
        <f t="shared" si="561"/>
        <v/>
      </c>
      <c r="IF114" s="104" t="str">
        <f t="shared" si="562"/>
        <v/>
      </c>
      <c r="IG114" s="105" t="str">
        <f t="shared" si="563"/>
        <v/>
      </c>
      <c r="IH114" s="2" t="str">
        <f t="shared" si="564"/>
        <v/>
      </c>
      <c r="II114" s="96"/>
      <c r="IJ114" s="286"/>
      <c r="IK114" s="291" t="str">
        <f t="shared" si="517"/>
        <v/>
      </c>
      <c r="IL114" s="292" t="str">
        <f t="shared" si="518"/>
        <v/>
      </c>
      <c r="IM114" s="293" t="str">
        <f t="shared" si="519"/>
        <v/>
      </c>
      <c r="IN114" s="293" t="str">
        <f t="shared" si="520"/>
        <v/>
      </c>
      <c r="IO114" s="294" t="str">
        <f t="shared" si="521"/>
        <v/>
      </c>
      <c r="IP114" s="295" t="str">
        <f t="shared" si="522"/>
        <v/>
      </c>
      <c r="IQ114" s="296" t="str">
        <f t="shared" si="523"/>
        <v/>
      </c>
      <c r="IR114" s="297" t="str">
        <f t="shared" si="524"/>
        <v/>
      </c>
      <c r="IS114" s="298" t="str">
        <f t="shared" si="525"/>
        <v/>
      </c>
      <c r="IT114" s="299" t="str">
        <f t="shared" si="526"/>
        <v/>
      </c>
      <c r="IU114" s="300"/>
      <c r="IV114" s="286"/>
      <c r="IW114" s="97" t="str">
        <f t="shared" si="565"/>
        <v/>
      </c>
      <c r="IX114" s="98" t="str">
        <f t="shared" si="566"/>
        <v/>
      </c>
      <c r="IY114" s="293" t="str">
        <f t="shared" si="360"/>
        <v/>
      </c>
      <c r="IZ114" s="293" t="str">
        <f t="shared" si="361"/>
        <v/>
      </c>
      <c r="JA114" s="101" t="str">
        <f t="shared" si="567"/>
        <v/>
      </c>
      <c r="JB114" s="102" t="str">
        <f t="shared" si="568"/>
        <v/>
      </c>
      <c r="JC114" s="103" t="str">
        <f t="shared" si="569"/>
        <v/>
      </c>
      <c r="JD114" s="104" t="str">
        <f t="shared" si="570"/>
        <v/>
      </c>
      <c r="JE114" s="105" t="str">
        <f t="shared" si="571"/>
        <v/>
      </c>
      <c r="JG114" s="4"/>
      <c r="JI114" s="106"/>
      <c r="JJ114" s="107"/>
      <c r="JK114" s="99"/>
      <c r="JL114" s="4"/>
      <c r="JM114" s="108"/>
      <c r="JN114" s="109"/>
      <c r="JO114" s="110"/>
      <c r="JP114" s="104"/>
      <c r="JQ114" s="111"/>
      <c r="JS114" s="4"/>
      <c r="JU114" s="106"/>
      <c r="JV114" s="107"/>
      <c r="JW114" s="99"/>
      <c r="JX114" s="4"/>
      <c r="JY114" s="108"/>
      <c r="JZ114" s="109"/>
      <c r="KA114" s="110"/>
      <c r="KB114" s="104"/>
      <c r="KC114" s="111"/>
      <c r="KE114" s="4"/>
    </row>
    <row r="115" spans="1:292" ht="13.5" customHeight="1" x14ac:dyDescent="0.2">
      <c r="A115" s="21"/>
      <c r="B115" s="2" t="s">
        <v>439</v>
      </c>
      <c r="C115" s="2" t="s">
        <v>440</v>
      </c>
      <c r="E115" s="97" t="s">
        <v>286</v>
      </c>
      <c r="F115" s="98" t="s">
        <v>286</v>
      </c>
      <c r="G115" s="99"/>
      <c r="H115" s="100"/>
      <c r="I115" s="101" t="s">
        <v>286</v>
      </c>
      <c r="J115" s="102" t="s">
        <v>286</v>
      </c>
      <c r="K115" s="103" t="s">
        <v>286</v>
      </c>
      <c r="L115" s="104" t="s">
        <v>286</v>
      </c>
      <c r="M115" s="105" t="s">
        <v>286</v>
      </c>
      <c r="O115" s="96"/>
      <c r="P115" s="286"/>
      <c r="Q115" s="97" t="s">
        <v>286</v>
      </c>
      <c r="R115" s="98" t="s">
        <v>286</v>
      </c>
      <c r="S115" s="99"/>
      <c r="T115" s="100"/>
      <c r="U115" s="101" t="s">
        <v>286</v>
      </c>
      <c r="V115" s="102" t="s">
        <v>286</v>
      </c>
      <c r="W115" s="103" t="s">
        <v>286</v>
      </c>
      <c r="X115" s="104" t="s">
        <v>286</v>
      </c>
      <c r="Y115" s="105" t="s">
        <v>286</v>
      </c>
      <c r="Z115" s="2" t="s">
        <v>286</v>
      </c>
      <c r="AA115" s="96"/>
      <c r="AB115" s="286"/>
      <c r="AC115" s="97" t="s">
        <v>286</v>
      </c>
      <c r="AD115" s="98" t="s">
        <v>286</v>
      </c>
      <c r="AE115" s="99"/>
      <c r="AF115" s="100"/>
      <c r="AG115" s="101" t="s">
        <v>286</v>
      </c>
      <c r="AH115" s="102" t="s">
        <v>286</v>
      </c>
      <c r="AI115" s="103" t="s">
        <v>286</v>
      </c>
      <c r="AJ115" s="104" t="s">
        <v>286</v>
      </c>
      <c r="AK115" s="105" t="s">
        <v>286</v>
      </c>
      <c r="AM115" s="96"/>
      <c r="AN115" s="286"/>
      <c r="AO115" s="97" t="s">
        <v>286</v>
      </c>
      <c r="AP115" s="98" t="s">
        <v>286</v>
      </c>
      <c r="AQ115" s="99"/>
      <c r="AR115" s="100"/>
      <c r="AS115" s="101" t="s">
        <v>286</v>
      </c>
      <c r="AT115" s="102" t="s">
        <v>286</v>
      </c>
      <c r="AU115" s="103" t="s">
        <v>286</v>
      </c>
      <c r="AV115" s="104" t="s">
        <v>286</v>
      </c>
      <c r="AW115" s="105" t="s">
        <v>286</v>
      </c>
      <c r="AX115" s="2" t="s">
        <v>286</v>
      </c>
      <c r="AY115" s="96"/>
      <c r="AZ115" s="286"/>
      <c r="BA115" s="97" t="s">
        <v>286</v>
      </c>
      <c r="BB115" s="98" t="s">
        <v>286</v>
      </c>
      <c r="BC115" s="99"/>
      <c r="BD115" s="100"/>
      <c r="BE115" s="101" t="s">
        <v>286</v>
      </c>
      <c r="BF115" s="102" t="s">
        <v>286</v>
      </c>
      <c r="BG115" s="103" t="s">
        <v>286</v>
      </c>
      <c r="BH115" s="104" t="s">
        <v>286</v>
      </c>
      <c r="BI115" s="105" t="s">
        <v>286</v>
      </c>
      <c r="BJ115" s="2" t="s">
        <v>286</v>
      </c>
      <c r="BK115" s="96"/>
      <c r="BL115" s="286"/>
      <c r="BM115" s="97" t="s">
        <v>286</v>
      </c>
      <c r="BN115" s="98" t="s">
        <v>286</v>
      </c>
      <c r="BO115" s="99"/>
      <c r="BP115" s="100"/>
      <c r="BQ115" s="101" t="s">
        <v>286</v>
      </c>
      <c r="BR115" s="102" t="s">
        <v>286</v>
      </c>
      <c r="BS115" s="103" t="s">
        <v>286</v>
      </c>
      <c r="BT115" s="104" t="s">
        <v>286</v>
      </c>
      <c r="BU115" s="105" t="s">
        <v>286</v>
      </c>
      <c r="BV115" s="2" t="s">
        <v>286</v>
      </c>
      <c r="BW115" s="96"/>
      <c r="BX115" s="286"/>
      <c r="BY115" s="97" t="s">
        <v>286</v>
      </c>
      <c r="BZ115" s="98" t="s">
        <v>286</v>
      </c>
      <c r="CA115" s="99"/>
      <c r="CB115" s="100"/>
      <c r="CC115" s="101" t="s">
        <v>286</v>
      </c>
      <c r="CD115" s="102" t="s">
        <v>286</v>
      </c>
      <c r="CE115" s="103" t="s">
        <v>286</v>
      </c>
      <c r="CF115" s="104" t="s">
        <v>286</v>
      </c>
      <c r="CG115" s="105" t="s">
        <v>286</v>
      </c>
      <c r="CH115" s="2" t="s">
        <v>286</v>
      </c>
      <c r="CI115" s="96"/>
      <c r="CJ115" s="286"/>
      <c r="CK115" s="97" t="s">
        <v>286</v>
      </c>
      <c r="CL115" s="98" t="s">
        <v>286</v>
      </c>
      <c r="CM115" s="99"/>
      <c r="CN115" s="100"/>
      <c r="CO115" s="101" t="s">
        <v>286</v>
      </c>
      <c r="CP115" s="102" t="s">
        <v>286</v>
      </c>
      <c r="CQ115" s="103" t="s">
        <v>286</v>
      </c>
      <c r="CR115" s="104" t="s">
        <v>286</v>
      </c>
      <c r="CS115" s="105" t="s">
        <v>286</v>
      </c>
      <c r="CT115" s="2" t="s">
        <v>286</v>
      </c>
      <c r="CU115" s="96"/>
      <c r="CV115" s="286"/>
      <c r="CW115" s="97" t="s">
        <v>286</v>
      </c>
      <c r="CX115" s="98" t="s">
        <v>286</v>
      </c>
      <c r="CY115" s="99"/>
      <c r="CZ115" s="100"/>
      <c r="DA115" s="101" t="s">
        <v>286</v>
      </c>
      <c r="DB115" s="102" t="s">
        <v>286</v>
      </c>
      <c r="DC115" s="103" t="s">
        <v>286</v>
      </c>
      <c r="DD115" s="104" t="s">
        <v>286</v>
      </c>
      <c r="DE115" s="105" t="s">
        <v>286</v>
      </c>
      <c r="DF115" s="2" t="s">
        <v>286</v>
      </c>
      <c r="DG115" s="96"/>
      <c r="DH115" s="286"/>
      <c r="DI115" s="97" t="s">
        <v>286</v>
      </c>
      <c r="DJ115" s="98" t="s">
        <v>286</v>
      </c>
      <c r="DK115" s="99"/>
      <c r="DL115" s="100"/>
      <c r="DM115" s="101" t="s">
        <v>286</v>
      </c>
      <c r="DN115" s="102" t="s">
        <v>286</v>
      </c>
      <c r="DO115" s="103" t="s">
        <v>286</v>
      </c>
      <c r="DP115" s="104" t="s">
        <v>286</v>
      </c>
      <c r="DQ115" s="105" t="s">
        <v>286</v>
      </c>
      <c r="DR115" s="2" t="s">
        <v>286</v>
      </c>
      <c r="DS115" s="96"/>
      <c r="DT115" s="286"/>
      <c r="DU115" s="97">
        <v>38465</v>
      </c>
      <c r="DV115" s="98" t="s">
        <v>517</v>
      </c>
      <c r="DW115" s="99">
        <v>38187</v>
      </c>
      <c r="DX115" s="100">
        <v>38465</v>
      </c>
      <c r="DY115" s="101" t="s">
        <v>1078</v>
      </c>
      <c r="DZ115" s="102" t="s">
        <v>661</v>
      </c>
      <c r="EA115" s="103" t="s">
        <v>531</v>
      </c>
      <c r="EB115" s="104" t="s">
        <v>1387</v>
      </c>
      <c r="EC115" s="105" t="s">
        <v>1079</v>
      </c>
      <c r="EE115" s="96"/>
      <c r="EF115" s="286" t="s">
        <v>1194</v>
      </c>
      <c r="EG115" s="97">
        <v>38854</v>
      </c>
      <c r="EH115" s="98" t="s">
        <v>518</v>
      </c>
      <c r="EI115" s="99">
        <v>38765</v>
      </c>
      <c r="EJ115" s="100">
        <v>38854</v>
      </c>
      <c r="EK115" s="101" t="s">
        <v>523</v>
      </c>
      <c r="EL115" s="102" t="s">
        <v>541</v>
      </c>
      <c r="EM115" s="103" t="s">
        <v>531</v>
      </c>
      <c r="EN115" s="104" t="s">
        <v>1357</v>
      </c>
      <c r="EO115" s="105" t="s">
        <v>543</v>
      </c>
      <c r="EQ115" s="96"/>
      <c r="ER115" s="286" t="s">
        <v>1199</v>
      </c>
      <c r="ES115" s="97" t="s">
        <v>286</v>
      </c>
      <c r="ET115" s="98" t="s">
        <v>286</v>
      </c>
      <c r="EU115" s="99" t="s">
        <v>286</v>
      </c>
      <c r="EV115" s="100" t="s">
        <v>286</v>
      </c>
      <c r="EW115" s="101" t="s">
        <v>286</v>
      </c>
      <c r="EX115" s="102" t="s">
        <v>286</v>
      </c>
      <c r="EY115" s="103" t="s">
        <v>286</v>
      </c>
      <c r="EZ115" s="104" t="s">
        <v>286</v>
      </c>
      <c r="FA115" s="105" t="s">
        <v>286</v>
      </c>
      <c r="FB115" s="2" t="s">
        <v>286</v>
      </c>
      <c r="FC115" s="96"/>
      <c r="FD115" s="286"/>
      <c r="FE115" s="97" t="s">
        <v>286</v>
      </c>
      <c r="FF115" s="98" t="s">
        <v>286</v>
      </c>
      <c r="FG115" s="99" t="s">
        <v>286</v>
      </c>
      <c r="FH115" s="100" t="s">
        <v>286</v>
      </c>
      <c r="FI115" s="101" t="s">
        <v>286</v>
      </c>
      <c r="FJ115" s="102" t="s">
        <v>286</v>
      </c>
      <c r="FK115" s="103" t="s">
        <v>286</v>
      </c>
      <c r="FL115" s="104" t="s">
        <v>286</v>
      </c>
      <c r="FM115" s="105" t="s">
        <v>286</v>
      </c>
      <c r="FO115" s="96"/>
      <c r="FP115" s="286"/>
      <c r="FQ115" s="97" t="s">
        <v>286</v>
      </c>
      <c r="FR115" s="98" t="s">
        <v>286</v>
      </c>
      <c r="FS115" s="99" t="s">
        <v>286</v>
      </c>
      <c r="FT115" s="100" t="s">
        <v>286</v>
      </c>
      <c r="FU115" s="101" t="s">
        <v>286</v>
      </c>
      <c r="FV115" s="102" t="s">
        <v>286</v>
      </c>
      <c r="FW115" s="103" t="s">
        <v>286</v>
      </c>
      <c r="FX115" s="104" t="s">
        <v>286</v>
      </c>
      <c r="FY115" s="105" t="s">
        <v>286</v>
      </c>
      <c r="GA115" s="96"/>
      <c r="GB115" s="286"/>
      <c r="GC115" s="97" t="s">
        <v>286</v>
      </c>
      <c r="GD115" s="98" t="s">
        <v>286</v>
      </c>
      <c r="GE115" s="99" t="s">
        <v>286</v>
      </c>
      <c r="GF115" s="100" t="s">
        <v>286</v>
      </c>
      <c r="GG115" s="101" t="s">
        <v>286</v>
      </c>
      <c r="GH115" s="102" t="s">
        <v>286</v>
      </c>
      <c r="GI115" s="103" t="s">
        <v>286</v>
      </c>
      <c r="GJ115" s="104" t="s">
        <v>286</v>
      </c>
      <c r="GK115" s="105" t="s">
        <v>286</v>
      </c>
      <c r="GL115" s="2" t="s">
        <v>286</v>
      </c>
      <c r="GM115" s="96"/>
      <c r="GN115" s="286"/>
      <c r="GO115" s="97" t="str">
        <f t="shared" si="484"/>
        <v/>
      </c>
      <c r="GP115" s="98" t="str">
        <f t="shared" si="485"/>
        <v/>
      </c>
      <c r="GQ115" s="99" t="str">
        <f t="shared" si="537"/>
        <v/>
      </c>
      <c r="GR115" s="100" t="str">
        <f t="shared" si="535"/>
        <v/>
      </c>
      <c r="GS115" s="101" t="str">
        <f t="shared" si="538"/>
        <v/>
      </c>
      <c r="GT115" s="102" t="str">
        <f t="shared" si="539"/>
        <v/>
      </c>
      <c r="GU115" s="103" t="str">
        <f t="shared" si="540"/>
        <v/>
      </c>
      <c r="GV115" s="104" t="str">
        <f t="shared" si="491"/>
        <v/>
      </c>
      <c r="GW115" s="105" t="str">
        <f t="shared" si="541"/>
        <v/>
      </c>
      <c r="GX115" s="2" t="str">
        <f t="shared" si="536"/>
        <v/>
      </c>
      <c r="GY115" s="96"/>
      <c r="GZ115" s="286"/>
      <c r="HA115" s="97" t="str">
        <f t="shared" si="542"/>
        <v/>
      </c>
      <c r="HB115" s="98" t="str">
        <f t="shared" si="543"/>
        <v/>
      </c>
      <c r="HC115" s="293" t="str">
        <f t="shared" si="430"/>
        <v/>
      </c>
      <c r="HD115" s="293" t="str">
        <f t="shared" si="431"/>
        <v/>
      </c>
      <c r="HE115" s="101" t="str">
        <f t="shared" si="544"/>
        <v/>
      </c>
      <c r="HF115" s="102" t="str">
        <f t="shared" si="545"/>
        <v/>
      </c>
      <c r="HG115" s="103" t="str">
        <f t="shared" si="546"/>
        <v/>
      </c>
      <c r="HH115" s="104" t="str">
        <f t="shared" si="547"/>
        <v/>
      </c>
      <c r="HI115" s="105" t="str">
        <f t="shared" si="548"/>
        <v/>
      </c>
      <c r="HJ115" s="2" t="str">
        <f t="shared" si="549"/>
        <v/>
      </c>
      <c r="HK115" s="96"/>
      <c r="HL115" s="286"/>
      <c r="HM115" s="97" t="str">
        <f t="shared" si="550"/>
        <v/>
      </c>
      <c r="HN115" s="98" t="str">
        <f t="shared" si="551"/>
        <v/>
      </c>
      <c r="HO115" s="293" t="str">
        <f t="shared" si="482"/>
        <v/>
      </c>
      <c r="HP115" s="293" t="str">
        <f t="shared" si="483"/>
        <v/>
      </c>
      <c r="HQ115" s="101" t="str">
        <f t="shared" si="552"/>
        <v/>
      </c>
      <c r="HR115" s="102" t="str">
        <f t="shared" si="553"/>
        <v/>
      </c>
      <c r="HS115" s="103" t="str">
        <f t="shared" si="554"/>
        <v/>
      </c>
      <c r="HT115" s="104" t="str">
        <f t="shared" si="357"/>
        <v/>
      </c>
      <c r="HU115" s="105" t="str">
        <f t="shared" si="555"/>
        <v/>
      </c>
      <c r="HV115" s="2" t="str">
        <f t="shared" si="556"/>
        <v/>
      </c>
      <c r="HW115" s="96"/>
      <c r="HX115" s="286"/>
      <c r="HY115" s="97" t="str">
        <f t="shared" si="557"/>
        <v/>
      </c>
      <c r="HZ115" s="98" t="str">
        <f t="shared" si="558"/>
        <v/>
      </c>
      <c r="IA115" s="293" t="str">
        <f t="shared" si="418"/>
        <v/>
      </c>
      <c r="IB115" s="293" t="str">
        <f t="shared" si="419"/>
        <v/>
      </c>
      <c r="IC115" s="101" t="str">
        <f t="shared" si="559"/>
        <v/>
      </c>
      <c r="ID115" s="102" t="str">
        <f t="shared" si="560"/>
        <v/>
      </c>
      <c r="IE115" s="103" t="str">
        <f t="shared" si="561"/>
        <v/>
      </c>
      <c r="IF115" s="104" t="str">
        <f t="shared" si="562"/>
        <v/>
      </c>
      <c r="IG115" s="105" t="str">
        <f t="shared" si="563"/>
        <v/>
      </c>
      <c r="IH115" s="2" t="str">
        <f t="shared" si="564"/>
        <v/>
      </c>
      <c r="II115" s="96"/>
      <c r="IJ115" s="286"/>
      <c r="IK115" s="291" t="str">
        <f t="shared" si="517"/>
        <v/>
      </c>
      <c r="IL115" s="292" t="str">
        <f t="shared" si="518"/>
        <v/>
      </c>
      <c r="IM115" s="293" t="str">
        <f t="shared" si="519"/>
        <v/>
      </c>
      <c r="IN115" s="293" t="str">
        <f t="shared" si="520"/>
        <v/>
      </c>
      <c r="IO115" s="294" t="str">
        <f t="shared" si="521"/>
        <v/>
      </c>
      <c r="IP115" s="295" t="str">
        <f t="shared" si="522"/>
        <v/>
      </c>
      <c r="IQ115" s="296" t="str">
        <f t="shared" si="523"/>
        <v/>
      </c>
      <c r="IR115" s="297" t="str">
        <f t="shared" si="524"/>
        <v/>
      </c>
      <c r="IS115" s="298" t="str">
        <f t="shared" si="525"/>
        <v/>
      </c>
      <c r="IT115" s="299" t="str">
        <f t="shared" si="526"/>
        <v/>
      </c>
      <c r="IU115" s="300"/>
      <c r="IV115" s="286"/>
      <c r="IW115" s="97" t="str">
        <f t="shared" si="565"/>
        <v/>
      </c>
      <c r="IX115" s="98" t="str">
        <f t="shared" si="566"/>
        <v/>
      </c>
      <c r="IY115" s="293" t="str">
        <f t="shared" si="360"/>
        <v/>
      </c>
      <c r="IZ115" s="293" t="str">
        <f t="shared" si="361"/>
        <v/>
      </c>
      <c r="JA115" s="101" t="str">
        <f t="shared" si="567"/>
        <v/>
      </c>
      <c r="JB115" s="102" t="str">
        <f t="shared" si="568"/>
        <v/>
      </c>
      <c r="JC115" s="103" t="str">
        <f t="shared" si="569"/>
        <v/>
      </c>
      <c r="JD115" s="104" t="str">
        <f t="shared" si="570"/>
        <v/>
      </c>
      <c r="JE115" s="105" t="str">
        <f t="shared" si="571"/>
        <v/>
      </c>
      <c r="JG115" s="4"/>
      <c r="JI115" s="106"/>
      <c r="JJ115" s="107"/>
      <c r="JK115" s="99"/>
      <c r="JL115" s="4"/>
      <c r="JM115" s="108"/>
      <c r="JN115" s="109"/>
      <c r="JO115" s="110"/>
      <c r="JP115" s="104"/>
      <c r="JQ115" s="111"/>
      <c r="JS115" s="4"/>
      <c r="JU115" s="106"/>
      <c r="JV115" s="107"/>
      <c r="JW115" s="99"/>
      <c r="JX115" s="4"/>
      <c r="JY115" s="108"/>
      <c r="JZ115" s="109"/>
      <c r="KA115" s="110"/>
      <c r="KB115" s="104"/>
      <c r="KC115" s="111"/>
      <c r="KE115" s="4"/>
    </row>
    <row r="116" spans="1:292" ht="13.5" customHeight="1" x14ac:dyDescent="0.2">
      <c r="A116" s="21"/>
      <c r="B116" s="2" t="s">
        <v>441</v>
      </c>
      <c r="C116" s="2" t="s">
        <v>442</v>
      </c>
      <c r="E116" s="97" t="s">
        <v>286</v>
      </c>
      <c r="F116" s="98" t="s">
        <v>286</v>
      </c>
      <c r="G116" s="99"/>
      <c r="H116" s="100"/>
      <c r="I116" s="101" t="s">
        <v>286</v>
      </c>
      <c r="J116" s="102" t="s">
        <v>286</v>
      </c>
      <c r="K116" s="103" t="s">
        <v>286</v>
      </c>
      <c r="L116" s="104" t="s">
        <v>286</v>
      </c>
      <c r="M116" s="105" t="s">
        <v>286</v>
      </c>
      <c r="O116" s="96"/>
      <c r="P116" s="286"/>
      <c r="Q116" s="97" t="s">
        <v>286</v>
      </c>
      <c r="R116" s="98" t="s">
        <v>286</v>
      </c>
      <c r="S116" s="99" t="s">
        <v>286</v>
      </c>
      <c r="T116" s="100" t="s">
        <v>286</v>
      </c>
      <c r="U116" s="101" t="s">
        <v>286</v>
      </c>
      <c r="V116" s="102" t="s">
        <v>286</v>
      </c>
      <c r="W116" s="103" t="s">
        <v>286</v>
      </c>
      <c r="X116" s="104" t="s">
        <v>286</v>
      </c>
      <c r="Y116" s="105" t="s">
        <v>286</v>
      </c>
      <c r="Z116" s="2" t="s">
        <v>286</v>
      </c>
      <c r="AA116" s="96"/>
      <c r="AB116" s="286"/>
      <c r="AC116" s="97" t="s">
        <v>286</v>
      </c>
      <c r="AD116" s="98" t="s">
        <v>286</v>
      </c>
      <c r="AE116" s="99" t="s">
        <v>286</v>
      </c>
      <c r="AF116" s="100" t="s">
        <v>286</v>
      </c>
      <c r="AG116" s="101" t="s">
        <v>286</v>
      </c>
      <c r="AH116" s="102" t="s">
        <v>286</v>
      </c>
      <c r="AI116" s="103" t="s">
        <v>286</v>
      </c>
      <c r="AJ116" s="104" t="s">
        <v>286</v>
      </c>
      <c r="AK116" s="105" t="s">
        <v>286</v>
      </c>
      <c r="AM116" s="96"/>
      <c r="AN116" s="286"/>
      <c r="AO116" s="97" t="s">
        <v>286</v>
      </c>
      <c r="AP116" s="98" t="s">
        <v>286</v>
      </c>
      <c r="AQ116" s="99" t="s">
        <v>286</v>
      </c>
      <c r="AR116" s="100" t="s">
        <v>286</v>
      </c>
      <c r="AS116" s="101" t="s">
        <v>286</v>
      </c>
      <c r="AT116" s="102" t="s">
        <v>286</v>
      </c>
      <c r="AU116" s="103" t="s">
        <v>286</v>
      </c>
      <c r="AV116" s="104" t="s">
        <v>286</v>
      </c>
      <c r="AW116" s="105" t="s">
        <v>286</v>
      </c>
      <c r="AX116" s="2" t="s">
        <v>286</v>
      </c>
      <c r="AY116" s="96"/>
      <c r="AZ116" s="286"/>
      <c r="BA116" s="97" t="s">
        <v>286</v>
      </c>
      <c r="BB116" s="98" t="s">
        <v>286</v>
      </c>
      <c r="BC116" s="99" t="s">
        <v>286</v>
      </c>
      <c r="BD116" s="100" t="s">
        <v>286</v>
      </c>
      <c r="BE116" s="101" t="s">
        <v>286</v>
      </c>
      <c r="BF116" s="102" t="s">
        <v>286</v>
      </c>
      <c r="BG116" s="103" t="s">
        <v>286</v>
      </c>
      <c r="BH116" s="104" t="s">
        <v>286</v>
      </c>
      <c r="BI116" s="105" t="s">
        <v>286</v>
      </c>
      <c r="BJ116" s="2" t="s">
        <v>286</v>
      </c>
      <c r="BK116" s="96"/>
      <c r="BL116" s="286"/>
      <c r="BM116" s="97" t="s">
        <v>286</v>
      </c>
      <c r="BN116" s="98" t="s">
        <v>286</v>
      </c>
      <c r="BO116" s="99" t="s">
        <v>286</v>
      </c>
      <c r="BP116" s="100" t="s">
        <v>286</v>
      </c>
      <c r="BQ116" s="101" t="s">
        <v>286</v>
      </c>
      <c r="BR116" s="102" t="s">
        <v>286</v>
      </c>
      <c r="BS116" s="103" t="s">
        <v>286</v>
      </c>
      <c r="BT116" s="104" t="s">
        <v>286</v>
      </c>
      <c r="BU116" s="105" t="s">
        <v>286</v>
      </c>
      <c r="BV116" s="2" t="s">
        <v>286</v>
      </c>
      <c r="BW116" s="96"/>
      <c r="BX116" s="286"/>
      <c r="BY116" s="97" t="s">
        <v>286</v>
      </c>
      <c r="BZ116" s="98" t="s">
        <v>286</v>
      </c>
      <c r="CA116" s="99" t="s">
        <v>286</v>
      </c>
      <c r="CB116" s="100" t="s">
        <v>286</v>
      </c>
      <c r="CC116" s="101" t="s">
        <v>286</v>
      </c>
      <c r="CD116" s="102" t="s">
        <v>286</v>
      </c>
      <c r="CE116" s="103" t="s">
        <v>286</v>
      </c>
      <c r="CF116" s="104" t="s">
        <v>286</v>
      </c>
      <c r="CG116" s="105" t="s">
        <v>286</v>
      </c>
      <c r="CH116" s="2" t="s">
        <v>286</v>
      </c>
      <c r="CI116" s="96"/>
      <c r="CJ116" s="286"/>
      <c r="CK116" s="97" t="s">
        <v>286</v>
      </c>
      <c r="CL116" s="98" t="s">
        <v>286</v>
      </c>
      <c r="CM116" s="99" t="s">
        <v>286</v>
      </c>
      <c r="CN116" s="100" t="s">
        <v>286</v>
      </c>
      <c r="CO116" s="101" t="s">
        <v>286</v>
      </c>
      <c r="CP116" s="102" t="s">
        <v>286</v>
      </c>
      <c r="CQ116" s="103" t="s">
        <v>286</v>
      </c>
      <c r="CR116" s="104" t="s">
        <v>286</v>
      </c>
      <c r="CS116" s="105" t="s">
        <v>286</v>
      </c>
      <c r="CT116" s="2" t="s">
        <v>286</v>
      </c>
      <c r="CU116" s="96"/>
      <c r="CV116" s="286"/>
      <c r="CW116" s="97" t="s">
        <v>286</v>
      </c>
      <c r="CX116" s="98" t="s">
        <v>286</v>
      </c>
      <c r="CY116" s="99" t="s">
        <v>286</v>
      </c>
      <c r="CZ116" s="100" t="s">
        <v>286</v>
      </c>
      <c r="DA116" s="101" t="s">
        <v>286</v>
      </c>
      <c r="DB116" s="102" t="s">
        <v>286</v>
      </c>
      <c r="DC116" s="103" t="s">
        <v>286</v>
      </c>
      <c r="DD116" s="104" t="s">
        <v>286</v>
      </c>
      <c r="DE116" s="105" t="s">
        <v>286</v>
      </c>
      <c r="DF116" s="2" t="s">
        <v>286</v>
      </c>
      <c r="DG116" s="96"/>
      <c r="DH116" s="286"/>
      <c r="DI116" s="97" t="s">
        <v>286</v>
      </c>
      <c r="DJ116" s="98" t="s">
        <v>286</v>
      </c>
      <c r="DK116" s="99" t="s">
        <v>286</v>
      </c>
      <c r="DL116" s="100" t="s">
        <v>286</v>
      </c>
      <c r="DM116" s="101" t="s">
        <v>286</v>
      </c>
      <c r="DN116" s="102" t="s">
        <v>286</v>
      </c>
      <c r="DO116" s="103" t="s">
        <v>286</v>
      </c>
      <c r="DP116" s="104" t="s">
        <v>286</v>
      </c>
      <c r="DQ116" s="105" t="s">
        <v>286</v>
      </c>
      <c r="DR116" s="2" t="s">
        <v>286</v>
      </c>
      <c r="DS116" s="96"/>
      <c r="DT116" s="286"/>
      <c r="DU116" s="97" t="s">
        <v>286</v>
      </c>
      <c r="DV116" s="98" t="s">
        <v>286</v>
      </c>
      <c r="DW116" s="99" t="s">
        <v>286</v>
      </c>
      <c r="DX116" s="100" t="s">
        <v>286</v>
      </c>
      <c r="DY116" s="101" t="s">
        <v>286</v>
      </c>
      <c r="DZ116" s="102" t="s">
        <v>286</v>
      </c>
      <c r="EA116" s="103" t="s">
        <v>286</v>
      </c>
      <c r="EB116" s="104" t="s">
        <v>286</v>
      </c>
      <c r="EC116" s="105" t="s">
        <v>286</v>
      </c>
      <c r="EE116" s="96"/>
      <c r="EF116" s="286"/>
      <c r="EG116" s="97" t="s">
        <v>286</v>
      </c>
      <c r="EH116" s="98" t="s">
        <v>286</v>
      </c>
      <c r="EI116" s="99" t="s">
        <v>286</v>
      </c>
      <c r="EJ116" s="100" t="s">
        <v>286</v>
      </c>
      <c r="EK116" s="101" t="s">
        <v>286</v>
      </c>
      <c r="EL116" s="102" t="s">
        <v>286</v>
      </c>
      <c r="EM116" s="103" t="s">
        <v>286</v>
      </c>
      <c r="EN116" s="104" t="s">
        <v>286</v>
      </c>
      <c r="EO116" s="105" t="s">
        <v>286</v>
      </c>
      <c r="EQ116" s="96"/>
      <c r="ER116" s="286"/>
      <c r="ES116" s="97">
        <v>39576</v>
      </c>
      <c r="ET116" s="98" t="s">
        <v>519</v>
      </c>
      <c r="EU116" s="99">
        <v>38854</v>
      </c>
      <c r="EV116" s="100">
        <v>39576</v>
      </c>
      <c r="EW116" s="101" t="s">
        <v>1080</v>
      </c>
      <c r="EX116" s="102" t="s">
        <v>593</v>
      </c>
      <c r="EY116" s="103" t="s">
        <v>531</v>
      </c>
      <c r="EZ116" s="104" t="s">
        <v>1354</v>
      </c>
      <c r="FA116" s="105" t="s">
        <v>1081</v>
      </c>
      <c r="FB116" s="2" t="s">
        <v>286</v>
      </c>
      <c r="FC116" s="96"/>
      <c r="FD116" s="286" t="s">
        <v>1194</v>
      </c>
      <c r="FE116" s="97" t="s">
        <v>286</v>
      </c>
      <c r="FF116" s="98" t="s">
        <v>286</v>
      </c>
      <c r="FG116" s="99" t="s">
        <v>286</v>
      </c>
      <c r="FH116" s="100" t="s">
        <v>286</v>
      </c>
      <c r="FI116" s="101" t="s">
        <v>286</v>
      </c>
      <c r="FJ116" s="102" t="s">
        <v>286</v>
      </c>
      <c r="FK116" s="103" t="s">
        <v>286</v>
      </c>
      <c r="FL116" s="104" t="s">
        <v>286</v>
      </c>
      <c r="FM116" s="105" t="s">
        <v>286</v>
      </c>
      <c r="FO116" s="96"/>
      <c r="FP116" s="286"/>
      <c r="FQ116" s="97" t="s">
        <v>286</v>
      </c>
      <c r="FR116" s="98" t="s">
        <v>286</v>
      </c>
      <c r="FS116" s="99" t="s">
        <v>286</v>
      </c>
      <c r="FT116" s="100" t="s">
        <v>286</v>
      </c>
      <c r="FU116" s="101" t="s">
        <v>286</v>
      </c>
      <c r="FV116" s="102" t="s">
        <v>286</v>
      </c>
      <c r="FW116" s="103" t="s">
        <v>286</v>
      </c>
      <c r="FX116" s="104" t="s">
        <v>286</v>
      </c>
      <c r="FY116" s="105" t="s">
        <v>286</v>
      </c>
      <c r="GA116" s="96"/>
      <c r="GB116" s="286"/>
      <c r="GC116" s="97" t="s">
        <v>286</v>
      </c>
      <c r="GD116" s="98" t="s">
        <v>286</v>
      </c>
      <c r="GE116" s="99" t="s">
        <v>286</v>
      </c>
      <c r="GF116" s="100" t="s">
        <v>286</v>
      </c>
      <c r="GG116" s="101" t="s">
        <v>286</v>
      </c>
      <c r="GH116" s="102" t="s">
        <v>286</v>
      </c>
      <c r="GI116" s="103" t="s">
        <v>286</v>
      </c>
      <c r="GJ116" s="104" t="s">
        <v>286</v>
      </c>
      <c r="GK116" s="105" t="s">
        <v>286</v>
      </c>
      <c r="GL116" s="2" t="s">
        <v>286</v>
      </c>
      <c r="GM116" s="96"/>
      <c r="GN116" s="286"/>
      <c r="GO116" s="97" t="str">
        <f t="shared" si="484"/>
        <v/>
      </c>
      <c r="GP116" s="98" t="str">
        <f t="shared" si="485"/>
        <v/>
      </c>
      <c r="GQ116" s="99" t="str">
        <f t="shared" si="537"/>
        <v/>
      </c>
      <c r="GR116" s="100" t="str">
        <f t="shared" si="535"/>
        <v/>
      </c>
      <c r="GS116" s="101" t="str">
        <f t="shared" si="538"/>
        <v/>
      </c>
      <c r="GT116" s="102" t="str">
        <f t="shared" si="539"/>
        <v/>
      </c>
      <c r="GU116" s="103" t="str">
        <f t="shared" si="540"/>
        <v/>
      </c>
      <c r="GV116" s="104" t="str">
        <f t="shared" si="491"/>
        <v/>
      </c>
      <c r="GW116" s="105" t="str">
        <f t="shared" si="541"/>
        <v/>
      </c>
      <c r="GX116" s="2" t="str">
        <f t="shared" si="536"/>
        <v/>
      </c>
      <c r="GY116" s="96"/>
      <c r="GZ116" s="286"/>
      <c r="HA116" s="97" t="str">
        <f t="shared" si="542"/>
        <v/>
      </c>
      <c r="HB116" s="98" t="str">
        <f t="shared" si="543"/>
        <v/>
      </c>
      <c r="HC116" s="293" t="str">
        <f t="shared" si="430"/>
        <v/>
      </c>
      <c r="HD116" s="293" t="str">
        <f t="shared" si="431"/>
        <v/>
      </c>
      <c r="HE116" s="101" t="str">
        <f t="shared" si="544"/>
        <v/>
      </c>
      <c r="HF116" s="102" t="str">
        <f t="shared" si="545"/>
        <v/>
      </c>
      <c r="HG116" s="103" t="str">
        <f t="shared" si="546"/>
        <v/>
      </c>
      <c r="HH116" s="104" t="str">
        <f t="shared" si="547"/>
        <v/>
      </c>
      <c r="HI116" s="105" t="str">
        <f t="shared" si="548"/>
        <v/>
      </c>
      <c r="HJ116" s="2" t="str">
        <f t="shared" si="549"/>
        <v/>
      </c>
      <c r="HK116" s="96"/>
      <c r="HL116" s="286"/>
      <c r="HM116" s="97" t="str">
        <f t="shared" si="550"/>
        <v/>
      </c>
      <c r="HN116" s="98" t="str">
        <f t="shared" si="551"/>
        <v/>
      </c>
      <c r="HO116" s="293" t="str">
        <f t="shared" si="482"/>
        <v/>
      </c>
      <c r="HP116" s="293" t="str">
        <f t="shared" si="483"/>
        <v/>
      </c>
      <c r="HQ116" s="101" t="str">
        <f t="shared" si="552"/>
        <v/>
      </c>
      <c r="HR116" s="102" t="str">
        <f t="shared" si="553"/>
        <v/>
      </c>
      <c r="HS116" s="103" t="str">
        <f t="shared" si="554"/>
        <v/>
      </c>
      <c r="HT116" s="104" t="str">
        <f t="shared" si="357"/>
        <v/>
      </c>
      <c r="HU116" s="105" t="str">
        <f t="shared" si="555"/>
        <v/>
      </c>
      <c r="HV116" s="2" t="str">
        <f t="shared" si="556"/>
        <v/>
      </c>
      <c r="HW116" s="96"/>
      <c r="HX116" s="286"/>
      <c r="HY116" s="97" t="str">
        <f t="shared" si="557"/>
        <v/>
      </c>
      <c r="HZ116" s="98" t="str">
        <f t="shared" si="558"/>
        <v/>
      </c>
      <c r="IA116" s="293" t="str">
        <f t="shared" si="418"/>
        <v/>
      </c>
      <c r="IB116" s="293" t="str">
        <f t="shared" si="419"/>
        <v/>
      </c>
      <c r="IC116" s="101" t="str">
        <f t="shared" si="559"/>
        <v/>
      </c>
      <c r="ID116" s="102" t="str">
        <f t="shared" si="560"/>
        <v/>
      </c>
      <c r="IE116" s="103" t="str">
        <f t="shared" si="561"/>
        <v/>
      </c>
      <c r="IF116" s="104" t="str">
        <f t="shared" si="562"/>
        <v/>
      </c>
      <c r="IG116" s="105" t="str">
        <f t="shared" si="563"/>
        <v/>
      </c>
      <c r="IH116" s="2" t="str">
        <f t="shared" si="564"/>
        <v/>
      </c>
      <c r="II116" s="96"/>
      <c r="IJ116" s="286"/>
      <c r="IK116" s="291" t="str">
        <f t="shared" si="517"/>
        <v/>
      </c>
      <c r="IL116" s="292" t="str">
        <f t="shared" si="518"/>
        <v/>
      </c>
      <c r="IM116" s="293" t="str">
        <f t="shared" si="519"/>
        <v/>
      </c>
      <c r="IN116" s="293" t="str">
        <f t="shared" si="520"/>
        <v/>
      </c>
      <c r="IO116" s="294" t="str">
        <f t="shared" si="521"/>
        <v/>
      </c>
      <c r="IP116" s="295" t="str">
        <f t="shared" si="522"/>
        <v/>
      </c>
      <c r="IQ116" s="296" t="str">
        <f t="shared" si="523"/>
        <v/>
      </c>
      <c r="IR116" s="297" t="str">
        <f t="shared" si="524"/>
        <v/>
      </c>
      <c r="IS116" s="298" t="str">
        <f t="shared" si="525"/>
        <v/>
      </c>
      <c r="IT116" s="299" t="str">
        <f t="shared" si="526"/>
        <v/>
      </c>
      <c r="IU116" s="300"/>
      <c r="IV116" s="286"/>
      <c r="IW116" s="97" t="str">
        <f t="shared" si="565"/>
        <v/>
      </c>
      <c r="IX116" s="98" t="str">
        <f t="shared" si="566"/>
        <v/>
      </c>
      <c r="IY116" s="293" t="str">
        <f t="shared" si="360"/>
        <v/>
      </c>
      <c r="IZ116" s="293" t="str">
        <f t="shared" si="361"/>
        <v/>
      </c>
      <c r="JA116" s="101" t="str">
        <f t="shared" si="567"/>
        <v/>
      </c>
      <c r="JB116" s="102" t="str">
        <f t="shared" si="568"/>
        <v/>
      </c>
      <c r="JC116" s="103" t="str">
        <f t="shared" si="569"/>
        <v/>
      </c>
      <c r="JD116" s="104" t="str">
        <f t="shared" si="570"/>
        <v/>
      </c>
      <c r="JE116" s="105" t="str">
        <f t="shared" si="571"/>
        <v/>
      </c>
      <c r="JG116" s="4"/>
      <c r="JI116" s="106"/>
      <c r="JJ116" s="107"/>
      <c r="JK116" s="99"/>
      <c r="JL116" s="4"/>
      <c r="JM116" s="108"/>
      <c r="JN116" s="109"/>
      <c r="JO116" s="110"/>
      <c r="JP116" s="104"/>
      <c r="JQ116" s="111"/>
      <c r="JS116" s="4"/>
      <c r="JU116" s="106"/>
      <c r="JV116" s="107"/>
      <c r="JW116" s="99"/>
      <c r="JX116" s="4"/>
      <c r="JY116" s="108"/>
      <c r="JZ116" s="109"/>
      <c r="KA116" s="110"/>
      <c r="KB116" s="104"/>
      <c r="KC116" s="111"/>
      <c r="KE116" s="4"/>
    </row>
    <row r="117" spans="1:292" ht="13.5" customHeight="1" x14ac:dyDescent="0.2">
      <c r="A117" s="21"/>
      <c r="B117" s="2" t="s">
        <v>2709</v>
      </c>
      <c r="C117" s="2" t="s">
        <v>2710</v>
      </c>
      <c r="E117" s="97"/>
      <c r="F117" s="98"/>
      <c r="G117" s="99"/>
      <c r="H117" s="100"/>
      <c r="I117" s="101"/>
      <c r="J117" s="102"/>
      <c r="K117" s="103"/>
      <c r="L117" s="104"/>
      <c r="M117" s="105"/>
      <c r="O117" s="96"/>
      <c r="P117" s="286"/>
      <c r="Q117" s="97"/>
      <c r="R117" s="98"/>
      <c r="S117" s="99"/>
      <c r="T117" s="100"/>
      <c r="U117" s="101"/>
      <c r="V117" s="102"/>
      <c r="W117" s="103"/>
      <c r="X117" s="104"/>
      <c r="Y117" s="105"/>
      <c r="AA117" s="96"/>
      <c r="AB117" s="286"/>
      <c r="AC117" s="97"/>
      <c r="AD117" s="98"/>
      <c r="AE117" s="99"/>
      <c r="AF117" s="100"/>
      <c r="AG117" s="101"/>
      <c r="AH117" s="102"/>
      <c r="AI117" s="103"/>
      <c r="AJ117" s="104"/>
      <c r="AK117" s="105"/>
      <c r="AM117" s="96"/>
      <c r="AN117" s="286"/>
      <c r="AO117" s="97"/>
      <c r="AP117" s="98"/>
      <c r="AQ117" s="99"/>
      <c r="AR117" s="100"/>
      <c r="AS117" s="101"/>
      <c r="AT117" s="102"/>
      <c r="AU117" s="103"/>
      <c r="AV117" s="104"/>
      <c r="AW117" s="105"/>
      <c r="AY117" s="96"/>
      <c r="AZ117" s="286"/>
      <c r="BA117" s="97"/>
      <c r="BB117" s="98"/>
      <c r="BC117" s="99"/>
      <c r="BD117" s="100"/>
      <c r="BE117" s="101"/>
      <c r="BF117" s="102"/>
      <c r="BG117" s="103"/>
      <c r="BH117" s="104"/>
      <c r="BI117" s="105"/>
      <c r="BK117" s="96"/>
      <c r="BL117" s="286"/>
      <c r="BM117" s="97"/>
      <c r="BN117" s="98"/>
      <c r="BO117" s="99"/>
      <c r="BP117" s="100"/>
      <c r="BQ117" s="101"/>
      <c r="BR117" s="102"/>
      <c r="BS117" s="103"/>
      <c r="BT117" s="104"/>
      <c r="BU117" s="105"/>
      <c r="BW117" s="96"/>
      <c r="BX117" s="286"/>
      <c r="BY117" s="97"/>
      <c r="BZ117" s="98"/>
      <c r="CA117" s="99"/>
      <c r="CB117" s="100"/>
      <c r="CC117" s="101"/>
      <c r="CD117" s="102"/>
      <c r="CE117" s="103"/>
      <c r="CF117" s="104"/>
      <c r="CG117" s="105"/>
      <c r="CI117" s="96"/>
      <c r="CJ117" s="286"/>
      <c r="CK117" s="97"/>
      <c r="CL117" s="98"/>
      <c r="CM117" s="99"/>
      <c r="CN117" s="100"/>
      <c r="CO117" s="101"/>
      <c r="CP117" s="102"/>
      <c r="CQ117" s="103"/>
      <c r="CR117" s="104"/>
      <c r="CS117" s="105"/>
      <c r="CU117" s="96"/>
      <c r="CV117" s="286"/>
      <c r="CW117" s="97"/>
      <c r="CX117" s="98"/>
      <c r="CY117" s="99"/>
      <c r="CZ117" s="100"/>
      <c r="DA117" s="101"/>
      <c r="DB117" s="102"/>
      <c r="DC117" s="103"/>
      <c r="DD117" s="104"/>
      <c r="DE117" s="105"/>
      <c r="DG117" s="96"/>
      <c r="DH117" s="286"/>
      <c r="DI117" s="97"/>
      <c r="DJ117" s="98"/>
      <c r="DK117" s="99"/>
      <c r="DL117" s="100"/>
      <c r="DM117" s="101"/>
      <c r="DN117" s="102"/>
      <c r="DO117" s="103"/>
      <c r="DP117" s="104"/>
      <c r="DQ117" s="105"/>
      <c r="DS117" s="96"/>
      <c r="DT117" s="286"/>
      <c r="DU117" s="97"/>
      <c r="DV117" s="98"/>
      <c r="DW117" s="99"/>
      <c r="DX117" s="100"/>
      <c r="DY117" s="101"/>
      <c r="DZ117" s="102"/>
      <c r="EA117" s="103"/>
      <c r="EB117" s="104"/>
      <c r="EC117" s="105"/>
      <c r="EE117" s="96"/>
      <c r="EF117" s="286"/>
      <c r="EG117" s="97"/>
      <c r="EH117" s="98"/>
      <c r="EI117" s="99"/>
      <c r="EJ117" s="100"/>
      <c r="EK117" s="101"/>
      <c r="EL117" s="102"/>
      <c r="EM117" s="103"/>
      <c r="EN117" s="104"/>
      <c r="EO117" s="105"/>
      <c r="EQ117" s="96"/>
      <c r="ER117" s="286"/>
      <c r="ES117" s="97"/>
      <c r="ET117" s="98"/>
      <c r="EU117" s="99"/>
      <c r="EV117" s="100"/>
      <c r="EW117" s="101"/>
      <c r="EX117" s="102"/>
      <c r="EY117" s="103"/>
      <c r="EZ117" s="104"/>
      <c r="FA117" s="105"/>
      <c r="FC117" s="96"/>
      <c r="FD117" s="286"/>
      <c r="FE117" s="97"/>
      <c r="FF117" s="98"/>
      <c r="FG117" s="99"/>
      <c r="FH117" s="100"/>
      <c r="FI117" s="101"/>
      <c r="FJ117" s="102"/>
      <c r="FK117" s="103"/>
      <c r="FL117" s="104"/>
      <c r="FM117" s="105"/>
      <c r="FO117" s="96"/>
      <c r="FP117" s="286"/>
      <c r="FQ117" s="97"/>
      <c r="FR117" s="98"/>
      <c r="FS117" s="99"/>
      <c r="FT117" s="100"/>
      <c r="FU117" s="101"/>
      <c r="FV117" s="102"/>
      <c r="FW117" s="103"/>
      <c r="FX117" s="104"/>
      <c r="FY117" s="105"/>
      <c r="GA117" s="96"/>
      <c r="GB117" s="286"/>
      <c r="GC117" s="97"/>
      <c r="GD117" s="98"/>
      <c r="GE117" s="99"/>
      <c r="GF117" s="100"/>
      <c r="GG117" s="101"/>
      <c r="GH117" s="102"/>
      <c r="GI117" s="103"/>
      <c r="GJ117" s="104"/>
      <c r="GK117" s="105"/>
      <c r="GM117" s="96"/>
      <c r="GN117" s="286"/>
      <c r="GO117" s="97"/>
      <c r="GP117" s="98"/>
      <c r="GQ117" s="99"/>
      <c r="GR117" s="100"/>
      <c r="GS117" s="101"/>
      <c r="GT117" s="102"/>
      <c r="GU117" s="103"/>
      <c r="GV117" s="104"/>
      <c r="GW117" s="105"/>
      <c r="GY117" s="96"/>
      <c r="GZ117" s="286"/>
      <c r="HA117" s="97"/>
      <c r="HB117" s="98"/>
      <c r="HC117" s="293" t="str">
        <f t="shared" si="430"/>
        <v/>
      </c>
      <c r="HD117" s="293" t="str">
        <f t="shared" si="431"/>
        <v/>
      </c>
      <c r="HE117" s="101"/>
      <c r="HF117" s="102"/>
      <c r="HG117" s="103"/>
      <c r="HH117" s="104"/>
      <c r="HI117" s="105"/>
      <c r="HK117" s="96"/>
      <c r="HL117" s="286"/>
      <c r="HM117" s="97"/>
      <c r="HN117" s="98"/>
      <c r="HO117" s="293" t="str">
        <f t="shared" si="482"/>
        <v/>
      </c>
      <c r="HP117" s="293" t="str">
        <f t="shared" si="483"/>
        <v/>
      </c>
      <c r="HQ117" s="101"/>
      <c r="HR117" s="102"/>
      <c r="HS117" s="103"/>
      <c r="HT117" s="104" t="str">
        <f t="shared" si="357"/>
        <v/>
      </c>
      <c r="HU117" s="105"/>
      <c r="HW117" s="96"/>
      <c r="HX117" s="286"/>
      <c r="HY117" s="97"/>
      <c r="HZ117" s="98"/>
      <c r="IA117" s="293" t="str">
        <f t="shared" si="418"/>
        <v/>
      </c>
      <c r="IB117" s="293" t="str">
        <f t="shared" si="419"/>
        <v/>
      </c>
      <c r="IC117" s="101"/>
      <c r="ID117" s="102"/>
      <c r="IE117" s="103"/>
      <c r="IF117" s="104"/>
      <c r="IG117" s="105"/>
      <c r="II117" s="96"/>
      <c r="IJ117" s="286"/>
      <c r="IK117" s="291"/>
      <c r="IL117" s="292"/>
      <c r="IM117" s="293"/>
      <c r="IN117" s="293"/>
      <c r="IO117" s="294"/>
      <c r="IP117" s="295"/>
      <c r="IQ117" s="296"/>
      <c r="IR117" s="297"/>
      <c r="IS117" s="298"/>
      <c r="IT117" s="299"/>
      <c r="IU117" s="300"/>
      <c r="IV117" s="286"/>
      <c r="IW117" s="97">
        <f t="shared" si="565"/>
        <v>44926</v>
      </c>
      <c r="IX117" s="98" t="str">
        <f t="shared" si="566"/>
        <v>Meloni I</v>
      </c>
      <c r="IY117" s="293">
        <f t="shared" si="360"/>
        <v>44856</v>
      </c>
      <c r="IZ117" s="293">
        <f t="shared" si="361"/>
        <v>44926</v>
      </c>
      <c r="JA117" s="101" t="str">
        <f t="shared" si="567"/>
        <v>Maria Elisabetta Casellati</v>
      </c>
      <c r="JB117" s="102" t="str">
        <f t="shared" si="568"/>
        <v>1946</v>
      </c>
      <c r="JC117" s="103" t="str">
        <f t="shared" si="569"/>
        <v>female</v>
      </c>
      <c r="JD117" s="104" t="str">
        <f t="shared" si="570"/>
        <v>it_fi01</v>
      </c>
      <c r="JE117" s="105" t="str">
        <f t="shared" si="571"/>
        <v>Casellati_Maria_1946</v>
      </c>
      <c r="JG117" s="4"/>
      <c r="JH117" s="2" t="s">
        <v>2711</v>
      </c>
      <c r="JI117" s="106"/>
      <c r="JJ117" s="107"/>
      <c r="JK117" s="99"/>
      <c r="JL117" s="4"/>
      <c r="JM117" s="108"/>
      <c r="JN117" s="109"/>
      <c r="JO117" s="110"/>
      <c r="JP117" s="104"/>
      <c r="JQ117" s="111"/>
      <c r="JS117" s="4"/>
      <c r="JU117" s="106"/>
      <c r="JV117" s="107"/>
      <c r="JW117" s="99"/>
      <c r="JX117" s="4"/>
      <c r="JY117" s="108"/>
      <c r="JZ117" s="109"/>
      <c r="KA117" s="110"/>
      <c r="KB117" s="104"/>
      <c r="KC117" s="111"/>
      <c r="KE117" s="4"/>
    </row>
    <row r="118" spans="1:292" ht="13.5" customHeight="1" x14ac:dyDescent="0.2">
      <c r="A118" s="21"/>
      <c r="B118" s="2" t="s">
        <v>492</v>
      </c>
      <c r="C118" s="2" t="s">
        <v>493</v>
      </c>
      <c r="E118" s="97" t="s">
        <v>286</v>
      </c>
      <c r="F118" s="98" t="s">
        <v>286</v>
      </c>
      <c r="G118" s="99"/>
      <c r="H118" s="100"/>
      <c r="I118" s="101" t="s">
        <v>286</v>
      </c>
      <c r="J118" s="102" t="s">
        <v>286</v>
      </c>
      <c r="K118" s="103" t="s">
        <v>286</v>
      </c>
      <c r="L118" s="104" t="s">
        <v>286</v>
      </c>
      <c r="M118" s="105" t="s">
        <v>286</v>
      </c>
      <c r="O118" s="96"/>
      <c r="P118" s="286"/>
      <c r="Q118" s="97" t="s">
        <v>286</v>
      </c>
      <c r="R118" s="98" t="s">
        <v>286</v>
      </c>
      <c r="S118" s="99"/>
      <c r="T118" s="100"/>
      <c r="U118" s="101" t="s">
        <v>286</v>
      </c>
      <c r="V118" s="102" t="s">
        <v>286</v>
      </c>
      <c r="W118" s="103" t="s">
        <v>286</v>
      </c>
      <c r="X118" s="104" t="s">
        <v>286</v>
      </c>
      <c r="Y118" s="105" t="s">
        <v>286</v>
      </c>
      <c r="Z118" s="2" t="s">
        <v>286</v>
      </c>
      <c r="AA118" s="96"/>
      <c r="AB118" s="286"/>
      <c r="AC118" s="97" t="s">
        <v>286</v>
      </c>
      <c r="AD118" s="98" t="s">
        <v>286</v>
      </c>
      <c r="AE118" s="99"/>
      <c r="AF118" s="100"/>
      <c r="AG118" s="101" t="s">
        <v>286</v>
      </c>
      <c r="AH118" s="102" t="s">
        <v>286</v>
      </c>
      <c r="AI118" s="103" t="s">
        <v>286</v>
      </c>
      <c r="AJ118" s="104" t="s">
        <v>286</v>
      </c>
      <c r="AK118" s="105" t="s">
        <v>286</v>
      </c>
      <c r="AM118" s="96"/>
      <c r="AN118" s="286"/>
      <c r="AO118" s="97" t="s">
        <v>286</v>
      </c>
      <c r="AP118" s="98" t="s">
        <v>286</v>
      </c>
      <c r="AQ118" s="99"/>
      <c r="AR118" s="100"/>
      <c r="AS118" s="101" t="s">
        <v>286</v>
      </c>
      <c r="AT118" s="102" t="s">
        <v>286</v>
      </c>
      <c r="AU118" s="103" t="s">
        <v>286</v>
      </c>
      <c r="AV118" s="104" t="s">
        <v>286</v>
      </c>
      <c r="AW118" s="105" t="s">
        <v>286</v>
      </c>
      <c r="AX118" s="2" t="s">
        <v>286</v>
      </c>
      <c r="AY118" s="96"/>
      <c r="AZ118" s="286"/>
      <c r="BA118" s="97" t="s">
        <v>286</v>
      </c>
      <c r="BB118" s="98" t="s">
        <v>286</v>
      </c>
      <c r="BC118" s="99"/>
      <c r="BD118" s="100"/>
      <c r="BE118" s="101" t="s">
        <v>286</v>
      </c>
      <c r="BF118" s="102" t="s">
        <v>286</v>
      </c>
      <c r="BG118" s="103" t="s">
        <v>286</v>
      </c>
      <c r="BH118" s="104" t="s">
        <v>286</v>
      </c>
      <c r="BI118" s="105" t="s">
        <v>286</v>
      </c>
      <c r="BJ118" s="2" t="s">
        <v>286</v>
      </c>
      <c r="BK118" s="96"/>
      <c r="BL118" s="286"/>
      <c r="BM118" s="97" t="s">
        <v>286</v>
      </c>
      <c r="BN118" s="98" t="s">
        <v>286</v>
      </c>
      <c r="BO118" s="99"/>
      <c r="BP118" s="100"/>
      <c r="BQ118" s="101" t="s">
        <v>286</v>
      </c>
      <c r="BR118" s="102" t="s">
        <v>286</v>
      </c>
      <c r="BS118" s="103" t="s">
        <v>286</v>
      </c>
      <c r="BT118" s="104" t="s">
        <v>286</v>
      </c>
      <c r="BU118" s="105" t="s">
        <v>286</v>
      </c>
      <c r="BV118" s="2" t="s">
        <v>286</v>
      </c>
      <c r="BW118" s="96"/>
      <c r="BX118" s="286"/>
      <c r="BY118" s="97" t="s">
        <v>286</v>
      </c>
      <c r="BZ118" s="98" t="s">
        <v>286</v>
      </c>
      <c r="CA118" s="99"/>
      <c r="CB118" s="100"/>
      <c r="CC118" s="101" t="s">
        <v>286</v>
      </c>
      <c r="CD118" s="102" t="s">
        <v>286</v>
      </c>
      <c r="CE118" s="103" t="s">
        <v>286</v>
      </c>
      <c r="CF118" s="104" t="s">
        <v>286</v>
      </c>
      <c r="CG118" s="105" t="s">
        <v>286</v>
      </c>
      <c r="CH118" s="2" t="s">
        <v>286</v>
      </c>
      <c r="CI118" s="96"/>
      <c r="CJ118" s="286"/>
      <c r="CK118" s="97" t="s">
        <v>286</v>
      </c>
      <c r="CL118" s="98" t="s">
        <v>286</v>
      </c>
      <c r="CM118" s="99"/>
      <c r="CN118" s="100"/>
      <c r="CO118" s="101" t="s">
        <v>286</v>
      </c>
      <c r="CP118" s="102" t="s">
        <v>286</v>
      </c>
      <c r="CQ118" s="103" t="s">
        <v>286</v>
      </c>
      <c r="CR118" s="104" t="s">
        <v>286</v>
      </c>
      <c r="CS118" s="105" t="s">
        <v>286</v>
      </c>
      <c r="CT118" s="2" t="s">
        <v>286</v>
      </c>
      <c r="CU118" s="96"/>
      <c r="CV118" s="286"/>
      <c r="CW118" s="97" t="s">
        <v>286</v>
      </c>
      <c r="CX118" s="98" t="s">
        <v>286</v>
      </c>
      <c r="CY118" s="99"/>
      <c r="CZ118" s="100"/>
      <c r="DA118" s="101" t="s">
        <v>286</v>
      </c>
      <c r="DB118" s="102" t="s">
        <v>286</v>
      </c>
      <c r="DC118" s="103" t="s">
        <v>286</v>
      </c>
      <c r="DD118" s="104" t="s">
        <v>286</v>
      </c>
      <c r="DE118" s="105" t="s">
        <v>286</v>
      </c>
      <c r="DF118" s="2" t="s">
        <v>286</v>
      </c>
      <c r="DG118" s="96"/>
      <c r="DH118" s="286"/>
      <c r="DI118" s="97" t="s">
        <v>286</v>
      </c>
      <c r="DJ118" s="98" t="s">
        <v>286</v>
      </c>
      <c r="DK118" s="99"/>
      <c r="DL118" s="100"/>
      <c r="DM118" s="101" t="s">
        <v>286</v>
      </c>
      <c r="DN118" s="102" t="s">
        <v>286</v>
      </c>
      <c r="DO118" s="103" t="s">
        <v>286</v>
      </c>
      <c r="DP118" s="104" t="s">
        <v>286</v>
      </c>
      <c r="DQ118" s="105" t="s">
        <v>286</v>
      </c>
      <c r="DR118" s="2" t="s">
        <v>286</v>
      </c>
      <c r="DS118" s="96"/>
      <c r="DT118" s="286"/>
      <c r="DU118" s="97" t="s">
        <v>286</v>
      </c>
      <c r="DV118" s="98" t="s">
        <v>286</v>
      </c>
      <c r="DW118" s="8"/>
      <c r="DX118" s="100"/>
      <c r="DY118" s="101" t="s">
        <v>286</v>
      </c>
      <c r="DZ118" s="102" t="s">
        <v>286</v>
      </c>
      <c r="EA118" s="103" t="s">
        <v>286</v>
      </c>
      <c r="EB118" s="104" t="s">
        <v>286</v>
      </c>
      <c r="EC118" s="105" t="s">
        <v>286</v>
      </c>
      <c r="EE118" s="96"/>
      <c r="EF118" s="286"/>
      <c r="EG118" s="97" t="s">
        <v>286</v>
      </c>
      <c r="EH118" s="98" t="s">
        <v>286</v>
      </c>
      <c r="EI118" s="99"/>
      <c r="EJ118" s="100"/>
      <c r="EK118" s="101" t="s">
        <v>286</v>
      </c>
      <c r="EL118" s="102" t="s">
        <v>286</v>
      </c>
      <c r="EM118" s="103" t="s">
        <v>286</v>
      </c>
      <c r="EN118" s="104" t="s">
        <v>286</v>
      </c>
      <c r="EO118" s="105" t="s">
        <v>286</v>
      </c>
      <c r="EQ118" s="96"/>
      <c r="ER118" s="286"/>
      <c r="ES118" s="97" t="s">
        <v>286</v>
      </c>
      <c r="ET118" s="98" t="s">
        <v>286</v>
      </c>
      <c r="EU118" s="99"/>
      <c r="EV118" s="100"/>
      <c r="EW118" s="101" t="s">
        <v>286</v>
      </c>
      <c r="EX118" s="102" t="s">
        <v>286</v>
      </c>
      <c r="EY118" s="103" t="s">
        <v>286</v>
      </c>
      <c r="EZ118" s="104" t="s">
        <v>286</v>
      </c>
      <c r="FA118" s="105" t="s">
        <v>286</v>
      </c>
      <c r="FB118" s="2" t="s">
        <v>286</v>
      </c>
      <c r="FC118" s="96"/>
      <c r="FD118" s="286"/>
      <c r="FE118" s="97" t="s">
        <v>286</v>
      </c>
      <c r="FF118" s="98" t="s">
        <v>286</v>
      </c>
      <c r="FG118" s="99"/>
      <c r="FH118" s="100"/>
      <c r="FI118" s="101" t="s">
        <v>286</v>
      </c>
      <c r="FJ118" s="102" t="s">
        <v>286</v>
      </c>
      <c r="FK118" s="103" t="s">
        <v>286</v>
      </c>
      <c r="FL118" s="104" t="s">
        <v>286</v>
      </c>
      <c r="FM118" s="105" t="s">
        <v>286</v>
      </c>
      <c r="FO118" s="96"/>
      <c r="FP118" s="286"/>
      <c r="FQ118" s="97" t="s">
        <v>286</v>
      </c>
      <c r="FR118" s="98" t="s">
        <v>286</v>
      </c>
      <c r="FS118" s="99"/>
      <c r="FT118" s="100"/>
      <c r="FU118" s="101" t="s">
        <v>286</v>
      </c>
      <c r="FV118" s="102" t="s">
        <v>286</v>
      </c>
      <c r="FW118" s="103" t="s">
        <v>286</v>
      </c>
      <c r="FX118" s="104" t="s">
        <v>286</v>
      </c>
      <c r="FY118" s="105" t="s">
        <v>286</v>
      </c>
      <c r="GA118" s="96"/>
      <c r="GB118" s="286"/>
      <c r="GC118" s="97">
        <f>GC$3</f>
        <v>41692</v>
      </c>
      <c r="GD118" s="98" t="s">
        <v>522</v>
      </c>
      <c r="GE118" s="99">
        <v>41391</v>
      </c>
      <c r="GF118" s="100">
        <f>GC$3</f>
        <v>41692</v>
      </c>
      <c r="GG118" s="101" t="s">
        <v>1181</v>
      </c>
      <c r="GH118" s="102" t="s">
        <v>680</v>
      </c>
      <c r="GI118" s="103" t="s">
        <v>620</v>
      </c>
      <c r="GJ118" s="104" t="s">
        <v>1490</v>
      </c>
      <c r="GK118" s="105" t="s">
        <v>1182</v>
      </c>
      <c r="GL118" s="2" t="s">
        <v>286</v>
      </c>
      <c r="GM118" s="96"/>
      <c r="GN118" s="286" t="s">
        <v>1194</v>
      </c>
      <c r="GO118" s="97" t="str">
        <f t="shared" ref="GO118:GO149" si="572">IF(GS118="","",GO$3)</f>
        <v/>
      </c>
      <c r="GP118" s="98" t="str">
        <f t="shared" ref="GP118:GP149" si="573">IF(GS118="","",GO$1)</f>
        <v/>
      </c>
      <c r="GQ118" s="99" t="str">
        <f t="shared" ref="GQ118:GQ154" si="574">IF(GS118="","",GO$2)</f>
        <v/>
      </c>
      <c r="GR118" s="100" t="str">
        <f t="shared" ref="GR118:GR153" si="575">IF(GS118="","",GO$3)</f>
        <v/>
      </c>
      <c r="GS118" s="101" t="str">
        <f t="shared" ref="GS118:GS149" si="576">IF(GZ118="","",IF(ISNUMBER(SEARCH(":",GZ118)),MID(GZ118,FIND(":",GZ118)+2,FIND("(",GZ118)-FIND(":",GZ118)-3),LEFT(GZ118,FIND("(",GZ118)-2)))</f>
        <v/>
      </c>
      <c r="GT118" s="102" t="str">
        <f t="shared" ref="GT118:GT149" si="577">IF(GZ118="","",MID(GZ118,FIND("(",GZ118)+1,4))</f>
        <v/>
      </c>
      <c r="GU118" s="103" t="str">
        <f t="shared" ref="GU118:GU149" si="578">IF(ISNUMBER(SEARCH("*female*",GZ118)),"female",IF(ISNUMBER(SEARCH("*male*",GZ118)),"male",""))</f>
        <v/>
      </c>
      <c r="GV118" s="104" t="str">
        <f t="shared" ref="GV118:GV149" si="579">IF(GZ118="","",IF(ISERROR(MID(GZ118,FIND("male,",GZ118)+6,(FIND(")",GZ118)-(FIND("male,",GZ118)+6))))=TRUE,"missing/error",MID(GZ118,FIND("male,",GZ118)+6,(FIND(")",GZ118)-(FIND("male,",GZ118)+6)))))</f>
        <v/>
      </c>
      <c r="GW118" s="105" t="str">
        <f t="shared" ref="GW118:GW149" si="580">IF(GS118="","",(MID(GS118,(SEARCH("^^",SUBSTITUTE(GS118," ","^^",LEN(GS118)-LEN(SUBSTITUTE(GS118," ","")))))+1,99)&amp;"_"&amp;LEFT(GS118,FIND(" ",GS118)-1)&amp;"_"&amp;GT118))</f>
        <v/>
      </c>
      <c r="GX118" s="2" t="str">
        <f t="shared" ref="GX118:GX149" si="581">IF(GZ118="","",IF((LEN(GZ118)-LEN(SUBSTITUTE(GZ118,"male","")))/LEN("male")&gt;1,"!",IF(RIGHT(GZ118,1)=")","",IF(RIGHT(GZ118,2)=") ","",IF(RIGHT(GZ118,2)=").","","!!")))))</f>
        <v/>
      </c>
      <c r="GY118" s="96"/>
      <c r="GZ118" s="286"/>
      <c r="HA118" s="97" t="str">
        <f t="shared" ref="HA118:HA149" si="582">IF(HE118="","",HA$3)</f>
        <v/>
      </c>
      <c r="HB118" s="98" t="str">
        <f t="shared" ref="HB118:HB149" si="583">IF(HE118="","",HA$1)</f>
        <v/>
      </c>
      <c r="HC118" s="293" t="str">
        <f t="shared" si="430"/>
        <v/>
      </c>
      <c r="HD118" s="293" t="str">
        <f t="shared" si="431"/>
        <v/>
      </c>
      <c r="HE118" s="101" t="str">
        <f t="shared" ref="HE118:HE149" si="584">IF(HL118="","",IF(ISNUMBER(SEARCH(":",HL118)),MID(HL118,FIND(":",HL118)+2,FIND("(",HL118)-FIND(":",HL118)-3),LEFT(HL118,FIND("(",HL118)-2)))</f>
        <v/>
      </c>
      <c r="HF118" s="102" t="str">
        <f t="shared" ref="HF118:HF149" si="585">IF(HL118="","",MID(HL118,FIND("(",HL118)+1,4))</f>
        <v/>
      </c>
      <c r="HG118" s="103" t="str">
        <f t="shared" ref="HG118:HG149" si="586">IF(ISNUMBER(SEARCH("*female*",HL118)),"female",IF(ISNUMBER(SEARCH("*male*",HL118)),"male",""))</f>
        <v/>
      </c>
      <c r="HH118" s="104" t="str">
        <f t="shared" ref="HH118:HH149" si="587">IF(HL118="","",IF(ISERROR(MID(HL118,FIND("male,",HL118)+6,(FIND(")",HL118)-(FIND("male,",HL118)+6))))=TRUE,"missing/error",MID(HL118,FIND("male,",HL118)+6,(FIND(")",HL118)-(FIND("male,",HL118)+6)))))</f>
        <v/>
      </c>
      <c r="HI118" s="105" t="str">
        <f t="shared" ref="HI118:HI149" si="588">IF(HE118="","",(MID(HE118,(SEARCH("^^",SUBSTITUTE(HE118," ","^^",LEN(HE118)-LEN(SUBSTITUTE(HE118," ","")))))+1,99)&amp;"_"&amp;LEFT(HE118,FIND(" ",HE118)-1)&amp;"_"&amp;HF118))</f>
        <v/>
      </c>
      <c r="HJ118" s="2" t="str">
        <f t="shared" ref="HJ118:HJ149" si="589">IF(HL118="","",IF((LEN(HL118)-LEN(SUBSTITUTE(HL118,"male","")))/LEN("male")&gt;1,"!",IF(RIGHT(HL118,1)=")","",IF(RIGHT(HL118,2)=") ","",IF(RIGHT(HL118,2)=").","","!!")))))</f>
        <v/>
      </c>
      <c r="HK118" s="96"/>
      <c r="HL118" s="286"/>
      <c r="HM118" s="97" t="str">
        <f t="shared" ref="HM118:HM154" si="590">IF(HQ118="","",HM$3)</f>
        <v/>
      </c>
      <c r="HN118" s="98" t="str">
        <f t="shared" ref="HN118:HN154" si="591">IF(HQ118="","",HM$1)</f>
        <v/>
      </c>
      <c r="HO118" s="293" t="str">
        <f t="shared" si="482"/>
        <v/>
      </c>
      <c r="HP118" s="293" t="str">
        <f t="shared" si="483"/>
        <v/>
      </c>
      <c r="HQ118" s="101" t="str">
        <f t="shared" ref="HQ118:HQ154" si="592">IF(HX118="","",IF(ISNUMBER(SEARCH(":",HX118)),MID(HX118,FIND(":",HX118)+2,FIND("(",HX118)-FIND(":",HX118)-3),LEFT(HX118,FIND("(",HX118)-2)))</f>
        <v/>
      </c>
      <c r="HR118" s="102" t="str">
        <f t="shared" ref="HR118:HR154" si="593">IF(HX118="","",MID(HX118,FIND("(",HX118)+1,4))</f>
        <v/>
      </c>
      <c r="HS118" s="103" t="str">
        <f t="shared" ref="HS118:HS154" si="594">IF(ISNUMBER(SEARCH("*female*",HX118)),"female",IF(ISNUMBER(SEARCH("*male*",HX118)),"male",""))</f>
        <v/>
      </c>
      <c r="HT118" s="104" t="str">
        <f t="shared" si="357"/>
        <v/>
      </c>
      <c r="HU118" s="105" t="str">
        <f t="shared" ref="HU118:HU154" si="595">IF(HQ118="","",(MID(HQ118,(SEARCH("^^",SUBSTITUTE(HQ118," ","^^",LEN(HQ118)-LEN(SUBSTITUTE(HQ118," ","")))))+1,99)&amp;"_"&amp;LEFT(HQ118,FIND(" ",HQ118)-1)&amp;"_"&amp;HR118))</f>
        <v/>
      </c>
      <c r="HV118" s="2" t="str">
        <f t="shared" ref="HV118:HV154" si="596">IF(HX118="","",IF((LEN(HX118)-LEN(SUBSTITUTE(HX118,"male","")))/LEN("male")&gt;1,"!",IF(RIGHT(HX118,1)=")","",IF(RIGHT(HX118,2)=") ","",IF(RIGHT(HX118,2)=").","","!!")))))</f>
        <v/>
      </c>
      <c r="HW118" s="96"/>
      <c r="HX118" s="286"/>
      <c r="HY118" s="97" t="str">
        <f t="shared" ref="HY118:HY154" si="597">IF(IC118="","",HY$3)</f>
        <v/>
      </c>
      <c r="HZ118" s="98" t="str">
        <f t="shared" ref="HZ118:HZ154" si="598">IF(IC118="","",HY$1)</f>
        <v/>
      </c>
      <c r="IA118" s="293" t="str">
        <f t="shared" si="418"/>
        <v/>
      </c>
      <c r="IB118" s="293" t="str">
        <f t="shared" si="419"/>
        <v/>
      </c>
      <c r="IC118" s="101" t="str">
        <f t="shared" ref="IC118:IC154" si="599">IF(IJ118="","",IF(ISNUMBER(SEARCH(":",IJ118)),MID(IJ118,FIND(":",IJ118)+2,FIND("(",IJ118)-FIND(":",IJ118)-3),LEFT(IJ118,FIND("(",IJ118)-2)))</f>
        <v/>
      </c>
      <c r="ID118" s="102" t="str">
        <f t="shared" ref="ID118:ID154" si="600">IF(IJ118="","",MID(IJ118,FIND("(",IJ118)+1,4))</f>
        <v/>
      </c>
      <c r="IE118" s="103" t="str">
        <f t="shared" ref="IE118:IE154" si="601">IF(ISNUMBER(SEARCH("*female*",IJ118)),"female",IF(ISNUMBER(SEARCH("*male*",IJ118)),"male",""))</f>
        <v/>
      </c>
      <c r="IF118" s="104" t="str">
        <f t="shared" ref="IF118:IF154" si="602">IF(IJ118="","",IF(ISERROR(MID(IJ118,FIND("male,",IJ118)+6,(FIND(")",IJ118)-(FIND("male,",IJ118)+6))))=TRUE,"missing/error",MID(IJ118,FIND("male,",IJ118)+6,(FIND(")",IJ118)-(FIND("male,",IJ118)+6)))))</f>
        <v/>
      </c>
      <c r="IG118" s="105" t="str">
        <f t="shared" ref="IG118:IG154" si="603">IF(IC118="","",(MID(IC118,(SEARCH("^^",SUBSTITUTE(IC118," ","^^",LEN(IC118)-LEN(SUBSTITUTE(IC118," ","")))))+1,99)&amp;"_"&amp;LEFT(IC118,FIND(" ",IC118)-1)&amp;"_"&amp;ID118))</f>
        <v/>
      </c>
      <c r="IH118" s="2" t="str">
        <f t="shared" ref="IH118:IH154" si="604">IF(IJ118="","",IF((LEN(IJ118)-LEN(SUBSTITUTE(IJ118,"male","")))/LEN("male")&gt;1,"!",IF(RIGHT(IJ118,1)=")","",IF(RIGHT(IJ118,2)=") ","",IF(RIGHT(IJ118,2)=").","","!!")))))</f>
        <v/>
      </c>
      <c r="II118" s="96"/>
      <c r="IJ118" s="286"/>
      <c r="IK118" s="291" t="str">
        <f t="shared" ref="IK118:IK149" si="605">IF(IO118="","",IK$3)</f>
        <v/>
      </c>
      <c r="IL118" s="292" t="str">
        <f t="shared" ref="IL118:IL149" si="606">IF(IO118="","",IK$1)</f>
        <v/>
      </c>
      <c r="IM118" s="293" t="str">
        <f t="shared" ref="IM118:IM149" si="607">IF(IO118="","",IK$2)</f>
        <v/>
      </c>
      <c r="IN118" s="293" t="str">
        <f t="shared" ref="IN118:IN149" si="608">IF(IO118="","",IK$3)</f>
        <v/>
      </c>
      <c r="IO118" s="294" t="str">
        <f t="shared" ref="IO118:IO149" si="609">IF(IV118="","",IF(ISNUMBER(SEARCH(":",IV118)),MID(IV118,FIND(":",IV118)+2,FIND("(",IV118)-FIND(":",IV118)-3),LEFT(IV118,FIND("(",IV118)-2)))</f>
        <v/>
      </c>
      <c r="IP118" s="295" t="str">
        <f t="shared" ref="IP118:IP149" si="610">IF(IV118="","",MID(IV118,FIND("(",IV118)+1,4))</f>
        <v/>
      </c>
      <c r="IQ118" s="296" t="str">
        <f t="shared" ref="IQ118:IQ149" si="611">IF(ISNUMBER(SEARCH("*female*",IV118)),"female",IF(ISNUMBER(SEARCH("*male*",IV118)),"male",""))</f>
        <v/>
      </c>
      <c r="IR118" s="297" t="str">
        <f t="shared" ref="IR118:IR149" si="612">IF(IV118="","",IF(ISERROR(MID(IV118,FIND("male,",IV118)+6,(FIND(")",IV118)-(FIND("male,",IV118)+6))))=TRUE,"missing/error",MID(IV118,FIND("male,",IV118)+6,(FIND(")",IV118)-(FIND("male,",IV118)+6)))))</f>
        <v/>
      </c>
      <c r="IS118" s="298" t="str">
        <f t="shared" ref="IS118:IS149" si="613">IF(IO118="","",(MID(IO118,(SEARCH("^^",SUBSTITUTE(IO118," ","^^",LEN(IO118)-LEN(SUBSTITUTE(IO118," ","")))))+1,99)&amp;"_"&amp;LEFT(IO118,FIND(" ",IO118)-1)&amp;"_"&amp;IP118))</f>
        <v/>
      </c>
      <c r="IT118" s="299" t="str">
        <f t="shared" ref="IT118:IT149" si="614">IF(IV118="","",IF((LEN(IV118)-LEN(SUBSTITUTE(IV118,"male","")))/LEN("male")&gt;1,"!",IF(RIGHT(IV118,1)=")","",IF(RIGHT(IV118,2)=") ","",IF(RIGHT(IV118,2)=").","","!!")))))</f>
        <v/>
      </c>
      <c r="IU118" s="300"/>
      <c r="IV118" s="286"/>
      <c r="IW118" s="97" t="str">
        <f t="shared" si="565"/>
        <v/>
      </c>
      <c r="IX118" s="98" t="str">
        <f t="shared" si="566"/>
        <v/>
      </c>
      <c r="IY118" s="293" t="str">
        <f t="shared" si="360"/>
        <v/>
      </c>
      <c r="IZ118" s="293" t="str">
        <f t="shared" si="361"/>
        <v/>
      </c>
      <c r="JA118" s="101" t="str">
        <f t="shared" si="567"/>
        <v/>
      </c>
      <c r="JB118" s="102" t="str">
        <f t="shared" si="568"/>
        <v/>
      </c>
      <c r="JC118" s="103" t="str">
        <f t="shared" si="569"/>
        <v/>
      </c>
      <c r="JD118" s="104" t="str">
        <f t="shared" si="570"/>
        <v/>
      </c>
      <c r="JE118" s="105" t="str">
        <f t="shared" si="571"/>
        <v/>
      </c>
      <c r="JG118" s="4"/>
      <c r="JI118" s="106"/>
      <c r="JJ118" s="107"/>
      <c r="JK118" s="99"/>
      <c r="JL118" s="4"/>
      <c r="JM118" s="108"/>
      <c r="JN118" s="109"/>
      <c r="JO118" s="110"/>
      <c r="JP118" s="104"/>
      <c r="JQ118" s="111"/>
      <c r="JS118" s="4"/>
      <c r="JU118" s="106"/>
      <c r="JV118" s="107"/>
      <c r="JW118" s="99"/>
      <c r="JX118" s="4"/>
      <c r="JY118" s="108"/>
      <c r="JZ118" s="109"/>
      <c r="KA118" s="110"/>
      <c r="KB118" s="104"/>
      <c r="KC118" s="111"/>
      <c r="KE118" s="4"/>
    </row>
    <row r="119" spans="1:292" ht="13.5" customHeight="1" x14ac:dyDescent="0.2">
      <c r="A119" s="21"/>
      <c r="B119" s="96" t="s">
        <v>333</v>
      </c>
      <c r="C119" s="2" t="s">
        <v>334</v>
      </c>
      <c r="D119" s="286"/>
      <c r="E119" s="97">
        <v>33340</v>
      </c>
      <c r="F119" s="98" t="s">
        <v>288</v>
      </c>
      <c r="G119" s="99">
        <v>32711</v>
      </c>
      <c r="H119" s="100">
        <v>33162</v>
      </c>
      <c r="I119" s="101" t="s">
        <v>751</v>
      </c>
      <c r="J119" s="102" t="s">
        <v>609</v>
      </c>
      <c r="K119" s="103" t="s">
        <v>531</v>
      </c>
      <c r="L119" s="104" t="s">
        <v>1328</v>
      </c>
      <c r="M119" s="105" t="s">
        <v>752</v>
      </c>
      <c r="O119" s="96"/>
      <c r="P119" s="286"/>
      <c r="Q119" s="97">
        <v>33718</v>
      </c>
      <c r="R119" s="98" t="s">
        <v>507</v>
      </c>
      <c r="S119" s="99">
        <v>33340</v>
      </c>
      <c r="T119" s="100">
        <v>33718</v>
      </c>
      <c r="U119" s="101" t="s">
        <v>753</v>
      </c>
      <c r="V119" s="102" t="s">
        <v>599</v>
      </c>
      <c r="W119" s="103" t="s">
        <v>531</v>
      </c>
      <c r="X119" s="104" t="s">
        <v>1328</v>
      </c>
      <c r="Y119" s="105" t="s">
        <v>754</v>
      </c>
      <c r="Z119" s="2" t="s">
        <v>286</v>
      </c>
      <c r="AA119" s="96"/>
      <c r="AB119" s="286"/>
      <c r="AC119" s="97">
        <v>34056</v>
      </c>
      <c r="AD119" s="98" t="s">
        <v>508</v>
      </c>
      <c r="AE119" s="99">
        <v>33783</v>
      </c>
      <c r="AF119" s="100">
        <v>34056</v>
      </c>
      <c r="AG119" s="101" t="s">
        <v>755</v>
      </c>
      <c r="AH119" s="102" t="s">
        <v>545</v>
      </c>
      <c r="AI119" s="103" t="s">
        <v>531</v>
      </c>
      <c r="AJ119" s="104" t="s">
        <v>1328</v>
      </c>
      <c r="AK119" s="105" t="s">
        <v>756</v>
      </c>
      <c r="AM119" s="96"/>
      <c r="AN119" s="286"/>
      <c r="AO119" s="97">
        <v>34464</v>
      </c>
      <c r="AP119" s="98" t="s">
        <v>510</v>
      </c>
      <c r="AQ119" s="99">
        <v>34087</v>
      </c>
      <c r="AR119" s="100">
        <v>34443</v>
      </c>
      <c r="AS119" s="101" t="s">
        <v>755</v>
      </c>
      <c r="AT119" s="102" t="s">
        <v>545</v>
      </c>
      <c r="AU119" s="103" t="s">
        <v>531</v>
      </c>
      <c r="AV119" s="104" t="s">
        <v>1328</v>
      </c>
      <c r="AW119" s="105" t="s">
        <v>756</v>
      </c>
      <c r="AX119" s="2" t="s">
        <v>286</v>
      </c>
      <c r="AY119" s="96" t="s">
        <v>509</v>
      </c>
      <c r="AZ119" s="286"/>
      <c r="BA119" s="97">
        <v>34716</v>
      </c>
      <c r="BB119" s="98" t="s">
        <v>511</v>
      </c>
      <c r="BC119" s="99">
        <v>34464</v>
      </c>
      <c r="BD119" s="100">
        <v>34716</v>
      </c>
      <c r="BE119" s="101" t="s">
        <v>565</v>
      </c>
      <c r="BF119" s="102" t="s">
        <v>566</v>
      </c>
      <c r="BG119" s="103" t="s">
        <v>531</v>
      </c>
      <c r="BH119" s="104" t="s">
        <v>1387</v>
      </c>
      <c r="BI119" s="105" t="s">
        <v>568</v>
      </c>
      <c r="BJ119" s="2" t="s">
        <v>286</v>
      </c>
      <c r="BK119" s="96"/>
      <c r="BL119" s="286"/>
      <c r="BM119" s="97">
        <v>35202</v>
      </c>
      <c r="BN119" s="98" t="s">
        <v>512</v>
      </c>
      <c r="BO119" s="99">
        <v>34716</v>
      </c>
      <c r="BP119" s="100">
        <v>34857</v>
      </c>
      <c r="BQ119" s="101" t="s">
        <v>757</v>
      </c>
      <c r="BR119" s="102" t="s">
        <v>758</v>
      </c>
      <c r="BS119" s="103" t="s">
        <v>531</v>
      </c>
      <c r="BT119" s="104" t="s">
        <v>1434</v>
      </c>
      <c r="BU119" s="105" t="s">
        <v>759</v>
      </c>
      <c r="BV119" s="2" t="s">
        <v>286</v>
      </c>
      <c r="BW119" s="96"/>
      <c r="BX119" s="286"/>
      <c r="BY119" s="97" t="s">
        <v>286</v>
      </c>
      <c r="BZ119" s="98" t="s">
        <v>286</v>
      </c>
      <c r="CA119" s="99" t="s">
        <v>286</v>
      </c>
      <c r="CB119" s="100" t="s">
        <v>286</v>
      </c>
      <c r="CC119" s="101" t="s">
        <v>286</v>
      </c>
      <c r="CD119" s="102" t="s">
        <v>286</v>
      </c>
      <c r="CE119" s="103" t="s">
        <v>286</v>
      </c>
      <c r="CF119" s="104" t="s">
        <v>286</v>
      </c>
      <c r="CG119" s="105" t="s">
        <v>286</v>
      </c>
      <c r="CH119" s="2" t="s">
        <v>286</v>
      </c>
      <c r="CI119" s="96"/>
      <c r="CJ119" s="286"/>
      <c r="CK119" s="97" t="s">
        <v>286</v>
      </c>
      <c r="CL119" s="98" t="s">
        <v>286</v>
      </c>
      <c r="CM119" s="99"/>
      <c r="CN119" s="100"/>
      <c r="CO119" s="101" t="s">
        <v>286</v>
      </c>
      <c r="CP119" s="102" t="s">
        <v>286</v>
      </c>
      <c r="CQ119" s="103" t="s">
        <v>286</v>
      </c>
      <c r="CR119" s="104" t="s">
        <v>286</v>
      </c>
      <c r="CS119" s="105" t="s">
        <v>286</v>
      </c>
      <c r="CT119" s="2" t="s">
        <v>286</v>
      </c>
      <c r="CU119" s="96"/>
      <c r="CV119" s="286"/>
      <c r="CW119" s="97" t="s">
        <v>286</v>
      </c>
      <c r="CX119" s="98" t="s">
        <v>286</v>
      </c>
      <c r="CY119" s="99"/>
      <c r="CZ119" s="100"/>
      <c r="DA119" s="101" t="s">
        <v>286</v>
      </c>
      <c r="DB119" s="102" t="s">
        <v>286</v>
      </c>
      <c r="DC119" s="103" t="s">
        <v>286</v>
      </c>
      <c r="DD119" s="104" t="s">
        <v>286</v>
      </c>
      <c r="DE119" s="105" t="s">
        <v>286</v>
      </c>
      <c r="DF119" s="2" t="s">
        <v>286</v>
      </c>
      <c r="DG119" s="96"/>
      <c r="DH119" s="286"/>
      <c r="DI119" s="97" t="s">
        <v>286</v>
      </c>
      <c r="DJ119" s="98" t="s">
        <v>286</v>
      </c>
      <c r="DK119" s="99"/>
      <c r="DL119" s="100"/>
      <c r="DM119" s="101" t="s">
        <v>286</v>
      </c>
      <c r="DN119" s="102" t="s">
        <v>286</v>
      </c>
      <c r="DO119" s="103" t="s">
        <v>286</v>
      </c>
      <c r="DP119" s="104" t="s">
        <v>286</v>
      </c>
      <c r="DQ119" s="105" t="s">
        <v>286</v>
      </c>
      <c r="DR119" s="2" t="s">
        <v>286</v>
      </c>
      <c r="DS119" s="96"/>
      <c r="DT119" s="286"/>
      <c r="DU119" s="97">
        <v>38465</v>
      </c>
      <c r="DV119" s="98" t="s">
        <v>517</v>
      </c>
      <c r="DW119" s="284">
        <v>37053</v>
      </c>
      <c r="DX119" s="100">
        <v>37440</v>
      </c>
      <c r="DY119" s="101" t="s">
        <v>760</v>
      </c>
      <c r="DZ119" s="102" t="s">
        <v>619</v>
      </c>
      <c r="EA119" s="103" t="s">
        <v>531</v>
      </c>
      <c r="EB119" s="104" t="s">
        <v>1357</v>
      </c>
      <c r="EC119" s="105" t="s">
        <v>761</v>
      </c>
      <c r="EE119" s="96"/>
      <c r="EF119" s="286"/>
      <c r="EG119" s="97">
        <v>38854</v>
      </c>
      <c r="EH119" s="98" t="s">
        <v>518</v>
      </c>
      <c r="EI119" s="99">
        <v>38465</v>
      </c>
      <c r="EJ119" s="100">
        <v>38854</v>
      </c>
      <c r="EK119" s="101" t="s">
        <v>762</v>
      </c>
      <c r="EL119" s="102" t="s">
        <v>653</v>
      </c>
      <c r="EM119" s="103" t="s">
        <v>531</v>
      </c>
      <c r="EN119" s="104" t="s">
        <v>1357</v>
      </c>
      <c r="EO119" s="105" t="s">
        <v>763</v>
      </c>
      <c r="EQ119" s="96"/>
      <c r="ER119" s="286"/>
      <c r="ES119" s="97">
        <v>39576</v>
      </c>
      <c r="ET119" s="98" t="s">
        <v>519</v>
      </c>
      <c r="EU119" s="99">
        <v>38854</v>
      </c>
      <c r="EV119" s="100">
        <v>39576</v>
      </c>
      <c r="EW119" s="101" t="s">
        <v>534</v>
      </c>
      <c r="EX119" s="102" t="s">
        <v>555</v>
      </c>
      <c r="EY119" s="103" t="s">
        <v>531</v>
      </c>
      <c r="EZ119" s="104" t="s">
        <v>1354</v>
      </c>
      <c r="FA119" s="105" t="s">
        <v>556</v>
      </c>
      <c r="FB119" s="2" t="s">
        <v>286</v>
      </c>
      <c r="FC119" s="96"/>
      <c r="FD119" s="286"/>
      <c r="FE119" s="97">
        <v>40863</v>
      </c>
      <c r="FF119" s="98" t="s">
        <v>520</v>
      </c>
      <c r="FG119" s="99">
        <v>39576</v>
      </c>
      <c r="FH119" s="100">
        <v>40863</v>
      </c>
      <c r="FI119" s="101" t="s">
        <v>565</v>
      </c>
      <c r="FJ119" s="102" t="s">
        <v>566</v>
      </c>
      <c r="FK119" s="103" t="s">
        <v>531</v>
      </c>
      <c r="FL119" s="104" t="s">
        <v>1387</v>
      </c>
      <c r="FM119" s="105" t="s">
        <v>568</v>
      </c>
      <c r="FO119" s="96"/>
      <c r="FP119" s="286"/>
      <c r="FQ119" s="97">
        <v>41391</v>
      </c>
      <c r="FR119" s="98" t="s">
        <v>521</v>
      </c>
      <c r="FS119" s="99">
        <v>40863</v>
      </c>
      <c r="FT119" s="100">
        <v>41391</v>
      </c>
      <c r="FU119" s="101" t="s">
        <v>764</v>
      </c>
      <c r="FV119" s="102" t="s">
        <v>558</v>
      </c>
      <c r="FW119" s="103" t="s">
        <v>620</v>
      </c>
      <c r="FX119" s="104" t="s">
        <v>1434</v>
      </c>
      <c r="FY119" s="105" t="s">
        <v>765</v>
      </c>
      <c r="GA119" s="96"/>
      <c r="GB119" s="286"/>
      <c r="GC119" s="97">
        <f>GC$3</f>
        <v>41692</v>
      </c>
      <c r="GD119" s="98" t="s">
        <v>522</v>
      </c>
      <c r="GE119" s="99">
        <v>41391</v>
      </c>
      <c r="GF119" s="100">
        <f>GC$3</f>
        <v>41692</v>
      </c>
      <c r="GG119" s="101" t="s">
        <v>582</v>
      </c>
      <c r="GH119" s="102" t="s">
        <v>583</v>
      </c>
      <c r="GI119" s="103" t="s">
        <v>531</v>
      </c>
      <c r="GJ119" s="104" t="s">
        <v>1475</v>
      </c>
      <c r="GK119" s="105" t="s">
        <v>585</v>
      </c>
      <c r="GL119" s="2" t="s">
        <v>286</v>
      </c>
      <c r="GM119" s="96"/>
      <c r="GN119" s="286"/>
      <c r="GO119" s="97">
        <f t="shared" si="572"/>
        <v>42711</v>
      </c>
      <c r="GP119" s="98" t="str">
        <f t="shared" si="573"/>
        <v>Renzi I</v>
      </c>
      <c r="GQ119" s="99">
        <f t="shared" si="574"/>
        <v>41692</v>
      </c>
      <c r="GR119" s="100">
        <f t="shared" si="575"/>
        <v>42711</v>
      </c>
      <c r="GS119" s="101" t="str">
        <f t="shared" si="576"/>
        <v>Angelino Alfano</v>
      </c>
      <c r="GT119" s="102" t="str">
        <f t="shared" si="577"/>
        <v>1970</v>
      </c>
      <c r="GU119" s="103" t="str">
        <f t="shared" si="578"/>
        <v>male</v>
      </c>
      <c r="GV119" s="104" t="str">
        <f t="shared" si="579"/>
        <v>it_ncd01</v>
      </c>
      <c r="GW119" s="105" t="str">
        <f t="shared" si="580"/>
        <v>Alfano_Angelino_1970</v>
      </c>
      <c r="GX119" s="2" t="str">
        <f t="shared" si="581"/>
        <v/>
      </c>
      <c r="GY119" s="96"/>
      <c r="GZ119" s="165" t="s">
        <v>2515</v>
      </c>
      <c r="HA119" s="97">
        <f t="shared" si="582"/>
        <v>43465</v>
      </c>
      <c r="HB119" s="98" t="str">
        <f t="shared" si="583"/>
        <v>Gentiloni I</v>
      </c>
      <c r="HC119" s="293">
        <f t="shared" si="430"/>
        <v>42716</v>
      </c>
      <c r="HD119" s="293">
        <f t="shared" si="431"/>
        <v>43465</v>
      </c>
      <c r="HE119" s="101" t="str">
        <f t="shared" si="584"/>
        <v>Marco Minniti</v>
      </c>
      <c r="HF119" s="102" t="str">
        <f t="shared" si="585"/>
        <v>1956</v>
      </c>
      <c r="HG119" s="103" t="str">
        <f t="shared" si="586"/>
        <v>male</v>
      </c>
      <c r="HH119" s="104" t="str">
        <f t="shared" si="587"/>
        <v>it_pd01</v>
      </c>
      <c r="HI119" s="105" t="str">
        <f t="shared" si="588"/>
        <v>Minniti_Marco_1956</v>
      </c>
      <c r="HJ119" s="2" t="str">
        <f t="shared" si="589"/>
        <v/>
      </c>
      <c r="HK119" s="96"/>
      <c r="HL119" s="286" t="s">
        <v>2535</v>
      </c>
      <c r="HM119" s="97">
        <f t="shared" si="590"/>
        <v>43713</v>
      </c>
      <c r="HN119" s="98" t="str">
        <f t="shared" si="591"/>
        <v>Conte I</v>
      </c>
      <c r="HO119" s="293">
        <f t="shared" si="482"/>
        <v>43252</v>
      </c>
      <c r="HP119" s="293">
        <f t="shared" si="483"/>
        <v>43713</v>
      </c>
      <c r="HQ119" s="101" t="str">
        <f t="shared" si="592"/>
        <v>Matteo Salvini</v>
      </c>
      <c r="HR119" s="102" t="str">
        <f t="shared" si="593"/>
        <v>1973</v>
      </c>
      <c r="HS119" s="103" t="str">
        <f t="shared" si="594"/>
        <v>male</v>
      </c>
      <c r="HT119" s="104" t="str">
        <f t="shared" si="357"/>
        <v>it_lega01</v>
      </c>
      <c r="HU119" s="105" t="str">
        <f t="shared" si="595"/>
        <v>Salvini_Matteo_1973</v>
      </c>
      <c r="HV119" s="2" t="str">
        <f t="shared" si="596"/>
        <v/>
      </c>
      <c r="HW119" s="96"/>
      <c r="HX119" s="286" t="s">
        <v>2554</v>
      </c>
      <c r="HY119" s="97">
        <f t="shared" si="597"/>
        <v>44240</v>
      </c>
      <c r="HZ119" s="98" t="str">
        <f t="shared" si="598"/>
        <v>Conte II</v>
      </c>
      <c r="IA119" s="293">
        <f t="shared" si="418"/>
        <v>43713</v>
      </c>
      <c r="IB119" s="293">
        <f t="shared" si="419"/>
        <v>44240</v>
      </c>
      <c r="IC119" s="101" t="str">
        <f t="shared" si="599"/>
        <v>Luciana Lamorgese</v>
      </c>
      <c r="ID119" s="102" t="str">
        <f t="shared" si="600"/>
        <v>1953</v>
      </c>
      <c r="IE119" s="103" t="str">
        <f t="shared" si="601"/>
        <v>female</v>
      </c>
      <c r="IF119" s="104" t="str">
        <f t="shared" si="602"/>
        <v>it_independent01</v>
      </c>
      <c r="IG119" s="105" t="str">
        <f t="shared" si="603"/>
        <v>Lamorgese_Luciana_1953</v>
      </c>
      <c r="IH119" s="2" t="str">
        <f t="shared" si="604"/>
        <v/>
      </c>
      <c r="II119" s="96"/>
      <c r="IJ119" s="2" t="s">
        <v>2598</v>
      </c>
      <c r="IK119" s="291">
        <f t="shared" si="605"/>
        <v>44856</v>
      </c>
      <c r="IL119" s="292" t="str">
        <f t="shared" si="606"/>
        <v>Draghi I</v>
      </c>
      <c r="IM119" s="293">
        <f t="shared" si="607"/>
        <v>44240</v>
      </c>
      <c r="IN119" s="293">
        <f t="shared" si="608"/>
        <v>44856</v>
      </c>
      <c r="IO119" s="294" t="str">
        <f t="shared" si="609"/>
        <v>Luciana Lamorgese</v>
      </c>
      <c r="IP119" s="295" t="str">
        <f t="shared" si="610"/>
        <v>1953</v>
      </c>
      <c r="IQ119" s="296" t="str">
        <f t="shared" si="611"/>
        <v>female</v>
      </c>
      <c r="IR119" s="297" t="str">
        <f t="shared" si="612"/>
        <v>it_independent01</v>
      </c>
      <c r="IS119" s="298" t="str">
        <f t="shared" si="613"/>
        <v>Lamorgese_Luciana_1953</v>
      </c>
      <c r="IT119" s="299" t="str">
        <f t="shared" si="614"/>
        <v/>
      </c>
      <c r="IU119" s="300"/>
      <c r="IV119" s="2" t="s">
        <v>2598</v>
      </c>
      <c r="IW119" s="97">
        <f t="shared" si="565"/>
        <v>44926</v>
      </c>
      <c r="IX119" s="98" t="str">
        <f t="shared" si="566"/>
        <v>Meloni I</v>
      </c>
      <c r="IY119" s="293">
        <f t="shared" si="360"/>
        <v>44856</v>
      </c>
      <c r="IZ119" s="293">
        <f t="shared" si="361"/>
        <v>44926</v>
      </c>
      <c r="JA119" s="101" t="str">
        <f t="shared" si="567"/>
        <v>Matteo Piantedosi</v>
      </c>
      <c r="JB119" s="102" t="str">
        <f t="shared" si="568"/>
        <v>1963</v>
      </c>
      <c r="JC119" s="103" t="str">
        <f t="shared" si="569"/>
        <v>male</v>
      </c>
      <c r="JD119" s="104" t="str">
        <f t="shared" si="570"/>
        <v>it_independent01</v>
      </c>
      <c r="JE119" s="105" t="str">
        <f t="shared" si="571"/>
        <v>Piantedosi_Matteo_1963</v>
      </c>
      <c r="JF119" s="2" t="str">
        <f t="shared" ref="JF119:JF132" si="615">IF(JH119="","",IF((LEN(JH119)-LEN(SUBSTITUTE(JH119,"male","")))/LEN("male")&gt;1,"!",IF(RIGHT(JH119,1)=")","",IF(RIGHT(JH119,2)=") ","",IF(RIGHT(JH119,2)=").","","!!")))))</f>
        <v/>
      </c>
      <c r="JG119" s="96"/>
      <c r="JH119" s="286" t="s">
        <v>2714</v>
      </c>
      <c r="JI119" s="106" t="str">
        <f t="shared" ref="JI119:JI132" si="616">IF(JM119="","",JI$3)</f>
        <v/>
      </c>
      <c r="JJ119" s="107" t="str">
        <f t="shared" ref="JJ119:JJ132" si="617">IF(JM119="","",JI$1)</f>
        <v/>
      </c>
      <c r="JK119" s="99"/>
      <c r="JL119" s="100"/>
      <c r="JM119" s="108" t="str">
        <f t="shared" ref="JM119:JM132" si="618">IF(JT119="","",IF(ISNUMBER(SEARCH(":",JT119)),MID(JT119,FIND(":",JT119)+2,FIND("(",JT119)-FIND(":",JT119)-3),LEFT(JT119,FIND("(",JT119)-2)))</f>
        <v/>
      </c>
      <c r="JN119" s="109" t="str">
        <f t="shared" ref="JN119:JN132" si="619">IF(JT119="","",MID(JT119,FIND("(",JT119)+1,4))</f>
        <v/>
      </c>
      <c r="JO119" s="110" t="str">
        <f t="shared" ref="JO119:JO132" si="620">IF(ISNUMBER(SEARCH("*female*",JT119)),"female",IF(ISNUMBER(SEARCH("*male*",JT119)),"male",""))</f>
        <v/>
      </c>
      <c r="JP119" s="104" t="str">
        <f t="shared" ref="JP119:JP132" si="621">IF(JT119="","",IF(ISERROR(MID(JT119,FIND("male,",JT119)+6,(FIND(")",JT119)-(FIND("male,",JT119)+6))))=TRUE,"missing/error",MID(JT119,FIND("male,",JT119)+6,(FIND(")",JT119)-(FIND("male,",JT119)+6)))))</f>
        <v/>
      </c>
      <c r="JQ119" s="111" t="str">
        <f t="shared" ref="JQ119:JQ132" si="622">IF(JM119="","",(MID(JM119,(SEARCH("^^",SUBSTITUTE(JM119," ","^^",LEN(JM119)-LEN(SUBSTITUTE(JM119," ","")))))+1,99)&amp;"_"&amp;LEFT(JM119,FIND(" ",JM119)-1)&amp;"_"&amp;JN119))</f>
        <v/>
      </c>
      <c r="JR119" s="2" t="str">
        <f t="shared" ref="JR119:JR132" si="623">IF(JT119="","",IF((LEN(JT119)-LEN(SUBSTITUTE(JT119,"male","")))/LEN("male")&gt;1,"!",IF(RIGHT(JT119,1)=")","",IF(RIGHT(JT119,2)=") ","",IF(RIGHT(JT119,2)=").","","!!")))))</f>
        <v/>
      </c>
      <c r="JS119" s="96"/>
      <c r="JT119" s="286"/>
      <c r="JU119" s="106" t="str">
        <f t="shared" ref="JU119:JU132" si="624">IF(JY119="","",JU$3)</f>
        <v/>
      </c>
      <c r="JV119" s="107" t="str">
        <f t="shared" ref="JV119:JV132" si="625">IF(JY119="","",JU$1)</f>
        <v/>
      </c>
      <c r="JW119" s="99"/>
      <c r="JX119" s="100"/>
      <c r="JY119" s="108" t="str">
        <f t="shared" ref="JY119:JY132" si="626">IF(KF119="","",IF(ISNUMBER(SEARCH(":",KF119)),MID(KF119,FIND(":",KF119)+2,FIND("(",KF119)-FIND(":",KF119)-3),LEFT(KF119,FIND("(",KF119)-2)))</f>
        <v/>
      </c>
      <c r="JZ119" s="109" t="str">
        <f t="shared" ref="JZ119:JZ132" si="627">IF(KF119="","",MID(KF119,FIND("(",KF119)+1,4))</f>
        <v/>
      </c>
      <c r="KA119" s="110" t="str">
        <f t="shared" ref="KA119:KA132" si="628">IF(ISNUMBER(SEARCH("*female*",KF119)),"female",IF(ISNUMBER(SEARCH("*male*",KF119)),"male",""))</f>
        <v/>
      </c>
      <c r="KB119" s="104" t="str">
        <f t="shared" ref="KB119:KB132" si="629">IF(KF119="","",IF(ISERROR(MID(KF119,FIND("male,",KF119)+6,(FIND(")",KF119)-(FIND("male,",KF119)+6))))=TRUE,"missing/error",MID(KF119,FIND("male,",KF119)+6,(FIND(")",KF119)-(FIND("male,",KF119)+6)))))</f>
        <v/>
      </c>
      <c r="KC119" s="111" t="str">
        <f t="shared" ref="KC119:KC132" si="630">IF(JY119="","",(MID(JY119,(SEARCH("^^",SUBSTITUTE(JY119," ","^^",LEN(JY119)-LEN(SUBSTITUTE(JY119," ","")))))+1,99)&amp;"_"&amp;LEFT(JY119,FIND(" ",JY119)-1)&amp;"_"&amp;JZ119))</f>
        <v/>
      </c>
      <c r="KD119" s="2" t="str">
        <f t="shared" ref="KD119:KD132" si="631">IF(KF119="","",IF((LEN(KF119)-LEN(SUBSTITUTE(KF119,"male","")))/LEN("male")&gt;1,"!",IF(RIGHT(KF119,1)=")","",IF(RIGHT(KF119,2)=") ","",IF(RIGHT(KF119,2)=").","","!!")))))</f>
        <v/>
      </c>
      <c r="KE119" s="96"/>
      <c r="KF119" s="286"/>
    </row>
    <row r="120" spans="1:292" ht="13.5" customHeight="1" x14ac:dyDescent="0.2">
      <c r="A120" s="21"/>
      <c r="B120" s="96" t="s">
        <v>333</v>
      </c>
      <c r="C120" s="2" t="s">
        <v>334</v>
      </c>
      <c r="D120" s="286"/>
      <c r="E120" s="97">
        <v>33340</v>
      </c>
      <c r="F120" s="98" t="s">
        <v>288</v>
      </c>
      <c r="G120" s="99">
        <v>33162</v>
      </c>
      <c r="H120" s="100">
        <v>33340</v>
      </c>
      <c r="I120" s="101" t="s">
        <v>753</v>
      </c>
      <c r="J120" s="102" t="s">
        <v>599</v>
      </c>
      <c r="K120" s="103" t="s">
        <v>531</v>
      </c>
      <c r="L120" s="104" t="s">
        <v>1328</v>
      </c>
      <c r="M120" s="105" t="s">
        <v>754</v>
      </c>
      <c r="O120" s="96"/>
      <c r="P120" s="286"/>
      <c r="Q120" s="97" t="s">
        <v>286</v>
      </c>
      <c r="R120" s="98" t="s">
        <v>286</v>
      </c>
      <c r="S120" s="99" t="s">
        <v>286</v>
      </c>
      <c r="T120" s="100" t="s">
        <v>286</v>
      </c>
      <c r="U120" s="101" t="s">
        <v>286</v>
      </c>
      <c r="V120" s="102" t="s">
        <v>286</v>
      </c>
      <c r="W120" s="103" t="s">
        <v>286</v>
      </c>
      <c r="X120" s="104" t="s">
        <v>286</v>
      </c>
      <c r="Y120" s="105" t="s">
        <v>286</v>
      </c>
      <c r="Z120" s="2" t="s">
        <v>286</v>
      </c>
      <c r="AA120" s="96"/>
      <c r="AB120" s="286"/>
      <c r="AC120" s="97" t="s">
        <v>286</v>
      </c>
      <c r="AD120" s="98" t="s">
        <v>286</v>
      </c>
      <c r="AE120" s="99" t="s">
        <v>286</v>
      </c>
      <c r="AF120" s="100" t="s">
        <v>286</v>
      </c>
      <c r="AG120" s="101" t="s">
        <v>286</v>
      </c>
      <c r="AH120" s="102" t="s">
        <v>286</v>
      </c>
      <c r="AI120" s="103" t="s">
        <v>286</v>
      </c>
      <c r="AJ120" s="104" t="s">
        <v>286</v>
      </c>
      <c r="AK120" s="105" t="s">
        <v>286</v>
      </c>
      <c r="AM120" s="96"/>
      <c r="AN120" s="286"/>
      <c r="AO120" s="97">
        <v>34464</v>
      </c>
      <c r="AP120" s="98" t="s">
        <v>510</v>
      </c>
      <c r="AQ120" s="99">
        <v>34443</v>
      </c>
      <c r="AR120" s="100">
        <v>34464</v>
      </c>
      <c r="AS120" s="101" t="s">
        <v>538</v>
      </c>
      <c r="AT120" s="102" t="s">
        <v>539</v>
      </c>
      <c r="AU120" s="103" t="s">
        <v>531</v>
      </c>
      <c r="AV120" s="104" t="s">
        <v>1434</v>
      </c>
      <c r="AW120" s="105" t="s">
        <v>540</v>
      </c>
      <c r="AX120" s="286" t="s">
        <v>1198</v>
      </c>
      <c r="AY120" s="96"/>
      <c r="AZ120" s="286"/>
      <c r="BA120" s="97" t="s">
        <v>286</v>
      </c>
      <c r="BB120" s="98" t="s">
        <v>286</v>
      </c>
      <c r="BC120" s="99" t="s">
        <v>286</v>
      </c>
      <c r="BD120" s="100" t="s">
        <v>286</v>
      </c>
      <c r="BE120" s="101" t="s">
        <v>286</v>
      </c>
      <c r="BF120" s="102" t="s">
        <v>286</v>
      </c>
      <c r="BG120" s="103" t="s">
        <v>286</v>
      </c>
      <c r="BH120" s="104" t="s">
        <v>286</v>
      </c>
      <c r="BI120" s="105" t="s">
        <v>286</v>
      </c>
      <c r="BJ120" s="2" t="s">
        <v>286</v>
      </c>
      <c r="BK120" s="96"/>
      <c r="BL120" s="286"/>
      <c r="BM120" s="97">
        <v>35202</v>
      </c>
      <c r="BN120" s="98" t="s">
        <v>512</v>
      </c>
      <c r="BO120" s="99">
        <v>34857</v>
      </c>
      <c r="BP120" s="100">
        <v>35202</v>
      </c>
      <c r="BQ120" s="101" t="s">
        <v>766</v>
      </c>
      <c r="BR120" s="102" t="s">
        <v>530</v>
      </c>
      <c r="BS120" s="103" t="s">
        <v>531</v>
      </c>
      <c r="BT120" s="104" t="s">
        <v>1434</v>
      </c>
      <c r="BU120" s="105" t="s">
        <v>767</v>
      </c>
      <c r="BV120" s="2" t="s">
        <v>286</v>
      </c>
      <c r="BW120" s="96"/>
      <c r="BX120" s="286"/>
      <c r="BY120" s="97" t="s">
        <v>286</v>
      </c>
      <c r="BZ120" s="98" t="s">
        <v>286</v>
      </c>
      <c r="CA120" s="99" t="s">
        <v>286</v>
      </c>
      <c r="CB120" s="100" t="s">
        <v>286</v>
      </c>
      <c r="CC120" s="101" t="s">
        <v>286</v>
      </c>
      <c r="CD120" s="102" t="s">
        <v>286</v>
      </c>
      <c r="CE120" s="103" t="s">
        <v>286</v>
      </c>
      <c r="CF120" s="104" t="s">
        <v>286</v>
      </c>
      <c r="CG120" s="105" t="s">
        <v>286</v>
      </c>
      <c r="CH120" s="2" t="s">
        <v>286</v>
      </c>
      <c r="CI120" s="96"/>
      <c r="CJ120" s="286"/>
      <c r="CK120" s="97" t="s">
        <v>286</v>
      </c>
      <c r="CL120" s="98" t="s">
        <v>286</v>
      </c>
      <c r="CM120" s="99" t="s">
        <v>286</v>
      </c>
      <c r="CN120" s="100" t="s">
        <v>286</v>
      </c>
      <c r="CO120" s="101" t="s">
        <v>286</v>
      </c>
      <c r="CP120" s="102" t="s">
        <v>286</v>
      </c>
      <c r="CQ120" s="103" t="s">
        <v>286</v>
      </c>
      <c r="CR120" s="104" t="s">
        <v>286</v>
      </c>
      <c r="CS120" s="105" t="s">
        <v>286</v>
      </c>
      <c r="CT120" s="2" t="s">
        <v>286</v>
      </c>
      <c r="CU120" s="96"/>
      <c r="CV120" s="286"/>
      <c r="CW120" s="97" t="s">
        <v>286</v>
      </c>
      <c r="CX120" s="98" t="s">
        <v>286</v>
      </c>
      <c r="CY120" s="99" t="s">
        <v>286</v>
      </c>
      <c r="CZ120" s="100" t="s">
        <v>286</v>
      </c>
      <c r="DA120" s="101" t="s">
        <v>286</v>
      </c>
      <c r="DB120" s="102" t="s">
        <v>286</v>
      </c>
      <c r="DC120" s="103" t="s">
        <v>286</v>
      </c>
      <c r="DD120" s="104" t="s">
        <v>286</v>
      </c>
      <c r="DE120" s="105" t="s">
        <v>286</v>
      </c>
      <c r="DF120" s="2" t="s">
        <v>286</v>
      </c>
      <c r="DG120" s="96"/>
      <c r="DH120" s="286"/>
      <c r="DI120" s="97" t="s">
        <v>286</v>
      </c>
      <c r="DJ120" s="98" t="s">
        <v>286</v>
      </c>
      <c r="DK120" s="99" t="s">
        <v>286</v>
      </c>
      <c r="DL120" s="100" t="s">
        <v>286</v>
      </c>
      <c r="DM120" s="101" t="s">
        <v>286</v>
      </c>
      <c r="DN120" s="102" t="s">
        <v>286</v>
      </c>
      <c r="DO120" s="103" t="s">
        <v>286</v>
      </c>
      <c r="DP120" s="104" t="s">
        <v>286</v>
      </c>
      <c r="DQ120" s="105" t="s">
        <v>286</v>
      </c>
      <c r="DR120" s="2" t="s">
        <v>286</v>
      </c>
      <c r="DS120" s="96"/>
      <c r="DT120" s="286"/>
      <c r="DU120" s="97">
        <v>38465</v>
      </c>
      <c r="DV120" s="98" t="s">
        <v>517</v>
      </c>
      <c r="DW120" s="8">
        <v>37440</v>
      </c>
      <c r="DX120" s="100">
        <v>38465</v>
      </c>
      <c r="DY120" s="101" t="s">
        <v>762</v>
      </c>
      <c r="DZ120" s="102" t="s">
        <v>653</v>
      </c>
      <c r="EA120" s="103" t="s">
        <v>531</v>
      </c>
      <c r="EB120" s="104" t="s">
        <v>1357</v>
      </c>
      <c r="EC120" s="105" t="s">
        <v>763</v>
      </c>
      <c r="EE120" s="96"/>
      <c r="EF120" s="286"/>
      <c r="EG120" s="97" t="s">
        <v>286</v>
      </c>
      <c r="EH120" s="98" t="s">
        <v>286</v>
      </c>
      <c r="EI120" s="99" t="s">
        <v>286</v>
      </c>
      <c r="EJ120" s="100" t="s">
        <v>286</v>
      </c>
      <c r="EK120" s="101" t="s">
        <v>286</v>
      </c>
      <c r="EL120" s="102" t="s">
        <v>286</v>
      </c>
      <c r="EM120" s="103" t="s">
        <v>286</v>
      </c>
      <c r="EN120" s="104" t="s">
        <v>286</v>
      </c>
      <c r="EO120" s="105" t="s">
        <v>286</v>
      </c>
      <c r="EQ120" s="96"/>
      <c r="ER120" s="286"/>
      <c r="ES120" s="97" t="s">
        <v>286</v>
      </c>
      <c r="ET120" s="98" t="s">
        <v>286</v>
      </c>
      <c r="EU120" s="99" t="s">
        <v>286</v>
      </c>
      <c r="EV120" s="100" t="s">
        <v>286</v>
      </c>
      <c r="EW120" s="101" t="s">
        <v>286</v>
      </c>
      <c r="EX120" s="102" t="s">
        <v>286</v>
      </c>
      <c r="EY120" s="103" t="s">
        <v>286</v>
      </c>
      <c r="EZ120" s="104" t="s">
        <v>286</v>
      </c>
      <c r="FA120" s="105" t="s">
        <v>286</v>
      </c>
      <c r="FB120" s="2" t="s">
        <v>286</v>
      </c>
      <c r="FC120" s="96"/>
      <c r="FD120" s="286"/>
      <c r="FE120" s="97" t="s">
        <v>286</v>
      </c>
      <c r="FF120" s="98" t="s">
        <v>286</v>
      </c>
      <c r="FG120" s="99" t="s">
        <v>286</v>
      </c>
      <c r="FH120" s="100" t="s">
        <v>286</v>
      </c>
      <c r="FI120" s="101" t="s">
        <v>286</v>
      </c>
      <c r="FJ120" s="102" t="s">
        <v>286</v>
      </c>
      <c r="FK120" s="103" t="s">
        <v>286</v>
      </c>
      <c r="FL120" s="104" t="s">
        <v>286</v>
      </c>
      <c r="FM120" s="105" t="s">
        <v>286</v>
      </c>
      <c r="FO120" s="96"/>
      <c r="FP120" s="286"/>
      <c r="FQ120" s="97" t="s">
        <v>286</v>
      </c>
      <c r="FR120" s="98" t="s">
        <v>286</v>
      </c>
      <c r="FS120" s="99" t="s">
        <v>286</v>
      </c>
      <c r="FT120" s="100" t="s">
        <v>286</v>
      </c>
      <c r="FU120" s="101" t="s">
        <v>286</v>
      </c>
      <c r="FV120" s="102" t="s">
        <v>286</v>
      </c>
      <c r="FW120" s="103" t="s">
        <v>286</v>
      </c>
      <c r="FX120" s="104" t="s">
        <v>286</v>
      </c>
      <c r="FY120" s="105" t="s">
        <v>286</v>
      </c>
      <c r="GA120" s="96"/>
      <c r="GB120" s="286"/>
      <c r="GC120" s="97" t="s">
        <v>286</v>
      </c>
      <c r="GD120" s="98" t="s">
        <v>286</v>
      </c>
      <c r="GE120" s="99" t="s">
        <v>286</v>
      </c>
      <c r="GF120" s="100" t="s">
        <v>286</v>
      </c>
      <c r="GG120" s="101" t="s">
        <v>286</v>
      </c>
      <c r="GH120" s="102" t="s">
        <v>286</v>
      </c>
      <c r="GI120" s="103" t="s">
        <v>286</v>
      </c>
      <c r="GJ120" s="104" t="s">
        <v>286</v>
      </c>
      <c r="GK120" s="105" t="s">
        <v>286</v>
      </c>
      <c r="GL120" s="2" t="s">
        <v>286</v>
      </c>
      <c r="GM120" s="96"/>
      <c r="GN120" s="286"/>
      <c r="GO120" s="97" t="str">
        <f t="shared" si="572"/>
        <v/>
      </c>
      <c r="GP120" s="98" t="str">
        <f t="shared" si="573"/>
        <v/>
      </c>
      <c r="GQ120" s="99" t="str">
        <f t="shared" si="574"/>
        <v/>
      </c>
      <c r="GR120" s="100" t="str">
        <f t="shared" si="575"/>
        <v/>
      </c>
      <c r="GS120" s="101" t="str">
        <f t="shared" si="576"/>
        <v/>
      </c>
      <c r="GT120" s="102" t="str">
        <f t="shared" si="577"/>
        <v/>
      </c>
      <c r="GU120" s="103" t="str">
        <f t="shared" si="578"/>
        <v/>
      </c>
      <c r="GV120" s="104" t="str">
        <f t="shared" si="579"/>
        <v/>
      </c>
      <c r="GW120" s="105" t="str">
        <f t="shared" si="580"/>
        <v/>
      </c>
      <c r="GX120" s="2" t="str">
        <f t="shared" si="581"/>
        <v/>
      </c>
      <c r="GY120" s="96"/>
      <c r="GZ120" s="286"/>
      <c r="HA120" s="97" t="str">
        <f t="shared" si="582"/>
        <v/>
      </c>
      <c r="HB120" s="98" t="str">
        <f t="shared" si="583"/>
        <v/>
      </c>
      <c r="HC120" s="293" t="str">
        <f t="shared" si="430"/>
        <v/>
      </c>
      <c r="HD120" s="293" t="str">
        <f t="shared" si="431"/>
        <v/>
      </c>
      <c r="HE120" s="101" t="str">
        <f t="shared" si="584"/>
        <v/>
      </c>
      <c r="HF120" s="102" t="str">
        <f t="shared" si="585"/>
        <v/>
      </c>
      <c r="HG120" s="103" t="str">
        <f t="shared" si="586"/>
        <v/>
      </c>
      <c r="HH120" s="104" t="str">
        <f t="shared" si="587"/>
        <v/>
      </c>
      <c r="HI120" s="105" t="str">
        <f t="shared" si="588"/>
        <v/>
      </c>
      <c r="HJ120" s="2" t="str">
        <f t="shared" si="589"/>
        <v/>
      </c>
      <c r="HK120" s="96"/>
      <c r="HL120" s="286"/>
      <c r="HM120" s="97" t="str">
        <f t="shared" si="590"/>
        <v/>
      </c>
      <c r="HN120" s="98" t="str">
        <f t="shared" si="591"/>
        <v/>
      </c>
      <c r="HO120" s="293" t="str">
        <f t="shared" si="482"/>
        <v/>
      </c>
      <c r="HP120" s="293" t="str">
        <f t="shared" si="483"/>
        <v/>
      </c>
      <c r="HQ120" s="101" t="str">
        <f t="shared" si="592"/>
        <v/>
      </c>
      <c r="HR120" s="102" t="str">
        <f t="shared" si="593"/>
        <v/>
      </c>
      <c r="HS120" s="103" t="str">
        <f t="shared" si="594"/>
        <v/>
      </c>
      <c r="HT120" s="104" t="str">
        <f t="shared" si="357"/>
        <v/>
      </c>
      <c r="HU120" s="105" t="str">
        <f t="shared" si="595"/>
        <v/>
      </c>
      <c r="HV120" s="2" t="str">
        <f t="shared" si="596"/>
        <v/>
      </c>
      <c r="HW120" s="96"/>
      <c r="HX120" s="286"/>
      <c r="HY120" s="97" t="str">
        <f t="shared" si="597"/>
        <v/>
      </c>
      <c r="HZ120" s="98" t="str">
        <f t="shared" si="598"/>
        <v/>
      </c>
      <c r="IA120" s="293" t="str">
        <f t="shared" si="418"/>
        <v/>
      </c>
      <c r="IB120" s="293" t="str">
        <f t="shared" si="419"/>
        <v/>
      </c>
      <c r="IC120" s="101" t="str">
        <f t="shared" si="599"/>
        <v/>
      </c>
      <c r="ID120" s="102" t="str">
        <f t="shared" si="600"/>
        <v/>
      </c>
      <c r="IE120" s="103" t="str">
        <f t="shared" si="601"/>
        <v/>
      </c>
      <c r="IF120" s="104" t="str">
        <f t="shared" si="602"/>
        <v/>
      </c>
      <c r="IG120" s="105" t="str">
        <f t="shared" si="603"/>
        <v/>
      </c>
      <c r="IH120" s="2" t="str">
        <f t="shared" si="604"/>
        <v/>
      </c>
      <c r="II120" s="96"/>
      <c r="IJ120" s="286"/>
      <c r="IK120" s="291" t="str">
        <f t="shared" si="605"/>
        <v/>
      </c>
      <c r="IL120" s="292" t="str">
        <f t="shared" si="606"/>
        <v/>
      </c>
      <c r="IM120" s="293" t="str">
        <f t="shared" si="607"/>
        <v/>
      </c>
      <c r="IN120" s="293" t="str">
        <f t="shared" si="608"/>
        <v/>
      </c>
      <c r="IO120" s="294" t="str">
        <f t="shared" si="609"/>
        <v/>
      </c>
      <c r="IP120" s="295" t="str">
        <f t="shared" si="610"/>
        <v/>
      </c>
      <c r="IQ120" s="296" t="str">
        <f t="shared" si="611"/>
        <v/>
      </c>
      <c r="IR120" s="297" t="str">
        <f t="shared" si="612"/>
        <v/>
      </c>
      <c r="IS120" s="298" t="str">
        <f t="shared" si="613"/>
        <v/>
      </c>
      <c r="IT120" s="299" t="str">
        <f t="shared" si="614"/>
        <v/>
      </c>
      <c r="IU120" s="300"/>
      <c r="IV120" s="286"/>
      <c r="IW120" s="97" t="str">
        <f t="shared" si="565"/>
        <v/>
      </c>
      <c r="IX120" s="98" t="str">
        <f t="shared" si="566"/>
        <v/>
      </c>
      <c r="IY120" s="293" t="str">
        <f t="shared" si="360"/>
        <v/>
      </c>
      <c r="IZ120" s="293" t="str">
        <f t="shared" si="361"/>
        <v/>
      </c>
      <c r="JA120" s="101" t="str">
        <f t="shared" si="567"/>
        <v/>
      </c>
      <c r="JB120" s="102" t="str">
        <f t="shared" si="568"/>
        <v/>
      </c>
      <c r="JC120" s="103" t="str">
        <f t="shared" si="569"/>
        <v/>
      </c>
      <c r="JD120" s="104" t="str">
        <f t="shared" si="570"/>
        <v/>
      </c>
      <c r="JE120" s="105" t="str">
        <f t="shared" si="571"/>
        <v/>
      </c>
      <c r="JF120" s="2" t="str">
        <f t="shared" si="615"/>
        <v/>
      </c>
      <c r="JG120" s="96"/>
      <c r="JH120" s="286"/>
      <c r="JI120" s="106" t="str">
        <f t="shared" si="616"/>
        <v/>
      </c>
      <c r="JJ120" s="107" t="str">
        <f t="shared" si="617"/>
        <v/>
      </c>
      <c r="JK120" s="99"/>
      <c r="JL120" s="100"/>
      <c r="JM120" s="108" t="str">
        <f t="shared" si="618"/>
        <v/>
      </c>
      <c r="JN120" s="109" t="str">
        <f t="shared" si="619"/>
        <v/>
      </c>
      <c r="JO120" s="110" t="str">
        <f t="shared" si="620"/>
        <v/>
      </c>
      <c r="JP120" s="104" t="str">
        <f t="shared" si="621"/>
        <v/>
      </c>
      <c r="JQ120" s="111" t="str">
        <f t="shared" si="622"/>
        <v/>
      </c>
      <c r="JR120" s="2" t="str">
        <f t="shared" si="623"/>
        <v/>
      </c>
      <c r="JS120" s="96"/>
      <c r="JT120" s="286"/>
      <c r="JU120" s="106" t="str">
        <f t="shared" si="624"/>
        <v/>
      </c>
      <c r="JV120" s="107" t="str">
        <f t="shared" si="625"/>
        <v/>
      </c>
      <c r="JW120" s="99"/>
      <c r="JX120" s="100"/>
      <c r="JY120" s="108" t="str">
        <f t="shared" si="626"/>
        <v/>
      </c>
      <c r="JZ120" s="109" t="str">
        <f t="shared" si="627"/>
        <v/>
      </c>
      <c r="KA120" s="110" t="str">
        <f t="shared" si="628"/>
        <v/>
      </c>
      <c r="KB120" s="104" t="str">
        <f t="shared" si="629"/>
        <v/>
      </c>
      <c r="KC120" s="111" t="str">
        <f t="shared" si="630"/>
        <v/>
      </c>
      <c r="KD120" s="2" t="str">
        <f t="shared" si="631"/>
        <v/>
      </c>
      <c r="KE120" s="96"/>
      <c r="KF120" s="286"/>
    </row>
    <row r="121" spans="1:292" ht="13.5" customHeight="1" x14ac:dyDescent="0.2">
      <c r="A121" s="21"/>
      <c r="B121" s="96" t="s">
        <v>335</v>
      </c>
      <c r="C121" s="2" t="s">
        <v>336</v>
      </c>
      <c r="D121" s="286"/>
      <c r="E121" s="97" t="s">
        <v>286</v>
      </c>
      <c r="F121" s="98" t="s">
        <v>286</v>
      </c>
      <c r="G121" s="99" t="s">
        <v>286</v>
      </c>
      <c r="H121" s="100" t="s">
        <v>286</v>
      </c>
      <c r="I121" s="101" t="s">
        <v>286</v>
      </c>
      <c r="J121" s="102" t="s">
        <v>286</v>
      </c>
      <c r="K121" s="103" t="s">
        <v>286</v>
      </c>
      <c r="L121" s="104" t="s">
        <v>286</v>
      </c>
      <c r="M121" s="105" t="s">
        <v>286</v>
      </c>
      <c r="O121" s="96"/>
      <c r="P121" s="286"/>
      <c r="Q121" s="97" t="s">
        <v>286</v>
      </c>
      <c r="R121" s="98" t="s">
        <v>286</v>
      </c>
      <c r="S121" s="99" t="s">
        <v>286</v>
      </c>
      <c r="T121" s="100" t="s">
        <v>286</v>
      </c>
      <c r="U121" s="101" t="s">
        <v>286</v>
      </c>
      <c r="V121" s="102" t="s">
        <v>286</v>
      </c>
      <c r="W121" s="103" t="s">
        <v>286</v>
      </c>
      <c r="X121" s="104" t="s">
        <v>286</v>
      </c>
      <c r="Y121" s="105" t="s">
        <v>286</v>
      </c>
      <c r="Z121" s="2" t="s">
        <v>286</v>
      </c>
      <c r="AA121" s="96"/>
      <c r="AB121" s="286"/>
      <c r="AC121" s="97" t="s">
        <v>286</v>
      </c>
      <c r="AD121" s="98" t="s">
        <v>286</v>
      </c>
      <c r="AE121" s="99" t="s">
        <v>286</v>
      </c>
      <c r="AF121" s="100" t="s">
        <v>286</v>
      </c>
      <c r="AG121" s="101" t="s">
        <v>286</v>
      </c>
      <c r="AH121" s="102" t="s">
        <v>286</v>
      </c>
      <c r="AI121" s="103" t="s">
        <v>286</v>
      </c>
      <c r="AJ121" s="104" t="s">
        <v>286</v>
      </c>
      <c r="AK121" s="105" t="s">
        <v>286</v>
      </c>
      <c r="AM121" s="96"/>
      <c r="AN121" s="286"/>
      <c r="AO121" s="97" t="s">
        <v>286</v>
      </c>
      <c r="AP121" s="98" t="s">
        <v>286</v>
      </c>
      <c r="AQ121" s="99" t="s">
        <v>286</v>
      </c>
      <c r="AR121" s="100" t="s">
        <v>286</v>
      </c>
      <c r="AS121" s="101" t="s">
        <v>286</v>
      </c>
      <c r="AT121" s="102" t="s">
        <v>286</v>
      </c>
      <c r="AU121" s="103" t="s">
        <v>286</v>
      </c>
      <c r="AV121" s="104" t="s">
        <v>286</v>
      </c>
      <c r="AW121" s="105" t="s">
        <v>286</v>
      </c>
      <c r="AX121" s="2" t="s">
        <v>286</v>
      </c>
      <c r="AY121" s="96"/>
      <c r="AZ121" s="286"/>
      <c r="BA121" s="97" t="s">
        <v>286</v>
      </c>
      <c r="BB121" s="98" t="s">
        <v>286</v>
      </c>
      <c r="BC121" s="99" t="s">
        <v>286</v>
      </c>
      <c r="BD121" s="100" t="s">
        <v>286</v>
      </c>
      <c r="BE121" s="101" t="s">
        <v>286</v>
      </c>
      <c r="BF121" s="102" t="s">
        <v>286</v>
      </c>
      <c r="BG121" s="103" t="s">
        <v>286</v>
      </c>
      <c r="BH121" s="104" t="s">
        <v>286</v>
      </c>
      <c r="BI121" s="105" t="s">
        <v>286</v>
      </c>
      <c r="BJ121" s="2" t="s">
        <v>286</v>
      </c>
      <c r="BK121" s="96"/>
      <c r="BL121" s="286"/>
      <c r="BM121" s="97" t="s">
        <v>286</v>
      </c>
      <c r="BN121" s="98" t="s">
        <v>286</v>
      </c>
      <c r="BO121" s="99" t="s">
        <v>286</v>
      </c>
      <c r="BP121" s="100" t="s">
        <v>286</v>
      </c>
      <c r="BQ121" s="101" t="s">
        <v>286</v>
      </c>
      <c r="BR121" s="102" t="s">
        <v>286</v>
      </c>
      <c r="BS121" s="103" t="s">
        <v>286</v>
      </c>
      <c r="BT121" s="104" t="s">
        <v>286</v>
      </c>
      <c r="BU121" s="105" t="s">
        <v>286</v>
      </c>
      <c r="BV121" s="2" t="s">
        <v>286</v>
      </c>
      <c r="BW121" s="96"/>
      <c r="BX121" s="286"/>
      <c r="BY121" s="97">
        <v>36089</v>
      </c>
      <c r="BZ121" s="98" t="s">
        <v>513</v>
      </c>
      <c r="CA121" s="99">
        <v>35202</v>
      </c>
      <c r="CB121" s="100">
        <v>36089</v>
      </c>
      <c r="CC121" s="101" t="s">
        <v>768</v>
      </c>
      <c r="CD121" s="102" t="s">
        <v>626</v>
      </c>
      <c r="CE121" s="103" t="s">
        <v>531</v>
      </c>
      <c r="CF121" s="104" t="s">
        <v>1403</v>
      </c>
      <c r="CG121" s="105" t="s">
        <v>769</v>
      </c>
      <c r="CH121" s="2" t="s">
        <v>286</v>
      </c>
      <c r="CI121" s="96"/>
      <c r="CJ121" s="286"/>
      <c r="CK121" s="97">
        <v>36516</v>
      </c>
      <c r="CL121" s="98" t="s">
        <v>514</v>
      </c>
      <c r="CM121" s="99">
        <v>36089</v>
      </c>
      <c r="CN121" s="100">
        <v>36516</v>
      </c>
      <c r="CO121" s="101" t="s">
        <v>770</v>
      </c>
      <c r="CP121" s="102" t="s">
        <v>541</v>
      </c>
      <c r="CQ121" s="103" t="s">
        <v>620</v>
      </c>
      <c r="CR121" s="104" t="s">
        <v>1372</v>
      </c>
      <c r="CS121" s="105" t="s">
        <v>771</v>
      </c>
      <c r="CT121" s="2" t="s">
        <v>286</v>
      </c>
      <c r="CU121" s="96"/>
      <c r="CV121" s="286"/>
      <c r="CW121" s="97">
        <v>36641</v>
      </c>
      <c r="CX121" s="98" t="s">
        <v>515</v>
      </c>
      <c r="CY121" s="99">
        <v>36516</v>
      </c>
      <c r="CZ121" s="100">
        <v>36641</v>
      </c>
      <c r="DA121" s="101" t="s">
        <v>772</v>
      </c>
      <c r="DB121" s="102" t="s">
        <v>727</v>
      </c>
      <c r="DC121" s="103" t="s">
        <v>531</v>
      </c>
      <c r="DD121" s="104" t="s">
        <v>1490</v>
      </c>
      <c r="DE121" s="105" t="s">
        <v>773</v>
      </c>
      <c r="DF121" s="2" t="s">
        <v>286</v>
      </c>
      <c r="DG121" s="96"/>
      <c r="DH121" s="286"/>
      <c r="DI121" s="97">
        <v>37053</v>
      </c>
      <c r="DJ121" s="98" t="s">
        <v>516</v>
      </c>
      <c r="DK121" s="99">
        <v>36641</v>
      </c>
      <c r="DL121" s="100">
        <v>37053</v>
      </c>
      <c r="DM121" s="101" t="s">
        <v>772</v>
      </c>
      <c r="DN121" s="102" t="s">
        <v>727</v>
      </c>
      <c r="DO121" s="103" t="s">
        <v>531</v>
      </c>
      <c r="DP121" s="104" t="s">
        <v>1490</v>
      </c>
      <c r="DQ121" s="105" t="s">
        <v>773</v>
      </c>
      <c r="DR121" s="2" t="s">
        <v>286</v>
      </c>
      <c r="DS121" s="96"/>
      <c r="DT121" s="286"/>
      <c r="DU121" s="97" t="s">
        <v>286</v>
      </c>
      <c r="DV121" s="98" t="s">
        <v>286</v>
      </c>
      <c r="DW121" s="99"/>
      <c r="DX121" s="100"/>
      <c r="DY121" s="101" t="s">
        <v>286</v>
      </c>
      <c r="DZ121" s="102" t="s">
        <v>286</v>
      </c>
      <c r="EA121" s="103" t="s">
        <v>286</v>
      </c>
      <c r="EB121" s="104" t="s">
        <v>286</v>
      </c>
      <c r="EC121" s="105" t="s">
        <v>286</v>
      </c>
      <c r="EE121" s="96"/>
      <c r="EF121" s="286"/>
      <c r="EG121" s="97" t="s">
        <v>286</v>
      </c>
      <c r="EH121" s="98" t="s">
        <v>286</v>
      </c>
      <c r="EI121" s="99" t="s">
        <v>286</v>
      </c>
      <c r="EJ121" s="100" t="s">
        <v>286</v>
      </c>
      <c r="EK121" s="101" t="s">
        <v>286</v>
      </c>
      <c r="EL121" s="102" t="s">
        <v>286</v>
      </c>
      <c r="EM121" s="103" t="s">
        <v>286</v>
      </c>
      <c r="EN121" s="104" t="s">
        <v>286</v>
      </c>
      <c r="EO121" s="105" t="s">
        <v>286</v>
      </c>
      <c r="EQ121" s="96"/>
      <c r="ER121" s="286"/>
      <c r="ES121" s="97" t="s">
        <v>286</v>
      </c>
      <c r="ET121" s="98" t="s">
        <v>286</v>
      </c>
      <c r="EU121" s="99"/>
      <c r="EV121" s="100"/>
      <c r="EW121" s="101" t="s">
        <v>286</v>
      </c>
      <c r="EX121" s="102" t="s">
        <v>286</v>
      </c>
      <c r="EY121" s="103" t="s">
        <v>286</v>
      </c>
      <c r="EZ121" s="104" t="s">
        <v>286</v>
      </c>
      <c r="FA121" s="105" t="s">
        <v>286</v>
      </c>
      <c r="FB121" s="2" t="s">
        <v>286</v>
      </c>
      <c r="FC121" s="96"/>
      <c r="FD121" s="286"/>
      <c r="FE121" s="97" t="s">
        <v>286</v>
      </c>
      <c r="FF121" s="98" t="s">
        <v>286</v>
      </c>
      <c r="FG121" s="99" t="s">
        <v>286</v>
      </c>
      <c r="FH121" s="100" t="s">
        <v>286</v>
      </c>
      <c r="FI121" s="101" t="s">
        <v>286</v>
      </c>
      <c r="FJ121" s="102" t="s">
        <v>286</v>
      </c>
      <c r="FK121" s="103" t="s">
        <v>286</v>
      </c>
      <c r="FL121" s="104" t="s">
        <v>286</v>
      </c>
      <c r="FM121" s="105" t="s">
        <v>286</v>
      </c>
      <c r="FO121" s="96"/>
      <c r="FP121" s="286"/>
      <c r="FQ121" s="97" t="s">
        <v>286</v>
      </c>
      <c r="FR121" s="98" t="s">
        <v>286</v>
      </c>
      <c r="FS121" s="99" t="s">
        <v>286</v>
      </c>
      <c r="FT121" s="100" t="s">
        <v>286</v>
      </c>
      <c r="FU121" s="101" t="s">
        <v>286</v>
      </c>
      <c r="FV121" s="102" t="s">
        <v>286</v>
      </c>
      <c r="FW121" s="103" t="s">
        <v>286</v>
      </c>
      <c r="FX121" s="104" t="s">
        <v>286</v>
      </c>
      <c r="FY121" s="105" t="s">
        <v>286</v>
      </c>
      <c r="GA121" s="96"/>
      <c r="GB121" s="286"/>
      <c r="GC121" s="97" t="s">
        <v>286</v>
      </c>
      <c r="GD121" s="98" t="s">
        <v>286</v>
      </c>
      <c r="GE121" s="99" t="s">
        <v>286</v>
      </c>
      <c r="GF121" s="100" t="s">
        <v>286</v>
      </c>
      <c r="GG121" s="101" t="s">
        <v>286</v>
      </c>
      <c r="GH121" s="102" t="s">
        <v>286</v>
      </c>
      <c r="GI121" s="103" t="s">
        <v>286</v>
      </c>
      <c r="GJ121" s="104" t="s">
        <v>286</v>
      </c>
      <c r="GK121" s="105" t="s">
        <v>286</v>
      </c>
      <c r="GL121" s="2" t="s">
        <v>286</v>
      </c>
      <c r="GM121" s="96"/>
      <c r="GN121" s="286"/>
      <c r="GO121" s="97" t="str">
        <f t="shared" si="572"/>
        <v/>
      </c>
      <c r="GP121" s="98" t="str">
        <f t="shared" si="573"/>
        <v/>
      </c>
      <c r="GQ121" s="99" t="str">
        <f t="shared" si="574"/>
        <v/>
      </c>
      <c r="GR121" s="100" t="str">
        <f t="shared" si="575"/>
        <v/>
      </c>
      <c r="GS121" s="101" t="str">
        <f t="shared" si="576"/>
        <v/>
      </c>
      <c r="GT121" s="102" t="str">
        <f t="shared" si="577"/>
        <v/>
      </c>
      <c r="GU121" s="103" t="str">
        <f t="shared" si="578"/>
        <v/>
      </c>
      <c r="GV121" s="104" t="str">
        <f t="shared" si="579"/>
        <v/>
      </c>
      <c r="GW121" s="105" t="str">
        <f t="shared" si="580"/>
        <v/>
      </c>
      <c r="GX121" s="2" t="str">
        <f t="shared" si="581"/>
        <v/>
      </c>
      <c r="GY121" s="96"/>
      <c r="GZ121" s="286"/>
      <c r="HA121" s="97" t="str">
        <f t="shared" si="582"/>
        <v/>
      </c>
      <c r="HB121" s="98" t="str">
        <f t="shared" si="583"/>
        <v/>
      </c>
      <c r="HC121" s="293" t="str">
        <f t="shared" si="430"/>
        <v/>
      </c>
      <c r="HD121" s="293" t="str">
        <f t="shared" si="431"/>
        <v/>
      </c>
      <c r="HE121" s="101" t="str">
        <f t="shared" si="584"/>
        <v/>
      </c>
      <c r="HF121" s="102" t="str">
        <f t="shared" si="585"/>
        <v/>
      </c>
      <c r="HG121" s="103" t="str">
        <f t="shared" si="586"/>
        <v/>
      </c>
      <c r="HH121" s="104" t="str">
        <f t="shared" si="587"/>
        <v/>
      </c>
      <c r="HI121" s="105" t="str">
        <f t="shared" si="588"/>
        <v/>
      </c>
      <c r="HJ121" s="2" t="str">
        <f t="shared" si="589"/>
        <v/>
      </c>
      <c r="HK121" s="96"/>
      <c r="HL121" s="286"/>
      <c r="HM121" s="97" t="str">
        <f t="shared" si="590"/>
        <v/>
      </c>
      <c r="HN121" s="98" t="str">
        <f t="shared" si="591"/>
        <v/>
      </c>
      <c r="HO121" s="293" t="str">
        <f t="shared" si="482"/>
        <v/>
      </c>
      <c r="HP121" s="293" t="str">
        <f t="shared" si="483"/>
        <v/>
      </c>
      <c r="HQ121" s="101" t="str">
        <f t="shared" si="592"/>
        <v/>
      </c>
      <c r="HR121" s="102" t="str">
        <f t="shared" si="593"/>
        <v/>
      </c>
      <c r="HS121" s="103" t="str">
        <f t="shared" si="594"/>
        <v/>
      </c>
      <c r="HT121" s="104" t="str">
        <f t="shared" si="357"/>
        <v/>
      </c>
      <c r="HU121" s="105" t="str">
        <f t="shared" si="595"/>
        <v/>
      </c>
      <c r="HV121" s="2" t="str">
        <f t="shared" si="596"/>
        <v/>
      </c>
      <c r="HW121" s="96"/>
      <c r="HX121" s="286"/>
      <c r="HY121" s="97" t="str">
        <f t="shared" si="597"/>
        <v/>
      </c>
      <c r="HZ121" s="98" t="str">
        <f t="shared" si="598"/>
        <v/>
      </c>
      <c r="IA121" s="293" t="str">
        <f t="shared" si="418"/>
        <v/>
      </c>
      <c r="IB121" s="293" t="str">
        <f t="shared" si="419"/>
        <v/>
      </c>
      <c r="IC121" s="101" t="str">
        <f t="shared" si="599"/>
        <v/>
      </c>
      <c r="ID121" s="102" t="str">
        <f t="shared" si="600"/>
        <v/>
      </c>
      <c r="IE121" s="103" t="str">
        <f t="shared" si="601"/>
        <v/>
      </c>
      <c r="IF121" s="104" t="str">
        <f t="shared" si="602"/>
        <v/>
      </c>
      <c r="IG121" s="105" t="str">
        <f t="shared" si="603"/>
        <v/>
      </c>
      <c r="IH121" s="2" t="str">
        <f t="shared" si="604"/>
        <v/>
      </c>
      <c r="II121" s="96"/>
      <c r="IJ121" s="286"/>
      <c r="IK121" s="291" t="str">
        <f t="shared" si="605"/>
        <v/>
      </c>
      <c r="IL121" s="292" t="str">
        <f t="shared" si="606"/>
        <v/>
      </c>
      <c r="IM121" s="293" t="str">
        <f t="shared" si="607"/>
        <v/>
      </c>
      <c r="IN121" s="293" t="str">
        <f t="shared" si="608"/>
        <v/>
      </c>
      <c r="IO121" s="294" t="str">
        <f t="shared" si="609"/>
        <v/>
      </c>
      <c r="IP121" s="295" t="str">
        <f t="shared" si="610"/>
        <v/>
      </c>
      <c r="IQ121" s="296" t="str">
        <f t="shared" si="611"/>
        <v/>
      </c>
      <c r="IR121" s="297" t="str">
        <f t="shared" si="612"/>
        <v/>
      </c>
      <c r="IS121" s="298" t="str">
        <f t="shared" si="613"/>
        <v/>
      </c>
      <c r="IT121" s="299" t="str">
        <f t="shared" si="614"/>
        <v/>
      </c>
      <c r="IU121" s="300"/>
      <c r="IV121" s="286"/>
      <c r="IW121" s="97" t="str">
        <f t="shared" si="565"/>
        <v/>
      </c>
      <c r="IX121" s="98" t="str">
        <f t="shared" si="566"/>
        <v/>
      </c>
      <c r="IY121" s="293" t="str">
        <f t="shared" si="360"/>
        <v/>
      </c>
      <c r="IZ121" s="293" t="str">
        <f t="shared" si="361"/>
        <v/>
      </c>
      <c r="JA121" s="101" t="str">
        <f t="shared" si="567"/>
        <v/>
      </c>
      <c r="JB121" s="102" t="str">
        <f t="shared" si="568"/>
        <v/>
      </c>
      <c r="JC121" s="103" t="str">
        <f t="shared" si="569"/>
        <v/>
      </c>
      <c r="JD121" s="104" t="str">
        <f t="shared" si="570"/>
        <v/>
      </c>
      <c r="JE121" s="105" t="str">
        <f t="shared" si="571"/>
        <v/>
      </c>
      <c r="JF121" s="2" t="str">
        <f t="shared" si="615"/>
        <v/>
      </c>
      <c r="JG121" s="96"/>
      <c r="JH121" s="286"/>
      <c r="JI121" s="106" t="str">
        <f t="shared" si="616"/>
        <v/>
      </c>
      <c r="JJ121" s="107" t="str">
        <f t="shared" si="617"/>
        <v/>
      </c>
      <c r="JK121" s="99"/>
      <c r="JL121" s="100"/>
      <c r="JM121" s="108" t="str">
        <f t="shared" si="618"/>
        <v/>
      </c>
      <c r="JN121" s="109" t="str">
        <f t="shared" si="619"/>
        <v/>
      </c>
      <c r="JO121" s="110" t="str">
        <f t="shared" si="620"/>
        <v/>
      </c>
      <c r="JP121" s="104" t="str">
        <f t="shared" si="621"/>
        <v/>
      </c>
      <c r="JQ121" s="111" t="str">
        <f t="shared" si="622"/>
        <v/>
      </c>
      <c r="JR121" s="2" t="str">
        <f t="shared" si="623"/>
        <v/>
      </c>
      <c r="JS121" s="96"/>
      <c r="JT121" s="286"/>
      <c r="JU121" s="106" t="str">
        <f t="shared" si="624"/>
        <v/>
      </c>
      <c r="JV121" s="107" t="str">
        <f t="shared" si="625"/>
        <v/>
      </c>
      <c r="JW121" s="99"/>
      <c r="JX121" s="100"/>
      <c r="JY121" s="108" t="str">
        <f t="shared" si="626"/>
        <v/>
      </c>
      <c r="JZ121" s="109" t="str">
        <f t="shared" si="627"/>
        <v/>
      </c>
      <c r="KA121" s="110" t="str">
        <f t="shared" si="628"/>
        <v/>
      </c>
      <c r="KB121" s="104" t="str">
        <f t="shared" si="629"/>
        <v/>
      </c>
      <c r="KC121" s="111" t="str">
        <f t="shared" si="630"/>
        <v/>
      </c>
      <c r="KD121" s="2" t="str">
        <f t="shared" si="631"/>
        <v/>
      </c>
      <c r="KE121" s="96"/>
      <c r="KF121" s="286"/>
    </row>
    <row r="122" spans="1:292" ht="13.5" customHeight="1" x14ac:dyDescent="0.2">
      <c r="A122" s="21"/>
      <c r="B122" s="96" t="s">
        <v>350</v>
      </c>
      <c r="C122" s="2" t="s">
        <v>351</v>
      </c>
      <c r="E122" s="97" t="s">
        <v>286</v>
      </c>
      <c r="F122" s="98" t="s">
        <v>286</v>
      </c>
      <c r="G122" s="99"/>
      <c r="H122" s="100"/>
      <c r="I122" s="101" t="s">
        <v>286</v>
      </c>
      <c r="J122" s="102" t="s">
        <v>286</v>
      </c>
      <c r="K122" s="103" t="s">
        <v>286</v>
      </c>
      <c r="L122" s="104" t="s">
        <v>286</v>
      </c>
      <c r="M122" s="105" t="s">
        <v>286</v>
      </c>
      <c r="O122" s="96"/>
      <c r="P122" s="286"/>
      <c r="Q122" s="97" t="s">
        <v>286</v>
      </c>
      <c r="R122" s="98" t="s">
        <v>286</v>
      </c>
      <c r="S122" s="99"/>
      <c r="T122" s="100"/>
      <c r="U122" s="101" t="s">
        <v>286</v>
      </c>
      <c r="V122" s="102" t="s">
        <v>286</v>
      </c>
      <c r="W122" s="103" t="s">
        <v>286</v>
      </c>
      <c r="X122" s="104" t="s">
        <v>286</v>
      </c>
      <c r="Y122" s="105" t="s">
        <v>286</v>
      </c>
      <c r="Z122" s="2" t="s">
        <v>286</v>
      </c>
      <c r="AA122" s="96"/>
      <c r="AB122" s="286"/>
      <c r="AC122" s="97" t="s">
        <v>286</v>
      </c>
      <c r="AD122" s="98" t="s">
        <v>286</v>
      </c>
      <c r="AE122" s="99"/>
      <c r="AF122" s="100"/>
      <c r="AG122" s="101" t="s">
        <v>286</v>
      </c>
      <c r="AH122" s="102" t="s">
        <v>286</v>
      </c>
      <c r="AI122" s="103" t="s">
        <v>286</v>
      </c>
      <c r="AJ122" s="104" t="s">
        <v>286</v>
      </c>
      <c r="AK122" s="105" t="s">
        <v>286</v>
      </c>
      <c r="AM122" s="96"/>
      <c r="AN122" s="286"/>
      <c r="AO122" s="97" t="s">
        <v>286</v>
      </c>
      <c r="AP122" s="98" t="s">
        <v>286</v>
      </c>
      <c r="AQ122" s="99"/>
      <c r="AR122" s="100"/>
      <c r="AS122" s="101" t="s">
        <v>286</v>
      </c>
      <c r="AT122" s="102" t="s">
        <v>286</v>
      </c>
      <c r="AU122" s="103" t="s">
        <v>286</v>
      </c>
      <c r="AV122" s="104" t="s">
        <v>286</v>
      </c>
      <c r="AW122" s="105" t="s">
        <v>286</v>
      </c>
      <c r="AX122" s="2" t="s">
        <v>286</v>
      </c>
      <c r="AY122" s="96"/>
      <c r="AZ122" s="286"/>
      <c r="BA122" s="97" t="s">
        <v>286</v>
      </c>
      <c r="BB122" s="98" t="s">
        <v>286</v>
      </c>
      <c r="BC122" s="99"/>
      <c r="BD122" s="100"/>
      <c r="BE122" s="101" t="s">
        <v>286</v>
      </c>
      <c r="BF122" s="102" t="s">
        <v>286</v>
      </c>
      <c r="BG122" s="103" t="s">
        <v>286</v>
      </c>
      <c r="BH122" s="104" t="s">
        <v>286</v>
      </c>
      <c r="BI122" s="105" t="s">
        <v>286</v>
      </c>
      <c r="BJ122" s="2" t="s">
        <v>286</v>
      </c>
      <c r="BK122" s="96"/>
      <c r="BL122" s="286"/>
      <c r="BM122" s="97" t="s">
        <v>286</v>
      </c>
      <c r="BN122" s="98" t="s">
        <v>286</v>
      </c>
      <c r="BO122" s="99"/>
      <c r="BP122" s="100"/>
      <c r="BQ122" s="101" t="s">
        <v>286</v>
      </c>
      <c r="BR122" s="102" t="s">
        <v>286</v>
      </c>
      <c r="BS122" s="103" t="s">
        <v>286</v>
      </c>
      <c r="BT122" s="104" t="s">
        <v>286</v>
      </c>
      <c r="BU122" s="105" t="s">
        <v>286</v>
      </c>
      <c r="BV122" s="2" t="s">
        <v>286</v>
      </c>
      <c r="BW122" s="96"/>
      <c r="BX122" s="286"/>
      <c r="BY122" s="97" t="s">
        <v>286</v>
      </c>
      <c r="BZ122" s="98" t="s">
        <v>286</v>
      </c>
      <c r="CA122" s="99"/>
      <c r="CB122" s="100"/>
      <c r="CC122" s="101" t="s">
        <v>286</v>
      </c>
      <c r="CD122" s="102" t="s">
        <v>286</v>
      </c>
      <c r="CE122" s="103" t="s">
        <v>286</v>
      </c>
      <c r="CF122" s="104" t="s">
        <v>286</v>
      </c>
      <c r="CG122" s="105" t="s">
        <v>286</v>
      </c>
      <c r="CH122" s="2" t="s">
        <v>286</v>
      </c>
      <c r="CI122" s="96"/>
      <c r="CJ122" s="286"/>
      <c r="CK122" s="97" t="s">
        <v>286</v>
      </c>
      <c r="CL122" s="98" t="s">
        <v>286</v>
      </c>
      <c r="CM122" s="99"/>
      <c r="CN122" s="100"/>
      <c r="CO122" s="101" t="s">
        <v>286</v>
      </c>
      <c r="CP122" s="102" t="s">
        <v>286</v>
      </c>
      <c r="CQ122" s="103" t="s">
        <v>286</v>
      </c>
      <c r="CR122" s="104" t="s">
        <v>286</v>
      </c>
      <c r="CS122" s="105" t="s">
        <v>286</v>
      </c>
      <c r="CT122" s="2" t="s">
        <v>286</v>
      </c>
      <c r="CU122" s="96"/>
      <c r="CV122" s="286"/>
      <c r="CW122" s="97" t="s">
        <v>286</v>
      </c>
      <c r="CX122" s="98" t="s">
        <v>286</v>
      </c>
      <c r="CY122" s="99"/>
      <c r="CZ122" s="100"/>
      <c r="DA122" s="101" t="s">
        <v>286</v>
      </c>
      <c r="DB122" s="102" t="s">
        <v>286</v>
      </c>
      <c r="DC122" s="103" t="s">
        <v>286</v>
      </c>
      <c r="DD122" s="104" t="s">
        <v>286</v>
      </c>
      <c r="DE122" s="105" t="s">
        <v>286</v>
      </c>
      <c r="DF122" s="2" t="s">
        <v>286</v>
      </c>
      <c r="DG122" s="96"/>
      <c r="DH122" s="286"/>
      <c r="DI122" s="97" t="s">
        <v>286</v>
      </c>
      <c r="DJ122" s="98" t="s">
        <v>286</v>
      </c>
      <c r="DK122" s="99"/>
      <c r="DL122" s="100"/>
      <c r="DM122" s="101" t="s">
        <v>286</v>
      </c>
      <c r="DN122" s="102" t="s">
        <v>286</v>
      </c>
      <c r="DO122" s="103" t="s">
        <v>286</v>
      </c>
      <c r="DP122" s="104" t="s">
        <v>286</v>
      </c>
      <c r="DQ122" s="105" t="s">
        <v>286</v>
      </c>
      <c r="DR122" s="2" t="s">
        <v>286</v>
      </c>
      <c r="DS122" s="96"/>
      <c r="DT122" s="286"/>
      <c r="DU122" s="97" t="s">
        <v>286</v>
      </c>
      <c r="DV122" s="98" t="s">
        <v>286</v>
      </c>
      <c r="DW122" s="99"/>
      <c r="DX122" s="100"/>
      <c r="DY122" s="101" t="s">
        <v>286</v>
      </c>
      <c r="DZ122" s="102" t="s">
        <v>286</v>
      </c>
      <c r="EA122" s="103" t="s">
        <v>286</v>
      </c>
      <c r="EB122" s="104" t="s">
        <v>286</v>
      </c>
      <c r="EC122" s="105" t="s">
        <v>286</v>
      </c>
      <c r="EE122" s="96"/>
      <c r="EF122" s="286"/>
      <c r="EG122" s="97" t="s">
        <v>286</v>
      </c>
      <c r="EH122" s="98" t="s">
        <v>286</v>
      </c>
      <c r="EI122" s="99"/>
      <c r="EJ122" s="100"/>
      <c r="EK122" s="101" t="s">
        <v>286</v>
      </c>
      <c r="EL122" s="102" t="s">
        <v>286</v>
      </c>
      <c r="EM122" s="103" t="s">
        <v>286</v>
      </c>
      <c r="EN122" s="104" t="s">
        <v>286</v>
      </c>
      <c r="EO122" s="105" t="s">
        <v>286</v>
      </c>
      <c r="EQ122" s="96"/>
      <c r="ER122" s="286"/>
      <c r="ES122" s="97" t="s">
        <v>286</v>
      </c>
      <c r="ET122" s="98" t="s">
        <v>286</v>
      </c>
      <c r="EU122" s="99"/>
      <c r="EV122" s="100"/>
      <c r="EW122" s="101" t="s">
        <v>286</v>
      </c>
      <c r="EX122" s="102" t="s">
        <v>286</v>
      </c>
      <c r="EY122" s="103" t="s">
        <v>286</v>
      </c>
      <c r="EZ122" s="104" t="s">
        <v>286</v>
      </c>
      <c r="FA122" s="105" t="s">
        <v>286</v>
      </c>
      <c r="FB122" s="2" t="s">
        <v>286</v>
      </c>
      <c r="FC122" s="96"/>
      <c r="FD122" s="286"/>
      <c r="FE122" s="97" t="s">
        <v>286</v>
      </c>
      <c r="FF122" s="98" t="s">
        <v>286</v>
      </c>
      <c r="FG122" s="99"/>
      <c r="FH122" s="100"/>
      <c r="FI122" s="101" t="s">
        <v>286</v>
      </c>
      <c r="FJ122" s="102" t="s">
        <v>286</v>
      </c>
      <c r="FK122" s="103" t="s">
        <v>286</v>
      </c>
      <c r="FL122" s="104" t="s">
        <v>286</v>
      </c>
      <c r="FM122" s="105" t="s">
        <v>286</v>
      </c>
      <c r="FO122" s="96"/>
      <c r="FP122" s="286"/>
      <c r="FQ122" s="97">
        <v>41391</v>
      </c>
      <c r="FR122" s="98" t="s">
        <v>521</v>
      </c>
      <c r="FS122" s="99">
        <v>40863</v>
      </c>
      <c r="FT122" s="100">
        <v>41391</v>
      </c>
      <c r="FU122" s="101" t="s">
        <v>1201</v>
      </c>
      <c r="FV122" s="102" t="s">
        <v>734</v>
      </c>
      <c r="FW122" s="103" t="s">
        <v>531</v>
      </c>
      <c r="FX122" s="104" t="s">
        <v>1434</v>
      </c>
      <c r="FY122" s="105" t="s">
        <v>1202</v>
      </c>
      <c r="GB122" s="286" t="s">
        <v>1194</v>
      </c>
      <c r="GC122" s="97" t="s">
        <v>286</v>
      </c>
      <c r="GD122" s="98" t="s">
        <v>286</v>
      </c>
      <c r="GE122" s="99" t="s">
        <v>286</v>
      </c>
      <c r="GF122" s="100" t="s">
        <v>286</v>
      </c>
      <c r="GG122" s="101" t="s">
        <v>286</v>
      </c>
      <c r="GH122" s="102" t="s">
        <v>286</v>
      </c>
      <c r="GI122" s="103" t="s">
        <v>286</v>
      </c>
      <c r="GJ122" s="104" t="s">
        <v>286</v>
      </c>
      <c r="GK122" s="105" t="s">
        <v>286</v>
      </c>
      <c r="GL122" s="2" t="s">
        <v>286</v>
      </c>
      <c r="GM122" s="96"/>
      <c r="GN122" s="286"/>
      <c r="GO122" s="97" t="str">
        <f t="shared" si="572"/>
        <v/>
      </c>
      <c r="GP122" s="98" t="str">
        <f t="shared" si="573"/>
        <v/>
      </c>
      <c r="GQ122" s="99" t="str">
        <f t="shared" si="574"/>
        <v/>
      </c>
      <c r="GR122" s="100" t="str">
        <f t="shared" si="575"/>
        <v/>
      </c>
      <c r="GS122" s="101" t="str">
        <f t="shared" si="576"/>
        <v/>
      </c>
      <c r="GT122" s="102" t="str">
        <f t="shared" si="577"/>
        <v/>
      </c>
      <c r="GU122" s="103" t="str">
        <f t="shared" si="578"/>
        <v/>
      </c>
      <c r="GV122" s="104" t="str">
        <f t="shared" si="579"/>
        <v/>
      </c>
      <c r="GW122" s="105" t="str">
        <f t="shared" si="580"/>
        <v/>
      </c>
      <c r="GX122" s="2" t="str">
        <f t="shared" si="581"/>
        <v/>
      </c>
      <c r="GY122" s="96"/>
      <c r="GZ122" s="286"/>
      <c r="HA122" s="97" t="str">
        <f t="shared" si="582"/>
        <v/>
      </c>
      <c r="HB122" s="98" t="str">
        <f t="shared" si="583"/>
        <v/>
      </c>
      <c r="HC122" s="293" t="str">
        <f t="shared" si="430"/>
        <v/>
      </c>
      <c r="HD122" s="293" t="str">
        <f t="shared" si="431"/>
        <v/>
      </c>
      <c r="HE122" s="101" t="str">
        <f t="shared" si="584"/>
        <v/>
      </c>
      <c r="HF122" s="102" t="str">
        <f t="shared" si="585"/>
        <v/>
      </c>
      <c r="HG122" s="103" t="str">
        <f t="shared" si="586"/>
        <v/>
      </c>
      <c r="HH122" s="104" t="str">
        <f t="shared" si="587"/>
        <v/>
      </c>
      <c r="HI122" s="105" t="str">
        <f t="shared" si="588"/>
        <v/>
      </c>
      <c r="HJ122" s="2" t="str">
        <f t="shared" si="589"/>
        <v/>
      </c>
      <c r="HK122" s="96"/>
      <c r="HL122" s="286"/>
      <c r="HM122" s="97" t="str">
        <f t="shared" si="590"/>
        <v/>
      </c>
      <c r="HN122" s="98" t="str">
        <f t="shared" si="591"/>
        <v/>
      </c>
      <c r="HO122" s="293" t="str">
        <f t="shared" si="482"/>
        <v/>
      </c>
      <c r="HP122" s="293" t="str">
        <f t="shared" si="483"/>
        <v/>
      </c>
      <c r="HQ122" s="101" t="str">
        <f t="shared" si="592"/>
        <v/>
      </c>
      <c r="HR122" s="102" t="str">
        <f t="shared" si="593"/>
        <v/>
      </c>
      <c r="HS122" s="103" t="str">
        <f t="shared" si="594"/>
        <v/>
      </c>
      <c r="HT122" s="104" t="str">
        <f t="shared" si="357"/>
        <v/>
      </c>
      <c r="HU122" s="105" t="str">
        <f t="shared" si="595"/>
        <v/>
      </c>
      <c r="HV122" s="2" t="str">
        <f t="shared" si="596"/>
        <v/>
      </c>
      <c r="HW122" s="96"/>
      <c r="HX122" s="286"/>
      <c r="HY122" s="97" t="str">
        <f t="shared" si="597"/>
        <v/>
      </c>
      <c r="HZ122" s="98" t="str">
        <f t="shared" si="598"/>
        <v/>
      </c>
      <c r="IA122" s="293" t="str">
        <f t="shared" si="418"/>
        <v/>
      </c>
      <c r="IB122" s="293" t="str">
        <f t="shared" si="419"/>
        <v/>
      </c>
      <c r="IC122" s="101" t="str">
        <f t="shared" si="599"/>
        <v/>
      </c>
      <c r="ID122" s="102" t="str">
        <f t="shared" si="600"/>
        <v/>
      </c>
      <c r="IE122" s="103" t="str">
        <f t="shared" si="601"/>
        <v/>
      </c>
      <c r="IF122" s="104" t="str">
        <f t="shared" si="602"/>
        <v/>
      </c>
      <c r="IG122" s="105" t="str">
        <f t="shared" si="603"/>
        <v/>
      </c>
      <c r="IH122" s="2" t="str">
        <f t="shared" si="604"/>
        <v/>
      </c>
      <c r="II122" s="96"/>
      <c r="IJ122" s="286"/>
      <c r="IK122" s="291" t="str">
        <f t="shared" si="605"/>
        <v/>
      </c>
      <c r="IL122" s="292" t="str">
        <f t="shared" si="606"/>
        <v/>
      </c>
      <c r="IM122" s="293" t="str">
        <f t="shared" si="607"/>
        <v/>
      </c>
      <c r="IN122" s="293" t="str">
        <f t="shared" si="608"/>
        <v/>
      </c>
      <c r="IO122" s="294" t="str">
        <f t="shared" si="609"/>
        <v/>
      </c>
      <c r="IP122" s="295" t="str">
        <f t="shared" si="610"/>
        <v/>
      </c>
      <c r="IQ122" s="296" t="str">
        <f t="shared" si="611"/>
        <v/>
      </c>
      <c r="IR122" s="297" t="str">
        <f t="shared" si="612"/>
        <v/>
      </c>
      <c r="IS122" s="298" t="str">
        <f t="shared" si="613"/>
        <v/>
      </c>
      <c r="IT122" s="299" t="str">
        <f t="shared" si="614"/>
        <v/>
      </c>
      <c r="IU122" s="300"/>
      <c r="IV122" s="286"/>
      <c r="IW122" s="97" t="str">
        <f t="shared" si="565"/>
        <v/>
      </c>
      <c r="IX122" s="98" t="str">
        <f t="shared" si="566"/>
        <v/>
      </c>
      <c r="IY122" s="293" t="str">
        <f t="shared" si="360"/>
        <v/>
      </c>
      <c r="IZ122" s="293" t="str">
        <f t="shared" si="361"/>
        <v/>
      </c>
      <c r="JA122" s="101" t="str">
        <f t="shared" si="567"/>
        <v/>
      </c>
      <c r="JB122" s="102" t="str">
        <f t="shared" si="568"/>
        <v/>
      </c>
      <c r="JC122" s="103" t="str">
        <f t="shared" si="569"/>
        <v/>
      </c>
      <c r="JD122" s="104" t="str">
        <f t="shared" si="570"/>
        <v/>
      </c>
      <c r="JE122" s="105" t="str">
        <f t="shared" si="571"/>
        <v/>
      </c>
      <c r="JF122" s="2" t="str">
        <f t="shared" si="615"/>
        <v/>
      </c>
      <c r="JG122" s="96"/>
      <c r="JH122" s="286"/>
      <c r="JI122" s="106" t="str">
        <f t="shared" si="616"/>
        <v/>
      </c>
      <c r="JJ122" s="107" t="str">
        <f t="shared" si="617"/>
        <v/>
      </c>
      <c r="JK122" s="99"/>
      <c r="JL122" s="100"/>
      <c r="JM122" s="108" t="str">
        <f t="shared" si="618"/>
        <v/>
      </c>
      <c r="JN122" s="109" t="str">
        <f t="shared" si="619"/>
        <v/>
      </c>
      <c r="JO122" s="110" t="str">
        <f t="shared" si="620"/>
        <v/>
      </c>
      <c r="JP122" s="104" t="str">
        <f t="shared" si="621"/>
        <v/>
      </c>
      <c r="JQ122" s="111" t="str">
        <f t="shared" si="622"/>
        <v/>
      </c>
      <c r="JR122" s="2" t="str">
        <f t="shared" si="623"/>
        <v/>
      </c>
      <c r="JS122" s="96"/>
      <c r="JT122" s="286"/>
      <c r="JU122" s="106" t="str">
        <f t="shared" si="624"/>
        <v/>
      </c>
      <c r="JV122" s="107" t="str">
        <f t="shared" si="625"/>
        <v/>
      </c>
      <c r="JW122" s="99"/>
      <c r="JX122" s="100"/>
      <c r="JY122" s="108" t="str">
        <f t="shared" si="626"/>
        <v/>
      </c>
      <c r="JZ122" s="109" t="str">
        <f t="shared" si="627"/>
        <v/>
      </c>
      <c r="KA122" s="110" t="str">
        <f t="shared" si="628"/>
        <v/>
      </c>
      <c r="KB122" s="104" t="str">
        <f t="shared" si="629"/>
        <v/>
      </c>
      <c r="KC122" s="111" t="str">
        <f t="shared" si="630"/>
        <v/>
      </c>
      <c r="KD122" s="2" t="str">
        <f t="shared" si="631"/>
        <v/>
      </c>
      <c r="KE122" s="96"/>
      <c r="KF122" s="286"/>
    </row>
    <row r="123" spans="1:292" ht="13.5" customHeight="1" x14ac:dyDescent="0.2">
      <c r="A123" s="21"/>
      <c r="B123" s="96" t="s">
        <v>302</v>
      </c>
      <c r="C123" s="2" t="s">
        <v>303</v>
      </c>
      <c r="D123" s="286"/>
      <c r="E123" s="97" t="s">
        <v>286</v>
      </c>
      <c r="F123" s="98" t="s">
        <v>286</v>
      </c>
      <c r="G123" s="99" t="s">
        <v>286</v>
      </c>
      <c r="H123" s="100" t="s">
        <v>286</v>
      </c>
      <c r="I123" s="101" t="s">
        <v>286</v>
      </c>
      <c r="J123" s="102" t="s">
        <v>286</v>
      </c>
      <c r="K123" s="103" t="s">
        <v>286</v>
      </c>
      <c r="L123" s="104" t="s">
        <v>286</v>
      </c>
      <c r="M123" s="105" t="s">
        <v>286</v>
      </c>
      <c r="O123" s="96"/>
      <c r="P123" s="286"/>
      <c r="Q123" s="97" t="s">
        <v>286</v>
      </c>
      <c r="R123" s="98" t="s">
        <v>286</v>
      </c>
      <c r="S123" s="99"/>
      <c r="T123" s="100"/>
      <c r="U123" s="101" t="s">
        <v>286</v>
      </c>
      <c r="V123" s="102" t="s">
        <v>286</v>
      </c>
      <c r="W123" s="103" t="s">
        <v>286</v>
      </c>
      <c r="X123" s="104" t="s">
        <v>286</v>
      </c>
      <c r="Y123" s="105" t="s">
        <v>286</v>
      </c>
      <c r="Z123" s="2" t="s">
        <v>286</v>
      </c>
      <c r="AA123" s="96"/>
      <c r="AB123" s="286"/>
      <c r="AC123" s="97" t="s">
        <v>286</v>
      </c>
      <c r="AD123" s="98" t="s">
        <v>286</v>
      </c>
      <c r="AE123" s="99" t="s">
        <v>286</v>
      </c>
      <c r="AF123" s="100" t="s">
        <v>286</v>
      </c>
      <c r="AG123" s="101" t="s">
        <v>286</v>
      </c>
      <c r="AH123" s="102" t="s">
        <v>286</v>
      </c>
      <c r="AI123" s="103" t="s">
        <v>286</v>
      </c>
      <c r="AJ123" s="104" t="s">
        <v>286</v>
      </c>
      <c r="AK123" s="105" t="s">
        <v>286</v>
      </c>
      <c r="AM123" s="96"/>
      <c r="AN123" s="286"/>
      <c r="AO123" s="97" t="s">
        <v>286</v>
      </c>
      <c r="AP123" s="98" t="s">
        <v>286</v>
      </c>
      <c r="AQ123" s="99" t="s">
        <v>286</v>
      </c>
      <c r="AR123" s="100" t="s">
        <v>286</v>
      </c>
      <c r="AS123" s="101" t="s">
        <v>286</v>
      </c>
      <c r="AT123" s="102" t="s">
        <v>286</v>
      </c>
      <c r="AU123" s="103" t="s">
        <v>286</v>
      </c>
      <c r="AV123" s="104" t="s">
        <v>286</v>
      </c>
      <c r="AW123" s="105" t="s">
        <v>286</v>
      </c>
      <c r="AX123" s="2" t="s">
        <v>286</v>
      </c>
      <c r="AY123" s="96"/>
      <c r="AZ123" s="286"/>
      <c r="BA123" s="97">
        <v>34716</v>
      </c>
      <c r="BB123" s="98" t="s">
        <v>511</v>
      </c>
      <c r="BC123" s="99">
        <v>34464</v>
      </c>
      <c r="BD123" s="100">
        <v>34716</v>
      </c>
      <c r="BE123" s="101" t="s">
        <v>633</v>
      </c>
      <c r="BF123" s="102" t="s">
        <v>634</v>
      </c>
      <c r="BG123" s="103" t="s">
        <v>531</v>
      </c>
      <c r="BH123" s="104" t="s">
        <v>1434</v>
      </c>
      <c r="BI123" s="105" t="s">
        <v>635</v>
      </c>
      <c r="BJ123" s="2" t="s">
        <v>286</v>
      </c>
      <c r="BK123" s="96"/>
      <c r="BL123" s="286" t="s">
        <v>1194</v>
      </c>
      <c r="BM123" s="97" t="s">
        <v>286</v>
      </c>
      <c r="BN123" s="98" t="s">
        <v>286</v>
      </c>
      <c r="BO123" s="99"/>
      <c r="BP123" s="100"/>
      <c r="BQ123" s="101" t="s">
        <v>286</v>
      </c>
      <c r="BR123" s="102" t="s">
        <v>286</v>
      </c>
      <c r="BS123" s="103" t="s">
        <v>286</v>
      </c>
      <c r="BT123" s="104" t="s">
        <v>286</v>
      </c>
      <c r="BU123" s="105" t="s">
        <v>286</v>
      </c>
      <c r="BV123" s="2" t="s">
        <v>286</v>
      </c>
      <c r="BW123" s="96"/>
      <c r="BX123" s="286"/>
      <c r="BY123" s="97" t="s">
        <v>286</v>
      </c>
      <c r="BZ123" s="98" t="s">
        <v>286</v>
      </c>
      <c r="CA123" s="99" t="s">
        <v>286</v>
      </c>
      <c r="CB123" s="100" t="s">
        <v>286</v>
      </c>
      <c r="CC123" s="101" t="s">
        <v>286</v>
      </c>
      <c r="CD123" s="102" t="s">
        <v>286</v>
      </c>
      <c r="CE123" s="103" t="s">
        <v>286</v>
      </c>
      <c r="CF123" s="104" t="s">
        <v>286</v>
      </c>
      <c r="CG123" s="105" t="s">
        <v>286</v>
      </c>
      <c r="CH123" s="2" t="s">
        <v>286</v>
      </c>
      <c r="CI123" s="96"/>
      <c r="CJ123" s="286"/>
      <c r="CK123" s="97" t="s">
        <v>286</v>
      </c>
      <c r="CL123" s="98" t="s">
        <v>286</v>
      </c>
      <c r="CM123" s="99" t="s">
        <v>286</v>
      </c>
      <c r="CN123" s="100" t="s">
        <v>286</v>
      </c>
      <c r="CO123" s="101" t="s">
        <v>286</v>
      </c>
      <c r="CP123" s="102" t="s">
        <v>286</v>
      </c>
      <c r="CQ123" s="103" t="s">
        <v>286</v>
      </c>
      <c r="CR123" s="104" t="s">
        <v>286</v>
      </c>
      <c r="CS123" s="105" t="s">
        <v>286</v>
      </c>
      <c r="CT123" s="2" t="s">
        <v>286</v>
      </c>
      <c r="CU123" s="96"/>
      <c r="CV123" s="286"/>
      <c r="CW123" s="97" t="s">
        <v>286</v>
      </c>
      <c r="CX123" s="98" t="s">
        <v>286</v>
      </c>
      <c r="CY123" s="99" t="s">
        <v>286</v>
      </c>
      <c r="CZ123" s="100" t="s">
        <v>286</v>
      </c>
      <c r="DA123" s="101" t="s">
        <v>286</v>
      </c>
      <c r="DB123" s="102" t="s">
        <v>286</v>
      </c>
      <c r="DC123" s="103" t="s">
        <v>286</v>
      </c>
      <c r="DD123" s="104" t="s">
        <v>286</v>
      </c>
      <c r="DE123" s="105" t="s">
        <v>286</v>
      </c>
      <c r="DF123" s="2" t="s">
        <v>286</v>
      </c>
      <c r="DG123" s="96"/>
      <c r="DH123" s="286"/>
      <c r="DI123" s="97" t="s">
        <v>286</v>
      </c>
      <c r="DJ123" s="98" t="s">
        <v>286</v>
      </c>
      <c r="DK123" s="99" t="s">
        <v>286</v>
      </c>
      <c r="DL123" s="100" t="s">
        <v>286</v>
      </c>
      <c r="DM123" s="101" t="s">
        <v>286</v>
      </c>
      <c r="DN123" s="102" t="s">
        <v>286</v>
      </c>
      <c r="DO123" s="103" t="s">
        <v>286</v>
      </c>
      <c r="DP123" s="104" t="s">
        <v>286</v>
      </c>
      <c r="DQ123" s="105" t="s">
        <v>286</v>
      </c>
      <c r="DR123" s="2" t="s">
        <v>286</v>
      </c>
      <c r="DS123" s="96"/>
      <c r="DT123" s="286"/>
      <c r="DU123" s="97">
        <v>38465</v>
      </c>
      <c r="DV123" s="98" t="s">
        <v>517</v>
      </c>
      <c r="DW123" s="284">
        <v>37053</v>
      </c>
      <c r="DX123" s="100">
        <v>38465</v>
      </c>
      <c r="DY123" s="101" t="s">
        <v>636</v>
      </c>
      <c r="DZ123" s="102" t="s">
        <v>637</v>
      </c>
      <c r="EA123" s="103" t="s">
        <v>531</v>
      </c>
      <c r="EB123" s="104" t="s">
        <v>1321</v>
      </c>
      <c r="EC123" s="105" t="s">
        <v>638</v>
      </c>
      <c r="EE123" s="96"/>
      <c r="EF123" s="286" t="s">
        <v>1194</v>
      </c>
      <c r="EG123" s="97">
        <v>38854</v>
      </c>
      <c r="EH123" s="98" t="s">
        <v>518</v>
      </c>
      <c r="EI123" s="99">
        <v>38465</v>
      </c>
      <c r="EJ123" s="100">
        <v>38854</v>
      </c>
      <c r="EK123" s="101" t="s">
        <v>636</v>
      </c>
      <c r="EL123" s="102" t="s">
        <v>637</v>
      </c>
      <c r="EM123" s="103" t="s">
        <v>531</v>
      </c>
      <c r="EN123" s="104" t="s">
        <v>1321</v>
      </c>
      <c r="EO123" s="105" t="s">
        <v>638</v>
      </c>
      <c r="EQ123" s="96"/>
      <c r="ER123" s="286" t="s">
        <v>1194</v>
      </c>
      <c r="ES123" s="97" t="s">
        <v>286</v>
      </c>
      <c r="ET123" s="98" t="s">
        <v>286</v>
      </c>
      <c r="EU123" s="99"/>
      <c r="EV123" s="100"/>
      <c r="EW123" s="101" t="s">
        <v>286</v>
      </c>
      <c r="EX123" s="102" t="s">
        <v>286</v>
      </c>
      <c r="EY123" s="103" t="s">
        <v>286</v>
      </c>
      <c r="EZ123" s="104" t="s">
        <v>286</v>
      </c>
      <c r="FA123" s="105" t="s">
        <v>286</v>
      </c>
      <c r="FB123" s="2" t="s">
        <v>286</v>
      </c>
      <c r="FC123" s="96"/>
      <c r="FD123" s="286"/>
      <c r="FE123" s="97" t="s">
        <v>286</v>
      </c>
      <c r="FF123" s="98" t="s">
        <v>286</v>
      </c>
      <c r="FG123" s="99"/>
      <c r="FH123" s="100"/>
      <c r="FI123" s="101" t="s">
        <v>286</v>
      </c>
      <c r="FJ123" s="102" t="s">
        <v>286</v>
      </c>
      <c r="FK123" s="103" t="s">
        <v>286</v>
      </c>
      <c r="FL123" s="104" t="s">
        <v>286</v>
      </c>
      <c r="FM123" s="105" t="s">
        <v>286</v>
      </c>
      <c r="FO123" s="96"/>
      <c r="FP123" s="286"/>
      <c r="FQ123" s="97" t="s">
        <v>286</v>
      </c>
      <c r="FR123" s="98" t="s">
        <v>286</v>
      </c>
      <c r="FS123" s="99" t="s">
        <v>286</v>
      </c>
      <c r="FT123" s="100" t="s">
        <v>286</v>
      </c>
      <c r="FU123" s="101" t="s">
        <v>286</v>
      </c>
      <c r="FV123" s="102" t="s">
        <v>286</v>
      </c>
      <c r="FW123" s="103" t="s">
        <v>286</v>
      </c>
      <c r="FX123" s="104" t="s">
        <v>286</v>
      </c>
      <c r="FY123" s="105" t="s">
        <v>286</v>
      </c>
      <c r="GA123" s="96"/>
      <c r="GB123" s="286"/>
      <c r="GC123" s="97" t="s">
        <v>286</v>
      </c>
      <c r="GD123" s="98" t="s">
        <v>286</v>
      </c>
      <c r="GE123" s="99" t="s">
        <v>286</v>
      </c>
      <c r="GF123" s="100" t="s">
        <v>286</v>
      </c>
      <c r="GG123" s="101" t="s">
        <v>286</v>
      </c>
      <c r="GH123" s="102" t="s">
        <v>286</v>
      </c>
      <c r="GI123" s="103" t="s">
        <v>286</v>
      </c>
      <c r="GJ123" s="104" t="s">
        <v>286</v>
      </c>
      <c r="GK123" s="105" t="s">
        <v>286</v>
      </c>
      <c r="GL123" s="2" t="s">
        <v>286</v>
      </c>
      <c r="GM123" s="96"/>
      <c r="GN123" s="286"/>
      <c r="GO123" s="97" t="str">
        <f t="shared" si="572"/>
        <v/>
      </c>
      <c r="GP123" s="98" t="str">
        <f t="shared" si="573"/>
        <v/>
      </c>
      <c r="GQ123" s="99" t="str">
        <f t="shared" si="574"/>
        <v/>
      </c>
      <c r="GR123" s="100" t="str">
        <f t="shared" si="575"/>
        <v/>
      </c>
      <c r="GS123" s="101" t="str">
        <f t="shared" si="576"/>
        <v/>
      </c>
      <c r="GT123" s="102" t="str">
        <f t="shared" si="577"/>
        <v/>
      </c>
      <c r="GU123" s="103" t="str">
        <f t="shared" si="578"/>
        <v/>
      </c>
      <c r="GV123" s="104" t="str">
        <f t="shared" si="579"/>
        <v/>
      </c>
      <c r="GW123" s="105" t="str">
        <f t="shared" si="580"/>
        <v/>
      </c>
      <c r="GX123" s="2" t="str">
        <f t="shared" si="581"/>
        <v/>
      </c>
      <c r="GY123" s="96"/>
      <c r="GZ123" s="286"/>
      <c r="HA123" s="97" t="str">
        <f t="shared" si="582"/>
        <v/>
      </c>
      <c r="HB123" s="98" t="str">
        <f t="shared" si="583"/>
        <v/>
      </c>
      <c r="HC123" s="293" t="str">
        <f t="shared" si="430"/>
        <v/>
      </c>
      <c r="HD123" s="293" t="str">
        <f t="shared" si="431"/>
        <v/>
      </c>
      <c r="HE123" s="101" t="str">
        <f t="shared" si="584"/>
        <v/>
      </c>
      <c r="HF123" s="102" t="str">
        <f t="shared" si="585"/>
        <v/>
      </c>
      <c r="HG123" s="103" t="str">
        <f t="shared" si="586"/>
        <v/>
      </c>
      <c r="HH123" s="104" t="str">
        <f t="shared" si="587"/>
        <v/>
      </c>
      <c r="HI123" s="105" t="str">
        <f t="shared" si="588"/>
        <v/>
      </c>
      <c r="HJ123" s="2" t="str">
        <f t="shared" si="589"/>
        <v/>
      </c>
      <c r="HK123" s="96"/>
      <c r="HL123" s="286"/>
      <c r="HM123" s="97" t="str">
        <f t="shared" si="590"/>
        <v/>
      </c>
      <c r="HN123" s="98" t="str">
        <f t="shared" si="591"/>
        <v/>
      </c>
      <c r="HO123" s="293" t="str">
        <f t="shared" si="482"/>
        <v/>
      </c>
      <c r="HP123" s="293" t="str">
        <f t="shared" si="483"/>
        <v/>
      </c>
      <c r="HQ123" s="101" t="str">
        <f t="shared" si="592"/>
        <v/>
      </c>
      <c r="HR123" s="102" t="str">
        <f t="shared" si="593"/>
        <v/>
      </c>
      <c r="HS123" s="103" t="str">
        <f t="shared" si="594"/>
        <v/>
      </c>
      <c r="HT123" s="104" t="str">
        <f t="shared" si="357"/>
        <v/>
      </c>
      <c r="HU123" s="105" t="str">
        <f t="shared" si="595"/>
        <v/>
      </c>
      <c r="HV123" s="2" t="str">
        <f t="shared" si="596"/>
        <v/>
      </c>
      <c r="HW123" s="96"/>
      <c r="HX123" s="286"/>
      <c r="HY123" s="97" t="str">
        <f t="shared" si="597"/>
        <v/>
      </c>
      <c r="HZ123" s="98" t="str">
        <f t="shared" si="598"/>
        <v/>
      </c>
      <c r="IA123" s="293" t="str">
        <f t="shared" si="418"/>
        <v/>
      </c>
      <c r="IB123" s="293" t="str">
        <f t="shared" si="419"/>
        <v/>
      </c>
      <c r="IC123" s="101" t="str">
        <f t="shared" si="599"/>
        <v/>
      </c>
      <c r="ID123" s="102" t="str">
        <f t="shared" si="600"/>
        <v/>
      </c>
      <c r="IE123" s="103" t="str">
        <f t="shared" si="601"/>
        <v/>
      </c>
      <c r="IF123" s="104" t="str">
        <f t="shared" si="602"/>
        <v/>
      </c>
      <c r="IG123" s="105" t="str">
        <f t="shared" si="603"/>
        <v/>
      </c>
      <c r="IH123" s="2" t="str">
        <f t="shared" si="604"/>
        <v/>
      </c>
      <c r="II123" s="96"/>
      <c r="IJ123" s="286"/>
      <c r="IK123" s="291" t="str">
        <f t="shared" si="605"/>
        <v/>
      </c>
      <c r="IL123" s="292" t="str">
        <f t="shared" si="606"/>
        <v/>
      </c>
      <c r="IM123" s="293" t="str">
        <f t="shared" si="607"/>
        <v/>
      </c>
      <c r="IN123" s="293" t="str">
        <f t="shared" si="608"/>
        <v/>
      </c>
      <c r="IO123" s="294" t="str">
        <f t="shared" si="609"/>
        <v/>
      </c>
      <c r="IP123" s="295" t="str">
        <f t="shared" si="610"/>
        <v/>
      </c>
      <c r="IQ123" s="296" t="str">
        <f t="shared" si="611"/>
        <v/>
      </c>
      <c r="IR123" s="297" t="str">
        <f t="shared" si="612"/>
        <v/>
      </c>
      <c r="IS123" s="298" t="str">
        <f t="shared" si="613"/>
        <v/>
      </c>
      <c r="IT123" s="299" t="str">
        <f t="shared" si="614"/>
        <v/>
      </c>
      <c r="IU123" s="300"/>
      <c r="IV123" s="286"/>
      <c r="IW123" s="97" t="str">
        <f t="shared" si="565"/>
        <v/>
      </c>
      <c r="IX123" s="98" t="str">
        <f t="shared" si="566"/>
        <v/>
      </c>
      <c r="IY123" s="293" t="str">
        <f t="shared" si="360"/>
        <v/>
      </c>
      <c r="IZ123" s="293" t="str">
        <f t="shared" si="361"/>
        <v/>
      </c>
      <c r="JA123" s="101" t="str">
        <f t="shared" si="567"/>
        <v/>
      </c>
      <c r="JB123" s="102" t="str">
        <f t="shared" si="568"/>
        <v/>
      </c>
      <c r="JC123" s="103" t="str">
        <f t="shared" si="569"/>
        <v/>
      </c>
      <c r="JD123" s="104" t="str">
        <f t="shared" si="570"/>
        <v/>
      </c>
      <c r="JE123" s="105" t="str">
        <f t="shared" si="571"/>
        <v/>
      </c>
      <c r="JF123" s="2" t="str">
        <f t="shared" si="615"/>
        <v/>
      </c>
      <c r="JG123" s="96"/>
      <c r="JH123" s="286"/>
      <c r="JI123" s="106" t="str">
        <f t="shared" si="616"/>
        <v/>
      </c>
      <c r="JJ123" s="107" t="str">
        <f t="shared" si="617"/>
        <v/>
      </c>
      <c r="JK123" s="99"/>
      <c r="JL123" s="100"/>
      <c r="JM123" s="108" t="str">
        <f t="shared" si="618"/>
        <v/>
      </c>
      <c r="JN123" s="109" t="str">
        <f t="shared" si="619"/>
        <v/>
      </c>
      <c r="JO123" s="110" t="str">
        <f t="shared" si="620"/>
        <v/>
      </c>
      <c r="JP123" s="104" t="str">
        <f t="shared" si="621"/>
        <v/>
      </c>
      <c r="JQ123" s="111" t="str">
        <f t="shared" si="622"/>
        <v/>
      </c>
      <c r="JR123" s="2" t="str">
        <f t="shared" si="623"/>
        <v/>
      </c>
      <c r="JS123" s="96"/>
      <c r="JT123" s="286"/>
      <c r="JU123" s="106" t="str">
        <f t="shared" si="624"/>
        <v/>
      </c>
      <c r="JV123" s="107" t="str">
        <f t="shared" si="625"/>
        <v/>
      </c>
      <c r="JW123" s="99"/>
      <c r="JX123" s="100"/>
      <c r="JY123" s="108" t="str">
        <f t="shared" si="626"/>
        <v/>
      </c>
      <c r="JZ123" s="109" t="str">
        <f t="shared" si="627"/>
        <v/>
      </c>
      <c r="KA123" s="110" t="str">
        <f t="shared" si="628"/>
        <v/>
      </c>
      <c r="KB123" s="104" t="str">
        <f t="shared" si="629"/>
        <v/>
      </c>
      <c r="KC123" s="111" t="str">
        <f t="shared" si="630"/>
        <v/>
      </c>
      <c r="KD123" s="2" t="str">
        <f t="shared" si="631"/>
        <v/>
      </c>
      <c r="KE123" s="96"/>
      <c r="KF123" s="286"/>
    </row>
    <row r="124" spans="1:292" ht="13.5" customHeight="1" x14ac:dyDescent="0.2">
      <c r="A124" s="21"/>
      <c r="B124" s="96" t="s">
        <v>300</v>
      </c>
      <c r="C124" s="2" t="s">
        <v>301</v>
      </c>
      <c r="D124" s="286"/>
      <c r="E124" s="97" t="s">
        <v>286</v>
      </c>
      <c r="F124" s="98" t="s">
        <v>286</v>
      </c>
      <c r="G124" s="99"/>
      <c r="H124" s="100"/>
      <c r="I124" s="101" t="s">
        <v>286</v>
      </c>
      <c r="J124" s="102" t="s">
        <v>286</v>
      </c>
      <c r="K124" s="103" t="s">
        <v>286</v>
      </c>
      <c r="L124" s="104" t="s">
        <v>286</v>
      </c>
      <c r="M124" s="105" t="s">
        <v>286</v>
      </c>
      <c r="O124" s="96"/>
      <c r="P124" s="286"/>
      <c r="Q124" s="97">
        <v>33718</v>
      </c>
      <c r="R124" s="98" t="s">
        <v>507</v>
      </c>
      <c r="S124" s="99">
        <v>33340</v>
      </c>
      <c r="T124" s="100">
        <v>33718</v>
      </c>
      <c r="U124" s="101" t="s">
        <v>631</v>
      </c>
      <c r="V124" s="102" t="s">
        <v>555</v>
      </c>
      <c r="W124" s="103" t="s">
        <v>620</v>
      </c>
      <c r="X124" s="104" t="s">
        <v>1423</v>
      </c>
      <c r="Y124" s="105" t="s">
        <v>632</v>
      </c>
      <c r="Z124" s="2" t="s">
        <v>286</v>
      </c>
      <c r="AA124" s="96"/>
      <c r="AB124" s="286" t="s">
        <v>1194</v>
      </c>
      <c r="AC124" s="97" t="s">
        <v>286</v>
      </c>
      <c r="AD124" s="98" t="s">
        <v>286</v>
      </c>
      <c r="AE124" s="99" t="s">
        <v>286</v>
      </c>
      <c r="AF124" s="100" t="s">
        <v>286</v>
      </c>
      <c r="AG124" s="101" t="s">
        <v>286</v>
      </c>
      <c r="AH124" s="102" t="s">
        <v>286</v>
      </c>
      <c r="AI124" s="103" t="s">
        <v>286</v>
      </c>
      <c r="AJ124" s="104" t="s">
        <v>286</v>
      </c>
      <c r="AK124" s="105" t="s">
        <v>286</v>
      </c>
      <c r="AM124" s="96"/>
      <c r="AN124" s="286"/>
      <c r="AO124" s="97" t="s">
        <v>286</v>
      </c>
      <c r="AP124" s="98" t="s">
        <v>286</v>
      </c>
      <c r="AQ124" s="99" t="s">
        <v>286</v>
      </c>
      <c r="AR124" s="100" t="s">
        <v>286</v>
      </c>
      <c r="AS124" s="101" t="s">
        <v>286</v>
      </c>
      <c r="AT124" s="102" t="s">
        <v>286</v>
      </c>
      <c r="AU124" s="103" t="s">
        <v>286</v>
      </c>
      <c r="AV124" s="104" t="s">
        <v>286</v>
      </c>
      <c r="AW124" s="105" t="s">
        <v>286</v>
      </c>
      <c r="AX124" s="2" t="s">
        <v>286</v>
      </c>
      <c r="AY124" s="96"/>
      <c r="AZ124" s="286"/>
      <c r="BA124" s="97" t="s">
        <v>286</v>
      </c>
      <c r="BB124" s="98" t="s">
        <v>286</v>
      </c>
      <c r="BC124" s="99"/>
      <c r="BD124" s="100"/>
      <c r="BE124" s="101" t="s">
        <v>286</v>
      </c>
      <c r="BF124" s="102" t="s">
        <v>286</v>
      </c>
      <c r="BG124" s="103" t="s">
        <v>286</v>
      </c>
      <c r="BH124" s="104" t="s">
        <v>286</v>
      </c>
      <c r="BI124" s="105" t="s">
        <v>286</v>
      </c>
      <c r="BJ124" s="2" t="s">
        <v>286</v>
      </c>
      <c r="BK124" s="96"/>
      <c r="BL124" s="286"/>
      <c r="BM124" s="97" t="s">
        <v>286</v>
      </c>
      <c r="BN124" s="98" t="s">
        <v>286</v>
      </c>
      <c r="BO124" s="99" t="s">
        <v>286</v>
      </c>
      <c r="BP124" s="100" t="s">
        <v>286</v>
      </c>
      <c r="BQ124" s="101" t="s">
        <v>286</v>
      </c>
      <c r="BR124" s="102" t="s">
        <v>286</v>
      </c>
      <c r="BS124" s="103" t="s">
        <v>286</v>
      </c>
      <c r="BT124" s="104" t="s">
        <v>286</v>
      </c>
      <c r="BU124" s="105" t="s">
        <v>286</v>
      </c>
      <c r="BV124" s="2" t="s">
        <v>286</v>
      </c>
      <c r="BW124" s="96"/>
      <c r="BX124" s="286"/>
      <c r="BY124" s="97" t="s">
        <v>286</v>
      </c>
      <c r="BZ124" s="98" t="s">
        <v>286</v>
      </c>
      <c r="CA124" s="99" t="s">
        <v>286</v>
      </c>
      <c r="CB124" s="100" t="s">
        <v>286</v>
      </c>
      <c r="CC124" s="101" t="s">
        <v>286</v>
      </c>
      <c r="CD124" s="102" t="s">
        <v>286</v>
      </c>
      <c r="CE124" s="103" t="s">
        <v>286</v>
      </c>
      <c r="CF124" s="104" t="s">
        <v>286</v>
      </c>
      <c r="CG124" s="105" t="s">
        <v>286</v>
      </c>
      <c r="CH124" s="2" t="s">
        <v>286</v>
      </c>
      <c r="CI124" s="96"/>
      <c r="CJ124" s="286"/>
      <c r="CK124" s="97" t="s">
        <v>286</v>
      </c>
      <c r="CL124" s="98" t="s">
        <v>286</v>
      </c>
      <c r="CM124" s="99" t="s">
        <v>286</v>
      </c>
      <c r="CN124" s="100" t="s">
        <v>286</v>
      </c>
      <c r="CO124" s="101" t="s">
        <v>286</v>
      </c>
      <c r="CP124" s="102" t="s">
        <v>286</v>
      </c>
      <c r="CQ124" s="103" t="s">
        <v>286</v>
      </c>
      <c r="CR124" s="104" t="s">
        <v>286</v>
      </c>
      <c r="CS124" s="105" t="s">
        <v>286</v>
      </c>
      <c r="CT124" s="2" t="s">
        <v>286</v>
      </c>
      <c r="CU124" s="96"/>
      <c r="CV124" s="286"/>
      <c r="CW124" s="97" t="s">
        <v>286</v>
      </c>
      <c r="CX124" s="98" t="s">
        <v>286</v>
      </c>
      <c r="CY124" s="99" t="s">
        <v>286</v>
      </c>
      <c r="CZ124" s="100" t="s">
        <v>286</v>
      </c>
      <c r="DA124" s="101" t="s">
        <v>286</v>
      </c>
      <c r="DB124" s="102" t="s">
        <v>286</v>
      </c>
      <c r="DC124" s="103" t="s">
        <v>286</v>
      </c>
      <c r="DD124" s="104" t="s">
        <v>286</v>
      </c>
      <c r="DE124" s="105" t="s">
        <v>286</v>
      </c>
      <c r="DF124" s="2" t="s">
        <v>286</v>
      </c>
      <c r="DG124" s="96"/>
      <c r="DH124" s="286"/>
      <c r="DI124" s="97" t="s">
        <v>286</v>
      </c>
      <c r="DJ124" s="98" t="s">
        <v>286</v>
      </c>
      <c r="DK124" s="99" t="s">
        <v>286</v>
      </c>
      <c r="DL124" s="100" t="s">
        <v>286</v>
      </c>
      <c r="DM124" s="101" t="s">
        <v>286</v>
      </c>
      <c r="DN124" s="102" t="s">
        <v>286</v>
      </c>
      <c r="DO124" s="103" t="s">
        <v>286</v>
      </c>
      <c r="DP124" s="104" t="s">
        <v>286</v>
      </c>
      <c r="DQ124" s="105" t="s">
        <v>286</v>
      </c>
      <c r="DR124" s="2" t="s">
        <v>286</v>
      </c>
      <c r="DS124" s="96"/>
      <c r="DT124" s="286"/>
      <c r="DU124" s="97" t="s">
        <v>286</v>
      </c>
      <c r="DV124" s="98" t="s">
        <v>286</v>
      </c>
      <c r="DW124" s="99"/>
      <c r="DX124" s="100"/>
      <c r="DY124" s="101" t="s">
        <v>286</v>
      </c>
      <c r="DZ124" s="102" t="s">
        <v>286</v>
      </c>
      <c r="EA124" s="103" t="s">
        <v>286</v>
      </c>
      <c r="EB124" s="104" t="s">
        <v>286</v>
      </c>
      <c r="EC124" s="105" t="s">
        <v>286</v>
      </c>
      <c r="EE124" s="96"/>
      <c r="EF124" s="286"/>
      <c r="EG124" s="97" t="s">
        <v>286</v>
      </c>
      <c r="EH124" s="98" t="s">
        <v>286</v>
      </c>
      <c r="EI124" s="99" t="s">
        <v>286</v>
      </c>
      <c r="EJ124" s="100" t="s">
        <v>286</v>
      </c>
      <c r="EK124" s="101" t="s">
        <v>286</v>
      </c>
      <c r="EL124" s="102" t="s">
        <v>286</v>
      </c>
      <c r="EM124" s="103" t="s">
        <v>286</v>
      </c>
      <c r="EN124" s="104" t="s">
        <v>286</v>
      </c>
      <c r="EO124" s="105" t="s">
        <v>286</v>
      </c>
      <c r="EQ124" s="96"/>
      <c r="ER124" s="286"/>
      <c r="ES124" s="97" t="s">
        <v>286</v>
      </c>
      <c r="ET124" s="98" t="s">
        <v>286</v>
      </c>
      <c r="EU124" s="99" t="s">
        <v>286</v>
      </c>
      <c r="EV124" s="100" t="s">
        <v>286</v>
      </c>
      <c r="EW124" s="101" t="s">
        <v>286</v>
      </c>
      <c r="EX124" s="102" t="s">
        <v>286</v>
      </c>
      <c r="EY124" s="103" t="s">
        <v>286</v>
      </c>
      <c r="EZ124" s="104" t="s">
        <v>286</v>
      </c>
      <c r="FA124" s="105" t="s">
        <v>286</v>
      </c>
      <c r="FB124" s="2" t="s">
        <v>286</v>
      </c>
      <c r="FC124" s="96"/>
      <c r="FD124" s="286"/>
      <c r="FE124" s="97" t="s">
        <v>286</v>
      </c>
      <c r="FF124" s="98" t="s">
        <v>286</v>
      </c>
      <c r="FG124" s="99" t="s">
        <v>286</v>
      </c>
      <c r="FH124" s="100" t="s">
        <v>286</v>
      </c>
      <c r="FI124" s="101" t="s">
        <v>286</v>
      </c>
      <c r="FJ124" s="102" t="s">
        <v>286</v>
      </c>
      <c r="FK124" s="103" t="s">
        <v>286</v>
      </c>
      <c r="FL124" s="104" t="s">
        <v>286</v>
      </c>
      <c r="FM124" s="105" t="s">
        <v>286</v>
      </c>
      <c r="FO124" s="96"/>
      <c r="FP124" s="286"/>
      <c r="FQ124" s="97" t="s">
        <v>286</v>
      </c>
      <c r="FR124" s="98" t="s">
        <v>286</v>
      </c>
      <c r="FS124" s="99" t="s">
        <v>286</v>
      </c>
      <c r="FT124" s="100" t="s">
        <v>286</v>
      </c>
      <c r="FU124" s="101" t="s">
        <v>286</v>
      </c>
      <c r="FV124" s="102" t="s">
        <v>286</v>
      </c>
      <c r="FW124" s="103" t="s">
        <v>286</v>
      </c>
      <c r="FX124" s="104" t="s">
        <v>286</v>
      </c>
      <c r="FY124" s="105" t="s">
        <v>286</v>
      </c>
      <c r="GA124" s="96"/>
      <c r="GB124" s="286"/>
      <c r="GC124" s="97" t="s">
        <v>286</v>
      </c>
      <c r="GD124" s="98" t="s">
        <v>286</v>
      </c>
      <c r="GE124" s="99" t="s">
        <v>286</v>
      </c>
      <c r="GF124" s="100" t="s">
        <v>286</v>
      </c>
      <c r="GG124" s="101" t="s">
        <v>286</v>
      </c>
      <c r="GH124" s="102" t="s">
        <v>286</v>
      </c>
      <c r="GI124" s="103" t="s">
        <v>286</v>
      </c>
      <c r="GJ124" s="104" t="s">
        <v>286</v>
      </c>
      <c r="GK124" s="105" t="s">
        <v>286</v>
      </c>
      <c r="GL124" s="2" t="s">
        <v>286</v>
      </c>
      <c r="GM124" s="96"/>
      <c r="GN124" s="286"/>
      <c r="GO124" s="97" t="str">
        <f t="shared" si="572"/>
        <v/>
      </c>
      <c r="GP124" s="98" t="str">
        <f t="shared" si="573"/>
        <v/>
      </c>
      <c r="GQ124" s="99" t="str">
        <f t="shared" si="574"/>
        <v/>
      </c>
      <c r="GR124" s="100" t="str">
        <f t="shared" si="575"/>
        <v/>
      </c>
      <c r="GS124" s="101" t="str">
        <f t="shared" si="576"/>
        <v/>
      </c>
      <c r="GT124" s="102" t="str">
        <f t="shared" si="577"/>
        <v/>
      </c>
      <c r="GU124" s="103" t="str">
        <f t="shared" si="578"/>
        <v/>
      </c>
      <c r="GV124" s="104" t="str">
        <f t="shared" si="579"/>
        <v/>
      </c>
      <c r="GW124" s="105" t="str">
        <f t="shared" si="580"/>
        <v/>
      </c>
      <c r="GX124" s="2" t="str">
        <f t="shared" si="581"/>
        <v/>
      </c>
      <c r="GY124" s="96"/>
      <c r="GZ124" s="286"/>
      <c r="HA124" s="97" t="str">
        <f t="shared" si="582"/>
        <v/>
      </c>
      <c r="HB124" s="98" t="str">
        <f t="shared" si="583"/>
        <v/>
      </c>
      <c r="HC124" s="293" t="str">
        <f t="shared" si="430"/>
        <v/>
      </c>
      <c r="HD124" s="293" t="str">
        <f t="shared" si="431"/>
        <v/>
      </c>
      <c r="HE124" s="101" t="str">
        <f t="shared" si="584"/>
        <v/>
      </c>
      <c r="HF124" s="102" t="str">
        <f t="shared" si="585"/>
        <v/>
      </c>
      <c r="HG124" s="103" t="str">
        <f t="shared" si="586"/>
        <v/>
      </c>
      <c r="HH124" s="104" t="str">
        <f t="shared" si="587"/>
        <v/>
      </c>
      <c r="HI124" s="105" t="str">
        <f t="shared" si="588"/>
        <v/>
      </c>
      <c r="HJ124" s="2" t="str">
        <f t="shared" si="589"/>
        <v/>
      </c>
      <c r="HK124" s="96"/>
      <c r="HL124" s="286"/>
      <c r="HM124" s="97" t="str">
        <f t="shared" si="590"/>
        <v/>
      </c>
      <c r="HN124" s="98" t="str">
        <f t="shared" si="591"/>
        <v/>
      </c>
      <c r="HO124" s="293" t="str">
        <f t="shared" si="482"/>
        <v/>
      </c>
      <c r="HP124" s="293" t="str">
        <f t="shared" si="483"/>
        <v/>
      </c>
      <c r="HQ124" s="101" t="str">
        <f t="shared" si="592"/>
        <v/>
      </c>
      <c r="HR124" s="102" t="str">
        <f t="shared" si="593"/>
        <v/>
      </c>
      <c r="HS124" s="103" t="str">
        <f t="shared" si="594"/>
        <v/>
      </c>
      <c r="HT124" s="104" t="str">
        <f t="shared" si="357"/>
        <v/>
      </c>
      <c r="HU124" s="105" t="str">
        <f t="shared" si="595"/>
        <v/>
      </c>
      <c r="HV124" s="2" t="str">
        <f t="shared" si="596"/>
        <v/>
      </c>
      <c r="HW124" s="96"/>
      <c r="HX124" s="286"/>
      <c r="HY124" s="97" t="str">
        <f t="shared" si="597"/>
        <v/>
      </c>
      <c r="HZ124" s="98" t="str">
        <f t="shared" si="598"/>
        <v/>
      </c>
      <c r="IA124" s="293" t="str">
        <f t="shared" si="418"/>
        <v/>
      </c>
      <c r="IB124" s="293" t="str">
        <f t="shared" si="419"/>
        <v/>
      </c>
      <c r="IC124" s="101" t="str">
        <f t="shared" si="599"/>
        <v/>
      </c>
      <c r="ID124" s="102" t="str">
        <f t="shared" si="600"/>
        <v/>
      </c>
      <c r="IE124" s="103" t="str">
        <f t="shared" si="601"/>
        <v/>
      </c>
      <c r="IF124" s="104" t="str">
        <f t="shared" si="602"/>
        <v/>
      </c>
      <c r="IG124" s="105" t="str">
        <f t="shared" si="603"/>
        <v/>
      </c>
      <c r="IH124" s="2" t="str">
        <f t="shared" si="604"/>
        <v/>
      </c>
      <c r="II124" s="96"/>
      <c r="IJ124" s="286"/>
      <c r="IK124" s="291" t="str">
        <f t="shared" si="605"/>
        <v/>
      </c>
      <c r="IL124" s="292" t="str">
        <f t="shared" si="606"/>
        <v/>
      </c>
      <c r="IM124" s="293" t="str">
        <f t="shared" si="607"/>
        <v/>
      </c>
      <c r="IN124" s="293" t="str">
        <f t="shared" si="608"/>
        <v/>
      </c>
      <c r="IO124" s="294" t="str">
        <f t="shared" si="609"/>
        <v/>
      </c>
      <c r="IP124" s="295" t="str">
        <f t="shared" si="610"/>
        <v/>
      </c>
      <c r="IQ124" s="296" t="str">
        <f t="shared" si="611"/>
        <v/>
      </c>
      <c r="IR124" s="297" t="str">
        <f t="shared" si="612"/>
        <v/>
      </c>
      <c r="IS124" s="298" t="str">
        <f t="shared" si="613"/>
        <v/>
      </c>
      <c r="IT124" s="299" t="str">
        <f t="shared" si="614"/>
        <v/>
      </c>
      <c r="IU124" s="300"/>
      <c r="IV124" s="286"/>
      <c r="IW124" s="97" t="str">
        <f t="shared" si="565"/>
        <v/>
      </c>
      <c r="IX124" s="98" t="str">
        <f t="shared" si="566"/>
        <v/>
      </c>
      <c r="IY124" s="293" t="str">
        <f t="shared" si="360"/>
        <v/>
      </c>
      <c r="IZ124" s="293" t="str">
        <f t="shared" si="361"/>
        <v/>
      </c>
      <c r="JA124" s="101" t="str">
        <f t="shared" si="567"/>
        <v/>
      </c>
      <c r="JB124" s="102" t="str">
        <f t="shared" si="568"/>
        <v/>
      </c>
      <c r="JC124" s="103" t="str">
        <f t="shared" si="569"/>
        <v/>
      </c>
      <c r="JD124" s="104" t="str">
        <f t="shared" si="570"/>
        <v/>
      </c>
      <c r="JE124" s="105" t="str">
        <f t="shared" si="571"/>
        <v/>
      </c>
      <c r="JF124" s="2" t="str">
        <f t="shared" si="615"/>
        <v/>
      </c>
      <c r="JG124" s="96"/>
      <c r="JH124" s="286"/>
      <c r="JI124" s="106" t="str">
        <f t="shared" si="616"/>
        <v/>
      </c>
      <c r="JJ124" s="107" t="str">
        <f t="shared" si="617"/>
        <v/>
      </c>
      <c r="JK124" s="99"/>
      <c r="JL124" s="100"/>
      <c r="JM124" s="108" t="str">
        <f t="shared" si="618"/>
        <v/>
      </c>
      <c r="JN124" s="109" t="str">
        <f t="shared" si="619"/>
        <v/>
      </c>
      <c r="JO124" s="110" t="str">
        <f t="shared" si="620"/>
        <v/>
      </c>
      <c r="JP124" s="104" t="str">
        <f t="shared" si="621"/>
        <v/>
      </c>
      <c r="JQ124" s="111" t="str">
        <f t="shared" si="622"/>
        <v/>
      </c>
      <c r="JR124" s="2" t="str">
        <f t="shared" si="623"/>
        <v/>
      </c>
      <c r="JS124" s="96"/>
      <c r="JT124" s="286"/>
      <c r="JU124" s="106" t="str">
        <f t="shared" si="624"/>
        <v/>
      </c>
      <c r="JV124" s="107" t="str">
        <f t="shared" si="625"/>
        <v/>
      </c>
      <c r="JW124" s="99"/>
      <c r="JX124" s="100"/>
      <c r="JY124" s="108" t="str">
        <f t="shared" si="626"/>
        <v/>
      </c>
      <c r="JZ124" s="109" t="str">
        <f t="shared" si="627"/>
        <v/>
      </c>
      <c r="KA124" s="110" t="str">
        <f t="shared" si="628"/>
        <v/>
      </c>
      <c r="KB124" s="104" t="str">
        <f t="shared" si="629"/>
        <v/>
      </c>
      <c r="KC124" s="111" t="str">
        <f t="shared" si="630"/>
        <v/>
      </c>
      <c r="KD124" s="2" t="str">
        <f t="shared" si="631"/>
        <v/>
      </c>
      <c r="KE124" s="96"/>
      <c r="KF124" s="286"/>
    </row>
    <row r="125" spans="1:292" ht="13.5" customHeight="1" x14ac:dyDescent="0.2">
      <c r="A125" s="21"/>
      <c r="B125" s="2" t="s">
        <v>382</v>
      </c>
      <c r="C125" s="2" t="s">
        <v>383</v>
      </c>
      <c r="E125" s="97">
        <v>33340</v>
      </c>
      <c r="F125" s="98" t="s">
        <v>288</v>
      </c>
      <c r="G125" s="99">
        <v>32711</v>
      </c>
      <c r="H125" s="100">
        <v>33271</v>
      </c>
      <c r="I125" s="101" t="s">
        <v>914</v>
      </c>
      <c r="J125" s="102" t="s">
        <v>915</v>
      </c>
      <c r="K125" s="103" t="s">
        <v>531</v>
      </c>
      <c r="L125" s="104" t="s">
        <v>1423</v>
      </c>
      <c r="M125" s="105" t="s">
        <v>916</v>
      </c>
      <c r="P125" s="286"/>
      <c r="Q125" s="97">
        <v>33718</v>
      </c>
      <c r="R125" s="98" t="s">
        <v>507</v>
      </c>
      <c r="S125" s="99">
        <v>33340</v>
      </c>
      <c r="T125" s="100">
        <v>33718</v>
      </c>
      <c r="U125" s="101" t="s">
        <v>563</v>
      </c>
      <c r="V125" s="102" t="s">
        <v>558</v>
      </c>
      <c r="W125" s="103" t="s">
        <v>531</v>
      </c>
      <c r="X125" s="104" t="s">
        <v>1423</v>
      </c>
      <c r="Y125" s="105" t="s">
        <v>564</v>
      </c>
      <c r="Z125" s="2" t="s">
        <v>286</v>
      </c>
      <c r="AA125" s="96"/>
      <c r="AB125" s="286"/>
      <c r="AC125" s="97">
        <v>34056</v>
      </c>
      <c r="AD125" s="98" t="s">
        <v>508</v>
      </c>
      <c r="AE125" s="99">
        <v>33783</v>
      </c>
      <c r="AF125" s="99">
        <v>34010</v>
      </c>
      <c r="AG125" s="101" t="s">
        <v>563</v>
      </c>
      <c r="AH125" s="102" t="s">
        <v>558</v>
      </c>
      <c r="AI125" s="103" t="s">
        <v>531</v>
      </c>
      <c r="AJ125" s="104" t="s">
        <v>1423</v>
      </c>
      <c r="AK125" s="105" t="s">
        <v>564</v>
      </c>
      <c r="AM125" s="96" t="s">
        <v>509</v>
      </c>
      <c r="AN125" s="286"/>
      <c r="AO125" s="97">
        <v>34464</v>
      </c>
      <c r="AP125" s="98" t="s">
        <v>510</v>
      </c>
      <c r="AQ125" s="99">
        <v>34087</v>
      </c>
      <c r="AR125" s="100">
        <v>34464</v>
      </c>
      <c r="AS125" s="101" t="s">
        <v>917</v>
      </c>
      <c r="AT125" s="102" t="s">
        <v>629</v>
      </c>
      <c r="AU125" s="103" t="s">
        <v>531</v>
      </c>
      <c r="AV125" s="104" t="s">
        <v>1434</v>
      </c>
      <c r="AW125" s="105" t="s">
        <v>918</v>
      </c>
      <c r="AX125" s="2" t="s">
        <v>286</v>
      </c>
      <c r="AY125" s="96"/>
      <c r="AZ125" s="286"/>
      <c r="BA125" s="97">
        <v>34716</v>
      </c>
      <c r="BB125" s="98" t="s">
        <v>511</v>
      </c>
      <c r="BC125" s="99">
        <v>34464</v>
      </c>
      <c r="BD125" s="100">
        <v>34716</v>
      </c>
      <c r="BE125" s="101" t="s">
        <v>919</v>
      </c>
      <c r="BF125" s="102" t="s">
        <v>602</v>
      </c>
      <c r="BG125" s="103" t="s">
        <v>531</v>
      </c>
      <c r="BH125" s="104" t="s">
        <v>1340</v>
      </c>
      <c r="BI125" s="105" t="s">
        <v>920</v>
      </c>
      <c r="BJ125" s="2" t="s">
        <v>286</v>
      </c>
      <c r="BK125" s="96"/>
      <c r="BL125" s="286"/>
      <c r="BM125" s="97">
        <v>35202</v>
      </c>
      <c r="BN125" s="98" t="s">
        <v>512</v>
      </c>
      <c r="BO125" s="99">
        <v>34716</v>
      </c>
      <c r="BP125" s="100">
        <v>34991</v>
      </c>
      <c r="BQ125" s="101" t="s">
        <v>921</v>
      </c>
      <c r="BR125" s="102" t="s">
        <v>629</v>
      </c>
      <c r="BS125" s="103" t="s">
        <v>531</v>
      </c>
      <c r="BT125" s="104" t="s">
        <v>1434</v>
      </c>
      <c r="BU125" s="105" t="s">
        <v>922</v>
      </c>
      <c r="BV125" s="2" t="s">
        <v>286</v>
      </c>
      <c r="BW125" s="286" t="s">
        <v>2198</v>
      </c>
      <c r="BY125" s="97">
        <v>36089</v>
      </c>
      <c r="BZ125" s="98" t="s">
        <v>513</v>
      </c>
      <c r="CA125" s="99">
        <v>35202</v>
      </c>
      <c r="CB125" s="100">
        <v>36089</v>
      </c>
      <c r="CC125" s="101" t="s">
        <v>923</v>
      </c>
      <c r="CD125" s="102" t="s">
        <v>596</v>
      </c>
      <c r="CE125" s="103" t="s">
        <v>531</v>
      </c>
      <c r="CF125" s="104" t="s">
        <v>1434</v>
      </c>
      <c r="CG125" s="105" t="s">
        <v>924</v>
      </c>
      <c r="CH125" s="2" t="s">
        <v>286</v>
      </c>
      <c r="CI125" s="96"/>
      <c r="CJ125" s="286"/>
      <c r="CK125" s="97">
        <v>36516</v>
      </c>
      <c r="CL125" s="98" t="s">
        <v>514</v>
      </c>
      <c r="CM125" s="99">
        <v>36089</v>
      </c>
      <c r="CN125" s="100">
        <v>36516</v>
      </c>
      <c r="CO125" s="101" t="s">
        <v>925</v>
      </c>
      <c r="CP125" s="102" t="s">
        <v>677</v>
      </c>
      <c r="CQ125" s="103" t="s">
        <v>531</v>
      </c>
      <c r="CR125" s="104" t="s">
        <v>1478</v>
      </c>
      <c r="CS125" s="105" t="s">
        <v>926</v>
      </c>
      <c r="CT125" s="2" t="s">
        <v>286</v>
      </c>
      <c r="CU125" s="96"/>
      <c r="CV125" s="286"/>
      <c r="CW125" s="97">
        <v>36641</v>
      </c>
      <c r="CX125" s="98" t="s">
        <v>515</v>
      </c>
      <c r="CY125" s="99">
        <v>36516</v>
      </c>
      <c r="CZ125" s="100">
        <v>36641</v>
      </c>
      <c r="DA125" s="101" t="s">
        <v>925</v>
      </c>
      <c r="DB125" s="102" t="s">
        <v>677</v>
      </c>
      <c r="DC125" s="103" t="s">
        <v>531</v>
      </c>
      <c r="DD125" s="104" t="s">
        <v>1478</v>
      </c>
      <c r="DE125" s="105" t="s">
        <v>926</v>
      </c>
      <c r="DF125" s="2" t="s">
        <v>286</v>
      </c>
      <c r="DG125" s="96"/>
      <c r="DH125" s="286"/>
      <c r="DI125" s="97">
        <v>37053</v>
      </c>
      <c r="DJ125" s="98" t="s">
        <v>516</v>
      </c>
      <c r="DK125" s="99">
        <v>36641</v>
      </c>
      <c r="DL125" s="100">
        <v>37053</v>
      </c>
      <c r="DM125" s="101" t="s">
        <v>749</v>
      </c>
      <c r="DN125" s="102" t="s">
        <v>552</v>
      </c>
      <c r="DO125" s="103" t="s">
        <v>531</v>
      </c>
      <c r="DP125" s="104" t="s">
        <v>1354</v>
      </c>
      <c r="DQ125" s="105" t="s">
        <v>750</v>
      </c>
      <c r="DR125" s="2" t="s">
        <v>286</v>
      </c>
      <c r="DS125" s="96"/>
      <c r="DT125" s="286"/>
      <c r="DU125" s="97">
        <v>38465</v>
      </c>
      <c r="DV125" s="98" t="s">
        <v>517</v>
      </c>
      <c r="DW125" s="284">
        <v>37053</v>
      </c>
      <c r="DX125" s="100">
        <v>38465</v>
      </c>
      <c r="DY125" s="101" t="s">
        <v>927</v>
      </c>
      <c r="DZ125" s="102" t="s">
        <v>616</v>
      </c>
      <c r="EA125" s="103" t="s">
        <v>531</v>
      </c>
      <c r="EB125" s="104" t="s">
        <v>1387</v>
      </c>
      <c r="EC125" s="105" t="s">
        <v>928</v>
      </c>
      <c r="EE125" s="96"/>
      <c r="EF125" s="286"/>
      <c r="EG125" s="97">
        <v>38854</v>
      </c>
      <c r="EH125" s="98" t="s">
        <v>518</v>
      </c>
      <c r="EI125" s="99">
        <v>38465</v>
      </c>
      <c r="EJ125" s="100">
        <v>38854</v>
      </c>
      <c r="EK125" s="101" t="s">
        <v>927</v>
      </c>
      <c r="EL125" s="102" t="s">
        <v>616</v>
      </c>
      <c r="EM125" s="103" t="s">
        <v>531</v>
      </c>
      <c r="EN125" s="104" t="s">
        <v>1387</v>
      </c>
      <c r="EO125" s="105" t="s">
        <v>928</v>
      </c>
      <c r="EQ125" s="96"/>
      <c r="ER125" s="286"/>
      <c r="ES125" s="97">
        <v>39576</v>
      </c>
      <c r="ET125" s="98" t="s">
        <v>519</v>
      </c>
      <c r="EU125" s="99">
        <v>38854</v>
      </c>
      <c r="EV125" s="100">
        <v>39464</v>
      </c>
      <c r="EW125" s="101" t="s">
        <v>929</v>
      </c>
      <c r="EX125" s="102" t="s">
        <v>593</v>
      </c>
      <c r="EY125" s="103" t="s">
        <v>531</v>
      </c>
      <c r="EZ125" s="104" t="s">
        <v>1431</v>
      </c>
      <c r="FA125" s="105" t="s">
        <v>930</v>
      </c>
      <c r="FB125" s="2" t="s">
        <v>286</v>
      </c>
      <c r="FC125" s="96" t="s">
        <v>528</v>
      </c>
      <c r="FD125" s="286"/>
      <c r="FE125" s="97">
        <v>40863</v>
      </c>
      <c r="FF125" s="98" t="s">
        <v>520</v>
      </c>
      <c r="FG125" s="99">
        <v>39576</v>
      </c>
      <c r="FH125" s="100">
        <v>40751</v>
      </c>
      <c r="FI125" s="101" t="s">
        <v>582</v>
      </c>
      <c r="FJ125" s="102" t="s">
        <v>583</v>
      </c>
      <c r="FK125" s="103" t="s">
        <v>531</v>
      </c>
      <c r="FL125" s="104" t="s">
        <v>1357</v>
      </c>
      <c r="FM125" s="105" t="s">
        <v>585</v>
      </c>
      <c r="FO125" s="96"/>
      <c r="FP125" s="286"/>
      <c r="FQ125" s="97">
        <v>41391</v>
      </c>
      <c r="FR125" s="98" t="s">
        <v>521</v>
      </c>
      <c r="FS125" s="99">
        <v>40863</v>
      </c>
      <c r="FT125" s="100">
        <v>41391</v>
      </c>
      <c r="FU125" s="101" t="s">
        <v>931</v>
      </c>
      <c r="FV125" s="102" t="s">
        <v>619</v>
      </c>
      <c r="FW125" s="103" t="s">
        <v>620</v>
      </c>
      <c r="FX125" s="104" t="s">
        <v>1434</v>
      </c>
      <c r="FY125" s="105" t="s">
        <v>932</v>
      </c>
      <c r="GA125" s="96"/>
      <c r="GB125" s="286"/>
      <c r="GC125" s="97">
        <f>GC$3</f>
        <v>41692</v>
      </c>
      <c r="GD125" s="98" t="s">
        <v>522</v>
      </c>
      <c r="GE125" s="99">
        <v>41391</v>
      </c>
      <c r="GF125" s="100">
        <f>GC$3</f>
        <v>41692</v>
      </c>
      <c r="GG125" s="101" t="s">
        <v>764</v>
      </c>
      <c r="GH125" s="102" t="s">
        <v>558</v>
      </c>
      <c r="GI125" s="103" t="s">
        <v>620</v>
      </c>
      <c r="GJ125" s="104" t="s">
        <v>1434</v>
      </c>
      <c r="GK125" s="105" t="s">
        <v>765</v>
      </c>
      <c r="GL125" s="2" t="s">
        <v>286</v>
      </c>
      <c r="GM125" s="96"/>
      <c r="GN125" s="286"/>
      <c r="GO125" s="97">
        <f t="shared" si="572"/>
        <v>42711</v>
      </c>
      <c r="GP125" s="98" t="str">
        <f t="shared" si="573"/>
        <v>Renzi I</v>
      </c>
      <c r="GQ125" s="99">
        <f t="shared" si="574"/>
        <v>41692</v>
      </c>
      <c r="GR125" s="100">
        <f t="shared" si="575"/>
        <v>42711</v>
      </c>
      <c r="GS125" s="101" t="str">
        <f t="shared" si="576"/>
        <v>Andrea Orlando</v>
      </c>
      <c r="GT125" s="102" t="str">
        <f t="shared" si="577"/>
        <v>1969</v>
      </c>
      <c r="GU125" s="103" t="str">
        <f t="shared" si="578"/>
        <v>male</v>
      </c>
      <c r="GV125" s="104" t="str">
        <f t="shared" si="579"/>
        <v>it_pd01</v>
      </c>
      <c r="GW125" s="105" t="str">
        <f t="shared" si="580"/>
        <v>Orlando_Andrea_1969</v>
      </c>
      <c r="GX125" s="2" t="str">
        <f t="shared" si="581"/>
        <v/>
      </c>
      <c r="GY125" s="96"/>
      <c r="GZ125" s="165" t="s">
        <v>2504</v>
      </c>
      <c r="HA125" s="97">
        <f t="shared" si="582"/>
        <v>43465</v>
      </c>
      <c r="HB125" s="98" t="str">
        <f t="shared" si="583"/>
        <v>Gentiloni I</v>
      </c>
      <c r="HC125" s="293">
        <f t="shared" si="430"/>
        <v>42716</v>
      </c>
      <c r="HD125" s="293">
        <f t="shared" si="431"/>
        <v>43465</v>
      </c>
      <c r="HE125" s="101" t="str">
        <f t="shared" si="584"/>
        <v>Andrea Orlando</v>
      </c>
      <c r="HF125" s="102" t="str">
        <f t="shared" si="585"/>
        <v>1969</v>
      </c>
      <c r="HG125" s="103" t="str">
        <f t="shared" si="586"/>
        <v>male</v>
      </c>
      <c r="HH125" s="104" t="str">
        <f t="shared" si="587"/>
        <v>it_pd01</v>
      </c>
      <c r="HI125" s="105" t="str">
        <f t="shared" si="588"/>
        <v>Orlando_Andrea_1969</v>
      </c>
      <c r="HJ125" s="2" t="str">
        <f t="shared" si="589"/>
        <v/>
      </c>
      <c r="HK125" s="96"/>
      <c r="HL125" s="286" t="s">
        <v>2504</v>
      </c>
      <c r="HM125" s="97">
        <f t="shared" si="590"/>
        <v>43713</v>
      </c>
      <c r="HN125" s="98" t="str">
        <f t="shared" si="591"/>
        <v>Conte I</v>
      </c>
      <c r="HO125" s="293">
        <f t="shared" si="482"/>
        <v>43252</v>
      </c>
      <c r="HP125" s="293">
        <f t="shared" si="483"/>
        <v>43713</v>
      </c>
      <c r="HQ125" s="101" t="str">
        <f t="shared" si="592"/>
        <v>Alfonso Bonafede</v>
      </c>
      <c r="HR125" s="102" t="str">
        <f t="shared" si="593"/>
        <v>1976</v>
      </c>
      <c r="HS125" s="103" t="str">
        <f t="shared" si="594"/>
        <v>male</v>
      </c>
      <c r="HT125" s="104" t="str">
        <f t="shared" si="357"/>
        <v>it_m5s01</v>
      </c>
      <c r="HU125" s="105" t="str">
        <f t="shared" si="595"/>
        <v>Bonafede_Alfonso_1976</v>
      </c>
      <c r="HV125" s="2" t="str">
        <f t="shared" si="596"/>
        <v/>
      </c>
      <c r="HW125" s="96"/>
      <c r="HX125" s="286" t="s">
        <v>2553</v>
      </c>
      <c r="HY125" s="97">
        <f t="shared" si="597"/>
        <v>44240</v>
      </c>
      <c r="HZ125" s="98" t="str">
        <f t="shared" si="598"/>
        <v>Conte II</v>
      </c>
      <c r="IA125" s="293">
        <f t="shared" si="418"/>
        <v>43713</v>
      </c>
      <c r="IB125" s="293">
        <f t="shared" si="419"/>
        <v>44240</v>
      </c>
      <c r="IC125" s="101" t="str">
        <f t="shared" si="599"/>
        <v>Alfonso Bonafede</v>
      </c>
      <c r="ID125" s="102" t="str">
        <f t="shared" si="600"/>
        <v>1976</v>
      </c>
      <c r="IE125" s="103" t="str">
        <f t="shared" si="601"/>
        <v>male</v>
      </c>
      <c r="IF125" s="104" t="str">
        <f t="shared" si="602"/>
        <v>it_m5s01</v>
      </c>
      <c r="IG125" s="105" t="str">
        <f t="shared" si="603"/>
        <v>Bonafede_Alfonso_1976</v>
      </c>
      <c r="IH125" s="2" t="str">
        <f t="shared" si="604"/>
        <v/>
      </c>
      <c r="II125" s="96"/>
      <c r="IJ125" s="286" t="s">
        <v>2553</v>
      </c>
      <c r="IK125" s="291">
        <f t="shared" si="605"/>
        <v>44856</v>
      </c>
      <c r="IL125" s="292" t="str">
        <f t="shared" si="606"/>
        <v>Draghi I</v>
      </c>
      <c r="IM125" s="293">
        <f t="shared" si="607"/>
        <v>44240</v>
      </c>
      <c r="IN125" s="293">
        <f t="shared" si="608"/>
        <v>44856</v>
      </c>
      <c r="IO125" s="294" t="str">
        <f t="shared" si="609"/>
        <v>Marta Cartabia</v>
      </c>
      <c r="IP125" s="295" t="str">
        <f t="shared" si="610"/>
        <v>1963</v>
      </c>
      <c r="IQ125" s="296" t="str">
        <f t="shared" si="611"/>
        <v>female</v>
      </c>
      <c r="IR125" s="297" t="str">
        <f t="shared" si="612"/>
        <v>it_independent01</v>
      </c>
      <c r="IS125" s="298" t="str">
        <f t="shared" si="613"/>
        <v>Cartabia_Marta_1963</v>
      </c>
      <c r="IT125" s="299" t="str">
        <f t="shared" si="614"/>
        <v/>
      </c>
      <c r="IU125" s="300"/>
      <c r="IV125" s="286" t="s">
        <v>2642</v>
      </c>
      <c r="IW125" s="97">
        <f t="shared" si="565"/>
        <v>44926</v>
      </c>
      <c r="IX125" s="98" t="str">
        <f t="shared" si="566"/>
        <v>Meloni I</v>
      </c>
      <c r="IY125" s="293">
        <f t="shared" si="360"/>
        <v>44856</v>
      </c>
      <c r="IZ125" s="293">
        <f t="shared" si="361"/>
        <v>44926</v>
      </c>
      <c r="JA125" s="101" t="str">
        <f t="shared" si="567"/>
        <v>Carlo Nordio</v>
      </c>
      <c r="JB125" s="102" t="str">
        <f t="shared" si="568"/>
        <v>1947</v>
      </c>
      <c r="JC125" s="103" t="str">
        <f t="shared" si="569"/>
        <v>male</v>
      </c>
      <c r="JD125" s="104" t="str">
        <f t="shared" si="570"/>
        <v>it_fdi01</v>
      </c>
      <c r="JE125" s="105" t="str">
        <f t="shared" si="571"/>
        <v>Nordio_Carlo_1947</v>
      </c>
      <c r="JF125" s="2" t="str">
        <f t="shared" si="615"/>
        <v/>
      </c>
      <c r="JG125" s="96"/>
      <c r="JH125" s="286" t="s">
        <v>2716</v>
      </c>
      <c r="JI125" s="106" t="str">
        <f t="shared" si="616"/>
        <v/>
      </c>
      <c r="JJ125" s="107" t="str">
        <f t="shared" si="617"/>
        <v/>
      </c>
      <c r="JK125" s="99"/>
      <c r="JL125" s="100"/>
      <c r="JM125" s="108" t="str">
        <f t="shared" si="618"/>
        <v/>
      </c>
      <c r="JN125" s="109" t="str">
        <f t="shared" si="619"/>
        <v/>
      </c>
      <c r="JO125" s="110" t="str">
        <f t="shared" si="620"/>
        <v/>
      </c>
      <c r="JP125" s="104" t="str">
        <f t="shared" si="621"/>
        <v/>
      </c>
      <c r="JQ125" s="111" t="str">
        <f t="shared" si="622"/>
        <v/>
      </c>
      <c r="JR125" s="2" t="str">
        <f t="shared" si="623"/>
        <v/>
      </c>
      <c r="JS125" s="96"/>
      <c r="JT125" s="286"/>
      <c r="JU125" s="106" t="str">
        <f t="shared" si="624"/>
        <v/>
      </c>
      <c r="JV125" s="107" t="str">
        <f t="shared" si="625"/>
        <v/>
      </c>
      <c r="JW125" s="99"/>
      <c r="JX125" s="100"/>
      <c r="JY125" s="108" t="str">
        <f t="shared" si="626"/>
        <v/>
      </c>
      <c r="JZ125" s="109" t="str">
        <f t="shared" si="627"/>
        <v/>
      </c>
      <c r="KA125" s="110" t="str">
        <f t="shared" si="628"/>
        <v/>
      </c>
      <c r="KB125" s="104" t="str">
        <f t="shared" si="629"/>
        <v/>
      </c>
      <c r="KC125" s="111" t="str">
        <f t="shared" si="630"/>
        <v/>
      </c>
      <c r="KD125" s="2" t="str">
        <f t="shared" si="631"/>
        <v/>
      </c>
      <c r="KE125" s="96"/>
      <c r="KF125" s="286"/>
    </row>
    <row r="126" spans="1:292" ht="13.5" customHeight="1" x14ac:dyDescent="0.2">
      <c r="A126" s="21"/>
      <c r="B126" s="2" t="s">
        <v>382</v>
      </c>
      <c r="C126" s="2" t="s">
        <v>383</v>
      </c>
      <c r="E126" s="97">
        <v>33340</v>
      </c>
      <c r="F126" s="98" t="s">
        <v>288</v>
      </c>
      <c r="G126" s="99">
        <v>33271</v>
      </c>
      <c r="H126" s="100">
        <v>33340</v>
      </c>
      <c r="I126" s="101" t="s">
        <v>563</v>
      </c>
      <c r="J126" s="102" t="s">
        <v>558</v>
      </c>
      <c r="K126" s="103" t="s">
        <v>531</v>
      </c>
      <c r="L126" s="104" t="s">
        <v>1423</v>
      </c>
      <c r="M126" s="105" t="s">
        <v>564</v>
      </c>
      <c r="N126" s="96" t="s">
        <v>502</v>
      </c>
      <c r="P126" s="286"/>
      <c r="Q126" s="97" t="s">
        <v>286</v>
      </c>
      <c r="R126" s="98" t="s">
        <v>286</v>
      </c>
      <c r="S126" s="99"/>
      <c r="T126" s="100"/>
      <c r="U126" s="101" t="s">
        <v>286</v>
      </c>
      <c r="V126" s="102" t="s">
        <v>286</v>
      </c>
      <c r="W126" s="103" t="s">
        <v>286</v>
      </c>
      <c r="X126" s="104" t="s">
        <v>286</v>
      </c>
      <c r="Y126" s="105" t="s">
        <v>286</v>
      </c>
      <c r="Z126" s="2" t="s">
        <v>286</v>
      </c>
      <c r="AA126" s="96"/>
      <c r="AB126" s="286"/>
      <c r="AC126" s="97">
        <v>34056</v>
      </c>
      <c r="AD126" s="98" t="s">
        <v>508</v>
      </c>
      <c r="AE126" s="99">
        <v>34010</v>
      </c>
      <c r="AF126" s="100">
        <v>34056</v>
      </c>
      <c r="AG126" s="101" t="s">
        <v>917</v>
      </c>
      <c r="AH126" s="102" t="s">
        <v>629</v>
      </c>
      <c r="AI126" s="103" t="s">
        <v>531</v>
      </c>
      <c r="AJ126" s="104" t="s">
        <v>1434</v>
      </c>
      <c r="AK126" s="105" t="s">
        <v>918</v>
      </c>
      <c r="AM126" s="96"/>
      <c r="AN126" s="286"/>
      <c r="AO126" s="97" t="s">
        <v>286</v>
      </c>
      <c r="AP126" s="98" t="s">
        <v>286</v>
      </c>
      <c r="AQ126" s="99" t="s">
        <v>286</v>
      </c>
      <c r="AR126" s="100" t="s">
        <v>286</v>
      </c>
      <c r="AS126" s="101" t="s">
        <v>286</v>
      </c>
      <c r="AT126" s="102" t="s">
        <v>286</v>
      </c>
      <c r="AU126" s="103" t="s">
        <v>286</v>
      </c>
      <c r="AV126" s="104" t="s">
        <v>286</v>
      </c>
      <c r="AW126" s="105" t="s">
        <v>286</v>
      </c>
      <c r="AX126" s="2" t="s">
        <v>286</v>
      </c>
      <c r="AY126" s="96"/>
      <c r="AZ126" s="286"/>
      <c r="BA126" s="97" t="s">
        <v>286</v>
      </c>
      <c r="BB126" s="98" t="s">
        <v>286</v>
      </c>
      <c r="BC126" s="99" t="s">
        <v>286</v>
      </c>
      <c r="BD126" s="100" t="s">
        <v>286</v>
      </c>
      <c r="BE126" s="101" t="s">
        <v>286</v>
      </c>
      <c r="BF126" s="102" t="s">
        <v>286</v>
      </c>
      <c r="BG126" s="103" t="s">
        <v>286</v>
      </c>
      <c r="BH126" s="104" t="s">
        <v>286</v>
      </c>
      <c r="BI126" s="105" t="s">
        <v>286</v>
      </c>
      <c r="BJ126" s="2" t="s">
        <v>286</v>
      </c>
      <c r="BK126" s="96"/>
      <c r="BL126" s="286"/>
      <c r="BM126" s="97">
        <v>35202</v>
      </c>
      <c r="BN126" s="98" t="s">
        <v>512</v>
      </c>
      <c r="BO126" s="99">
        <v>34991</v>
      </c>
      <c r="BP126" s="100">
        <v>35111</v>
      </c>
      <c r="BQ126" s="101" t="s">
        <v>544</v>
      </c>
      <c r="BR126" s="102" t="s">
        <v>545</v>
      </c>
      <c r="BS126" s="103" t="s">
        <v>531</v>
      </c>
      <c r="BT126" s="104" t="s">
        <v>1434</v>
      </c>
      <c r="BU126" s="105" t="s">
        <v>546</v>
      </c>
      <c r="BV126" s="286" t="s">
        <v>1198</v>
      </c>
      <c r="BW126" s="96"/>
      <c r="BY126" s="97" t="s">
        <v>286</v>
      </c>
      <c r="BZ126" s="98" t="s">
        <v>286</v>
      </c>
      <c r="CA126" s="99" t="s">
        <v>286</v>
      </c>
      <c r="CB126" s="100" t="s">
        <v>286</v>
      </c>
      <c r="CC126" s="101" t="s">
        <v>286</v>
      </c>
      <c r="CD126" s="102" t="s">
        <v>286</v>
      </c>
      <c r="CE126" s="103" t="s">
        <v>286</v>
      </c>
      <c r="CF126" s="104" t="s">
        <v>286</v>
      </c>
      <c r="CG126" s="105" t="s">
        <v>286</v>
      </c>
      <c r="CH126" s="2" t="s">
        <v>286</v>
      </c>
      <c r="CI126" s="96"/>
      <c r="CJ126" s="286"/>
      <c r="CK126" s="97" t="s">
        <v>286</v>
      </c>
      <c r="CL126" s="98" t="s">
        <v>286</v>
      </c>
      <c r="CM126" s="99" t="s">
        <v>286</v>
      </c>
      <c r="CN126" s="100" t="s">
        <v>286</v>
      </c>
      <c r="CO126" s="101" t="s">
        <v>286</v>
      </c>
      <c r="CP126" s="102" t="s">
        <v>286</v>
      </c>
      <c r="CQ126" s="103" t="s">
        <v>286</v>
      </c>
      <c r="CR126" s="104" t="s">
        <v>286</v>
      </c>
      <c r="CS126" s="105" t="s">
        <v>286</v>
      </c>
      <c r="CT126" s="2" t="s">
        <v>286</v>
      </c>
      <c r="CU126" s="96"/>
      <c r="CV126" s="286"/>
      <c r="CW126" s="97" t="s">
        <v>286</v>
      </c>
      <c r="CX126" s="98" t="s">
        <v>286</v>
      </c>
      <c r="CY126" s="99" t="s">
        <v>286</v>
      </c>
      <c r="CZ126" s="100" t="s">
        <v>286</v>
      </c>
      <c r="DA126" s="101" t="s">
        <v>286</v>
      </c>
      <c r="DB126" s="102" t="s">
        <v>286</v>
      </c>
      <c r="DC126" s="103" t="s">
        <v>286</v>
      </c>
      <c r="DD126" s="104" t="s">
        <v>286</v>
      </c>
      <c r="DE126" s="105" t="s">
        <v>286</v>
      </c>
      <c r="DF126" s="2" t="s">
        <v>286</v>
      </c>
      <c r="DG126" s="96"/>
      <c r="DH126" s="286"/>
      <c r="DI126" s="97" t="s">
        <v>286</v>
      </c>
      <c r="DJ126" s="98" t="s">
        <v>286</v>
      </c>
      <c r="DK126" s="99" t="s">
        <v>286</v>
      </c>
      <c r="DL126" s="100" t="s">
        <v>286</v>
      </c>
      <c r="DM126" s="101" t="s">
        <v>286</v>
      </c>
      <c r="DN126" s="102" t="s">
        <v>286</v>
      </c>
      <c r="DO126" s="103" t="s">
        <v>286</v>
      </c>
      <c r="DP126" s="104" t="s">
        <v>286</v>
      </c>
      <c r="DQ126" s="105" t="s">
        <v>286</v>
      </c>
      <c r="DR126" s="2" t="s">
        <v>286</v>
      </c>
      <c r="DS126" s="96"/>
      <c r="DT126" s="286"/>
      <c r="DU126" s="97" t="s">
        <v>286</v>
      </c>
      <c r="DV126" s="98" t="s">
        <v>286</v>
      </c>
      <c r="DW126" s="99" t="s">
        <v>286</v>
      </c>
      <c r="DX126" s="100" t="s">
        <v>286</v>
      </c>
      <c r="DY126" s="101" t="s">
        <v>286</v>
      </c>
      <c r="DZ126" s="102" t="s">
        <v>286</v>
      </c>
      <c r="EA126" s="103" t="s">
        <v>286</v>
      </c>
      <c r="EB126" s="104" t="s">
        <v>286</v>
      </c>
      <c r="EC126" s="105" t="s">
        <v>286</v>
      </c>
      <c r="EE126" s="96"/>
      <c r="EF126" s="286"/>
      <c r="EG126" s="97" t="s">
        <v>286</v>
      </c>
      <c r="EH126" s="98" t="s">
        <v>286</v>
      </c>
      <c r="EI126" s="99" t="s">
        <v>286</v>
      </c>
      <c r="EJ126" s="100" t="s">
        <v>286</v>
      </c>
      <c r="EK126" s="101" t="s">
        <v>286</v>
      </c>
      <c r="EL126" s="102" t="s">
        <v>286</v>
      </c>
      <c r="EM126" s="103" t="s">
        <v>286</v>
      </c>
      <c r="EN126" s="104" t="s">
        <v>286</v>
      </c>
      <c r="EO126" s="105" t="s">
        <v>286</v>
      </c>
      <c r="EQ126" s="96"/>
      <c r="ER126" s="286"/>
      <c r="ES126" s="97">
        <v>39576</v>
      </c>
      <c r="ET126" s="98" t="s">
        <v>519</v>
      </c>
      <c r="EU126" s="100">
        <v>39464</v>
      </c>
      <c r="EV126" s="100">
        <v>39485</v>
      </c>
      <c r="EW126" s="101" t="s">
        <v>547</v>
      </c>
      <c r="EX126" s="102" t="s">
        <v>548</v>
      </c>
      <c r="EY126" s="103" t="s">
        <v>531</v>
      </c>
      <c r="EZ126" s="104" t="s">
        <v>1434</v>
      </c>
      <c r="FA126" s="105" t="s">
        <v>550</v>
      </c>
      <c r="FB126" s="286" t="s">
        <v>1198</v>
      </c>
      <c r="FC126" s="96"/>
      <c r="FE126" s="97">
        <v>40863</v>
      </c>
      <c r="FF126" s="98" t="s">
        <v>520</v>
      </c>
      <c r="FG126" s="99">
        <v>40751</v>
      </c>
      <c r="FH126" s="100">
        <v>40863</v>
      </c>
      <c r="FI126" s="101" t="s">
        <v>933</v>
      </c>
      <c r="FJ126" s="102" t="s">
        <v>734</v>
      </c>
      <c r="FK126" s="103" t="s">
        <v>531</v>
      </c>
      <c r="FL126" s="104" t="s">
        <v>1357</v>
      </c>
      <c r="FM126" s="105" t="s">
        <v>934</v>
      </c>
      <c r="FO126" s="96"/>
      <c r="FP126" s="286"/>
      <c r="FQ126" s="97" t="s">
        <v>286</v>
      </c>
      <c r="FR126" s="98" t="s">
        <v>286</v>
      </c>
      <c r="FS126" s="99" t="s">
        <v>286</v>
      </c>
      <c r="FT126" s="100" t="s">
        <v>286</v>
      </c>
      <c r="FU126" s="101" t="s">
        <v>286</v>
      </c>
      <c r="FV126" s="102" t="s">
        <v>286</v>
      </c>
      <c r="FW126" s="103" t="s">
        <v>286</v>
      </c>
      <c r="FX126" s="104" t="s">
        <v>286</v>
      </c>
      <c r="FY126" s="105" t="s">
        <v>286</v>
      </c>
      <c r="GA126" s="96"/>
      <c r="GB126" s="286"/>
      <c r="GC126" s="97" t="s">
        <v>286</v>
      </c>
      <c r="GD126" s="98" t="s">
        <v>286</v>
      </c>
      <c r="GE126" s="99" t="s">
        <v>286</v>
      </c>
      <c r="GF126" s="100" t="s">
        <v>286</v>
      </c>
      <c r="GG126" s="101" t="s">
        <v>286</v>
      </c>
      <c r="GH126" s="102" t="s">
        <v>286</v>
      </c>
      <c r="GI126" s="103" t="s">
        <v>286</v>
      </c>
      <c r="GJ126" s="104" t="s">
        <v>286</v>
      </c>
      <c r="GK126" s="105" t="s">
        <v>286</v>
      </c>
      <c r="GL126" s="2" t="s">
        <v>286</v>
      </c>
      <c r="GM126" s="96"/>
      <c r="GN126" s="286"/>
      <c r="GO126" s="97" t="str">
        <f t="shared" si="572"/>
        <v/>
      </c>
      <c r="GP126" s="98" t="str">
        <f t="shared" si="573"/>
        <v/>
      </c>
      <c r="GQ126" s="99" t="str">
        <f t="shared" si="574"/>
        <v/>
      </c>
      <c r="GR126" s="100" t="str">
        <f t="shared" si="575"/>
        <v/>
      </c>
      <c r="GS126" s="101" t="str">
        <f t="shared" si="576"/>
        <v/>
      </c>
      <c r="GT126" s="102" t="str">
        <f t="shared" si="577"/>
        <v/>
      </c>
      <c r="GU126" s="103" t="str">
        <f t="shared" si="578"/>
        <v/>
      </c>
      <c r="GV126" s="104" t="str">
        <f t="shared" si="579"/>
        <v/>
      </c>
      <c r="GW126" s="105" t="str">
        <f t="shared" si="580"/>
        <v/>
      </c>
      <c r="GX126" s="2" t="str">
        <f t="shared" si="581"/>
        <v/>
      </c>
      <c r="GY126" s="96"/>
      <c r="GZ126" s="286"/>
      <c r="HA126" s="97" t="str">
        <f t="shared" si="582"/>
        <v/>
      </c>
      <c r="HB126" s="98" t="str">
        <f t="shared" si="583"/>
        <v/>
      </c>
      <c r="HC126" s="293" t="str">
        <f t="shared" si="430"/>
        <v/>
      </c>
      <c r="HD126" s="293" t="str">
        <f t="shared" si="431"/>
        <v/>
      </c>
      <c r="HE126" s="101" t="str">
        <f t="shared" si="584"/>
        <v/>
      </c>
      <c r="HF126" s="102" t="str">
        <f t="shared" si="585"/>
        <v/>
      </c>
      <c r="HG126" s="103" t="str">
        <f t="shared" si="586"/>
        <v/>
      </c>
      <c r="HH126" s="104" t="str">
        <f t="shared" si="587"/>
        <v/>
      </c>
      <c r="HI126" s="105" t="str">
        <f t="shared" si="588"/>
        <v/>
      </c>
      <c r="HJ126" s="2" t="str">
        <f t="shared" si="589"/>
        <v/>
      </c>
      <c r="HK126" s="96"/>
      <c r="HL126" s="286"/>
      <c r="HM126" s="97" t="str">
        <f t="shared" si="590"/>
        <v/>
      </c>
      <c r="HN126" s="98" t="str">
        <f t="shared" si="591"/>
        <v/>
      </c>
      <c r="HO126" s="293" t="str">
        <f t="shared" si="482"/>
        <v/>
      </c>
      <c r="HP126" s="293" t="str">
        <f t="shared" si="483"/>
        <v/>
      </c>
      <c r="HQ126" s="101" t="str">
        <f t="shared" si="592"/>
        <v/>
      </c>
      <c r="HR126" s="102" t="str">
        <f t="shared" si="593"/>
        <v/>
      </c>
      <c r="HS126" s="103" t="str">
        <f t="shared" si="594"/>
        <v/>
      </c>
      <c r="HT126" s="104" t="str">
        <f t="shared" si="357"/>
        <v/>
      </c>
      <c r="HU126" s="105" t="str">
        <f t="shared" si="595"/>
        <v/>
      </c>
      <c r="HV126" s="2" t="str">
        <f t="shared" si="596"/>
        <v/>
      </c>
      <c r="HW126" s="96"/>
      <c r="HX126" s="286"/>
      <c r="HY126" s="97" t="str">
        <f t="shared" si="597"/>
        <v/>
      </c>
      <c r="HZ126" s="98" t="str">
        <f t="shared" si="598"/>
        <v/>
      </c>
      <c r="IA126" s="293" t="str">
        <f t="shared" si="418"/>
        <v/>
      </c>
      <c r="IB126" s="293" t="str">
        <f t="shared" si="419"/>
        <v/>
      </c>
      <c r="IC126" s="101" t="str">
        <f t="shared" si="599"/>
        <v/>
      </c>
      <c r="ID126" s="102" t="str">
        <f t="shared" si="600"/>
        <v/>
      </c>
      <c r="IE126" s="103" t="str">
        <f t="shared" si="601"/>
        <v/>
      </c>
      <c r="IF126" s="104" t="str">
        <f t="shared" si="602"/>
        <v/>
      </c>
      <c r="IG126" s="105" t="str">
        <f t="shared" si="603"/>
        <v/>
      </c>
      <c r="IH126" s="2" t="str">
        <f t="shared" si="604"/>
        <v/>
      </c>
      <c r="II126" s="96"/>
      <c r="IJ126" s="286"/>
      <c r="IK126" s="291" t="str">
        <f t="shared" si="605"/>
        <v/>
      </c>
      <c r="IL126" s="292" t="str">
        <f t="shared" si="606"/>
        <v/>
      </c>
      <c r="IM126" s="293" t="str">
        <f t="shared" si="607"/>
        <v/>
      </c>
      <c r="IN126" s="293" t="str">
        <f t="shared" si="608"/>
        <v/>
      </c>
      <c r="IO126" s="294" t="str">
        <f t="shared" si="609"/>
        <v/>
      </c>
      <c r="IP126" s="295" t="str">
        <f t="shared" si="610"/>
        <v/>
      </c>
      <c r="IQ126" s="296" t="str">
        <f t="shared" si="611"/>
        <v/>
      </c>
      <c r="IR126" s="297" t="str">
        <f t="shared" si="612"/>
        <v/>
      </c>
      <c r="IS126" s="298" t="str">
        <f t="shared" si="613"/>
        <v/>
      </c>
      <c r="IT126" s="299" t="str">
        <f t="shared" si="614"/>
        <v/>
      </c>
      <c r="IU126" s="300"/>
      <c r="IV126" s="286"/>
      <c r="IW126" s="97" t="str">
        <f t="shared" si="565"/>
        <v/>
      </c>
      <c r="IX126" s="98" t="str">
        <f t="shared" si="566"/>
        <v/>
      </c>
      <c r="IY126" s="293" t="str">
        <f t="shared" si="360"/>
        <v/>
      </c>
      <c r="IZ126" s="293" t="str">
        <f t="shared" si="361"/>
        <v/>
      </c>
      <c r="JA126" s="101" t="str">
        <f t="shared" si="567"/>
        <v/>
      </c>
      <c r="JB126" s="102" t="str">
        <f t="shared" si="568"/>
        <v/>
      </c>
      <c r="JC126" s="103" t="str">
        <f t="shared" si="569"/>
        <v/>
      </c>
      <c r="JD126" s="104" t="str">
        <f t="shared" si="570"/>
        <v/>
      </c>
      <c r="JE126" s="105" t="str">
        <f t="shared" si="571"/>
        <v/>
      </c>
      <c r="JF126" s="2" t="str">
        <f t="shared" si="615"/>
        <v/>
      </c>
      <c r="JG126" s="96"/>
      <c r="JH126" s="286"/>
      <c r="JI126" s="106" t="str">
        <f t="shared" si="616"/>
        <v/>
      </c>
      <c r="JJ126" s="107" t="str">
        <f t="shared" si="617"/>
        <v/>
      </c>
      <c r="JK126" s="99"/>
      <c r="JL126" s="100"/>
      <c r="JM126" s="108" t="str">
        <f t="shared" si="618"/>
        <v/>
      </c>
      <c r="JN126" s="109" t="str">
        <f t="shared" si="619"/>
        <v/>
      </c>
      <c r="JO126" s="110" t="str">
        <f t="shared" si="620"/>
        <v/>
      </c>
      <c r="JP126" s="104" t="str">
        <f t="shared" si="621"/>
        <v/>
      </c>
      <c r="JQ126" s="111" t="str">
        <f t="shared" si="622"/>
        <v/>
      </c>
      <c r="JR126" s="2" t="str">
        <f t="shared" si="623"/>
        <v/>
      </c>
      <c r="JS126" s="96"/>
      <c r="JT126" s="286"/>
      <c r="JU126" s="106" t="str">
        <f t="shared" si="624"/>
        <v/>
      </c>
      <c r="JV126" s="107" t="str">
        <f t="shared" si="625"/>
        <v/>
      </c>
      <c r="JW126" s="99"/>
      <c r="JX126" s="100"/>
      <c r="JY126" s="108" t="str">
        <f t="shared" si="626"/>
        <v/>
      </c>
      <c r="JZ126" s="109" t="str">
        <f t="shared" si="627"/>
        <v/>
      </c>
      <c r="KA126" s="110" t="str">
        <f t="shared" si="628"/>
        <v/>
      </c>
      <c r="KB126" s="104" t="str">
        <f t="shared" si="629"/>
        <v/>
      </c>
      <c r="KC126" s="111" t="str">
        <f t="shared" si="630"/>
        <v/>
      </c>
      <c r="KD126" s="2" t="str">
        <f t="shared" si="631"/>
        <v/>
      </c>
      <c r="KE126" s="96"/>
      <c r="KF126" s="286"/>
    </row>
    <row r="127" spans="1:292" ht="13.5" customHeight="1" x14ac:dyDescent="0.2">
      <c r="A127" s="21"/>
      <c r="B127" s="2" t="s">
        <v>382</v>
      </c>
      <c r="C127" s="2" t="s">
        <v>383</v>
      </c>
      <c r="E127" s="97" t="s">
        <v>286</v>
      </c>
      <c r="F127" s="98" t="s">
        <v>286</v>
      </c>
      <c r="G127" s="99"/>
      <c r="H127" s="100"/>
      <c r="I127" s="101" t="s">
        <v>286</v>
      </c>
      <c r="J127" s="102" t="s">
        <v>286</v>
      </c>
      <c r="K127" s="103" t="s">
        <v>286</v>
      </c>
      <c r="L127" s="104" t="s">
        <v>286</v>
      </c>
      <c r="M127" s="105" t="s">
        <v>286</v>
      </c>
      <c r="O127" s="96"/>
      <c r="P127" s="286"/>
      <c r="Q127" s="97" t="s">
        <v>286</v>
      </c>
      <c r="R127" s="98" t="s">
        <v>286</v>
      </c>
      <c r="S127" s="99"/>
      <c r="T127" s="100"/>
      <c r="U127" s="101" t="s">
        <v>286</v>
      </c>
      <c r="V127" s="102" t="s">
        <v>286</v>
      </c>
      <c r="W127" s="103" t="s">
        <v>286</v>
      </c>
      <c r="X127" s="104" t="s">
        <v>286</v>
      </c>
      <c r="Y127" s="105" t="s">
        <v>286</v>
      </c>
      <c r="Z127" s="2" t="s">
        <v>286</v>
      </c>
      <c r="AA127" s="96"/>
      <c r="AB127" s="286"/>
      <c r="AC127" s="97" t="s">
        <v>286</v>
      </c>
      <c r="AD127" s="98" t="s">
        <v>286</v>
      </c>
      <c r="AE127" s="99"/>
      <c r="AF127" s="100"/>
      <c r="AG127" s="101" t="s">
        <v>286</v>
      </c>
      <c r="AH127" s="102" t="s">
        <v>286</v>
      </c>
      <c r="AI127" s="103" t="s">
        <v>286</v>
      </c>
      <c r="AJ127" s="104" t="s">
        <v>286</v>
      </c>
      <c r="AK127" s="105" t="s">
        <v>286</v>
      </c>
      <c r="AM127" s="96"/>
      <c r="AN127" s="286"/>
      <c r="AO127" s="97" t="s">
        <v>286</v>
      </c>
      <c r="AP127" s="98" t="s">
        <v>286</v>
      </c>
      <c r="AQ127" s="99"/>
      <c r="AR127" s="100"/>
      <c r="AS127" s="101" t="s">
        <v>286</v>
      </c>
      <c r="AT127" s="102" t="s">
        <v>286</v>
      </c>
      <c r="AU127" s="103" t="s">
        <v>286</v>
      </c>
      <c r="AV127" s="104" t="s">
        <v>286</v>
      </c>
      <c r="AW127" s="105" t="s">
        <v>286</v>
      </c>
      <c r="AX127" s="2" t="s">
        <v>286</v>
      </c>
      <c r="AY127" s="96"/>
      <c r="AZ127" s="286"/>
      <c r="BA127" s="97" t="s">
        <v>286</v>
      </c>
      <c r="BB127" s="98" t="s">
        <v>286</v>
      </c>
      <c r="BC127" s="99"/>
      <c r="BD127" s="100"/>
      <c r="BE127" s="101" t="s">
        <v>286</v>
      </c>
      <c r="BF127" s="102" t="s">
        <v>286</v>
      </c>
      <c r="BG127" s="103" t="s">
        <v>286</v>
      </c>
      <c r="BH127" s="104" t="s">
        <v>286</v>
      </c>
      <c r="BI127" s="105" t="s">
        <v>286</v>
      </c>
      <c r="BJ127" s="2" t="s">
        <v>286</v>
      </c>
      <c r="BK127" s="96"/>
      <c r="BL127" s="286"/>
      <c r="BM127" s="97">
        <v>35202</v>
      </c>
      <c r="BN127" s="98" t="s">
        <v>512</v>
      </c>
      <c r="BO127" s="99">
        <v>35111</v>
      </c>
      <c r="BP127" s="100">
        <v>35202</v>
      </c>
      <c r="BQ127" s="101" t="s">
        <v>935</v>
      </c>
      <c r="BR127" s="102" t="s">
        <v>775</v>
      </c>
      <c r="BS127" s="103" t="s">
        <v>531</v>
      </c>
      <c r="BT127" s="104" t="s">
        <v>1434</v>
      </c>
      <c r="BU127" s="105" t="s">
        <v>936</v>
      </c>
      <c r="BV127" s="2" t="s">
        <v>286</v>
      </c>
      <c r="BW127" s="96"/>
      <c r="BX127" s="286"/>
      <c r="BY127" s="97" t="s">
        <v>286</v>
      </c>
      <c r="BZ127" s="98" t="s">
        <v>286</v>
      </c>
      <c r="CA127" s="99" t="s">
        <v>286</v>
      </c>
      <c r="CB127" s="100" t="s">
        <v>286</v>
      </c>
      <c r="CC127" s="101" t="s">
        <v>286</v>
      </c>
      <c r="CD127" s="102" t="s">
        <v>286</v>
      </c>
      <c r="CE127" s="103" t="s">
        <v>286</v>
      </c>
      <c r="CF127" s="104" t="s">
        <v>286</v>
      </c>
      <c r="CG127" s="105" t="s">
        <v>286</v>
      </c>
      <c r="CH127" s="2" t="s">
        <v>286</v>
      </c>
      <c r="CI127" s="96"/>
      <c r="CJ127" s="286"/>
      <c r="CK127" s="97" t="s">
        <v>286</v>
      </c>
      <c r="CL127" s="98" t="s">
        <v>286</v>
      </c>
      <c r="CM127" s="99" t="s">
        <v>286</v>
      </c>
      <c r="CN127" s="100" t="s">
        <v>286</v>
      </c>
      <c r="CO127" s="101" t="s">
        <v>286</v>
      </c>
      <c r="CP127" s="102" t="s">
        <v>286</v>
      </c>
      <c r="CQ127" s="103" t="s">
        <v>286</v>
      </c>
      <c r="CR127" s="104" t="s">
        <v>286</v>
      </c>
      <c r="CS127" s="105" t="s">
        <v>286</v>
      </c>
      <c r="CT127" s="2" t="s">
        <v>286</v>
      </c>
      <c r="CU127" s="96"/>
      <c r="CV127" s="286"/>
      <c r="CW127" s="97" t="s">
        <v>286</v>
      </c>
      <c r="CX127" s="98" t="s">
        <v>286</v>
      </c>
      <c r="CY127" s="99" t="s">
        <v>286</v>
      </c>
      <c r="CZ127" s="100" t="s">
        <v>286</v>
      </c>
      <c r="DA127" s="101" t="s">
        <v>286</v>
      </c>
      <c r="DB127" s="102" t="s">
        <v>286</v>
      </c>
      <c r="DC127" s="103" t="s">
        <v>286</v>
      </c>
      <c r="DD127" s="104" t="s">
        <v>286</v>
      </c>
      <c r="DE127" s="105" t="s">
        <v>286</v>
      </c>
      <c r="DF127" s="2" t="s">
        <v>286</v>
      </c>
      <c r="DG127" s="96"/>
      <c r="DH127" s="286"/>
      <c r="DI127" s="97" t="s">
        <v>286</v>
      </c>
      <c r="DJ127" s="98" t="s">
        <v>286</v>
      </c>
      <c r="DK127" s="99" t="s">
        <v>286</v>
      </c>
      <c r="DL127" s="100" t="s">
        <v>286</v>
      </c>
      <c r="DM127" s="101" t="s">
        <v>286</v>
      </c>
      <c r="DN127" s="102" t="s">
        <v>286</v>
      </c>
      <c r="DO127" s="103" t="s">
        <v>286</v>
      </c>
      <c r="DP127" s="104" t="s">
        <v>286</v>
      </c>
      <c r="DQ127" s="105" t="s">
        <v>286</v>
      </c>
      <c r="DR127" s="2" t="s">
        <v>286</v>
      </c>
      <c r="DS127" s="96"/>
      <c r="DT127" s="286"/>
      <c r="DU127" s="97" t="s">
        <v>286</v>
      </c>
      <c r="DV127" s="98" t="s">
        <v>286</v>
      </c>
      <c r="DW127" s="99" t="s">
        <v>286</v>
      </c>
      <c r="DX127" s="100" t="s">
        <v>286</v>
      </c>
      <c r="DY127" s="101" t="s">
        <v>286</v>
      </c>
      <c r="DZ127" s="102" t="s">
        <v>286</v>
      </c>
      <c r="EA127" s="103" t="s">
        <v>286</v>
      </c>
      <c r="EB127" s="104" t="s">
        <v>286</v>
      </c>
      <c r="EC127" s="105" t="s">
        <v>286</v>
      </c>
      <c r="EE127" s="96"/>
      <c r="EF127" s="286"/>
      <c r="EG127" s="97" t="s">
        <v>286</v>
      </c>
      <c r="EH127" s="98" t="s">
        <v>286</v>
      </c>
      <c r="EI127" s="99" t="s">
        <v>286</v>
      </c>
      <c r="EJ127" s="100" t="s">
        <v>286</v>
      </c>
      <c r="EK127" s="101" t="s">
        <v>286</v>
      </c>
      <c r="EL127" s="102" t="s">
        <v>286</v>
      </c>
      <c r="EM127" s="103" t="s">
        <v>286</v>
      </c>
      <c r="EN127" s="104" t="s">
        <v>286</v>
      </c>
      <c r="EO127" s="105" t="s">
        <v>286</v>
      </c>
      <c r="EQ127" s="96"/>
      <c r="ER127" s="286"/>
      <c r="ES127" s="97">
        <v>39576</v>
      </c>
      <c r="ET127" s="98" t="s">
        <v>519</v>
      </c>
      <c r="EU127" s="99">
        <v>39485</v>
      </c>
      <c r="EV127" s="100">
        <v>39576</v>
      </c>
      <c r="EW127" s="101" t="s">
        <v>937</v>
      </c>
      <c r="EX127" s="102" t="s">
        <v>775</v>
      </c>
      <c r="EY127" s="103" t="s">
        <v>531</v>
      </c>
      <c r="EZ127" s="104" t="s">
        <v>1434</v>
      </c>
      <c r="FA127" s="105" t="s">
        <v>938</v>
      </c>
      <c r="FB127" s="2" t="s">
        <v>286</v>
      </c>
      <c r="FC127" s="96"/>
      <c r="FD127" s="286"/>
      <c r="FE127" s="97" t="s">
        <v>286</v>
      </c>
      <c r="FF127" s="98" t="s">
        <v>286</v>
      </c>
      <c r="FG127" s="99" t="s">
        <v>286</v>
      </c>
      <c r="FH127" s="100" t="s">
        <v>286</v>
      </c>
      <c r="FI127" s="101" t="s">
        <v>286</v>
      </c>
      <c r="FJ127" s="102" t="s">
        <v>286</v>
      </c>
      <c r="FK127" s="103" t="s">
        <v>286</v>
      </c>
      <c r="FL127" s="104" t="s">
        <v>286</v>
      </c>
      <c r="FM127" s="105" t="s">
        <v>286</v>
      </c>
      <c r="FO127" s="96"/>
      <c r="FP127" s="286"/>
      <c r="FQ127" s="97" t="s">
        <v>286</v>
      </c>
      <c r="FR127" s="98" t="s">
        <v>286</v>
      </c>
      <c r="FS127" s="99" t="s">
        <v>286</v>
      </c>
      <c r="FT127" s="100" t="s">
        <v>286</v>
      </c>
      <c r="FU127" s="101" t="s">
        <v>286</v>
      </c>
      <c r="FV127" s="102" t="s">
        <v>286</v>
      </c>
      <c r="FW127" s="103" t="s">
        <v>286</v>
      </c>
      <c r="FX127" s="104" t="s">
        <v>286</v>
      </c>
      <c r="FY127" s="105" t="s">
        <v>286</v>
      </c>
      <c r="GA127" s="96"/>
      <c r="GB127" s="286"/>
      <c r="GC127" s="97" t="s">
        <v>286</v>
      </c>
      <c r="GD127" s="98" t="s">
        <v>286</v>
      </c>
      <c r="GE127" s="99" t="s">
        <v>286</v>
      </c>
      <c r="GF127" s="100" t="s">
        <v>286</v>
      </c>
      <c r="GG127" s="101" t="s">
        <v>286</v>
      </c>
      <c r="GH127" s="102" t="s">
        <v>286</v>
      </c>
      <c r="GI127" s="103" t="s">
        <v>286</v>
      </c>
      <c r="GJ127" s="104" t="s">
        <v>286</v>
      </c>
      <c r="GK127" s="105" t="s">
        <v>286</v>
      </c>
      <c r="GL127" s="2" t="s">
        <v>286</v>
      </c>
      <c r="GM127" s="96"/>
      <c r="GN127" s="286"/>
      <c r="GO127" s="97" t="str">
        <f t="shared" si="572"/>
        <v/>
      </c>
      <c r="GP127" s="98" t="str">
        <f t="shared" si="573"/>
        <v/>
      </c>
      <c r="GQ127" s="99" t="str">
        <f t="shared" si="574"/>
        <v/>
      </c>
      <c r="GR127" s="100" t="str">
        <f t="shared" si="575"/>
        <v/>
      </c>
      <c r="GS127" s="101" t="str">
        <f t="shared" si="576"/>
        <v/>
      </c>
      <c r="GT127" s="102" t="str">
        <f t="shared" si="577"/>
        <v/>
      </c>
      <c r="GU127" s="103" t="str">
        <f t="shared" si="578"/>
        <v/>
      </c>
      <c r="GV127" s="104" t="str">
        <f t="shared" si="579"/>
        <v/>
      </c>
      <c r="GW127" s="105" t="str">
        <f t="shared" si="580"/>
        <v/>
      </c>
      <c r="GX127" s="2" t="str">
        <f t="shared" si="581"/>
        <v/>
      </c>
      <c r="GY127" s="96"/>
      <c r="GZ127" s="286"/>
      <c r="HA127" s="97" t="str">
        <f t="shared" si="582"/>
        <v/>
      </c>
      <c r="HB127" s="98" t="str">
        <f t="shared" si="583"/>
        <v/>
      </c>
      <c r="HC127" s="293" t="str">
        <f t="shared" si="430"/>
        <v/>
      </c>
      <c r="HD127" s="293" t="str">
        <f t="shared" si="431"/>
        <v/>
      </c>
      <c r="HE127" s="101" t="str">
        <f t="shared" si="584"/>
        <v/>
      </c>
      <c r="HF127" s="102" t="str">
        <f t="shared" si="585"/>
        <v/>
      </c>
      <c r="HG127" s="103" t="str">
        <f t="shared" si="586"/>
        <v/>
      </c>
      <c r="HH127" s="104" t="str">
        <f t="shared" si="587"/>
        <v/>
      </c>
      <c r="HI127" s="105" t="str">
        <f t="shared" si="588"/>
        <v/>
      </c>
      <c r="HJ127" s="2" t="str">
        <f t="shared" si="589"/>
        <v/>
      </c>
      <c r="HK127" s="96"/>
      <c r="HL127" s="286"/>
      <c r="HM127" s="97" t="str">
        <f t="shared" si="590"/>
        <v/>
      </c>
      <c r="HN127" s="98" t="str">
        <f t="shared" si="591"/>
        <v/>
      </c>
      <c r="HO127" s="293" t="str">
        <f t="shared" si="482"/>
        <v/>
      </c>
      <c r="HP127" s="293" t="str">
        <f t="shared" si="483"/>
        <v/>
      </c>
      <c r="HQ127" s="101" t="str">
        <f t="shared" si="592"/>
        <v/>
      </c>
      <c r="HR127" s="102" t="str">
        <f t="shared" si="593"/>
        <v/>
      </c>
      <c r="HS127" s="103" t="str">
        <f t="shared" si="594"/>
        <v/>
      </c>
      <c r="HT127" s="104" t="str">
        <f t="shared" si="357"/>
        <v/>
      </c>
      <c r="HU127" s="105" t="str">
        <f t="shared" si="595"/>
        <v/>
      </c>
      <c r="HV127" s="2" t="str">
        <f t="shared" si="596"/>
        <v/>
      </c>
      <c r="HW127" s="96"/>
      <c r="HX127" s="286"/>
      <c r="HY127" s="97" t="str">
        <f t="shared" si="597"/>
        <v/>
      </c>
      <c r="HZ127" s="98" t="str">
        <f t="shared" si="598"/>
        <v/>
      </c>
      <c r="IA127" s="293" t="str">
        <f t="shared" si="418"/>
        <v/>
      </c>
      <c r="IB127" s="293" t="str">
        <f t="shared" si="419"/>
        <v/>
      </c>
      <c r="IC127" s="101" t="str">
        <f t="shared" si="599"/>
        <v/>
      </c>
      <c r="ID127" s="102" t="str">
        <f t="shared" si="600"/>
        <v/>
      </c>
      <c r="IE127" s="103" t="str">
        <f t="shared" si="601"/>
        <v/>
      </c>
      <c r="IF127" s="104" t="str">
        <f t="shared" si="602"/>
        <v/>
      </c>
      <c r="IG127" s="105" t="str">
        <f t="shared" si="603"/>
        <v/>
      </c>
      <c r="IH127" s="2" t="str">
        <f t="shared" si="604"/>
        <v/>
      </c>
      <c r="II127" s="96"/>
      <c r="IJ127" s="286"/>
      <c r="IK127" s="291" t="str">
        <f t="shared" si="605"/>
        <v/>
      </c>
      <c r="IL127" s="292" t="str">
        <f t="shared" si="606"/>
        <v/>
      </c>
      <c r="IM127" s="293" t="str">
        <f t="shared" si="607"/>
        <v/>
      </c>
      <c r="IN127" s="293" t="str">
        <f t="shared" si="608"/>
        <v/>
      </c>
      <c r="IO127" s="294" t="str">
        <f t="shared" si="609"/>
        <v/>
      </c>
      <c r="IP127" s="295" t="str">
        <f t="shared" si="610"/>
        <v/>
      </c>
      <c r="IQ127" s="296" t="str">
        <f t="shared" si="611"/>
        <v/>
      </c>
      <c r="IR127" s="297" t="str">
        <f t="shared" si="612"/>
        <v/>
      </c>
      <c r="IS127" s="298" t="str">
        <f t="shared" si="613"/>
        <v/>
      </c>
      <c r="IT127" s="299" t="str">
        <f t="shared" si="614"/>
        <v/>
      </c>
      <c r="IU127" s="300"/>
      <c r="IV127" s="286"/>
      <c r="IW127" s="97" t="str">
        <f t="shared" si="565"/>
        <v/>
      </c>
      <c r="IX127" s="98" t="str">
        <f t="shared" si="566"/>
        <v/>
      </c>
      <c r="IY127" s="293" t="str">
        <f t="shared" si="360"/>
        <v/>
      </c>
      <c r="IZ127" s="293" t="str">
        <f t="shared" si="361"/>
        <v/>
      </c>
      <c r="JA127" s="101" t="str">
        <f t="shared" si="567"/>
        <v/>
      </c>
      <c r="JB127" s="102" t="str">
        <f t="shared" si="568"/>
        <v/>
      </c>
      <c r="JC127" s="103" t="str">
        <f t="shared" si="569"/>
        <v/>
      </c>
      <c r="JD127" s="104" t="str">
        <f t="shared" si="570"/>
        <v/>
      </c>
      <c r="JE127" s="105" t="str">
        <f t="shared" si="571"/>
        <v/>
      </c>
      <c r="JF127" s="2" t="str">
        <f t="shared" si="615"/>
        <v/>
      </c>
      <c r="JG127" s="96"/>
      <c r="JH127" s="286"/>
      <c r="JI127" s="106" t="str">
        <f t="shared" si="616"/>
        <v/>
      </c>
      <c r="JJ127" s="107" t="str">
        <f t="shared" si="617"/>
        <v/>
      </c>
      <c r="JK127" s="99"/>
      <c r="JL127" s="100"/>
      <c r="JM127" s="108" t="str">
        <f t="shared" si="618"/>
        <v/>
      </c>
      <c r="JN127" s="109" t="str">
        <f t="shared" si="619"/>
        <v/>
      </c>
      <c r="JO127" s="110" t="str">
        <f t="shared" si="620"/>
        <v/>
      </c>
      <c r="JP127" s="104" t="str">
        <f t="shared" si="621"/>
        <v/>
      </c>
      <c r="JQ127" s="111" t="str">
        <f t="shared" si="622"/>
        <v/>
      </c>
      <c r="JR127" s="2" t="str">
        <f t="shared" si="623"/>
        <v/>
      </c>
      <c r="JS127" s="96"/>
      <c r="JT127" s="286"/>
      <c r="JU127" s="106" t="str">
        <f t="shared" si="624"/>
        <v/>
      </c>
      <c r="JV127" s="107" t="str">
        <f t="shared" si="625"/>
        <v/>
      </c>
      <c r="JW127" s="99"/>
      <c r="JX127" s="100"/>
      <c r="JY127" s="108" t="str">
        <f t="shared" si="626"/>
        <v/>
      </c>
      <c r="JZ127" s="109" t="str">
        <f t="shared" si="627"/>
        <v/>
      </c>
      <c r="KA127" s="110" t="str">
        <f t="shared" si="628"/>
        <v/>
      </c>
      <c r="KB127" s="104" t="str">
        <f t="shared" si="629"/>
        <v/>
      </c>
      <c r="KC127" s="111" t="str">
        <f t="shared" si="630"/>
        <v/>
      </c>
      <c r="KD127" s="2" t="str">
        <f t="shared" si="631"/>
        <v/>
      </c>
      <c r="KE127" s="96"/>
      <c r="KF127" s="286"/>
    </row>
    <row r="128" spans="1:292" ht="13.5" customHeight="1" x14ac:dyDescent="0.2">
      <c r="A128" s="21"/>
      <c r="B128" s="2" t="s">
        <v>388</v>
      </c>
      <c r="C128" s="2" t="s">
        <v>389</v>
      </c>
      <c r="E128" s="97" t="s">
        <v>286</v>
      </c>
      <c r="F128" s="98" t="s">
        <v>286</v>
      </c>
      <c r="G128" s="99" t="s">
        <v>286</v>
      </c>
      <c r="H128" s="100" t="s">
        <v>286</v>
      </c>
      <c r="I128" s="101" t="s">
        <v>286</v>
      </c>
      <c r="J128" s="102" t="s">
        <v>286</v>
      </c>
      <c r="K128" s="103" t="s">
        <v>286</v>
      </c>
      <c r="L128" s="104" t="s">
        <v>286</v>
      </c>
      <c r="M128" s="105" t="s">
        <v>286</v>
      </c>
      <c r="O128" s="96"/>
      <c r="P128" s="286"/>
      <c r="Q128" s="97" t="s">
        <v>286</v>
      </c>
      <c r="R128" s="98" t="s">
        <v>286</v>
      </c>
      <c r="S128" s="99" t="s">
        <v>286</v>
      </c>
      <c r="T128" s="100" t="s">
        <v>286</v>
      </c>
      <c r="U128" s="101" t="s">
        <v>286</v>
      </c>
      <c r="V128" s="102" t="s">
        <v>286</v>
      </c>
      <c r="W128" s="103" t="s">
        <v>286</v>
      </c>
      <c r="X128" s="104" t="s">
        <v>286</v>
      </c>
      <c r="Y128" s="105" t="s">
        <v>286</v>
      </c>
      <c r="Z128" s="2" t="s">
        <v>286</v>
      </c>
      <c r="AA128" s="96"/>
      <c r="AB128" s="286"/>
      <c r="AC128" s="97" t="s">
        <v>286</v>
      </c>
      <c r="AD128" s="98" t="s">
        <v>286</v>
      </c>
      <c r="AE128" s="99" t="s">
        <v>286</v>
      </c>
      <c r="AF128" s="100" t="s">
        <v>286</v>
      </c>
      <c r="AG128" s="101" t="s">
        <v>286</v>
      </c>
      <c r="AH128" s="102" t="s">
        <v>286</v>
      </c>
      <c r="AI128" s="103" t="s">
        <v>286</v>
      </c>
      <c r="AJ128" s="104" t="s">
        <v>286</v>
      </c>
      <c r="AK128" s="105" t="s">
        <v>286</v>
      </c>
      <c r="AM128" s="96"/>
      <c r="AN128" s="286"/>
      <c r="AO128" s="97" t="s">
        <v>286</v>
      </c>
      <c r="AP128" s="98" t="s">
        <v>286</v>
      </c>
      <c r="AQ128" s="99" t="s">
        <v>286</v>
      </c>
      <c r="AR128" s="100" t="s">
        <v>286</v>
      </c>
      <c r="AS128" s="101" t="s">
        <v>286</v>
      </c>
      <c r="AT128" s="102" t="s">
        <v>286</v>
      </c>
      <c r="AU128" s="103" t="s">
        <v>286</v>
      </c>
      <c r="AV128" s="104" t="s">
        <v>286</v>
      </c>
      <c r="AW128" s="105" t="s">
        <v>286</v>
      </c>
      <c r="AX128" s="2" t="s">
        <v>286</v>
      </c>
      <c r="AY128" s="96"/>
      <c r="AZ128" s="286"/>
      <c r="BA128" s="97" t="s">
        <v>286</v>
      </c>
      <c r="BB128" s="98" t="s">
        <v>286</v>
      </c>
      <c r="BC128" s="99" t="s">
        <v>286</v>
      </c>
      <c r="BD128" s="100" t="s">
        <v>286</v>
      </c>
      <c r="BE128" s="101" t="s">
        <v>286</v>
      </c>
      <c r="BF128" s="102" t="s">
        <v>286</v>
      </c>
      <c r="BG128" s="103" t="s">
        <v>286</v>
      </c>
      <c r="BH128" s="104" t="s">
        <v>286</v>
      </c>
      <c r="BI128" s="105" t="s">
        <v>286</v>
      </c>
      <c r="BJ128" s="2" t="s">
        <v>286</v>
      </c>
      <c r="BK128" s="96"/>
      <c r="BL128" s="286"/>
      <c r="BM128" s="97" t="s">
        <v>286</v>
      </c>
      <c r="BN128" s="98" t="s">
        <v>286</v>
      </c>
      <c r="BO128" s="99" t="s">
        <v>286</v>
      </c>
      <c r="BP128" s="100" t="s">
        <v>286</v>
      </c>
      <c r="BQ128" s="101" t="s">
        <v>286</v>
      </c>
      <c r="BR128" s="102" t="s">
        <v>286</v>
      </c>
      <c r="BS128" s="103" t="s">
        <v>286</v>
      </c>
      <c r="BT128" s="104" t="s">
        <v>286</v>
      </c>
      <c r="BU128" s="105" t="s">
        <v>286</v>
      </c>
      <c r="BV128" s="2" t="s">
        <v>286</v>
      </c>
      <c r="BW128" s="96"/>
      <c r="BX128" s="286"/>
      <c r="BY128" s="97" t="s">
        <v>286</v>
      </c>
      <c r="BZ128" s="98" t="s">
        <v>286</v>
      </c>
      <c r="CA128" s="99" t="s">
        <v>286</v>
      </c>
      <c r="CB128" s="100" t="s">
        <v>286</v>
      </c>
      <c r="CC128" s="101" t="s">
        <v>286</v>
      </c>
      <c r="CD128" s="102" t="s">
        <v>286</v>
      </c>
      <c r="CE128" s="103" t="s">
        <v>286</v>
      </c>
      <c r="CF128" s="104" t="s">
        <v>286</v>
      </c>
      <c r="CG128" s="105" t="s">
        <v>286</v>
      </c>
      <c r="CH128" s="2" t="s">
        <v>286</v>
      </c>
      <c r="CI128" s="96"/>
      <c r="CJ128" s="286"/>
      <c r="CK128" s="97" t="s">
        <v>286</v>
      </c>
      <c r="CL128" s="98" t="s">
        <v>286</v>
      </c>
      <c r="CM128" s="99" t="s">
        <v>286</v>
      </c>
      <c r="CN128" s="100" t="s">
        <v>286</v>
      </c>
      <c r="CO128" s="101" t="s">
        <v>286</v>
      </c>
      <c r="CP128" s="102" t="s">
        <v>286</v>
      </c>
      <c r="CQ128" s="103" t="s">
        <v>286</v>
      </c>
      <c r="CR128" s="104" t="s">
        <v>286</v>
      </c>
      <c r="CS128" s="105" t="s">
        <v>286</v>
      </c>
      <c r="CT128" s="2" t="s">
        <v>286</v>
      </c>
      <c r="CU128" s="96"/>
      <c r="CV128" s="286"/>
      <c r="CW128" s="97" t="s">
        <v>286</v>
      </c>
      <c r="CX128" s="98" t="s">
        <v>286</v>
      </c>
      <c r="CY128" s="99" t="s">
        <v>286</v>
      </c>
      <c r="CZ128" s="100" t="s">
        <v>286</v>
      </c>
      <c r="DA128" s="101" t="s">
        <v>286</v>
      </c>
      <c r="DB128" s="102" t="s">
        <v>286</v>
      </c>
      <c r="DC128" s="103" t="s">
        <v>286</v>
      </c>
      <c r="DD128" s="104" t="s">
        <v>286</v>
      </c>
      <c r="DE128" s="105" t="s">
        <v>286</v>
      </c>
      <c r="DF128" s="2" t="s">
        <v>286</v>
      </c>
      <c r="DG128" s="96"/>
      <c r="DH128" s="286"/>
      <c r="DI128" s="97" t="s">
        <v>286</v>
      </c>
      <c r="DJ128" s="98" t="s">
        <v>286</v>
      </c>
      <c r="DK128" s="99" t="s">
        <v>286</v>
      </c>
      <c r="DL128" s="100" t="s">
        <v>286</v>
      </c>
      <c r="DM128" s="101" t="s">
        <v>286</v>
      </c>
      <c r="DN128" s="102" t="s">
        <v>286</v>
      </c>
      <c r="DO128" s="103" t="s">
        <v>286</v>
      </c>
      <c r="DP128" s="104" t="s">
        <v>286</v>
      </c>
      <c r="DQ128" s="105" t="s">
        <v>286</v>
      </c>
      <c r="DR128" s="2" t="s">
        <v>286</v>
      </c>
      <c r="DS128" s="96"/>
      <c r="DT128" s="286"/>
      <c r="DU128" s="97">
        <v>38465</v>
      </c>
      <c r="DV128" s="98" t="s">
        <v>517</v>
      </c>
      <c r="DW128" s="88">
        <v>37053</v>
      </c>
      <c r="DX128" s="100">
        <v>38465</v>
      </c>
      <c r="DY128" s="101" t="s">
        <v>565</v>
      </c>
      <c r="DZ128" s="102" t="s">
        <v>566</v>
      </c>
      <c r="EA128" s="103" t="s">
        <v>531</v>
      </c>
      <c r="EB128" s="104" t="s">
        <v>1387</v>
      </c>
      <c r="EC128" s="105" t="s">
        <v>568</v>
      </c>
      <c r="EE128" s="96"/>
      <c r="EF128" s="286"/>
      <c r="EG128" s="97" t="s">
        <v>286</v>
      </c>
      <c r="EH128" s="98" t="s">
        <v>286</v>
      </c>
      <c r="EI128" s="99" t="s">
        <v>286</v>
      </c>
      <c r="EJ128" s="100" t="s">
        <v>286</v>
      </c>
      <c r="EK128" s="101" t="s">
        <v>286</v>
      </c>
      <c r="EL128" s="102" t="s">
        <v>286</v>
      </c>
      <c r="EM128" s="103" t="s">
        <v>286</v>
      </c>
      <c r="EN128" s="104" t="s">
        <v>286</v>
      </c>
      <c r="EO128" s="105" t="s">
        <v>286</v>
      </c>
      <c r="EQ128" s="96"/>
      <c r="ER128" s="286"/>
      <c r="ES128" s="97" t="s">
        <v>286</v>
      </c>
      <c r="ET128" s="98" t="s">
        <v>286</v>
      </c>
      <c r="EU128" s="99"/>
      <c r="EV128" s="100"/>
      <c r="EW128" s="101" t="s">
        <v>286</v>
      </c>
      <c r="EX128" s="102" t="s">
        <v>286</v>
      </c>
      <c r="EY128" s="103" t="s">
        <v>286</v>
      </c>
      <c r="EZ128" s="104" t="s">
        <v>286</v>
      </c>
      <c r="FA128" s="105" t="s">
        <v>286</v>
      </c>
      <c r="FB128" s="2" t="s">
        <v>286</v>
      </c>
      <c r="FC128" s="96"/>
      <c r="FD128" s="286"/>
      <c r="FE128" s="97" t="s">
        <v>286</v>
      </c>
      <c r="FF128" s="98" t="s">
        <v>286</v>
      </c>
      <c r="FG128" s="99" t="s">
        <v>286</v>
      </c>
      <c r="FH128" s="100" t="s">
        <v>286</v>
      </c>
      <c r="FI128" s="101" t="s">
        <v>286</v>
      </c>
      <c r="FJ128" s="102" t="s">
        <v>286</v>
      </c>
      <c r="FK128" s="103" t="s">
        <v>286</v>
      </c>
      <c r="FL128" s="104" t="s">
        <v>286</v>
      </c>
      <c r="FM128" s="105" t="s">
        <v>286</v>
      </c>
      <c r="FO128" s="96"/>
      <c r="FP128" s="286"/>
      <c r="FQ128" s="97" t="s">
        <v>286</v>
      </c>
      <c r="FR128" s="98" t="s">
        <v>286</v>
      </c>
      <c r="FS128" s="99" t="s">
        <v>286</v>
      </c>
      <c r="FT128" s="100" t="s">
        <v>286</v>
      </c>
      <c r="FU128" s="101" t="s">
        <v>286</v>
      </c>
      <c r="FV128" s="102" t="s">
        <v>286</v>
      </c>
      <c r="FW128" s="103" t="s">
        <v>286</v>
      </c>
      <c r="FX128" s="104" t="s">
        <v>286</v>
      </c>
      <c r="FY128" s="105" t="s">
        <v>286</v>
      </c>
      <c r="GA128" s="96"/>
      <c r="GB128" s="286"/>
      <c r="GC128" s="97" t="s">
        <v>286</v>
      </c>
      <c r="GD128" s="98" t="s">
        <v>286</v>
      </c>
      <c r="GE128" s="99" t="s">
        <v>286</v>
      </c>
      <c r="GF128" s="100" t="s">
        <v>286</v>
      </c>
      <c r="GG128" s="101" t="s">
        <v>286</v>
      </c>
      <c r="GH128" s="102" t="s">
        <v>286</v>
      </c>
      <c r="GI128" s="103" t="s">
        <v>286</v>
      </c>
      <c r="GJ128" s="104" t="s">
        <v>286</v>
      </c>
      <c r="GK128" s="105" t="s">
        <v>286</v>
      </c>
      <c r="GL128" s="2" t="s">
        <v>286</v>
      </c>
      <c r="GM128" s="96"/>
      <c r="GN128" s="286"/>
      <c r="GO128" s="97">
        <f t="shared" si="572"/>
        <v>42711</v>
      </c>
      <c r="GP128" s="98" t="str">
        <f t="shared" si="573"/>
        <v>Renzi I</v>
      </c>
      <c r="GQ128" s="99">
        <f t="shared" si="574"/>
        <v>41692</v>
      </c>
      <c r="GR128" s="100">
        <f t="shared" si="575"/>
        <v>42711</v>
      </c>
      <c r="GS128" s="101" t="str">
        <f t="shared" si="576"/>
        <v>Giuliano Poletti</v>
      </c>
      <c r="GT128" s="102" t="str">
        <f t="shared" si="577"/>
        <v>1951</v>
      </c>
      <c r="GU128" s="103" t="str">
        <f t="shared" si="578"/>
        <v>male</v>
      </c>
      <c r="GV128" s="104" t="str">
        <f t="shared" si="579"/>
        <v>it_pd01</v>
      </c>
      <c r="GW128" s="105" t="str">
        <f t="shared" si="580"/>
        <v>Poletti_Giuliano_1951</v>
      </c>
      <c r="GX128" s="2" t="str">
        <f t="shared" si="581"/>
        <v/>
      </c>
      <c r="GY128" s="96"/>
      <c r="GZ128" s="165" t="s">
        <v>2505</v>
      </c>
      <c r="HA128" s="97">
        <f t="shared" si="582"/>
        <v>43465</v>
      </c>
      <c r="HB128" s="98" t="str">
        <f t="shared" si="583"/>
        <v>Gentiloni I</v>
      </c>
      <c r="HC128" s="293">
        <f t="shared" si="430"/>
        <v>42716</v>
      </c>
      <c r="HD128" s="293">
        <f t="shared" si="431"/>
        <v>43465</v>
      </c>
      <c r="HE128" s="101" t="str">
        <f t="shared" si="584"/>
        <v>Giuliano Poletti</v>
      </c>
      <c r="HF128" s="102" t="str">
        <f t="shared" si="585"/>
        <v>1951</v>
      </c>
      <c r="HG128" s="103" t="str">
        <f t="shared" si="586"/>
        <v>male</v>
      </c>
      <c r="HH128" s="104" t="str">
        <f t="shared" si="587"/>
        <v>it_independent01</v>
      </c>
      <c r="HI128" s="105" t="str">
        <f t="shared" si="588"/>
        <v>Poletti_Giuliano_1951</v>
      </c>
      <c r="HJ128" s="2" t="str">
        <f t="shared" si="589"/>
        <v/>
      </c>
      <c r="HK128" s="96"/>
      <c r="HL128" s="286" t="s">
        <v>2541</v>
      </c>
      <c r="HM128" s="97" t="str">
        <f t="shared" si="590"/>
        <v/>
      </c>
      <c r="HN128" s="98" t="str">
        <f t="shared" si="591"/>
        <v/>
      </c>
      <c r="HO128" s="293" t="str">
        <f t="shared" si="482"/>
        <v/>
      </c>
      <c r="HP128" s="293" t="str">
        <f t="shared" si="483"/>
        <v/>
      </c>
      <c r="HQ128" s="101" t="str">
        <f t="shared" si="592"/>
        <v/>
      </c>
      <c r="HR128" s="102" t="str">
        <f t="shared" si="593"/>
        <v/>
      </c>
      <c r="HS128" s="103" t="str">
        <f t="shared" si="594"/>
        <v/>
      </c>
      <c r="HT128" s="104" t="str">
        <f t="shared" si="357"/>
        <v/>
      </c>
      <c r="HU128" s="105" t="str">
        <f t="shared" si="595"/>
        <v/>
      </c>
      <c r="HV128" s="2" t="str">
        <f t="shared" si="596"/>
        <v/>
      </c>
      <c r="HW128" s="96"/>
      <c r="HX128" s="286"/>
      <c r="HY128" s="97">
        <f t="shared" si="597"/>
        <v>44240</v>
      </c>
      <c r="HZ128" s="98" t="str">
        <f t="shared" si="598"/>
        <v>Conte II</v>
      </c>
      <c r="IA128" s="293">
        <f t="shared" si="418"/>
        <v>43713</v>
      </c>
      <c r="IB128" s="293">
        <f t="shared" si="419"/>
        <v>44240</v>
      </c>
      <c r="IC128" s="101" t="str">
        <f t="shared" si="599"/>
        <v>Nunzia Catalfo</v>
      </c>
      <c r="ID128" s="102" t="str">
        <f t="shared" si="600"/>
        <v>1967</v>
      </c>
      <c r="IE128" s="103" t="str">
        <f t="shared" si="601"/>
        <v>female</v>
      </c>
      <c r="IF128" s="104" t="str">
        <f t="shared" si="602"/>
        <v>it_m5s01</v>
      </c>
      <c r="IG128" s="105" t="str">
        <f t="shared" si="603"/>
        <v>Catalfo_Nunzia_1967</v>
      </c>
      <c r="IH128" s="2" t="str">
        <f t="shared" si="604"/>
        <v/>
      </c>
      <c r="II128" s="96"/>
      <c r="IJ128" s="286" t="s">
        <v>2736</v>
      </c>
      <c r="IK128" s="291">
        <f t="shared" si="605"/>
        <v>44856</v>
      </c>
      <c r="IL128" s="292" t="str">
        <f t="shared" si="606"/>
        <v>Draghi I</v>
      </c>
      <c r="IM128" s="293">
        <f t="shared" si="607"/>
        <v>44240</v>
      </c>
      <c r="IN128" s="293">
        <f t="shared" si="608"/>
        <v>44856</v>
      </c>
      <c r="IO128" s="294" t="str">
        <f t="shared" si="609"/>
        <v>Andrea Orlando</v>
      </c>
      <c r="IP128" s="295" t="str">
        <f t="shared" si="610"/>
        <v>1969</v>
      </c>
      <c r="IQ128" s="296" t="str">
        <f t="shared" si="611"/>
        <v>male</v>
      </c>
      <c r="IR128" s="297" t="str">
        <f t="shared" si="612"/>
        <v>it_pd01</v>
      </c>
      <c r="IS128" s="298" t="str">
        <f t="shared" si="613"/>
        <v>Orlando_Andrea_1969</v>
      </c>
      <c r="IT128" s="299" t="str">
        <f t="shared" si="614"/>
        <v/>
      </c>
      <c r="IU128" s="300"/>
      <c r="IV128" s="286" t="s">
        <v>2504</v>
      </c>
      <c r="IW128" s="97">
        <f t="shared" si="565"/>
        <v>44926</v>
      </c>
      <c r="IX128" s="98" t="str">
        <f t="shared" si="566"/>
        <v>Meloni I</v>
      </c>
      <c r="IY128" s="293">
        <f t="shared" si="360"/>
        <v>44856</v>
      </c>
      <c r="IZ128" s="293">
        <f t="shared" si="361"/>
        <v>44926</v>
      </c>
      <c r="JA128" s="101" t="str">
        <f t="shared" si="567"/>
        <v>Marina Elvira Calderone</v>
      </c>
      <c r="JB128" s="102" t="str">
        <f t="shared" si="568"/>
        <v>1965</v>
      </c>
      <c r="JC128" s="103" t="str">
        <f t="shared" si="569"/>
        <v>female</v>
      </c>
      <c r="JD128" s="104" t="str">
        <f t="shared" si="570"/>
        <v>it_independent01</v>
      </c>
      <c r="JE128" s="105" t="str">
        <f t="shared" si="571"/>
        <v>Calderone_Marina_1965</v>
      </c>
      <c r="JF128" s="2" t="str">
        <f t="shared" si="615"/>
        <v/>
      </c>
      <c r="JG128" s="96"/>
      <c r="JH128" s="286" t="s">
        <v>2727</v>
      </c>
      <c r="JI128" s="106" t="str">
        <f t="shared" si="616"/>
        <v/>
      </c>
      <c r="JJ128" s="107" t="str">
        <f t="shared" si="617"/>
        <v/>
      </c>
      <c r="JK128" s="99"/>
      <c r="JL128" s="100"/>
      <c r="JM128" s="108" t="str">
        <f t="shared" si="618"/>
        <v/>
      </c>
      <c r="JN128" s="109" t="str">
        <f t="shared" si="619"/>
        <v/>
      </c>
      <c r="JO128" s="110" t="str">
        <f t="shared" si="620"/>
        <v/>
      </c>
      <c r="JP128" s="104" t="str">
        <f t="shared" si="621"/>
        <v/>
      </c>
      <c r="JQ128" s="111" t="str">
        <f t="shared" si="622"/>
        <v/>
      </c>
      <c r="JR128" s="2" t="str">
        <f t="shared" si="623"/>
        <v/>
      </c>
      <c r="JS128" s="96"/>
      <c r="JT128" s="286"/>
      <c r="JU128" s="106" t="str">
        <f t="shared" si="624"/>
        <v/>
      </c>
      <c r="JV128" s="107" t="str">
        <f t="shared" si="625"/>
        <v/>
      </c>
      <c r="JW128" s="99"/>
      <c r="JX128" s="100"/>
      <c r="JY128" s="108" t="str">
        <f t="shared" si="626"/>
        <v/>
      </c>
      <c r="JZ128" s="109" t="str">
        <f t="shared" si="627"/>
        <v/>
      </c>
      <c r="KA128" s="110" t="str">
        <f t="shared" si="628"/>
        <v/>
      </c>
      <c r="KB128" s="104" t="str">
        <f t="shared" si="629"/>
        <v/>
      </c>
      <c r="KC128" s="111" t="str">
        <f t="shared" si="630"/>
        <v/>
      </c>
      <c r="KD128" s="2" t="str">
        <f t="shared" si="631"/>
        <v/>
      </c>
      <c r="KE128" s="96"/>
      <c r="KF128" s="286"/>
    </row>
    <row r="129" spans="1:292" ht="13.5" customHeight="1" x14ac:dyDescent="0.2">
      <c r="A129" s="21"/>
      <c r="B129" s="2" t="s">
        <v>386</v>
      </c>
      <c r="C129" s="2" t="s">
        <v>387</v>
      </c>
      <c r="E129" s="97">
        <v>33340</v>
      </c>
      <c r="F129" s="98" t="s">
        <v>288</v>
      </c>
      <c r="G129" s="99">
        <v>32711</v>
      </c>
      <c r="H129" s="100">
        <v>33315</v>
      </c>
      <c r="I129" s="101" t="s">
        <v>968</v>
      </c>
      <c r="J129" s="102" t="s">
        <v>530</v>
      </c>
      <c r="K129" s="103" t="s">
        <v>531</v>
      </c>
      <c r="L129" s="104" t="s">
        <v>1328</v>
      </c>
      <c r="M129" s="105" t="s">
        <v>969</v>
      </c>
      <c r="O129" s="2" t="s">
        <v>503</v>
      </c>
      <c r="P129" s="286"/>
      <c r="Q129" s="97">
        <v>33718</v>
      </c>
      <c r="R129" s="98" t="s">
        <v>507</v>
      </c>
      <c r="S129" s="99">
        <v>33340</v>
      </c>
      <c r="T129" s="100">
        <v>33718</v>
      </c>
      <c r="U129" s="101" t="s">
        <v>970</v>
      </c>
      <c r="V129" s="102" t="s">
        <v>599</v>
      </c>
      <c r="W129" s="103" t="s">
        <v>531</v>
      </c>
      <c r="X129" s="104" t="s">
        <v>1328</v>
      </c>
      <c r="Y129" s="105" t="s">
        <v>971</v>
      </c>
      <c r="Z129" s="2" t="s">
        <v>286</v>
      </c>
      <c r="AA129" s="96"/>
      <c r="AB129" s="286"/>
      <c r="AC129" s="97">
        <v>34056</v>
      </c>
      <c r="AD129" s="98" t="s">
        <v>508</v>
      </c>
      <c r="AE129" s="99">
        <v>33783</v>
      </c>
      <c r="AF129" s="100">
        <v>34056</v>
      </c>
      <c r="AG129" s="101" t="s">
        <v>972</v>
      </c>
      <c r="AH129" s="102" t="s">
        <v>609</v>
      </c>
      <c r="AI129" s="103" t="s">
        <v>531</v>
      </c>
      <c r="AJ129" s="104" t="s">
        <v>1328</v>
      </c>
      <c r="AK129" s="105" t="s">
        <v>973</v>
      </c>
      <c r="AM129" s="96"/>
      <c r="AN129" s="286"/>
      <c r="AO129" s="97">
        <v>34464</v>
      </c>
      <c r="AP129" s="98" t="s">
        <v>510</v>
      </c>
      <c r="AQ129" s="99">
        <v>34087</v>
      </c>
      <c r="AR129" s="100">
        <v>34464</v>
      </c>
      <c r="AS129" s="101" t="s">
        <v>974</v>
      </c>
      <c r="AT129" s="102" t="s">
        <v>709</v>
      </c>
      <c r="AU129" s="103" t="s">
        <v>531</v>
      </c>
      <c r="AV129" s="104" t="s">
        <v>1423</v>
      </c>
      <c r="AW129" s="105" t="s">
        <v>975</v>
      </c>
      <c r="AX129" s="2" t="s">
        <v>286</v>
      </c>
      <c r="AY129" s="96"/>
      <c r="AZ129" s="286"/>
      <c r="BA129" s="97">
        <v>34716</v>
      </c>
      <c r="BB129" s="98" t="s">
        <v>511</v>
      </c>
      <c r="BC129" s="99">
        <v>34464</v>
      </c>
      <c r="BD129" s="100">
        <v>34716</v>
      </c>
      <c r="BE129" s="101" t="s">
        <v>929</v>
      </c>
      <c r="BF129" s="102" t="s">
        <v>593</v>
      </c>
      <c r="BG129" s="103" t="s">
        <v>531</v>
      </c>
      <c r="BH129" s="104" t="s">
        <v>1332</v>
      </c>
      <c r="BI129" s="105" t="s">
        <v>930</v>
      </c>
      <c r="BJ129" s="2" t="s">
        <v>286</v>
      </c>
      <c r="BK129" s="96"/>
      <c r="BL129" s="286"/>
      <c r="BM129" s="97">
        <v>35202</v>
      </c>
      <c r="BN129" s="98" t="s">
        <v>512</v>
      </c>
      <c r="BO129" s="99">
        <v>34716</v>
      </c>
      <c r="BP129" s="100">
        <v>35202</v>
      </c>
      <c r="BQ129" s="101" t="s">
        <v>976</v>
      </c>
      <c r="BR129" s="102" t="s">
        <v>548</v>
      </c>
      <c r="BS129" s="103" t="s">
        <v>531</v>
      </c>
      <c r="BT129" s="104" t="s">
        <v>1434</v>
      </c>
      <c r="BU129" s="105" t="s">
        <v>977</v>
      </c>
      <c r="BV129" s="2" t="s">
        <v>286</v>
      </c>
      <c r="BW129" s="96"/>
      <c r="BX129" s="286"/>
      <c r="BY129" s="97">
        <v>36089</v>
      </c>
      <c r="BZ129" s="98" t="s">
        <v>513</v>
      </c>
      <c r="CA129" s="99">
        <v>35202</v>
      </c>
      <c r="CB129" s="100">
        <v>36089</v>
      </c>
      <c r="CC129" s="101" t="s">
        <v>976</v>
      </c>
      <c r="CD129" s="102" t="s">
        <v>548</v>
      </c>
      <c r="CE129" s="103" t="s">
        <v>531</v>
      </c>
      <c r="CF129" s="104" t="s">
        <v>1378</v>
      </c>
      <c r="CG129" s="105" t="s">
        <v>977</v>
      </c>
      <c r="CH129" s="2" t="s">
        <v>286</v>
      </c>
      <c r="CI129" s="96"/>
      <c r="CJ129" s="286"/>
      <c r="CK129" s="97">
        <v>36516</v>
      </c>
      <c r="CL129" s="98" t="s">
        <v>514</v>
      </c>
      <c r="CM129" s="99">
        <v>36089</v>
      </c>
      <c r="CN129" s="100">
        <v>36332</v>
      </c>
      <c r="CO129" s="101" t="s">
        <v>978</v>
      </c>
      <c r="CP129" s="102" t="s">
        <v>593</v>
      </c>
      <c r="CQ129" s="103" t="s">
        <v>531</v>
      </c>
      <c r="CR129" s="104" t="s">
        <v>1354</v>
      </c>
      <c r="CS129" s="105" t="s">
        <v>979</v>
      </c>
      <c r="CT129" s="2" t="s">
        <v>286</v>
      </c>
      <c r="CU129" s="96"/>
      <c r="CV129" s="286"/>
      <c r="CW129" s="97">
        <v>36641</v>
      </c>
      <c r="CX129" s="98" t="s">
        <v>515</v>
      </c>
      <c r="CY129" s="99">
        <v>36516</v>
      </c>
      <c r="CZ129" s="100">
        <v>36641</v>
      </c>
      <c r="DA129" s="101" t="s">
        <v>980</v>
      </c>
      <c r="DB129" s="102" t="s">
        <v>619</v>
      </c>
      <c r="DC129" s="103" t="s">
        <v>531</v>
      </c>
      <c r="DD129" s="104" t="s">
        <v>1354</v>
      </c>
      <c r="DE129" s="105" t="s">
        <v>981</v>
      </c>
      <c r="DF129" s="2" t="s">
        <v>286</v>
      </c>
      <c r="DG129" s="96"/>
      <c r="DH129" s="286"/>
      <c r="DI129" s="97">
        <v>37053</v>
      </c>
      <c r="DJ129" s="98" t="s">
        <v>516</v>
      </c>
      <c r="DK129" s="99">
        <v>36641</v>
      </c>
      <c r="DL129" s="100">
        <v>37048</v>
      </c>
      <c r="DM129" s="101" t="s">
        <v>980</v>
      </c>
      <c r="DN129" s="102" t="s">
        <v>619</v>
      </c>
      <c r="DO129" s="103" t="s">
        <v>531</v>
      </c>
      <c r="DP129" s="104" t="s">
        <v>1354</v>
      </c>
      <c r="DQ129" s="105" t="s">
        <v>981</v>
      </c>
      <c r="DR129" s="2" t="s">
        <v>286</v>
      </c>
      <c r="DS129" s="96"/>
      <c r="DT129" s="286"/>
      <c r="DU129" s="97" t="s">
        <v>286</v>
      </c>
      <c r="DV129" s="98" t="s">
        <v>286</v>
      </c>
      <c r="DW129" s="99" t="s">
        <v>286</v>
      </c>
      <c r="DX129" s="100" t="s">
        <v>286</v>
      </c>
      <c r="DY129" s="101" t="s">
        <v>286</v>
      </c>
      <c r="DZ129" s="102" t="s">
        <v>286</v>
      </c>
      <c r="EA129" s="103" t="s">
        <v>286</v>
      </c>
      <c r="EB129" s="104" t="s">
        <v>286</v>
      </c>
      <c r="EC129" s="105" t="s">
        <v>286</v>
      </c>
      <c r="EE129" s="96"/>
      <c r="EF129" s="286"/>
      <c r="EG129" s="97">
        <v>38854</v>
      </c>
      <c r="EH129" s="98" t="s">
        <v>518</v>
      </c>
      <c r="EI129" s="99">
        <v>38465</v>
      </c>
      <c r="EJ129" s="100">
        <v>38854</v>
      </c>
      <c r="EK129" s="101" t="s">
        <v>565</v>
      </c>
      <c r="EL129" s="102" t="s">
        <v>566</v>
      </c>
      <c r="EM129" s="103" t="s">
        <v>531</v>
      </c>
      <c r="EN129" s="104" t="s">
        <v>1387</v>
      </c>
      <c r="EO129" s="105" t="s">
        <v>568</v>
      </c>
      <c r="EQ129" s="96"/>
      <c r="ER129" s="286"/>
      <c r="ES129" s="97">
        <v>39576</v>
      </c>
      <c r="ET129" s="98" t="s">
        <v>519</v>
      </c>
      <c r="EU129" s="99">
        <v>38854</v>
      </c>
      <c r="EV129" s="100">
        <v>39576</v>
      </c>
      <c r="EW129" s="101" t="s">
        <v>982</v>
      </c>
      <c r="EX129" s="102" t="s">
        <v>619</v>
      </c>
      <c r="EY129" s="103" t="s">
        <v>531</v>
      </c>
      <c r="EZ129" s="104" t="s">
        <v>1354</v>
      </c>
      <c r="FA129" s="105" t="s">
        <v>983</v>
      </c>
      <c r="FB129" s="2" t="s">
        <v>286</v>
      </c>
      <c r="FC129" s="96"/>
      <c r="FD129" s="286"/>
      <c r="FE129" s="97">
        <v>40863</v>
      </c>
      <c r="FF129" s="98" t="s">
        <v>520</v>
      </c>
      <c r="FG129" s="99">
        <v>40161</v>
      </c>
      <c r="FH129" s="100">
        <v>40863</v>
      </c>
      <c r="FI129" s="101" t="s">
        <v>984</v>
      </c>
      <c r="FJ129" s="102" t="s">
        <v>734</v>
      </c>
      <c r="FK129" s="103" t="s">
        <v>531</v>
      </c>
      <c r="FL129" s="104" t="s">
        <v>1357</v>
      </c>
      <c r="FM129" s="105" t="s">
        <v>985</v>
      </c>
      <c r="FO129" s="96"/>
      <c r="FP129" s="286"/>
      <c r="FQ129" s="97" t="s">
        <v>286</v>
      </c>
      <c r="FR129" s="98" t="s">
        <v>286</v>
      </c>
      <c r="FS129" s="99" t="s">
        <v>286</v>
      </c>
      <c r="FT129" s="100" t="s">
        <v>286</v>
      </c>
      <c r="FU129" s="101" t="s">
        <v>286</v>
      </c>
      <c r="FV129" s="102" t="s">
        <v>286</v>
      </c>
      <c r="FW129" s="103" t="s">
        <v>286</v>
      </c>
      <c r="FX129" s="104" t="s">
        <v>286</v>
      </c>
      <c r="FY129" s="105" t="s">
        <v>286</v>
      </c>
      <c r="GA129" s="96"/>
      <c r="GB129" s="286"/>
      <c r="GC129" s="97">
        <f>GC$3</f>
        <v>41692</v>
      </c>
      <c r="GD129" s="98" t="s">
        <v>522</v>
      </c>
      <c r="GE129" s="99">
        <v>41391</v>
      </c>
      <c r="GF129" s="100">
        <f>GC$3</f>
        <v>41692</v>
      </c>
      <c r="GG129" s="101" t="s">
        <v>986</v>
      </c>
      <c r="GH129" s="102" t="s">
        <v>613</v>
      </c>
      <c r="GI129" s="103" t="s">
        <v>531</v>
      </c>
      <c r="GJ129" s="104" t="s">
        <v>1434</v>
      </c>
      <c r="GK129" s="105" t="s">
        <v>987</v>
      </c>
      <c r="GL129" s="2" t="s">
        <v>286</v>
      </c>
      <c r="GM129" s="96"/>
      <c r="GN129" s="286"/>
      <c r="GO129" s="97" t="str">
        <f t="shared" si="572"/>
        <v/>
      </c>
      <c r="GP129" s="98" t="str">
        <f t="shared" si="573"/>
        <v/>
      </c>
      <c r="GQ129" s="99" t="str">
        <f t="shared" si="574"/>
        <v/>
      </c>
      <c r="GR129" s="100" t="str">
        <f t="shared" si="575"/>
        <v/>
      </c>
      <c r="GS129" s="101" t="str">
        <f t="shared" si="576"/>
        <v/>
      </c>
      <c r="GT129" s="102" t="str">
        <f t="shared" si="577"/>
        <v/>
      </c>
      <c r="GU129" s="103" t="str">
        <f t="shared" si="578"/>
        <v/>
      </c>
      <c r="GV129" s="104" t="str">
        <f t="shared" si="579"/>
        <v/>
      </c>
      <c r="GW129" s="105" t="str">
        <f t="shared" si="580"/>
        <v/>
      </c>
      <c r="GX129" s="2" t="str">
        <f t="shared" si="581"/>
        <v/>
      </c>
      <c r="GY129" s="96"/>
      <c r="GZ129" s="286"/>
      <c r="HA129" s="97" t="str">
        <f t="shared" si="582"/>
        <v/>
      </c>
      <c r="HB129" s="98" t="str">
        <f t="shared" si="583"/>
        <v/>
      </c>
      <c r="HC129" s="293" t="str">
        <f t="shared" si="430"/>
        <v/>
      </c>
      <c r="HD129" s="293" t="str">
        <f t="shared" si="431"/>
        <v/>
      </c>
      <c r="HE129" s="101" t="str">
        <f t="shared" si="584"/>
        <v/>
      </c>
      <c r="HF129" s="102" t="str">
        <f t="shared" si="585"/>
        <v/>
      </c>
      <c r="HG129" s="103" t="str">
        <f t="shared" si="586"/>
        <v/>
      </c>
      <c r="HH129" s="104" t="str">
        <f t="shared" si="587"/>
        <v/>
      </c>
      <c r="HI129" s="105" t="str">
        <f t="shared" si="588"/>
        <v/>
      </c>
      <c r="HJ129" s="2" t="str">
        <f t="shared" si="589"/>
        <v/>
      </c>
      <c r="HK129" s="96"/>
      <c r="HL129" s="286"/>
      <c r="HM129" s="97" t="str">
        <f t="shared" si="590"/>
        <v/>
      </c>
      <c r="HN129" s="98" t="str">
        <f t="shared" si="591"/>
        <v/>
      </c>
      <c r="HO129" s="293" t="str">
        <f t="shared" si="482"/>
        <v/>
      </c>
      <c r="HP129" s="293" t="str">
        <f t="shared" si="483"/>
        <v/>
      </c>
      <c r="HQ129" s="101" t="str">
        <f t="shared" si="592"/>
        <v/>
      </c>
      <c r="HR129" s="102" t="str">
        <f t="shared" si="593"/>
        <v/>
      </c>
      <c r="HS129" s="103" t="str">
        <f t="shared" si="594"/>
        <v/>
      </c>
      <c r="HT129" s="104" t="str">
        <f t="shared" si="357"/>
        <v/>
      </c>
      <c r="HU129" s="105" t="str">
        <f t="shared" si="595"/>
        <v/>
      </c>
      <c r="HV129" s="2" t="str">
        <f t="shared" si="596"/>
        <v/>
      </c>
      <c r="HW129" s="96"/>
      <c r="HX129" s="286"/>
      <c r="HY129" s="97" t="str">
        <f t="shared" si="597"/>
        <v/>
      </c>
      <c r="HZ129" s="98" t="str">
        <f t="shared" si="598"/>
        <v/>
      </c>
      <c r="IA129" s="293" t="str">
        <f t="shared" si="418"/>
        <v/>
      </c>
      <c r="IB129" s="293" t="str">
        <f t="shared" si="419"/>
        <v/>
      </c>
      <c r="IC129" s="101" t="str">
        <f t="shared" si="599"/>
        <v/>
      </c>
      <c r="ID129" s="102" t="str">
        <f t="shared" si="600"/>
        <v/>
      </c>
      <c r="IE129" s="103" t="str">
        <f t="shared" si="601"/>
        <v/>
      </c>
      <c r="IF129" s="104" t="str">
        <f t="shared" si="602"/>
        <v/>
      </c>
      <c r="IG129" s="105" t="str">
        <f t="shared" si="603"/>
        <v/>
      </c>
      <c r="IH129" s="2" t="str">
        <f t="shared" si="604"/>
        <v/>
      </c>
      <c r="II129" s="96"/>
      <c r="IJ129" s="286"/>
      <c r="IK129" s="291" t="str">
        <f t="shared" si="605"/>
        <v/>
      </c>
      <c r="IL129" s="292" t="str">
        <f t="shared" si="606"/>
        <v/>
      </c>
      <c r="IM129" s="293" t="str">
        <f t="shared" si="607"/>
        <v/>
      </c>
      <c r="IN129" s="293" t="str">
        <f t="shared" si="608"/>
        <v/>
      </c>
      <c r="IO129" s="294" t="str">
        <f t="shared" si="609"/>
        <v/>
      </c>
      <c r="IP129" s="295" t="str">
        <f t="shared" si="610"/>
        <v/>
      </c>
      <c r="IQ129" s="296" t="str">
        <f t="shared" si="611"/>
        <v/>
      </c>
      <c r="IR129" s="297" t="str">
        <f t="shared" si="612"/>
        <v/>
      </c>
      <c r="IS129" s="298" t="str">
        <f t="shared" si="613"/>
        <v/>
      </c>
      <c r="IT129" s="299" t="str">
        <f t="shared" si="614"/>
        <v/>
      </c>
      <c r="IU129" s="300"/>
      <c r="IV129" s="286"/>
      <c r="IW129" s="97" t="str">
        <f t="shared" si="565"/>
        <v/>
      </c>
      <c r="IX129" s="98" t="str">
        <f t="shared" si="566"/>
        <v/>
      </c>
      <c r="IY129" s="293" t="str">
        <f t="shared" si="360"/>
        <v/>
      </c>
      <c r="IZ129" s="293" t="str">
        <f t="shared" si="361"/>
        <v/>
      </c>
      <c r="JA129" s="101" t="str">
        <f t="shared" si="567"/>
        <v/>
      </c>
      <c r="JB129" s="102" t="str">
        <f t="shared" si="568"/>
        <v/>
      </c>
      <c r="JC129" s="103" t="str">
        <f t="shared" si="569"/>
        <v/>
      </c>
      <c r="JD129" s="104" t="str">
        <f t="shared" si="570"/>
        <v/>
      </c>
      <c r="JE129" s="105" t="str">
        <f t="shared" si="571"/>
        <v/>
      </c>
      <c r="JF129" s="2" t="str">
        <f t="shared" si="615"/>
        <v/>
      </c>
      <c r="JG129" s="96"/>
      <c r="JH129" s="286"/>
      <c r="JI129" s="106" t="str">
        <f t="shared" si="616"/>
        <v/>
      </c>
      <c r="JJ129" s="107" t="str">
        <f t="shared" si="617"/>
        <v/>
      </c>
      <c r="JK129" s="99"/>
      <c r="JL129" s="100"/>
      <c r="JM129" s="108" t="str">
        <f t="shared" si="618"/>
        <v/>
      </c>
      <c r="JN129" s="109" t="str">
        <f t="shared" si="619"/>
        <v/>
      </c>
      <c r="JO129" s="110" t="str">
        <f t="shared" si="620"/>
        <v/>
      </c>
      <c r="JP129" s="104" t="str">
        <f t="shared" si="621"/>
        <v/>
      </c>
      <c r="JQ129" s="111" t="str">
        <f t="shared" si="622"/>
        <v/>
      </c>
      <c r="JR129" s="2" t="str">
        <f t="shared" si="623"/>
        <v/>
      </c>
      <c r="JS129" s="96"/>
      <c r="JT129" s="286"/>
      <c r="JU129" s="106" t="str">
        <f t="shared" si="624"/>
        <v/>
      </c>
      <c r="JV129" s="107" t="str">
        <f t="shared" si="625"/>
        <v/>
      </c>
      <c r="JW129" s="99"/>
      <c r="JX129" s="100"/>
      <c r="JY129" s="108" t="str">
        <f t="shared" si="626"/>
        <v/>
      </c>
      <c r="JZ129" s="109" t="str">
        <f t="shared" si="627"/>
        <v/>
      </c>
      <c r="KA129" s="110" t="str">
        <f t="shared" si="628"/>
        <v/>
      </c>
      <c r="KB129" s="104" t="str">
        <f t="shared" si="629"/>
        <v/>
      </c>
      <c r="KC129" s="111" t="str">
        <f t="shared" si="630"/>
        <v/>
      </c>
      <c r="KD129" s="2" t="str">
        <f t="shared" si="631"/>
        <v/>
      </c>
      <c r="KE129" s="96"/>
      <c r="KF129" s="286"/>
    </row>
    <row r="130" spans="1:292" ht="13.5" customHeight="1" x14ac:dyDescent="0.2">
      <c r="A130" s="21"/>
      <c r="B130" s="2" t="s">
        <v>386</v>
      </c>
      <c r="C130" s="2" t="s">
        <v>387</v>
      </c>
      <c r="E130" s="97">
        <v>33340</v>
      </c>
      <c r="F130" s="98" t="s">
        <v>288</v>
      </c>
      <c r="G130" s="99">
        <v>33315</v>
      </c>
      <c r="H130" s="100">
        <v>33340</v>
      </c>
      <c r="I130" s="101" t="s">
        <v>770</v>
      </c>
      <c r="J130" s="102" t="s">
        <v>541</v>
      </c>
      <c r="K130" s="103" t="s">
        <v>620</v>
      </c>
      <c r="L130" s="104" t="s">
        <v>1328</v>
      </c>
      <c r="M130" s="105" t="s">
        <v>771</v>
      </c>
      <c r="N130" s="96" t="s">
        <v>504</v>
      </c>
      <c r="O130" s="96"/>
      <c r="P130" s="286"/>
      <c r="Q130" s="97" t="s">
        <v>286</v>
      </c>
      <c r="R130" s="98" t="s">
        <v>286</v>
      </c>
      <c r="S130" s="99" t="s">
        <v>286</v>
      </c>
      <c r="T130" s="100" t="s">
        <v>286</v>
      </c>
      <c r="U130" s="101" t="s">
        <v>286</v>
      </c>
      <c r="V130" s="102" t="s">
        <v>286</v>
      </c>
      <c r="W130" s="103" t="s">
        <v>286</v>
      </c>
      <c r="X130" s="104" t="s">
        <v>286</v>
      </c>
      <c r="Y130" s="105" t="s">
        <v>286</v>
      </c>
      <c r="Z130" s="2" t="s">
        <v>286</v>
      </c>
      <c r="AA130" s="96"/>
      <c r="AB130" s="286"/>
      <c r="AC130" s="97" t="s">
        <v>286</v>
      </c>
      <c r="AD130" s="98" t="s">
        <v>286</v>
      </c>
      <c r="AE130" s="99" t="s">
        <v>286</v>
      </c>
      <c r="AF130" s="100" t="s">
        <v>286</v>
      </c>
      <c r="AG130" s="101" t="s">
        <v>286</v>
      </c>
      <c r="AH130" s="102" t="s">
        <v>286</v>
      </c>
      <c r="AI130" s="103" t="s">
        <v>286</v>
      </c>
      <c r="AJ130" s="104" t="s">
        <v>286</v>
      </c>
      <c r="AK130" s="105" t="s">
        <v>286</v>
      </c>
      <c r="AM130" s="96"/>
      <c r="AN130" s="286"/>
      <c r="AO130" s="97" t="s">
        <v>286</v>
      </c>
      <c r="AP130" s="98" t="s">
        <v>286</v>
      </c>
      <c r="AQ130" s="99" t="s">
        <v>286</v>
      </c>
      <c r="AR130" s="100" t="s">
        <v>286</v>
      </c>
      <c r="AS130" s="101" t="s">
        <v>286</v>
      </c>
      <c r="AT130" s="102" t="s">
        <v>286</v>
      </c>
      <c r="AU130" s="103" t="s">
        <v>286</v>
      </c>
      <c r="AV130" s="104" t="s">
        <v>286</v>
      </c>
      <c r="AW130" s="105" t="s">
        <v>286</v>
      </c>
      <c r="AX130" s="2" t="s">
        <v>286</v>
      </c>
      <c r="AY130" s="96"/>
      <c r="AZ130" s="286"/>
      <c r="BA130" s="97" t="s">
        <v>286</v>
      </c>
      <c r="BB130" s="98" t="s">
        <v>286</v>
      </c>
      <c r="BC130" s="99" t="s">
        <v>286</v>
      </c>
      <c r="BD130" s="100" t="s">
        <v>286</v>
      </c>
      <c r="BE130" s="101" t="s">
        <v>286</v>
      </c>
      <c r="BF130" s="102" t="s">
        <v>286</v>
      </c>
      <c r="BG130" s="103" t="s">
        <v>286</v>
      </c>
      <c r="BH130" s="104" t="s">
        <v>286</v>
      </c>
      <c r="BI130" s="105" t="s">
        <v>286</v>
      </c>
      <c r="BJ130" s="2" t="s">
        <v>286</v>
      </c>
      <c r="BK130" s="96"/>
      <c r="BL130" s="286"/>
      <c r="BM130" s="97" t="s">
        <v>286</v>
      </c>
      <c r="BN130" s="98" t="s">
        <v>286</v>
      </c>
      <c r="BO130" s="99" t="s">
        <v>286</v>
      </c>
      <c r="BP130" s="100" t="s">
        <v>286</v>
      </c>
      <c r="BQ130" s="101" t="s">
        <v>286</v>
      </c>
      <c r="BR130" s="102" t="s">
        <v>286</v>
      </c>
      <c r="BS130" s="103" t="s">
        <v>286</v>
      </c>
      <c r="BT130" s="104" t="s">
        <v>286</v>
      </c>
      <c r="BU130" s="105" t="s">
        <v>286</v>
      </c>
      <c r="BV130" s="2" t="s">
        <v>286</v>
      </c>
      <c r="BW130" s="96"/>
      <c r="BX130" s="286"/>
      <c r="BY130" s="97" t="s">
        <v>286</v>
      </c>
      <c r="BZ130" s="98" t="s">
        <v>286</v>
      </c>
      <c r="CA130" s="99" t="s">
        <v>286</v>
      </c>
      <c r="CB130" s="100" t="s">
        <v>286</v>
      </c>
      <c r="CC130" s="101" t="s">
        <v>286</v>
      </c>
      <c r="CD130" s="102" t="s">
        <v>286</v>
      </c>
      <c r="CE130" s="103" t="s">
        <v>286</v>
      </c>
      <c r="CF130" s="104" t="s">
        <v>286</v>
      </c>
      <c r="CG130" s="105" t="s">
        <v>286</v>
      </c>
      <c r="CH130" s="2" t="s">
        <v>286</v>
      </c>
      <c r="CI130" s="96"/>
      <c r="CJ130" s="286"/>
      <c r="CK130" s="97">
        <v>36516</v>
      </c>
      <c r="CL130" s="98" t="s">
        <v>514</v>
      </c>
      <c r="CM130" s="99">
        <v>36332</v>
      </c>
      <c r="CN130" s="100">
        <v>36507</v>
      </c>
      <c r="CO130" s="101" t="s">
        <v>980</v>
      </c>
      <c r="CP130" s="102" t="s">
        <v>619</v>
      </c>
      <c r="CQ130" s="103" t="s">
        <v>531</v>
      </c>
      <c r="CR130" s="104" t="s">
        <v>1354</v>
      </c>
      <c r="CS130" s="105" t="s">
        <v>981</v>
      </c>
      <c r="CT130" s="2" t="s">
        <v>286</v>
      </c>
      <c r="CU130" s="96"/>
      <c r="CV130" s="286"/>
      <c r="CW130" s="97" t="s">
        <v>286</v>
      </c>
      <c r="CX130" s="98" t="s">
        <v>286</v>
      </c>
      <c r="CY130" s="99" t="s">
        <v>286</v>
      </c>
      <c r="CZ130" s="100" t="s">
        <v>286</v>
      </c>
      <c r="DA130" s="101" t="s">
        <v>286</v>
      </c>
      <c r="DB130" s="102" t="s">
        <v>286</v>
      </c>
      <c r="DC130" s="103" t="s">
        <v>286</v>
      </c>
      <c r="DD130" s="104" t="s">
        <v>286</v>
      </c>
      <c r="DE130" s="105" t="s">
        <v>286</v>
      </c>
      <c r="DF130" s="2" t="s">
        <v>286</v>
      </c>
      <c r="DG130" s="96"/>
      <c r="DH130" s="286"/>
      <c r="DI130" s="97">
        <v>37053</v>
      </c>
      <c r="DJ130" s="98" t="s">
        <v>516</v>
      </c>
      <c r="DK130" s="99">
        <v>37048</v>
      </c>
      <c r="DL130" s="100">
        <v>37053</v>
      </c>
      <c r="DM130" s="101" t="s">
        <v>960</v>
      </c>
      <c r="DN130" s="102" t="s">
        <v>566</v>
      </c>
      <c r="DO130" s="103" t="s">
        <v>620</v>
      </c>
      <c r="DP130" s="104" t="s">
        <v>1403</v>
      </c>
      <c r="DQ130" s="105" t="s">
        <v>961</v>
      </c>
      <c r="DR130" s="2" t="s">
        <v>286</v>
      </c>
      <c r="DS130" s="96"/>
      <c r="DT130" s="286"/>
      <c r="DU130" s="97" t="s">
        <v>286</v>
      </c>
      <c r="DV130" s="98" t="s">
        <v>286</v>
      </c>
      <c r="DW130" s="99"/>
      <c r="DX130" s="100"/>
      <c r="DY130" s="101" t="s">
        <v>286</v>
      </c>
      <c r="DZ130" s="102" t="s">
        <v>286</v>
      </c>
      <c r="EA130" s="103" t="s">
        <v>286</v>
      </c>
      <c r="EB130" s="104" t="s">
        <v>286</v>
      </c>
      <c r="EC130" s="105" t="s">
        <v>286</v>
      </c>
      <c r="EE130" s="96"/>
      <c r="EF130" s="286"/>
      <c r="EG130" s="97" t="s">
        <v>286</v>
      </c>
      <c r="EH130" s="98" t="s">
        <v>286</v>
      </c>
      <c r="EI130" s="99"/>
      <c r="EJ130" s="100"/>
      <c r="EK130" s="101" t="s">
        <v>286</v>
      </c>
      <c r="EL130" s="102" t="s">
        <v>286</v>
      </c>
      <c r="EM130" s="103" t="s">
        <v>286</v>
      </c>
      <c r="EN130" s="104" t="s">
        <v>286</v>
      </c>
      <c r="EO130" s="105" t="s">
        <v>286</v>
      </c>
      <c r="EQ130" s="96"/>
      <c r="ER130" s="286"/>
      <c r="ES130" s="97" t="s">
        <v>286</v>
      </c>
      <c r="ET130" s="98" t="s">
        <v>286</v>
      </c>
      <c r="EU130" s="99" t="s">
        <v>286</v>
      </c>
      <c r="EV130" s="100" t="s">
        <v>286</v>
      </c>
      <c r="EW130" s="101" t="s">
        <v>286</v>
      </c>
      <c r="EX130" s="102" t="s">
        <v>286</v>
      </c>
      <c r="EY130" s="103" t="s">
        <v>286</v>
      </c>
      <c r="EZ130" s="104" t="s">
        <v>286</v>
      </c>
      <c r="FA130" s="105" t="s">
        <v>286</v>
      </c>
      <c r="FB130" s="2" t="s">
        <v>286</v>
      </c>
      <c r="FC130" s="96"/>
      <c r="FD130" s="286"/>
      <c r="FE130" s="97" t="s">
        <v>286</v>
      </c>
      <c r="FF130" s="98" t="s">
        <v>286</v>
      </c>
      <c r="FG130" s="99" t="s">
        <v>286</v>
      </c>
      <c r="FH130" s="100" t="s">
        <v>286</v>
      </c>
      <c r="FI130" s="101" t="s">
        <v>286</v>
      </c>
      <c r="FJ130" s="102" t="s">
        <v>286</v>
      </c>
      <c r="FK130" s="103" t="s">
        <v>286</v>
      </c>
      <c r="FL130" s="104" t="s">
        <v>286</v>
      </c>
      <c r="FM130" s="105" t="s">
        <v>286</v>
      </c>
      <c r="FO130" s="96"/>
      <c r="FP130" s="286"/>
      <c r="FQ130" s="97" t="s">
        <v>286</v>
      </c>
      <c r="FR130" s="98" t="s">
        <v>286</v>
      </c>
      <c r="FS130" s="99" t="s">
        <v>286</v>
      </c>
      <c r="FT130" s="100" t="s">
        <v>286</v>
      </c>
      <c r="FU130" s="101" t="s">
        <v>286</v>
      </c>
      <c r="FV130" s="102" t="s">
        <v>286</v>
      </c>
      <c r="FW130" s="103" t="s">
        <v>286</v>
      </c>
      <c r="FX130" s="104" t="s">
        <v>286</v>
      </c>
      <c r="FY130" s="105" t="s">
        <v>286</v>
      </c>
      <c r="GA130" s="96"/>
      <c r="GB130" s="286"/>
      <c r="GC130" s="97" t="s">
        <v>286</v>
      </c>
      <c r="GD130" s="98" t="s">
        <v>286</v>
      </c>
      <c r="GE130" s="99" t="s">
        <v>286</v>
      </c>
      <c r="GF130" s="100" t="s">
        <v>286</v>
      </c>
      <c r="GG130" s="101" t="s">
        <v>286</v>
      </c>
      <c r="GH130" s="102" t="s">
        <v>286</v>
      </c>
      <c r="GI130" s="103" t="s">
        <v>286</v>
      </c>
      <c r="GJ130" s="104" t="s">
        <v>286</v>
      </c>
      <c r="GK130" s="105" t="s">
        <v>286</v>
      </c>
      <c r="GL130" s="2" t="s">
        <v>286</v>
      </c>
      <c r="GM130" s="96"/>
      <c r="GN130" s="286"/>
      <c r="GO130" s="97" t="str">
        <f t="shared" si="572"/>
        <v/>
      </c>
      <c r="GP130" s="98" t="str">
        <f t="shared" si="573"/>
        <v/>
      </c>
      <c r="GQ130" s="99" t="str">
        <f t="shared" si="574"/>
        <v/>
      </c>
      <c r="GR130" s="100" t="str">
        <f t="shared" si="575"/>
        <v/>
      </c>
      <c r="GS130" s="101" t="str">
        <f t="shared" si="576"/>
        <v/>
      </c>
      <c r="GT130" s="102" t="str">
        <f t="shared" si="577"/>
        <v/>
      </c>
      <c r="GU130" s="103" t="str">
        <f t="shared" si="578"/>
        <v/>
      </c>
      <c r="GV130" s="104" t="str">
        <f t="shared" si="579"/>
        <v/>
      </c>
      <c r="GW130" s="105" t="str">
        <f t="shared" si="580"/>
        <v/>
      </c>
      <c r="GX130" s="2" t="str">
        <f t="shared" si="581"/>
        <v/>
      </c>
      <c r="GY130" s="96"/>
      <c r="GZ130" s="286"/>
      <c r="HA130" s="97" t="str">
        <f t="shared" si="582"/>
        <v/>
      </c>
      <c r="HB130" s="98" t="str">
        <f t="shared" si="583"/>
        <v/>
      </c>
      <c r="HC130" s="293" t="str">
        <f t="shared" si="430"/>
        <v/>
      </c>
      <c r="HD130" s="293" t="str">
        <f t="shared" si="431"/>
        <v/>
      </c>
      <c r="HE130" s="101" t="str">
        <f t="shared" si="584"/>
        <v/>
      </c>
      <c r="HF130" s="102" t="str">
        <f t="shared" si="585"/>
        <v/>
      </c>
      <c r="HG130" s="103" t="str">
        <f t="shared" si="586"/>
        <v/>
      </c>
      <c r="HH130" s="104" t="str">
        <f t="shared" si="587"/>
        <v/>
      </c>
      <c r="HI130" s="105" t="str">
        <f t="shared" si="588"/>
        <v/>
      </c>
      <c r="HJ130" s="2" t="str">
        <f t="shared" si="589"/>
        <v/>
      </c>
      <c r="HK130" s="96"/>
      <c r="HL130" s="286"/>
      <c r="HM130" s="97" t="str">
        <f t="shared" si="590"/>
        <v/>
      </c>
      <c r="HN130" s="98" t="str">
        <f t="shared" si="591"/>
        <v/>
      </c>
      <c r="HO130" s="293" t="str">
        <f t="shared" si="482"/>
        <v/>
      </c>
      <c r="HP130" s="293" t="str">
        <f t="shared" si="483"/>
        <v/>
      </c>
      <c r="HQ130" s="101" t="str">
        <f t="shared" si="592"/>
        <v/>
      </c>
      <c r="HR130" s="102" t="str">
        <f t="shared" si="593"/>
        <v/>
      </c>
      <c r="HS130" s="103" t="str">
        <f t="shared" si="594"/>
        <v/>
      </c>
      <c r="HT130" s="104" t="str">
        <f t="shared" si="357"/>
        <v/>
      </c>
      <c r="HU130" s="105" t="str">
        <f t="shared" si="595"/>
        <v/>
      </c>
      <c r="HV130" s="2" t="str">
        <f t="shared" si="596"/>
        <v/>
      </c>
      <c r="HW130" s="96"/>
      <c r="HX130" s="286"/>
      <c r="HY130" s="97" t="str">
        <f t="shared" si="597"/>
        <v/>
      </c>
      <c r="HZ130" s="98" t="str">
        <f t="shared" si="598"/>
        <v/>
      </c>
      <c r="IA130" s="293" t="str">
        <f t="shared" si="418"/>
        <v/>
      </c>
      <c r="IB130" s="293" t="str">
        <f t="shared" si="419"/>
        <v/>
      </c>
      <c r="IC130" s="101" t="str">
        <f t="shared" si="599"/>
        <v/>
      </c>
      <c r="ID130" s="102" t="str">
        <f t="shared" si="600"/>
        <v/>
      </c>
      <c r="IE130" s="103" t="str">
        <f t="shared" si="601"/>
        <v/>
      </c>
      <c r="IF130" s="104" t="str">
        <f t="shared" si="602"/>
        <v/>
      </c>
      <c r="IG130" s="105" t="str">
        <f t="shared" si="603"/>
        <v/>
      </c>
      <c r="IH130" s="2" t="str">
        <f t="shared" si="604"/>
        <v/>
      </c>
      <c r="II130" s="96"/>
      <c r="IJ130" s="286"/>
      <c r="IK130" s="291" t="str">
        <f t="shared" si="605"/>
        <v/>
      </c>
      <c r="IL130" s="292" t="str">
        <f t="shared" si="606"/>
        <v/>
      </c>
      <c r="IM130" s="293" t="str">
        <f t="shared" si="607"/>
        <v/>
      </c>
      <c r="IN130" s="293" t="str">
        <f t="shared" si="608"/>
        <v/>
      </c>
      <c r="IO130" s="294" t="str">
        <f t="shared" si="609"/>
        <v/>
      </c>
      <c r="IP130" s="295" t="str">
        <f t="shared" si="610"/>
        <v/>
      </c>
      <c r="IQ130" s="296" t="str">
        <f t="shared" si="611"/>
        <v/>
      </c>
      <c r="IR130" s="297" t="str">
        <f t="shared" si="612"/>
        <v/>
      </c>
      <c r="IS130" s="298" t="str">
        <f t="shared" si="613"/>
        <v/>
      </c>
      <c r="IT130" s="299" t="str">
        <f t="shared" si="614"/>
        <v/>
      </c>
      <c r="IU130" s="300"/>
      <c r="IV130" s="286"/>
      <c r="IW130" s="97" t="str">
        <f t="shared" si="565"/>
        <v/>
      </c>
      <c r="IX130" s="98" t="str">
        <f t="shared" si="566"/>
        <v/>
      </c>
      <c r="IY130" s="293" t="str">
        <f t="shared" si="360"/>
        <v/>
      </c>
      <c r="IZ130" s="293" t="str">
        <f t="shared" si="361"/>
        <v/>
      </c>
      <c r="JA130" s="101" t="str">
        <f t="shared" si="567"/>
        <v/>
      </c>
      <c r="JB130" s="102" t="str">
        <f t="shared" si="568"/>
        <v/>
      </c>
      <c r="JC130" s="103" t="str">
        <f t="shared" si="569"/>
        <v/>
      </c>
      <c r="JD130" s="104" t="str">
        <f t="shared" si="570"/>
        <v/>
      </c>
      <c r="JE130" s="105" t="str">
        <f t="shared" si="571"/>
        <v/>
      </c>
      <c r="JF130" s="2" t="str">
        <f t="shared" si="615"/>
        <v/>
      </c>
      <c r="JG130" s="96"/>
      <c r="JH130" s="286"/>
      <c r="JI130" s="106" t="str">
        <f t="shared" si="616"/>
        <v/>
      </c>
      <c r="JJ130" s="107" t="str">
        <f t="shared" si="617"/>
        <v/>
      </c>
      <c r="JK130" s="99"/>
      <c r="JL130" s="100"/>
      <c r="JM130" s="108" t="str">
        <f t="shared" si="618"/>
        <v/>
      </c>
      <c r="JN130" s="109" t="str">
        <f t="shared" si="619"/>
        <v/>
      </c>
      <c r="JO130" s="110" t="str">
        <f t="shared" si="620"/>
        <v/>
      </c>
      <c r="JP130" s="104" t="str">
        <f t="shared" si="621"/>
        <v/>
      </c>
      <c r="JQ130" s="111" t="str">
        <f t="shared" si="622"/>
        <v/>
      </c>
      <c r="JR130" s="2" t="str">
        <f t="shared" si="623"/>
        <v/>
      </c>
      <c r="JS130" s="96"/>
      <c r="JT130" s="286"/>
      <c r="JU130" s="106" t="str">
        <f t="shared" si="624"/>
        <v/>
      </c>
      <c r="JV130" s="107" t="str">
        <f t="shared" si="625"/>
        <v/>
      </c>
      <c r="JW130" s="99"/>
      <c r="JX130" s="100"/>
      <c r="JY130" s="108" t="str">
        <f t="shared" si="626"/>
        <v/>
      </c>
      <c r="JZ130" s="109" t="str">
        <f t="shared" si="627"/>
        <v/>
      </c>
      <c r="KA130" s="110" t="str">
        <f t="shared" si="628"/>
        <v/>
      </c>
      <c r="KB130" s="104" t="str">
        <f t="shared" si="629"/>
        <v/>
      </c>
      <c r="KC130" s="111" t="str">
        <f t="shared" si="630"/>
        <v/>
      </c>
      <c r="KD130" s="2" t="str">
        <f t="shared" si="631"/>
        <v/>
      </c>
      <c r="KE130" s="96"/>
      <c r="KF130" s="286"/>
    </row>
    <row r="131" spans="1:292" ht="13.5" customHeight="1" x14ac:dyDescent="0.2">
      <c r="A131" s="21"/>
      <c r="B131" s="2" t="s">
        <v>390</v>
      </c>
      <c r="C131" s="2" t="s">
        <v>391</v>
      </c>
      <c r="E131" s="97" t="s">
        <v>286</v>
      </c>
      <c r="F131" s="98" t="s">
        <v>286</v>
      </c>
      <c r="G131" s="99"/>
      <c r="H131" s="100"/>
      <c r="I131" s="101" t="s">
        <v>286</v>
      </c>
      <c r="J131" s="102" t="s">
        <v>286</v>
      </c>
      <c r="K131" s="103" t="s">
        <v>286</v>
      </c>
      <c r="L131" s="104" t="s">
        <v>286</v>
      </c>
      <c r="M131" s="105" t="s">
        <v>286</v>
      </c>
      <c r="O131" s="96"/>
      <c r="P131" s="286"/>
      <c r="Q131" s="97" t="s">
        <v>286</v>
      </c>
      <c r="R131" s="98" t="s">
        <v>286</v>
      </c>
      <c r="S131" s="99"/>
      <c r="T131" s="100"/>
      <c r="U131" s="101" t="s">
        <v>286</v>
      </c>
      <c r="V131" s="102" t="s">
        <v>286</v>
      </c>
      <c r="W131" s="103" t="s">
        <v>286</v>
      </c>
      <c r="X131" s="104" t="s">
        <v>286</v>
      </c>
      <c r="Y131" s="105" t="s">
        <v>286</v>
      </c>
      <c r="Z131" s="2" t="s">
        <v>286</v>
      </c>
      <c r="AA131" s="96"/>
      <c r="AB131" s="286"/>
      <c r="AC131" s="97" t="s">
        <v>286</v>
      </c>
      <c r="AD131" s="98" t="s">
        <v>286</v>
      </c>
      <c r="AE131" s="99"/>
      <c r="AF131" s="100"/>
      <c r="AG131" s="101" t="s">
        <v>286</v>
      </c>
      <c r="AH131" s="102" t="s">
        <v>286</v>
      </c>
      <c r="AI131" s="103" t="s">
        <v>286</v>
      </c>
      <c r="AJ131" s="104" t="s">
        <v>286</v>
      </c>
      <c r="AK131" s="105" t="s">
        <v>286</v>
      </c>
      <c r="AM131" s="96"/>
      <c r="AN131" s="286"/>
      <c r="AO131" s="97" t="s">
        <v>286</v>
      </c>
      <c r="AP131" s="98" t="s">
        <v>286</v>
      </c>
      <c r="AQ131" s="99"/>
      <c r="AR131" s="100"/>
      <c r="AS131" s="101" t="s">
        <v>286</v>
      </c>
      <c r="AT131" s="102" t="s">
        <v>286</v>
      </c>
      <c r="AU131" s="103" t="s">
        <v>286</v>
      </c>
      <c r="AV131" s="104" t="s">
        <v>286</v>
      </c>
      <c r="AW131" s="105" t="s">
        <v>286</v>
      </c>
      <c r="AX131" s="2" t="s">
        <v>286</v>
      </c>
      <c r="AY131" s="96"/>
      <c r="AZ131" s="286"/>
      <c r="BA131" s="97" t="s">
        <v>286</v>
      </c>
      <c r="BB131" s="98" t="s">
        <v>286</v>
      </c>
      <c r="BC131" s="99"/>
      <c r="BD131" s="100"/>
      <c r="BE131" s="101" t="s">
        <v>286</v>
      </c>
      <c r="BF131" s="102" t="s">
        <v>286</v>
      </c>
      <c r="BG131" s="103" t="s">
        <v>286</v>
      </c>
      <c r="BH131" s="104" t="s">
        <v>286</v>
      </c>
      <c r="BI131" s="105" t="s">
        <v>286</v>
      </c>
      <c r="BJ131" s="2" t="s">
        <v>286</v>
      </c>
      <c r="BK131" s="96"/>
      <c r="BL131" s="286"/>
      <c r="BM131" s="97" t="s">
        <v>286</v>
      </c>
      <c r="BN131" s="98" t="s">
        <v>286</v>
      </c>
      <c r="BO131" s="99"/>
      <c r="BP131" s="100"/>
      <c r="BQ131" s="101" t="s">
        <v>286</v>
      </c>
      <c r="BR131" s="102" t="s">
        <v>286</v>
      </c>
      <c r="BS131" s="103" t="s">
        <v>286</v>
      </c>
      <c r="BT131" s="104" t="s">
        <v>286</v>
      </c>
      <c r="BU131" s="105" t="s">
        <v>286</v>
      </c>
      <c r="BV131" s="2" t="s">
        <v>286</v>
      </c>
      <c r="BW131" s="96"/>
      <c r="BX131" s="286"/>
      <c r="BY131" s="97" t="s">
        <v>286</v>
      </c>
      <c r="BZ131" s="98" t="s">
        <v>286</v>
      </c>
      <c r="CA131" s="99"/>
      <c r="CB131" s="100"/>
      <c r="CC131" s="101" t="s">
        <v>286</v>
      </c>
      <c r="CD131" s="102" t="s">
        <v>286</v>
      </c>
      <c r="CE131" s="103" t="s">
        <v>286</v>
      </c>
      <c r="CF131" s="104" t="s">
        <v>286</v>
      </c>
      <c r="CG131" s="105" t="s">
        <v>286</v>
      </c>
      <c r="CH131" s="2" t="s">
        <v>286</v>
      </c>
      <c r="CI131" s="96"/>
      <c r="CJ131" s="286"/>
      <c r="CK131" s="97" t="s">
        <v>286</v>
      </c>
      <c r="CL131" s="98" t="s">
        <v>286</v>
      </c>
      <c r="CM131" s="99"/>
      <c r="CN131" s="100"/>
      <c r="CO131" s="101" t="s">
        <v>286</v>
      </c>
      <c r="CP131" s="102" t="s">
        <v>286</v>
      </c>
      <c r="CQ131" s="103" t="s">
        <v>286</v>
      </c>
      <c r="CR131" s="104" t="s">
        <v>286</v>
      </c>
      <c r="CS131" s="105" t="s">
        <v>286</v>
      </c>
      <c r="CT131" s="2" t="s">
        <v>286</v>
      </c>
      <c r="CU131" s="96"/>
      <c r="CV131" s="286"/>
      <c r="CW131" s="97" t="s">
        <v>286</v>
      </c>
      <c r="CX131" s="98" t="s">
        <v>286</v>
      </c>
      <c r="CY131" s="99"/>
      <c r="CZ131" s="100"/>
      <c r="DA131" s="101" t="s">
        <v>286</v>
      </c>
      <c r="DB131" s="102" t="s">
        <v>286</v>
      </c>
      <c r="DC131" s="103" t="s">
        <v>286</v>
      </c>
      <c r="DD131" s="104" t="s">
        <v>286</v>
      </c>
      <c r="DE131" s="105" t="s">
        <v>286</v>
      </c>
      <c r="DF131" s="2" t="s">
        <v>286</v>
      </c>
      <c r="DG131" s="96"/>
      <c r="DH131" s="286"/>
      <c r="DI131" s="97" t="s">
        <v>286</v>
      </c>
      <c r="DJ131" s="98" t="s">
        <v>286</v>
      </c>
      <c r="DK131" s="99"/>
      <c r="DL131" s="100"/>
      <c r="DM131" s="101" t="s">
        <v>286</v>
      </c>
      <c r="DN131" s="102" t="s">
        <v>286</v>
      </c>
      <c r="DO131" s="103" t="s">
        <v>286</v>
      </c>
      <c r="DP131" s="104" t="s">
        <v>286</v>
      </c>
      <c r="DQ131" s="105" t="s">
        <v>286</v>
      </c>
      <c r="DR131" s="2" t="s">
        <v>286</v>
      </c>
      <c r="DS131" s="96"/>
      <c r="DT131" s="286"/>
      <c r="DU131" s="97" t="s">
        <v>286</v>
      </c>
      <c r="DV131" s="98" t="s">
        <v>286</v>
      </c>
      <c r="DW131" s="99"/>
      <c r="DX131" s="100"/>
      <c r="DY131" s="101" t="s">
        <v>286</v>
      </c>
      <c r="DZ131" s="102" t="s">
        <v>286</v>
      </c>
      <c r="EA131" s="103" t="s">
        <v>286</v>
      </c>
      <c r="EB131" s="104" t="s">
        <v>286</v>
      </c>
      <c r="EC131" s="105" t="s">
        <v>286</v>
      </c>
      <c r="EE131" s="96"/>
      <c r="EF131" s="286"/>
      <c r="EG131" s="97" t="s">
        <v>286</v>
      </c>
      <c r="EH131" s="98" t="s">
        <v>286</v>
      </c>
      <c r="EI131" s="99"/>
      <c r="EJ131" s="100"/>
      <c r="EK131" s="101" t="s">
        <v>286</v>
      </c>
      <c r="EL131" s="102" t="s">
        <v>286</v>
      </c>
      <c r="EM131" s="103" t="s">
        <v>286</v>
      </c>
      <c r="EN131" s="104" t="s">
        <v>286</v>
      </c>
      <c r="EO131" s="105" t="s">
        <v>286</v>
      </c>
      <c r="EQ131" s="96"/>
      <c r="ER131" s="286"/>
      <c r="ES131" s="97" t="s">
        <v>286</v>
      </c>
      <c r="ET131" s="98" t="s">
        <v>286</v>
      </c>
      <c r="EU131" s="99"/>
      <c r="EV131" s="100"/>
      <c r="EW131" s="101" t="s">
        <v>286</v>
      </c>
      <c r="EX131" s="102" t="s">
        <v>286</v>
      </c>
      <c r="EY131" s="103" t="s">
        <v>286</v>
      </c>
      <c r="EZ131" s="104" t="s">
        <v>286</v>
      </c>
      <c r="FA131" s="105" t="s">
        <v>286</v>
      </c>
      <c r="FB131" s="2" t="s">
        <v>286</v>
      </c>
      <c r="FC131" s="96"/>
      <c r="FD131" s="286"/>
      <c r="FE131" s="97">
        <v>40863</v>
      </c>
      <c r="FF131" s="98" t="s">
        <v>520</v>
      </c>
      <c r="FG131" s="99">
        <v>39576</v>
      </c>
      <c r="FH131" s="99">
        <v>40161</v>
      </c>
      <c r="FI131" s="101" t="s">
        <v>984</v>
      </c>
      <c r="FJ131" s="102" t="s">
        <v>734</v>
      </c>
      <c r="FK131" s="103" t="s">
        <v>531</v>
      </c>
      <c r="FL131" s="104" t="s">
        <v>1357</v>
      </c>
      <c r="FM131" s="105" t="s">
        <v>985</v>
      </c>
      <c r="FO131" s="96"/>
      <c r="FP131" s="286"/>
      <c r="FQ131" s="97" t="s">
        <v>286</v>
      </c>
      <c r="FR131" s="98" t="s">
        <v>286</v>
      </c>
      <c r="FS131" s="99" t="s">
        <v>286</v>
      </c>
      <c r="FT131" s="100" t="s">
        <v>286</v>
      </c>
      <c r="FU131" s="101" t="s">
        <v>286</v>
      </c>
      <c r="FV131" s="102" t="s">
        <v>286</v>
      </c>
      <c r="FW131" s="103" t="s">
        <v>286</v>
      </c>
      <c r="FX131" s="104" t="s">
        <v>286</v>
      </c>
      <c r="FY131" s="105" t="s">
        <v>286</v>
      </c>
      <c r="GA131" s="96"/>
      <c r="GB131" s="286"/>
      <c r="GC131" s="97" t="s">
        <v>286</v>
      </c>
      <c r="GD131" s="98" t="s">
        <v>286</v>
      </c>
      <c r="GE131" s="99" t="s">
        <v>286</v>
      </c>
      <c r="GF131" s="100" t="s">
        <v>286</v>
      </c>
      <c r="GG131" s="101" t="s">
        <v>286</v>
      </c>
      <c r="GH131" s="102" t="s">
        <v>286</v>
      </c>
      <c r="GI131" s="103" t="s">
        <v>286</v>
      </c>
      <c r="GJ131" s="104" t="s">
        <v>286</v>
      </c>
      <c r="GK131" s="105" t="s">
        <v>286</v>
      </c>
      <c r="GL131" s="2" t="s">
        <v>286</v>
      </c>
      <c r="GM131" s="96"/>
      <c r="GN131" s="286"/>
      <c r="GO131" s="97" t="str">
        <f t="shared" si="572"/>
        <v/>
      </c>
      <c r="GP131" s="98" t="str">
        <f t="shared" si="573"/>
        <v/>
      </c>
      <c r="GQ131" s="99" t="str">
        <f t="shared" si="574"/>
        <v/>
      </c>
      <c r="GR131" s="100" t="str">
        <f t="shared" si="575"/>
        <v/>
      </c>
      <c r="GS131" s="101" t="str">
        <f t="shared" si="576"/>
        <v/>
      </c>
      <c r="GT131" s="102" t="str">
        <f t="shared" si="577"/>
        <v/>
      </c>
      <c r="GU131" s="103" t="str">
        <f t="shared" si="578"/>
        <v/>
      </c>
      <c r="GV131" s="104" t="str">
        <f t="shared" si="579"/>
        <v/>
      </c>
      <c r="GW131" s="105" t="str">
        <f t="shared" si="580"/>
        <v/>
      </c>
      <c r="GX131" s="2" t="str">
        <f t="shared" si="581"/>
        <v/>
      </c>
      <c r="GY131" s="96"/>
      <c r="GZ131" s="286"/>
      <c r="HA131" s="97" t="str">
        <f t="shared" si="582"/>
        <v/>
      </c>
      <c r="HB131" s="98" t="str">
        <f t="shared" si="583"/>
        <v/>
      </c>
      <c r="HC131" s="293" t="str">
        <f t="shared" si="430"/>
        <v/>
      </c>
      <c r="HD131" s="293" t="str">
        <f t="shared" si="431"/>
        <v/>
      </c>
      <c r="HE131" s="101" t="str">
        <f t="shared" si="584"/>
        <v/>
      </c>
      <c r="HF131" s="102" t="str">
        <f t="shared" si="585"/>
        <v/>
      </c>
      <c r="HG131" s="103" t="str">
        <f t="shared" si="586"/>
        <v/>
      </c>
      <c r="HH131" s="104" t="str">
        <f t="shared" si="587"/>
        <v/>
      </c>
      <c r="HI131" s="105" t="str">
        <f t="shared" si="588"/>
        <v/>
      </c>
      <c r="HJ131" s="2" t="str">
        <f t="shared" si="589"/>
        <v/>
      </c>
      <c r="HK131" s="96"/>
      <c r="HL131" s="286"/>
      <c r="HM131" s="97" t="str">
        <f t="shared" si="590"/>
        <v/>
      </c>
      <c r="HN131" s="98" t="str">
        <f t="shared" si="591"/>
        <v/>
      </c>
      <c r="HO131" s="293" t="str">
        <f t="shared" si="482"/>
        <v/>
      </c>
      <c r="HP131" s="293" t="str">
        <f t="shared" si="483"/>
        <v/>
      </c>
      <c r="HQ131" s="101" t="str">
        <f t="shared" si="592"/>
        <v/>
      </c>
      <c r="HR131" s="102" t="str">
        <f t="shared" si="593"/>
        <v/>
      </c>
      <c r="HS131" s="103" t="str">
        <f t="shared" si="594"/>
        <v/>
      </c>
      <c r="HT131" s="104" t="str">
        <f t="shared" si="357"/>
        <v/>
      </c>
      <c r="HU131" s="105" t="str">
        <f t="shared" si="595"/>
        <v/>
      </c>
      <c r="HV131" s="2" t="str">
        <f t="shared" si="596"/>
        <v/>
      </c>
      <c r="HW131" s="96"/>
      <c r="HX131" s="286"/>
      <c r="HY131" s="97" t="str">
        <f t="shared" si="597"/>
        <v/>
      </c>
      <c r="HZ131" s="98" t="str">
        <f t="shared" si="598"/>
        <v/>
      </c>
      <c r="IA131" s="293" t="str">
        <f t="shared" si="418"/>
        <v/>
      </c>
      <c r="IB131" s="293" t="str">
        <f t="shared" si="419"/>
        <v/>
      </c>
      <c r="IC131" s="101" t="str">
        <f t="shared" si="599"/>
        <v/>
      </c>
      <c r="ID131" s="102" t="str">
        <f t="shared" si="600"/>
        <v/>
      </c>
      <c r="IE131" s="103" t="str">
        <f t="shared" si="601"/>
        <v/>
      </c>
      <c r="IF131" s="104" t="str">
        <f t="shared" si="602"/>
        <v/>
      </c>
      <c r="IG131" s="105" t="str">
        <f t="shared" si="603"/>
        <v/>
      </c>
      <c r="IH131" s="2" t="str">
        <f t="shared" si="604"/>
        <v/>
      </c>
      <c r="II131" s="96"/>
      <c r="IJ131" s="286"/>
      <c r="IK131" s="291" t="str">
        <f t="shared" si="605"/>
        <v/>
      </c>
      <c r="IL131" s="292" t="str">
        <f t="shared" si="606"/>
        <v/>
      </c>
      <c r="IM131" s="293" t="str">
        <f t="shared" si="607"/>
        <v/>
      </c>
      <c r="IN131" s="293" t="str">
        <f t="shared" si="608"/>
        <v/>
      </c>
      <c r="IO131" s="294" t="str">
        <f t="shared" si="609"/>
        <v/>
      </c>
      <c r="IP131" s="295" t="str">
        <f t="shared" si="610"/>
        <v/>
      </c>
      <c r="IQ131" s="296" t="str">
        <f t="shared" si="611"/>
        <v/>
      </c>
      <c r="IR131" s="297" t="str">
        <f t="shared" si="612"/>
        <v/>
      </c>
      <c r="IS131" s="298" t="str">
        <f t="shared" si="613"/>
        <v/>
      </c>
      <c r="IT131" s="299" t="str">
        <f t="shared" si="614"/>
        <v/>
      </c>
      <c r="IU131" s="300"/>
      <c r="IV131" s="286"/>
      <c r="IW131" s="97" t="str">
        <f t="shared" si="565"/>
        <v/>
      </c>
      <c r="IX131" s="98" t="str">
        <f t="shared" si="566"/>
        <v/>
      </c>
      <c r="IY131" s="293" t="str">
        <f t="shared" si="360"/>
        <v/>
      </c>
      <c r="IZ131" s="293" t="str">
        <f t="shared" si="361"/>
        <v/>
      </c>
      <c r="JA131" s="101" t="str">
        <f t="shared" si="567"/>
        <v/>
      </c>
      <c r="JB131" s="102" t="str">
        <f t="shared" si="568"/>
        <v/>
      </c>
      <c r="JC131" s="103" t="str">
        <f t="shared" si="569"/>
        <v/>
      </c>
      <c r="JD131" s="104" t="str">
        <f t="shared" si="570"/>
        <v/>
      </c>
      <c r="JE131" s="105" t="str">
        <f t="shared" si="571"/>
        <v/>
      </c>
      <c r="JF131" s="2" t="str">
        <f t="shared" si="615"/>
        <v/>
      </c>
      <c r="JG131" s="96"/>
      <c r="JH131" s="286"/>
      <c r="JI131" s="106" t="str">
        <f t="shared" si="616"/>
        <v/>
      </c>
      <c r="JJ131" s="107" t="str">
        <f t="shared" si="617"/>
        <v/>
      </c>
      <c r="JK131" s="99"/>
      <c r="JL131" s="100"/>
      <c r="JM131" s="108" t="str">
        <f t="shared" si="618"/>
        <v/>
      </c>
      <c r="JN131" s="109" t="str">
        <f t="shared" si="619"/>
        <v/>
      </c>
      <c r="JO131" s="110" t="str">
        <f t="shared" si="620"/>
        <v/>
      </c>
      <c r="JP131" s="104" t="str">
        <f t="shared" si="621"/>
        <v/>
      </c>
      <c r="JQ131" s="111" t="str">
        <f t="shared" si="622"/>
        <v/>
      </c>
      <c r="JR131" s="2" t="str">
        <f t="shared" si="623"/>
        <v/>
      </c>
      <c r="JS131" s="96"/>
      <c r="JT131" s="286"/>
      <c r="JU131" s="106" t="str">
        <f t="shared" si="624"/>
        <v/>
      </c>
      <c r="JV131" s="107" t="str">
        <f t="shared" si="625"/>
        <v/>
      </c>
      <c r="JW131" s="99"/>
      <c r="JX131" s="100"/>
      <c r="JY131" s="108" t="str">
        <f t="shared" si="626"/>
        <v/>
      </c>
      <c r="JZ131" s="109" t="str">
        <f t="shared" si="627"/>
        <v/>
      </c>
      <c r="KA131" s="110" t="str">
        <f t="shared" si="628"/>
        <v/>
      </c>
      <c r="KB131" s="104" t="str">
        <f t="shared" si="629"/>
        <v/>
      </c>
      <c r="KC131" s="111" t="str">
        <f t="shared" si="630"/>
        <v/>
      </c>
      <c r="KD131" s="2" t="str">
        <f t="shared" si="631"/>
        <v/>
      </c>
      <c r="KE131" s="96"/>
      <c r="KF131" s="286"/>
    </row>
    <row r="132" spans="1:292" ht="13.5" customHeight="1" x14ac:dyDescent="0.2">
      <c r="A132" s="21"/>
      <c r="B132" s="2" t="s">
        <v>392</v>
      </c>
      <c r="C132" s="2" t="s">
        <v>393</v>
      </c>
      <c r="E132" s="97" t="s">
        <v>286</v>
      </c>
      <c r="F132" s="98" t="s">
        <v>286</v>
      </c>
      <c r="G132" s="99"/>
      <c r="H132" s="100"/>
      <c r="I132" s="101" t="s">
        <v>286</v>
      </c>
      <c r="J132" s="102" t="s">
        <v>286</v>
      </c>
      <c r="K132" s="103" t="s">
        <v>286</v>
      </c>
      <c r="L132" s="104" t="s">
        <v>286</v>
      </c>
      <c r="M132" s="105" t="s">
        <v>286</v>
      </c>
      <c r="O132" s="96"/>
      <c r="P132" s="286"/>
      <c r="Q132" s="97" t="s">
        <v>286</v>
      </c>
      <c r="R132" s="98" t="s">
        <v>286</v>
      </c>
      <c r="S132" s="99"/>
      <c r="T132" s="100"/>
      <c r="U132" s="101" t="s">
        <v>286</v>
      </c>
      <c r="V132" s="102" t="s">
        <v>286</v>
      </c>
      <c r="W132" s="103" t="s">
        <v>286</v>
      </c>
      <c r="X132" s="104" t="s">
        <v>286</v>
      </c>
      <c r="Y132" s="105" t="s">
        <v>286</v>
      </c>
      <c r="Z132" s="2" t="s">
        <v>286</v>
      </c>
      <c r="AA132" s="96"/>
      <c r="AB132" s="286"/>
      <c r="AC132" s="97" t="s">
        <v>286</v>
      </c>
      <c r="AD132" s="98" t="s">
        <v>286</v>
      </c>
      <c r="AE132" s="99"/>
      <c r="AF132" s="100"/>
      <c r="AG132" s="101" t="s">
        <v>286</v>
      </c>
      <c r="AH132" s="102" t="s">
        <v>286</v>
      </c>
      <c r="AI132" s="103" t="s">
        <v>286</v>
      </c>
      <c r="AJ132" s="104" t="s">
        <v>286</v>
      </c>
      <c r="AK132" s="105" t="s">
        <v>286</v>
      </c>
      <c r="AM132" s="96"/>
      <c r="AN132" s="286"/>
      <c r="AO132" s="97" t="s">
        <v>286</v>
      </c>
      <c r="AP132" s="98" t="s">
        <v>286</v>
      </c>
      <c r="AQ132" s="99"/>
      <c r="AR132" s="100"/>
      <c r="AS132" s="101" t="s">
        <v>286</v>
      </c>
      <c r="AT132" s="102" t="s">
        <v>286</v>
      </c>
      <c r="AU132" s="103" t="s">
        <v>286</v>
      </c>
      <c r="AV132" s="104" t="s">
        <v>286</v>
      </c>
      <c r="AW132" s="105" t="s">
        <v>286</v>
      </c>
      <c r="AX132" s="2" t="s">
        <v>286</v>
      </c>
      <c r="AY132" s="96"/>
      <c r="AZ132" s="286"/>
      <c r="BA132" s="97" t="s">
        <v>286</v>
      </c>
      <c r="BB132" s="98" t="s">
        <v>286</v>
      </c>
      <c r="BC132" s="99"/>
      <c r="BD132" s="100"/>
      <c r="BE132" s="101" t="s">
        <v>286</v>
      </c>
      <c r="BF132" s="102" t="s">
        <v>286</v>
      </c>
      <c r="BG132" s="103" t="s">
        <v>286</v>
      </c>
      <c r="BH132" s="104" t="s">
        <v>286</v>
      </c>
      <c r="BI132" s="105" t="s">
        <v>286</v>
      </c>
      <c r="BJ132" s="2" t="s">
        <v>286</v>
      </c>
      <c r="BK132" s="96"/>
      <c r="BL132" s="286"/>
      <c r="BM132" s="97" t="s">
        <v>286</v>
      </c>
      <c r="BN132" s="98" t="s">
        <v>286</v>
      </c>
      <c r="BO132" s="99"/>
      <c r="BP132" s="100"/>
      <c r="BQ132" s="101" t="s">
        <v>286</v>
      </c>
      <c r="BR132" s="102" t="s">
        <v>286</v>
      </c>
      <c r="BS132" s="103" t="s">
        <v>286</v>
      </c>
      <c r="BT132" s="104" t="s">
        <v>286</v>
      </c>
      <c r="BU132" s="105" t="s">
        <v>286</v>
      </c>
      <c r="BV132" s="2" t="s">
        <v>286</v>
      </c>
      <c r="BW132" s="96"/>
      <c r="BX132" s="286"/>
      <c r="BY132" s="97" t="s">
        <v>286</v>
      </c>
      <c r="BZ132" s="98" t="s">
        <v>286</v>
      </c>
      <c r="CA132" s="99"/>
      <c r="CB132" s="100"/>
      <c r="CC132" s="101" t="s">
        <v>286</v>
      </c>
      <c r="CD132" s="102" t="s">
        <v>286</v>
      </c>
      <c r="CE132" s="103" t="s">
        <v>286</v>
      </c>
      <c r="CF132" s="104" t="s">
        <v>286</v>
      </c>
      <c r="CG132" s="105" t="s">
        <v>286</v>
      </c>
      <c r="CH132" s="2" t="s">
        <v>286</v>
      </c>
      <c r="CI132" s="96"/>
      <c r="CJ132" s="286"/>
      <c r="CK132" s="97" t="s">
        <v>286</v>
      </c>
      <c r="CL132" s="98" t="s">
        <v>286</v>
      </c>
      <c r="CM132" s="99"/>
      <c r="CN132" s="100"/>
      <c r="CO132" s="101" t="s">
        <v>286</v>
      </c>
      <c r="CP132" s="102" t="s">
        <v>286</v>
      </c>
      <c r="CQ132" s="103" t="s">
        <v>286</v>
      </c>
      <c r="CR132" s="104" t="s">
        <v>286</v>
      </c>
      <c r="CS132" s="105" t="s">
        <v>286</v>
      </c>
      <c r="CT132" s="2" t="s">
        <v>286</v>
      </c>
      <c r="CU132" s="96"/>
      <c r="CV132" s="286"/>
      <c r="CW132" s="97" t="s">
        <v>286</v>
      </c>
      <c r="CX132" s="98" t="s">
        <v>286</v>
      </c>
      <c r="CY132" s="99"/>
      <c r="CZ132" s="100"/>
      <c r="DA132" s="101" t="s">
        <v>286</v>
      </c>
      <c r="DB132" s="102" t="s">
        <v>286</v>
      </c>
      <c r="DC132" s="103" t="s">
        <v>286</v>
      </c>
      <c r="DD132" s="104" t="s">
        <v>286</v>
      </c>
      <c r="DE132" s="105" t="s">
        <v>286</v>
      </c>
      <c r="DF132" s="2" t="s">
        <v>286</v>
      </c>
      <c r="DG132" s="96"/>
      <c r="DH132" s="286"/>
      <c r="DI132" s="97" t="s">
        <v>286</v>
      </c>
      <c r="DJ132" s="98" t="s">
        <v>286</v>
      </c>
      <c r="DK132" s="99"/>
      <c r="DL132" s="100"/>
      <c r="DM132" s="101" t="s">
        <v>286</v>
      </c>
      <c r="DN132" s="102" t="s">
        <v>286</v>
      </c>
      <c r="DO132" s="103" t="s">
        <v>286</v>
      </c>
      <c r="DP132" s="104" t="s">
        <v>286</v>
      </c>
      <c r="DQ132" s="105" t="s">
        <v>286</v>
      </c>
      <c r="DR132" s="2" t="s">
        <v>286</v>
      </c>
      <c r="DS132" s="96"/>
      <c r="DT132" s="286"/>
      <c r="DU132" s="97" t="s">
        <v>286</v>
      </c>
      <c r="DV132" s="98" t="s">
        <v>286</v>
      </c>
      <c r="DW132" s="99"/>
      <c r="DX132" s="100"/>
      <c r="DY132" s="101" t="s">
        <v>286</v>
      </c>
      <c r="DZ132" s="102" t="s">
        <v>286</v>
      </c>
      <c r="EA132" s="103" t="s">
        <v>286</v>
      </c>
      <c r="EB132" s="104" t="s">
        <v>286</v>
      </c>
      <c r="EC132" s="105" t="s">
        <v>286</v>
      </c>
      <c r="EE132" s="96"/>
      <c r="EF132" s="286"/>
      <c r="EG132" s="97" t="s">
        <v>286</v>
      </c>
      <c r="EH132" s="98" t="s">
        <v>286</v>
      </c>
      <c r="EI132" s="99"/>
      <c r="EJ132" s="100"/>
      <c r="EK132" s="101" t="s">
        <v>286</v>
      </c>
      <c r="EL132" s="102" t="s">
        <v>286</v>
      </c>
      <c r="EM132" s="103" t="s">
        <v>286</v>
      </c>
      <c r="EN132" s="104" t="s">
        <v>286</v>
      </c>
      <c r="EO132" s="105" t="s">
        <v>286</v>
      </c>
      <c r="EQ132" s="96"/>
      <c r="ER132" s="286"/>
      <c r="ES132" s="97" t="s">
        <v>286</v>
      </c>
      <c r="ET132" s="98" t="s">
        <v>286</v>
      </c>
      <c r="EU132" s="99"/>
      <c r="EV132" s="100"/>
      <c r="EW132" s="101" t="s">
        <v>286</v>
      </c>
      <c r="EX132" s="102" t="s">
        <v>286</v>
      </c>
      <c r="EY132" s="103" t="s">
        <v>286</v>
      </c>
      <c r="EZ132" s="104" t="s">
        <v>286</v>
      </c>
      <c r="FA132" s="105" t="s">
        <v>286</v>
      </c>
      <c r="FB132" s="2" t="s">
        <v>286</v>
      </c>
      <c r="FC132" s="96"/>
      <c r="FD132" s="286"/>
      <c r="FE132" s="97" t="s">
        <v>286</v>
      </c>
      <c r="FF132" s="98" t="s">
        <v>286</v>
      </c>
      <c r="FG132" s="99"/>
      <c r="FH132" s="100"/>
      <c r="FI132" s="101" t="s">
        <v>286</v>
      </c>
      <c r="FJ132" s="102" t="s">
        <v>286</v>
      </c>
      <c r="FK132" s="103" t="s">
        <v>286</v>
      </c>
      <c r="FL132" s="104" t="s">
        <v>286</v>
      </c>
      <c r="FM132" s="105" t="s">
        <v>286</v>
      </c>
      <c r="FO132" s="96"/>
      <c r="FP132" s="286"/>
      <c r="FQ132" s="97">
        <v>41391</v>
      </c>
      <c r="FR132" s="98" t="s">
        <v>521</v>
      </c>
      <c r="FS132" s="99">
        <v>40863</v>
      </c>
      <c r="FT132" s="100">
        <v>41391</v>
      </c>
      <c r="FU132" s="101" t="s">
        <v>988</v>
      </c>
      <c r="FV132" s="102" t="s">
        <v>619</v>
      </c>
      <c r="FW132" s="103" t="s">
        <v>620</v>
      </c>
      <c r="FX132" s="104" t="s">
        <v>1434</v>
      </c>
      <c r="FY132" s="105" t="s">
        <v>989</v>
      </c>
      <c r="GA132" s="96"/>
      <c r="GB132" s="286"/>
      <c r="GC132" s="97" t="s">
        <v>286</v>
      </c>
      <c r="GD132" s="98" t="s">
        <v>286</v>
      </c>
      <c r="GE132" s="99" t="s">
        <v>286</v>
      </c>
      <c r="GF132" s="100" t="s">
        <v>286</v>
      </c>
      <c r="GG132" s="101" t="s">
        <v>286</v>
      </c>
      <c r="GH132" s="102" t="s">
        <v>286</v>
      </c>
      <c r="GI132" s="103" t="s">
        <v>286</v>
      </c>
      <c r="GJ132" s="104" t="s">
        <v>286</v>
      </c>
      <c r="GK132" s="105" t="s">
        <v>286</v>
      </c>
      <c r="GL132" s="2" t="s">
        <v>286</v>
      </c>
      <c r="GM132" s="96"/>
      <c r="GN132" s="286"/>
      <c r="GO132" s="97" t="str">
        <f t="shared" si="572"/>
        <v/>
      </c>
      <c r="GP132" s="98" t="str">
        <f t="shared" si="573"/>
        <v/>
      </c>
      <c r="GQ132" s="99" t="str">
        <f t="shared" si="574"/>
        <v/>
      </c>
      <c r="GR132" s="100" t="str">
        <f t="shared" si="575"/>
        <v/>
      </c>
      <c r="GS132" s="101" t="str">
        <f t="shared" si="576"/>
        <v/>
      </c>
      <c r="GT132" s="102" t="str">
        <f t="shared" si="577"/>
        <v/>
      </c>
      <c r="GU132" s="103" t="str">
        <f t="shared" si="578"/>
        <v/>
      </c>
      <c r="GV132" s="104" t="str">
        <f t="shared" si="579"/>
        <v/>
      </c>
      <c r="GW132" s="105" t="str">
        <f t="shared" si="580"/>
        <v/>
      </c>
      <c r="GX132" s="2" t="str">
        <f t="shared" si="581"/>
        <v/>
      </c>
      <c r="GY132" s="96"/>
      <c r="GZ132" s="286"/>
      <c r="HA132" s="97" t="str">
        <f t="shared" si="582"/>
        <v/>
      </c>
      <c r="HB132" s="98" t="str">
        <f t="shared" si="583"/>
        <v/>
      </c>
      <c r="HC132" s="293" t="str">
        <f t="shared" si="430"/>
        <v/>
      </c>
      <c r="HD132" s="293" t="str">
        <f t="shared" si="431"/>
        <v/>
      </c>
      <c r="HE132" s="101" t="str">
        <f t="shared" si="584"/>
        <v/>
      </c>
      <c r="HF132" s="102" t="str">
        <f t="shared" si="585"/>
        <v/>
      </c>
      <c r="HG132" s="103" t="str">
        <f t="shared" si="586"/>
        <v/>
      </c>
      <c r="HH132" s="104" t="str">
        <f t="shared" si="587"/>
        <v/>
      </c>
      <c r="HI132" s="105" t="str">
        <f t="shared" si="588"/>
        <v/>
      </c>
      <c r="HJ132" s="2" t="str">
        <f t="shared" si="589"/>
        <v/>
      </c>
      <c r="HK132" s="96"/>
      <c r="HL132" s="286"/>
      <c r="HM132" s="97" t="str">
        <f t="shared" si="590"/>
        <v/>
      </c>
      <c r="HN132" s="98" t="str">
        <f t="shared" si="591"/>
        <v/>
      </c>
      <c r="HO132" s="293" t="str">
        <f t="shared" si="482"/>
        <v/>
      </c>
      <c r="HP132" s="293" t="str">
        <f t="shared" si="483"/>
        <v/>
      </c>
      <c r="HQ132" s="101" t="str">
        <f t="shared" si="592"/>
        <v/>
      </c>
      <c r="HR132" s="102" t="str">
        <f t="shared" si="593"/>
        <v/>
      </c>
      <c r="HS132" s="103" t="str">
        <f t="shared" si="594"/>
        <v/>
      </c>
      <c r="HT132" s="104" t="str">
        <f t="shared" si="357"/>
        <v/>
      </c>
      <c r="HU132" s="105" t="str">
        <f t="shared" si="595"/>
        <v/>
      </c>
      <c r="HV132" s="2" t="str">
        <f t="shared" si="596"/>
        <v/>
      </c>
      <c r="HW132" s="96"/>
      <c r="HX132" s="286"/>
      <c r="HY132" s="97" t="str">
        <f t="shared" si="597"/>
        <v/>
      </c>
      <c r="HZ132" s="98" t="str">
        <f t="shared" si="598"/>
        <v/>
      </c>
      <c r="IA132" s="293" t="str">
        <f t="shared" si="418"/>
        <v/>
      </c>
      <c r="IB132" s="293" t="str">
        <f t="shared" si="419"/>
        <v/>
      </c>
      <c r="IC132" s="101" t="str">
        <f t="shared" si="599"/>
        <v/>
      </c>
      <c r="ID132" s="102" t="str">
        <f t="shared" si="600"/>
        <v/>
      </c>
      <c r="IE132" s="103" t="str">
        <f t="shared" si="601"/>
        <v/>
      </c>
      <c r="IF132" s="104" t="str">
        <f t="shared" si="602"/>
        <v/>
      </c>
      <c r="IG132" s="105" t="str">
        <f t="shared" si="603"/>
        <v/>
      </c>
      <c r="IH132" s="2" t="str">
        <f t="shared" si="604"/>
        <v/>
      </c>
      <c r="II132" s="96"/>
      <c r="IJ132" s="286"/>
      <c r="IK132" s="291" t="str">
        <f t="shared" si="605"/>
        <v/>
      </c>
      <c r="IL132" s="292" t="str">
        <f t="shared" si="606"/>
        <v/>
      </c>
      <c r="IM132" s="293" t="str">
        <f t="shared" si="607"/>
        <v/>
      </c>
      <c r="IN132" s="293" t="str">
        <f t="shared" si="608"/>
        <v/>
      </c>
      <c r="IO132" s="294" t="str">
        <f t="shared" si="609"/>
        <v/>
      </c>
      <c r="IP132" s="295" t="str">
        <f t="shared" si="610"/>
        <v/>
      </c>
      <c r="IQ132" s="296" t="str">
        <f t="shared" si="611"/>
        <v/>
      </c>
      <c r="IR132" s="297" t="str">
        <f t="shared" si="612"/>
        <v/>
      </c>
      <c r="IS132" s="298" t="str">
        <f t="shared" si="613"/>
        <v/>
      </c>
      <c r="IT132" s="299" t="str">
        <f t="shared" si="614"/>
        <v/>
      </c>
      <c r="IU132" s="300"/>
      <c r="IV132" s="286"/>
      <c r="IW132" s="97" t="str">
        <f t="shared" si="565"/>
        <v/>
      </c>
      <c r="IX132" s="98" t="str">
        <f t="shared" si="566"/>
        <v/>
      </c>
      <c r="IY132" s="293" t="str">
        <f t="shared" si="360"/>
        <v/>
      </c>
      <c r="IZ132" s="293" t="str">
        <f t="shared" si="361"/>
        <v/>
      </c>
      <c r="JA132" s="101" t="str">
        <f t="shared" si="567"/>
        <v/>
      </c>
      <c r="JB132" s="102" t="str">
        <f t="shared" si="568"/>
        <v/>
      </c>
      <c r="JC132" s="103" t="str">
        <f t="shared" si="569"/>
        <v/>
      </c>
      <c r="JD132" s="104" t="str">
        <f t="shared" si="570"/>
        <v/>
      </c>
      <c r="JE132" s="105" t="str">
        <f t="shared" si="571"/>
        <v/>
      </c>
      <c r="JF132" s="2" t="str">
        <f t="shared" si="615"/>
        <v/>
      </c>
      <c r="JG132" s="96"/>
      <c r="JH132" s="286"/>
      <c r="JI132" s="106" t="str">
        <f t="shared" si="616"/>
        <v/>
      </c>
      <c r="JJ132" s="107" t="str">
        <f t="shared" si="617"/>
        <v/>
      </c>
      <c r="JK132" s="99"/>
      <c r="JL132" s="100"/>
      <c r="JM132" s="108" t="str">
        <f t="shared" si="618"/>
        <v/>
      </c>
      <c r="JN132" s="109" t="str">
        <f t="shared" si="619"/>
        <v/>
      </c>
      <c r="JO132" s="110" t="str">
        <f t="shared" si="620"/>
        <v/>
      </c>
      <c r="JP132" s="104" t="str">
        <f t="shared" si="621"/>
        <v/>
      </c>
      <c r="JQ132" s="111" t="str">
        <f t="shared" si="622"/>
        <v/>
      </c>
      <c r="JR132" s="2" t="str">
        <f t="shared" si="623"/>
        <v/>
      </c>
      <c r="JS132" s="96"/>
      <c r="JT132" s="286"/>
      <c r="JU132" s="106" t="str">
        <f t="shared" si="624"/>
        <v/>
      </c>
      <c r="JV132" s="107" t="str">
        <f t="shared" si="625"/>
        <v/>
      </c>
      <c r="JW132" s="99"/>
      <c r="JX132" s="100"/>
      <c r="JY132" s="108" t="str">
        <f t="shared" si="626"/>
        <v/>
      </c>
      <c r="JZ132" s="109" t="str">
        <f t="shared" si="627"/>
        <v/>
      </c>
      <c r="KA132" s="110" t="str">
        <f t="shared" si="628"/>
        <v/>
      </c>
      <c r="KB132" s="104" t="str">
        <f t="shared" si="629"/>
        <v/>
      </c>
      <c r="KC132" s="111" t="str">
        <f t="shared" si="630"/>
        <v/>
      </c>
      <c r="KD132" s="2" t="str">
        <f t="shared" si="631"/>
        <v/>
      </c>
      <c r="KE132" s="96"/>
      <c r="KF132" s="286"/>
    </row>
    <row r="133" spans="1:292" ht="13.5" customHeight="1" x14ac:dyDescent="0.2">
      <c r="A133" s="21"/>
      <c r="B133" s="2" t="s">
        <v>451</v>
      </c>
      <c r="C133" s="2" t="s">
        <v>452</v>
      </c>
      <c r="E133" s="97" t="s">
        <v>286</v>
      </c>
      <c r="F133" s="98" t="s">
        <v>286</v>
      </c>
      <c r="G133" s="99"/>
      <c r="H133" s="100"/>
      <c r="I133" s="101" t="s">
        <v>286</v>
      </c>
      <c r="J133" s="102" t="s">
        <v>286</v>
      </c>
      <c r="K133" s="103" t="s">
        <v>286</v>
      </c>
      <c r="L133" s="104" t="s">
        <v>286</v>
      </c>
      <c r="M133" s="105" t="s">
        <v>286</v>
      </c>
      <c r="O133" s="96"/>
      <c r="P133" s="286"/>
      <c r="Q133" s="97" t="s">
        <v>286</v>
      </c>
      <c r="R133" s="98" t="s">
        <v>286</v>
      </c>
      <c r="S133" s="99" t="s">
        <v>286</v>
      </c>
      <c r="T133" s="100" t="s">
        <v>286</v>
      </c>
      <c r="U133" s="101" t="s">
        <v>286</v>
      </c>
      <c r="V133" s="102" t="s">
        <v>286</v>
      </c>
      <c r="W133" s="103" t="s">
        <v>286</v>
      </c>
      <c r="X133" s="104" t="s">
        <v>286</v>
      </c>
      <c r="Y133" s="105" t="s">
        <v>286</v>
      </c>
      <c r="Z133" s="2" t="s">
        <v>286</v>
      </c>
      <c r="AA133" s="96"/>
      <c r="AB133" s="286"/>
      <c r="AC133" s="97" t="s">
        <v>286</v>
      </c>
      <c r="AD133" s="98" t="s">
        <v>286</v>
      </c>
      <c r="AE133" s="99" t="s">
        <v>286</v>
      </c>
      <c r="AF133" s="100" t="s">
        <v>286</v>
      </c>
      <c r="AG133" s="101" t="s">
        <v>286</v>
      </c>
      <c r="AH133" s="102" t="s">
        <v>286</v>
      </c>
      <c r="AI133" s="103" t="s">
        <v>286</v>
      </c>
      <c r="AJ133" s="104" t="s">
        <v>286</v>
      </c>
      <c r="AK133" s="105" t="s">
        <v>286</v>
      </c>
      <c r="AM133" s="96"/>
      <c r="AN133" s="286"/>
      <c r="AO133" s="97" t="s">
        <v>286</v>
      </c>
      <c r="AP133" s="98" t="s">
        <v>286</v>
      </c>
      <c r="AQ133" s="99" t="s">
        <v>286</v>
      </c>
      <c r="AR133" s="100" t="s">
        <v>286</v>
      </c>
      <c r="AS133" s="101" t="s">
        <v>286</v>
      </c>
      <c r="AT133" s="102" t="s">
        <v>286</v>
      </c>
      <c r="AU133" s="103" t="s">
        <v>286</v>
      </c>
      <c r="AV133" s="104" t="s">
        <v>286</v>
      </c>
      <c r="AW133" s="105" t="s">
        <v>286</v>
      </c>
      <c r="AX133" s="2" t="s">
        <v>286</v>
      </c>
      <c r="AY133" s="96"/>
      <c r="AZ133" s="286"/>
      <c r="BA133" s="97" t="s">
        <v>286</v>
      </c>
      <c r="BB133" s="98" t="s">
        <v>286</v>
      </c>
      <c r="BC133" s="99" t="s">
        <v>286</v>
      </c>
      <c r="BD133" s="100" t="s">
        <v>286</v>
      </c>
      <c r="BE133" s="101" t="s">
        <v>286</v>
      </c>
      <c r="BF133" s="102" t="s">
        <v>286</v>
      </c>
      <c r="BG133" s="103" t="s">
        <v>286</v>
      </c>
      <c r="BH133" s="104" t="s">
        <v>286</v>
      </c>
      <c r="BI133" s="105" t="s">
        <v>286</v>
      </c>
      <c r="BJ133" s="2" t="s">
        <v>286</v>
      </c>
      <c r="BK133" s="96"/>
      <c r="BL133" s="286"/>
      <c r="BM133" s="97" t="s">
        <v>286</v>
      </c>
      <c r="BN133" s="98" t="s">
        <v>286</v>
      </c>
      <c r="BO133" s="99" t="s">
        <v>286</v>
      </c>
      <c r="BP133" s="100" t="s">
        <v>286</v>
      </c>
      <c r="BQ133" s="101" t="s">
        <v>286</v>
      </c>
      <c r="BR133" s="102" t="s">
        <v>286</v>
      </c>
      <c r="BS133" s="103" t="s">
        <v>286</v>
      </c>
      <c r="BT133" s="104" t="s">
        <v>286</v>
      </c>
      <c r="BU133" s="105" t="s">
        <v>286</v>
      </c>
      <c r="BV133" s="2" t="s">
        <v>286</v>
      </c>
      <c r="BW133" s="96"/>
      <c r="BX133" s="286"/>
      <c r="BY133" s="97" t="s">
        <v>286</v>
      </c>
      <c r="BZ133" s="98" t="s">
        <v>286</v>
      </c>
      <c r="CA133" s="99" t="s">
        <v>286</v>
      </c>
      <c r="CB133" s="100" t="s">
        <v>286</v>
      </c>
      <c r="CC133" s="101" t="s">
        <v>286</v>
      </c>
      <c r="CD133" s="102" t="s">
        <v>286</v>
      </c>
      <c r="CE133" s="103" t="s">
        <v>286</v>
      </c>
      <c r="CF133" s="104" t="s">
        <v>286</v>
      </c>
      <c r="CG133" s="105" t="s">
        <v>286</v>
      </c>
      <c r="CH133" s="2" t="s">
        <v>286</v>
      </c>
      <c r="CI133" s="96"/>
      <c r="CJ133" s="286"/>
      <c r="CK133" s="97" t="s">
        <v>286</v>
      </c>
      <c r="CL133" s="98" t="s">
        <v>286</v>
      </c>
      <c r="CM133" s="99" t="s">
        <v>286</v>
      </c>
      <c r="CN133" s="100" t="s">
        <v>286</v>
      </c>
      <c r="CO133" s="101" t="s">
        <v>286</v>
      </c>
      <c r="CP133" s="102" t="s">
        <v>286</v>
      </c>
      <c r="CQ133" s="103" t="s">
        <v>286</v>
      </c>
      <c r="CR133" s="104" t="s">
        <v>286</v>
      </c>
      <c r="CS133" s="105" t="s">
        <v>286</v>
      </c>
      <c r="CT133" s="2" t="s">
        <v>286</v>
      </c>
      <c r="CU133" s="96"/>
      <c r="CV133" s="286"/>
      <c r="CW133" s="97" t="s">
        <v>286</v>
      </c>
      <c r="CX133" s="98" t="s">
        <v>286</v>
      </c>
      <c r="CY133" s="99" t="s">
        <v>286</v>
      </c>
      <c r="CZ133" s="100" t="s">
        <v>286</v>
      </c>
      <c r="DA133" s="101" t="s">
        <v>286</v>
      </c>
      <c r="DB133" s="102" t="s">
        <v>286</v>
      </c>
      <c r="DC133" s="103" t="s">
        <v>286</v>
      </c>
      <c r="DD133" s="104" t="s">
        <v>286</v>
      </c>
      <c r="DE133" s="105" t="s">
        <v>286</v>
      </c>
      <c r="DF133" s="2" t="s">
        <v>286</v>
      </c>
      <c r="DG133" s="96"/>
      <c r="DH133" s="286"/>
      <c r="DI133" s="97" t="s">
        <v>286</v>
      </c>
      <c r="DJ133" s="98" t="s">
        <v>286</v>
      </c>
      <c r="DK133" s="99" t="s">
        <v>286</v>
      </c>
      <c r="DL133" s="100" t="s">
        <v>286</v>
      </c>
      <c r="DM133" s="101" t="s">
        <v>286</v>
      </c>
      <c r="DN133" s="102" t="s">
        <v>286</v>
      </c>
      <c r="DO133" s="103" t="s">
        <v>286</v>
      </c>
      <c r="DP133" s="104" t="s">
        <v>286</v>
      </c>
      <c r="DQ133" s="105" t="s">
        <v>286</v>
      </c>
      <c r="DR133" s="2" t="s">
        <v>286</v>
      </c>
      <c r="DS133" s="96"/>
      <c r="DT133" s="286"/>
      <c r="DU133" s="97" t="s">
        <v>286</v>
      </c>
      <c r="DV133" s="98" t="s">
        <v>286</v>
      </c>
      <c r="DW133" s="8" t="s">
        <v>286</v>
      </c>
      <c r="DX133" s="100" t="s">
        <v>286</v>
      </c>
      <c r="DY133" s="101" t="s">
        <v>286</v>
      </c>
      <c r="DZ133" s="102" t="s">
        <v>286</v>
      </c>
      <c r="EA133" s="103" t="s">
        <v>286</v>
      </c>
      <c r="EB133" s="104" t="s">
        <v>286</v>
      </c>
      <c r="EC133" s="105" t="s">
        <v>286</v>
      </c>
      <c r="EE133" s="96"/>
      <c r="EF133" s="286"/>
      <c r="EG133" s="97" t="s">
        <v>286</v>
      </c>
      <c r="EH133" s="98" t="s">
        <v>286</v>
      </c>
      <c r="EI133" s="99" t="s">
        <v>286</v>
      </c>
      <c r="EJ133" s="100" t="s">
        <v>286</v>
      </c>
      <c r="EK133" s="101" t="s">
        <v>286</v>
      </c>
      <c r="EL133" s="102" t="s">
        <v>286</v>
      </c>
      <c r="EM133" s="103" t="s">
        <v>286</v>
      </c>
      <c r="EN133" s="104" t="s">
        <v>286</v>
      </c>
      <c r="EO133" s="105" t="s">
        <v>286</v>
      </c>
      <c r="EQ133" s="96"/>
      <c r="ER133" s="286"/>
      <c r="ES133" s="97" t="s">
        <v>286</v>
      </c>
      <c r="ET133" s="98" t="s">
        <v>286</v>
      </c>
      <c r="EU133" s="99"/>
      <c r="EV133" s="100"/>
      <c r="EW133" s="101" t="s">
        <v>286</v>
      </c>
      <c r="EX133" s="102" t="s">
        <v>286</v>
      </c>
      <c r="EY133" s="103" t="s">
        <v>286</v>
      </c>
      <c r="EZ133" s="104" t="s">
        <v>286</v>
      </c>
      <c r="FA133" s="105" t="s">
        <v>286</v>
      </c>
      <c r="FB133" s="2" t="s">
        <v>286</v>
      </c>
      <c r="FC133" s="96"/>
      <c r="FD133" s="286"/>
      <c r="FE133" s="97">
        <v>40863</v>
      </c>
      <c r="FF133" s="98" t="s">
        <v>520</v>
      </c>
      <c r="FG133" s="99">
        <v>39576</v>
      </c>
      <c r="FH133" s="100">
        <v>40863</v>
      </c>
      <c r="FI133" s="101" t="s">
        <v>1078</v>
      </c>
      <c r="FJ133" s="102" t="s">
        <v>677</v>
      </c>
      <c r="FK133" s="103" t="s">
        <v>531</v>
      </c>
      <c r="FL133" s="104" t="s">
        <v>1387</v>
      </c>
      <c r="FM133" s="105" t="s">
        <v>1105</v>
      </c>
      <c r="FO133" s="96"/>
      <c r="FP133" s="286" t="s">
        <v>1194</v>
      </c>
      <c r="FQ133" s="97" t="s">
        <v>286</v>
      </c>
      <c r="FR133" s="98" t="s">
        <v>286</v>
      </c>
      <c r="FS133" s="99" t="s">
        <v>286</v>
      </c>
      <c r="FT133" s="100" t="s">
        <v>286</v>
      </c>
      <c r="FU133" s="101" t="s">
        <v>286</v>
      </c>
      <c r="FV133" s="102" t="s">
        <v>286</v>
      </c>
      <c r="FW133" s="103" t="s">
        <v>286</v>
      </c>
      <c r="FX133" s="104" t="s">
        <v>286</v>
      </c>
      <c r="FY133" s="105" t="s">
        <v>286</v>
      </c>
      <c r="GA133" s="96"/>
      <c r="GB133" s="286"/>
      <c r="GC133" s="97" t="s">
        <v>286</v>
      </c>
      <c r="GD133" s="98" t="s">
        <v>286</v>
      </c>
      <c r="GE133" s="99" t="s">
        <v>286</v>
      </c>
      <c r="GF133" s="100" t="s">
        <v>286</v>
      </c>
      <c r="GG133" s="101" t="s">
        <v>286</v>
      </c>
      <c r="GH133" s="102" t="s">
        <v>286</v>
      </c>
      <c r="GI133" s="103" t="s">
        <v>286</v>
      </c>
      <c r="GJ133" s="104" t="s">
        <v>286</v>
      </c>
      <c r="GK133" s="105" t="s">
        <v>286</v>
      </c>
      <c r="GL133" s="2" t="s">
        <v>286</v>
      </c>
      <c r="GM133" s="96"/>
      <c r="GN133" s="286"/>
      <c r="GO133" s="97" t="str">
        <f t="shared" si="572"/>
        <v/>
      </c>
      <c r="GP133" s="98" t="str">
        <f t="shared" si="573"/>
        <v/>
      </c>
      <c r="GQ133" s="99" t="str">
        <f t="shared" si="574"/>
        <v/>
      </c>
      <c r="GR133" s="100" t="str">
        <f t="shared" si="575"/>
        <v/>
      </c>
      <c r="GS133" s="101" t="str">
        <f t="shared" si="576"/>
        <v/>
      </c>
      <c r="GT133" s="102" t="str">
        <f t="shared" si="577"/>
        <v/>
      </c>
      <c r="GU133" s="103" t="str">
        <f t="shared" si="578"/>
        <v/>
      </c>
      <c r="GV133" s="104" t="str">
        <f t="shared" si="579"/>
        <v/>
      </c>
      <c r="GW133" s="105" t="str">
        <f t="shared" si="580"/>
        <v/>
      </c>
      <c r="GX133" s="2" t="str">
        <f t="shared" si="581"/>
        <v/>
      </c>
      <c r="GY133" s="96"/>
      <c r="GZ133" s="286"/>
      <c r="HA133" s="97" t="str">
        <f t="shared" si="582"/>
        <v/>
      </c>
      <c r="HB133" s="98" t="str">
        <f t="shared" si="583"/>
        <v/>
      </c>
      <c r="HC133" s="293" t="str">
        <f t="shared" si="430"/>
        <v/>
      </c>
      <c r="HD133" s="293" t="str">
        <f t="shared" si="431"/>
        <v/>
      </c>
      <c r="HE133" s="101" t="str">
        <f t="shared" si="584"/>
        <v/>
      </c>
      <c r="HF133" s="102" t="str">
        <f t="shared" si="585"/>
        <v/>
      </c>
      <c r="HG133" s="103" t="str">
        <f t="shared" si="586"/>
        <v/>
      </c>
      <c r="HH133" s="104" t="str">
        <f t="shared" si="587"/>
        <v/>
      </c>
      <c r="HI133" s="105" t="str">
        <f t="shared" si="588"/>
        <v/>
      </c>
      <c r="HJ133" s="2" t="str">
        <f t="shared" si="589"/>
        <v/>
      </c>
      <c r="HK133" s="96"/>
      <c r="HL133" s="286"/>
      <c r="HM133" s="97" t="str">
        <f t="shared" si="590"/>
        <v/>
      </c>
      <c r="HN133" s="98" t="str">
        <f t="shared" si="591"/>
        <v/>
      </c>
      <c r="HO133" s="293" t="str">
        <f t="shared" si="482"/>
        <v/>
      </c>
      <c r="HP133" s="293" t="str">
        <f t="shared" si="483"/>
        <v/>
      </c>
      <c r="HQ133" s="101" t="str">
        <f t="shared" si="592"/>
        <v/>
      </c>
      <c r="HR133" s="102" t="str">
        <f t="shared" si="593"/>
        <v/>
      </c>
      <c r="HS133" s="103" t="str">
        <f t="shared" si="594"/>
        <v/>
      </c>
      <c r="HT133" s="104" t="str">
        <f t="shared" si="357"/>
        <v/>
      </c>
      <c r="HU133" s="105" t="str">
        <f t="shared" si="595"/>
        <v/>
      </c>
      <c r="HV133" s="2" t="str">
        <f t="shared" si="596"/>
        <v/>
      </c>
      <c r="HW133" s="96"/>
      <c r="HX133" s="286"/>
      <c r="HY133" s="97" t="str">
        <f t="shared" si="597"/>
        <v/>
      </c>
      <c r="HZ133" s="98" t="str">
        <f t="shared" si="598"/>
        <v/>
      </c>
      <c r="IA133" s="293" t="str">
        <f t="shared" si="418"/>
        <v/>
      </c>
      <c r="IB133" s="293" t="str">
        <f t="shared" si="419"/>
        <v/>
      </c>
      <c r="IC133" s="101" t="str">
        <f t="shared" si="599"/>
        <v/>
      </c>
      <c r="ID133" s="102" t="str">
        <f t="shared" si="600"/>
        <v/>
      </c>
      <c r="IE133" s="103" t="str">
        <f t="shared" si="601"/>
        <v/>
      </c>
      <c r="IF133" s="104" t="str">
        <f t="shared" si="602"/>
        <v/>
      </c>
      <c r="IG133" s="105" t="str">
        <f t="shared" si="603"/>
        <v/>
      </c>
      <c r="IH133" s="2" t="str">
        <f t="shared" si="604"/>
        <v/>
      </c>
      <c r="II133" s="96"/>
      <c r="IJ133" s="286"/>
      <c r="IK133" s="291" t="str">
        <f t="shared" si="605"/>
        <v/>
      </c>
      <c r="IL133" s="292" t="str">
        <f t="shared" si="606"/>
        <v/>
      </c>
      <c r="IM133" s="293" t="str">
        <f t="shared" si="607"/>
        <v/>
      </c>
      <c r="IN133" s="293" t="str">
        <f t="shared" si="608"/>
        <v/>
      </c>
      <c r="IO133" s="294" t="str">
        <f t="shared" si="609"/>
        <v/>
      </c>
      <c r="IP133" s="295" t="str">
        <f t="shared" si="610"/>
        <v/>
      </c>
      <c r="IQ133" s="296" t="str">
        <f t="shared" si="611"/>
        <v/>
      </c>
      <c r="IR133" s="297" t="str">
        <f t="shared" si="612"/>
        <v/>
      </c>
      <c r="IS133" s="298" t="str">
        <f t="shared" si="613"/>
        <v/>
      </c>
      <c r="IT133" s="299" t="str">
        <f t="shared" si="614"/>
        <v/>
      </c>
      <c r="IU133" s="300"/>
      <c r="IV133" s="286"/>
      <c r="IW133" s="97" t="str">
        <f t="shared" si="565"/>
        <v/>
      </c>
      <c r="IX133" s="98" t="str">
        <f t="shared" si="566"/>
        <v/>
      </c>
      <c r="IY133" s="293" t="str">
        <f t="shared" si="360"/>
        <v/>
      </c>
      <c r="IZ133" s="293" t="str">
        <f t="shared" si="361"/>
        <v/>
      </c>
      <c r="JA133" s="101" t="str">
        <f t="shared" si="567"/>
        <v/>
      </c>
      <c r="JB133" s="102" t="str">
        <f t="shared" si="568"/>
        <v/>
      </c>
      <c r="JC133" s="103" t="str">
        <f t="shared" si="569"/>
        <v/>
      </c>
      <c r="JD133" s="104" t="str">
        <f t="shared" si="570"/>
        <v/>
      </c>
      <c r="JE133" s="105" t="str">
        <f t="shared" si="571"/>
        <v/>
      </c>
      <c r="JG133" s="4"/>
      <c r="JI133" s="106"/>
      <c r="JJ133" s="107"/>
      <c r="JK133" s="99"/>
      <c r="JL133" s="4"/>
      <c r="JM133" s="108"/>
      <c r="JN133" s="109"/>
      <c r="JO133" s="110"/>
      <c r="JP133" s="104"/>
      <c r="JQ133" s="111"/>
      <c r="JS133" s="4"/>
      <c r="JU133" s="106"/>
      <c r="JV133" s="107"/>
      <c r="JW133" s="99"/>
      <c r="JX133" s="4"/>
      <c r="JY133" s="108"/>
      <c r="JZ133" s="109"/>
      <c r="KA133" s="110"/>
      <c r="KB133" s="104"/>
      <c r="KC133" s="111"/>
      <c r="KE133" s="4"/>
    </row>
    <row r="134" spans="1:292" ht="13.5" customHeight="1" x14ac:dyDescent="0.2">
      <c r="A134" s="21"/>
      <c r="B134" s="2" t="s">
        <v>423</v>
      </c>
      <c r="C134" s="2" t="s">
        <v>424</v>
      </c>
      <c r="E134" s="97">
        <v>33340</v>
      </c>
      <c r="F134" s="98" t="s">
        <v>288</v>
      </c>
      <c r="G134" s="99">
        <v>32711</v>
      </c>
      <c r="H134" s="100">
        <v>33340</v>
      </c>
      <c r="I134" s="101" t="s">
        <v>1039</v>
      </c>
      <c r="J134" s="102" t="s">
        <v>593</v>
      </c>
      <c r="K134" s="103" t="s">
        <v>531</v>
      </c>
      <c r="L134" s="104" t="s">
        <v>1419</v>
      </c>
      <c r="M134" s="105" t="s">
        <v>1040</v>
      </c>
      <c r="O134" s="96"/>
      <c r="P134" s="286"/>
      <c r="Q134" s="97">
        <v>33718</v>
      </c>
      <c r="R134" s="98" t="s">
        <v>507</v>
      </c>
      <c r="S134" s="99">
        <v>33340</v>
      </c>
      <c r="T134" s="100">
        <v>33718</v>
      </c>
      <c r="U134" s="101" t="s">
        <v>777</v>
      </c>
      <c r="V134" s="102" t="s">
        <v>637</v>
      </c>
      <c r="W134" s="103" t="s">
        <v>531</v>
      </c>
      <c r="X134" s="104" t="s">
        <v>1419</v>
      </c>
      <c r="Y134" s="105" t="s">
        <v>1041</v>
      </c>
      <c r="Z134" s="2" t="s">
        <v>286</v>
      </c>
      <c r="AA134" s="96"/>
      <c r="AB134" s="286"/>
      <c r="AC134" s="97">
        <v>34056</v>
      </c>
      <c r="AD134" s="98" t="s">
        <v>508</v>
      </c>
      <c r="AE134" s="99">
        <v>33783</v>
      </c>
      <c r="AF134" s="100">
        <v>34056</v>
      </c>
      <c r="AG134" s="101" t="s">
        <v>1042</v>
      </c>
      <c r="AH134" s="102" t="s">
        <v>790</v>
      </c>
      <c r="AI134" s="103" t="s">
        <v>531</v>
      </c>
      <c r="AJ134" s="104" t="s">
        <v>1328</v>
      </c>
      <c r="AK134" s="105" t="s">
        <v>1043</v>
      </c>
      <c r="AL134" s="286"/>
      <c r="AM134" s="96"/>
      <c r="AN134" s="286" t="s">
        <v>1196</v>
      </c>
      <c r="AO134" s="97" t="s">
        <v>286</v>
      </c>
      <c r="AP134" s="98" t="s">
        <v>286</v>
      </c>
      <c r="AQ134" s="99" t="s">
        <v>286</v>
      </c>
      <c r="AR134" s="100" t="s">
        <v>286</v>
      </c>
      <c r="AS134" s="101" t="s">
        <v>286</v>
      </c>
      <c r="AT134" s="102" t="s">
        <v>286</v>
      </c>
      <c r="AU134" s="103" t="s">
        <v>286</v>
      </c>
      <c r="AV134" s="104" t="s">
        <v>286</v>
      </c>
      <c r="AW134" s="105" t="s">
        <v>286</v>
      </c>
      <c r="AX134" s="2" t="s">
        <v>286</v>
      </c>
      <c r="AY134" s="96"/>
      <c r="AZ134" s="286"/>
      <c r="BA134" s="97" t="s">
        <v>286</v>
      </c>
      <c r="BB134" s="98" t="s">
        <v>286</v>
      </c>
      <c r="BC134" s="99" t="s">
        <v>286</v>
      </c>
      <c r="BD134" s="100" t="s">
        <v>286</v>
      </c>
      <c r="BE134" s="101" t="s">
        <v>286</v>
      </c>
      <c r="BF134" s="102" t="s">
        <v>286</v>
      </c>
      <c r="BG134" s="103" t="s">
        <v>286</v>
      </c>
      <c r="BH134" s="104" t="s">
        <v>286</v>
      </c>
      <c r="BI134" s="105" t="s">
        <v>286</v>
      </c>
      <c r="BJ134" s="2" t="s">
        <v>286</v>
      </c>
      <c r="BK134" s="96"/>
      <c r="BL134" s="286"/>
      <c r="BM134" s="97" t="s">
        <v>286</v>
      </c>
      <c r="BN134" s="98" t="s">
        <v>286</v>
      </c>
      <c r="BO134" s="99" t="s">
        <v>286</v>
      </c>
      <c r="BP134" s="100" t="s">
        <v>286</v>
      </c>
      <c r="BQ134" s="101" t="s">
        <v>286</v>
      </c>
      <c r="BR134" s="102" t="s">
        <v>286</v>
      </c>
      <c r="BS134" s="103" t="s">
        <v>286</v>
      </c>
      <c r="BT134" s="104" t="s">
        <v>286</v>
      </c>
      <c r="BU134" s="105" t="s">
        <v>286</v>
      </c>
      <c r="BV134" s="2" t="s">
        <v>286</v>
      </c>
      <c r="BW134" s="96"/>
      <c r="BX134" s="286"/>
      <c r="BY134" s="97" t="s">
        <v>286</v>
      </c>
      <c r="BZ134" s="98" t="s">
        <v>286</v>
      </c>
      <c r="CA134" s="99"/>
      <c r="CB134" s="100"/>
      <c r="CC134" s="101" t="s">
        <v>286</v>
      </c>
      <c r="CD134" s="102" t="s">
        <v>286</v>
      </c>
      <c r="CE134" s="103" t="s">
        <v>286</v>
      </c>
      <c r="CF134" s="104" t="s">
        <v>286</v>
      </c>
      <c r="CG134" s="105" t="s">
        <v>286</v>
      </c>
      <c r="CH134" s="2" t="s">
        <v>286</v>
      </c>
      <c r="CI134" s="96"/>
      <c r="CJ134" s="286"/>
      <c r="CK134" s="97" t="s">
        <v>286</v>
      </c>
      <c r="CL134" s="98" t="s">
        <v>286</v>
      </c>
      <c r="CM134" s="99"/>
      <c r="CN134" s="100"/>
      <c r="CO134" s="101" t="s">
        <v>286</v>
      </c>
      <c r="CP134" s="102" t="s">
        <v>286</v>
      </c>
      <c r="CQ134" s="103" t="s">
        <v>286</v>
      </c>
      <c r="CR134" s="104" t="s">
        <v>286</v>
      </c>
      <c r="CS134" s="105" t="s">
        <v>286</v>
      </c>
      <c r="CT134" s="2" t="s">
        <v>286</v>
      </c>
      <c r="CU134" s="96"/>
      <c r="CV134" s="286"/>
      <c r="CW134" s="97" t="s">
        <v>286</v>
      </c>
      <c r="CX134" s="98" t="s">
        <v>286</v>
      </c>
      <c r="CY134" s="99"/>
      <c r="CZ134" s="100"/>
      <c r="DA134" s="101" t="s">
        <v>286</v>
      </c>
      <c r="DB134" s="102" t="s">
        <v>286</v>
      </c>
      <c r="DC134" s="103" t="s">
        <v>286</v>
      </c>
      <c r="DD134" s="104" t="s">
        <v>286</v>
      </c>
      <c r="DE134" s="105" t="s">
        <v>286</v>
      </c>
      <c r="DF134" s="2" t="s">
        <v>286</v>
      </c>
      <c r="DG134" s="96"/>
      <c r="DH134" s="286"/>
      <c r="DI134" s="97" t="s">
        <v>286</v>
      </c>
      <c r="DJ134" s="98" t="s">
        <v>286</v>
      </c>
      <c r="DK134" s="99"/>
      <c r="DL134" s="100"/>
      <c r="DM134" s="101" t="s">
        <v>286</v>
      </c>
      <c r="DN134" s="102" t="s">
        <v>286</v>
      </c>
      <c r="DO134" s="103" t="s">
        <v>286</v>
      </c>
      <c r="DP134" s="104" t="s">
        <v>286</v>
      </c>
      <c r="DQ134" s="105" t="s">
        <v>286</v>
      </c>
      <c r="DR134" s="2" t="s">
        <v>286</v>
      </c>
      <c r="DS134" s="96"/>
      <c r="DT134" s="286"/>
      <c r="DU134" s="97" t="s">
        <v>286</v>
      </c>
      <c r="DV134" s="98" t="s">
        <v>286</v>
      </c>
      <c r="DW134" s="99" t="s">
        <v>286</v>
      </c>
      <c r="DX134" s="100" t="s">
        <v>286</v>
      </c>
      <c r="DY134" s="101" t="s">
        <v>286</v>
      </c>
      <c r="DZ134" s="102" t="s">
        <v>286</v>
      </c>
      <c r="EA134" s="103" t="s">
        <v>286</v>
      </c>
      <c r="EB134" s="104" t="s">
        <v>286</v>
      </c>
      <c r="EC134" s="105" t="s">
        <v>286</v>
      </c>
      <c r="EE134" s="96"/>
      <c r="EF134" s="286"/>
      <c r="EG134" s="97" t="s">
        <v>286</v>
      </c>
      <c r="EH134" s="98" t="s">
        <v>286</v>
      </c>
      <c r="EI134" s="99" t="s">
        <v>286</v>
      </c>
      <c r="EJ134" s="100" t="s">
        <v>286</v>
      </c>
      <c r="EK134" s="101" t="s">
        <v>286</v>
      </c>
      <c r="EL134" s="102" t="s">
        <v>286</v>
      </c>
      <c r="EM134" s="103" t="s">
        <v>286</v>
      </c>
      <c r="EN134" s="104" t="s">
        <v>286</v>
      </c>
      <c r="EO134" s="105" t="s">
        <v>286</v>
      </c>
      <c r="EQ134" s="96"/>
      <c r="ER134" s="286"/>
      <c r="ES134" s="97" t="s">
        <v>286</v>
      </c>
      <c r="ET134" s="98" t="s">
        <v>286</v>
      </c>
      <c r="EU134" s="99" t="s">
        <v>286</v>
      </c>
      <c r="EV134" s="100" t="s">
        <v>286</v>
      </c>
      <c r="EW134" s="101" t="s">
        <v>286</v>
      </c>
      <c r="EX134" s="102" t="s">
        <v>286</v>
      </c>
      <c r="EY134" s="103" t="s">
        <v>286</v>
      </c>
      <c r="EZ134" s="104" t="s">
        <v>286</v>
      </c>
      <c r="FA134" s="105" t="s">
        <v>286</v>
      </c>
      <c r="FB134" s="2" t="s">
        <v>286</v>
      </c>
      <c r="FC134" s="96"/>
      <c r="FD134" s="286"/>
      <c r="FE134" s="97" t="s">
        <v>286</v>
      </c>
      <c r="FF134" s="98" t="s">
        <v>286</v>
      </c>
      <c r="FG134" s="99" t="s">
        <v>286</v>
      </c>
      <c r="FH134" s="100" t="s">
        <v>286</v>
      </c>
      <c r="FI134" s="101" t="s">
        <v>286</v>
      </c>
      <c r="FJ134" s="102" t="s">
        <v>286</v>
      </c>
      <c r="FK134" s="103" t="s">
        <v>286</v>
      </c>
      <c r="FL134" s="104" t="s">
        <v>286</v>
      </c>
      <c r="FM134" s="105" t="s">
        <v>286</v>
      </c>
      <c r="FO134" s="96"/>
      <c r="FP134" s="286"/>
      <c r="FQ134" s="97" t="s">
        <v>286</v>
      </c>
      <c r="FR134" s="98" t="s">
        <v>286</v>
      </c>
      <c r="FS134" s="99" t="s">
        <v>286</v>
      </c>
      <c r="FT134" s="100" t="s">
        <v>286</v>
      </c>
      <c r="FU134" s="101" t="s">
        <v>286</v>
      </c>
      <c r="FV134" s="102" t="s">
        <v>286</v>
      </c>
      <c r="FW134" s="103" t="s">
        <v>286</v>
      </c>
      <c r="FX134" s="104" t="s">
        <v>286</v>
      </c>
      <c r="FY134" s="105" t="s">
        <v>286</v>
      </c>
      <c r="GA134" s="96"/>
      <c r="GB134" s="286"/>
      <c r="GC134" s="97" t="s">
        <v>286</v>
      </c>
      <c r="GD134" s="98" t="s">
        <v>286</v>
      </c>
      <c r="GE134" s="99" t="s">
        <v>286</v>
      </c>
      <c r="GF134" s="100" t="s">
        <v>286</v>
      </c>
      <c r="GG134" s="101" t="s">
        <v>286</v>
      </c>
      <c r="GH134" s="102" t="s">
        <v>286</v>
      </c>
      <c r="GI134" s="103" t="s">
        <v>286</v>
      </c>
      <c r="GJ134" s="104" t="s">
        <v>286</v>
      </c>
      <c r="GK134" s="105" t="s">
        <v>286</v>
      </c>
      <c r="GL134" s="2" t="s">
        <v>286</v>
      </c>
      <c r="GM134" s="96"/>
      <c r="GN134" s="286"/>
      <c r="GO134" s="97" t="str">
        <f t="shared" si="572"/>
        <v/>
      </c>
      <c r="GP134" s="98" t="str">
        <f t="shared" si="573"/>
        <v/>
      </c>
      <c r="GQ134" s="99" t="str">
        <f t="shared" si="574"/>
        <v/>
      </c>
      <c r="GR134" s="100" t="str">
        <f t="shared" si="575"/>
        <v/>
      </c>
      <c r="GS134" s="101" t="str">
        <f t="shared" si="576"/>
        <v/>
      </c>
      <c r="GT134" s="102" t="str">
        <f t="shared" si="577"/>
        <v/>
      </c>
      <c r="GU134" s="103" t="str">
        <f t="shared" si="578"/>
        <v/>
      </c>
      <c r="GV134" s="104" t="str">
        <f t="shared" si="579"/>
        <v/>
      </c>
      <c r="GW134" s="105" t="str">
        <f t="shared" si="580"/>
        <v/>
      </c>
      <c r="GX134" s="2" t="str">
        <f t="shared" si="581"/>
        <v/>
      </c>
      <c r="GY134" s="96"/>
      <c r="GZ134" s="286"/>
      <c r="HA134" s="97" t="str">
        <f t="shared" si="582"/>
        <v/>
      </c>
      <c r="HB134" s="98" t="str">
        <f t="shared" si="583"/>
        <v/>
      </c>
      <c r="HC134" s="293" t="str">
        <f t="shared" si="430"/>
        <v/>
      </c>
      <c r="HD134" s="293" t="str">
        <f t="shared" si="431"/>
        <v/>
      </c>
      <c r="HE134" s="101" t="str">
        <f t="shared" si="584"/>
        <v/>
      </c>
      <c r="HF134" s="102" t="str">
        <f t="shared" si="585"/>
        <v/>
      </c>
      <c r="HG134" s="103" t="str">
        <f t="shared" si="586"/>
        <v/>
      </c>
      <c r="HH134" s="104" t="str">
        <f t="shared" si="587"/>
        <v/>
      </c>
      <c r="HI134" s="105" t="str">
        <f t="shared" si="588"/>
        <v/>
      </c>
      <c r="HJ134" s="2" t="str">
        <f t="shared" si="589"/>
        <v/>
      </c>
      <c r="HK134" s="96"/>
      <c r="HL134" s="286"/>
      <c r="HM134" s="97" t="str">
        <f t="shared" si="590"/>
        <v/>
      </c>
      <c r="HN134" s="98" t="str">
        <f t="shared" si="591"/>
        <v/>
      </c>
      <c r="HO134" s="293" t="str">
        <f t="shared" si="482"/>
        <v/>
      </c>
      <c r="HP134" s="293" t="str">
        <f t="shared" si="483"/>
        <v/>
      </c>
      <c r="HQ134" s="101" t="str">
        <f t="shared" si="592"/>
        <v/>
      </c>
      <c r="HR134" s="102" t="str">
        <f t="shared" si="593"/>
        <v/>
      </c>
      <c r="HS134" s="103" t="str">
        <f t="shared" si="594"/>
        <v/>
      </c>
      <c r="HT134" s="104" t="str">
        <f t="shared" si="357"/>
        <v/>
      </c>
      <c r="HU134" s="105" t="str">
        <f t="shared" si="595"/>
        <v/>
      </c>
      <c r="HV134" s="2" t="str">
        <f t="shared" si="596"/>
        <v/>
      </c>
      <c r="HW134" s="96"/>
      <c r="HX134" s="286"/>
      <c r="HY134" s="97" t="str">
        <f t="shared" si="597"/>
        <v/>
      </c>
      <c r="HZ134" s="98" t="str">
        <f t="shared" si="598"/>
        <v/>
      </c>
      <c r="IA134" s="293" t="str">
        <f t="shared" si="418"/>
        <v/>
      </c>
      <c r="IB134" s="293" t="str">
        <f t="shared" si="419"/>
        <v/>
      </c>
      <c r="IC134" s="101" t="str">
        <f t="shared" si="599"/>
        <v/>
      </c>
      <c r="ID134" s="102" t="str">
        <f t="shared" si="600"/>
        <v/>
      </c>
      <c r="IE134" s="103" t="str">
        <f t="shared" si="601"/>
        <v/>
      </c>
      <c r="IF134" s="104" t="str">
        <f t="shared" si="602"/>
        <v/>
      </c>
      <c r="IG134" s="105" t="str">
        <f t="shared" si="603"/>
        <v/>
      </c>
      <c r="IH134" s="2" t="str">
        <f t="shared" si="604"/>
        <v/>
      </c>
      <c r="II134" s="96"/>
      <c r="IJ134" s="286"/>
      <c r="IK134" s="291" t="str">
        <f t="shared" si="605"/>
        <v/>
      </c>
      <c r="IL134" s="292" t="str">
        <f t="shared" si="606"/>
        <v/>
      </c>
      <c r="IM134" s="293" t="str">
        <f t="shared" si="607"/>
        <v/>
      </c>
      <c r="IN134" s="293" t="str">
        <f t="shared" si="608"/>
        <v/>
      </c>
      <c r="IO134" s="294" t="str">
        <f t="shared" si="609"/>
        <v/>
      </c>
      <c r="IP134" s="295" t="str">
        <f t="shared" si="610"/>
        <v/>
      </c>
      <c r="IQ134" s="296" t="str">
        <f t="shared" si="611"/>
        <v/>
      </c>
      <c r="IR134" s="297" t="str">
        <f t="shared" si="612"/>
        <v/>
      </c>
      <c r="IS134" s="298" t="str">
        <f t="shared" si="613"/>
        <v/>
      </c>
      <c r="IT134" s="299" t="str">
        <f t="shared" si="614"/>
        <v/>
      </c>
      <c r="IU134" s="300"/>
      <c r="IV134" s="286"/>
      <c r="IW134" s="97" t="str">
        <f t="shared" si="565"/>
        <v/>
      </c>
      <c r="IX134" s="98" t="str">
        <f t="shared" si="566"/>
        <v/>
      </c>
      <c r="IY134" s="293" t="str">
        <f t="shared" si="360"/>
        <v/>
      </c>
      <c r="IZ134" s="293" t="str">
        <f t="shared" si="361"/>
        <v/>
      </c>
      <c r="JA134" s="101" t="str">
        <f t="shared" si="567"/>
        <v/>
      </c>
      <c r="JB134" s="102" t="str">
        <f t="shared" si="568"/>
        <v/>
      </c>
      <c r="JC134" s="103" t="str">
        <f t="shared" si="569"/>
        <v/>
      </c>
      <c r="JD134" s="104" t="str">
        <f t="shared" si="570"/>
        <v/>
      </c>
      <c r="JE134" s="105" t="str">
        <f t="shared" si="571"/>
        <v/>
      </c>
      <c r="JG134" s="4"/>
      <c r="JI134" s="106"/>
      <c r="JJ134" s="107"/>
      <c r="JK134" s="99"/>
      <c r="JL134" s="4"/>
      <c r="JM134" s="108"/>
      <c r="JN134" s="109"/>
      <c r="JO134" s="110"/>
      <c r="JP134" s="104"/>
      <c r="JQ134" s="111"/>
      <c r="JS134" s="4"/>
      <c r="JU134" s="106"/>
      <c r="JV134" s="107"/>
      <c r="JW134" s="99"/>
      <c r="JX134" s="4"/>
      <c r="JY134" s="108"/>
      <c r="JZ134" s="109"/>
      <c r="KA134" s="110"/>
      <c r="KB134" s="104"/>
      <c r="KC134" s="111"/>
      <c r="KE134" s="4"/>
    </row>
    <row r="135" spans="1:292" ht="13.5" customHeight="1" x14ac:dyDescent="0.2">
      <c r="A135" s="21"/>
      <c r="B135" s="2" t="s">
        <v>453</v>
      </c>
      <c r="C135" s="2" t="s">
        <v>454</v>
      </c>
      <c r="E135" s="97" t="s">
        <v>286</v>
      </c>
      <c r="F135" s="98" t="s">
        <v>286</v>
      </c>
      <c r="G135" s="99"/>
      <c r="H135" s="100"/>
      <c r="I135" s="101" t="s">
        <v>286</v>
      </c>
      <c r="J135" s="102" t="s">
        <v>286</v>
      </c>
      <c r="K135" s="103" t="s">
        <v>286</v>
      </c>
      <c r="L135" s="104" t="s">
        <v>286</v>
      </c>
      <c r="M135" s="105" t="s">
        <v>286</v>
      </c>
      <c r="O135" s="96"/>
      <c r="P135" s="286"/>
      <c r="Q135" s="97" t="s">
        <v>286</v>
      </c>
      <c r="R135" s="98" t="s">
        <v>286</v>
      </c>
      <c r="S135" s="99"/>
      <c r="T135" s="100"/>
      <c r="U135" s="101" t="s">
        <v>286</v>
      </c>
      <c r="V135" s="102" t="s">
        <v>286</v>
      </c>
      <c r="W135" s="103" t="s">
        <v>286</v>
      </c>
      <c r="X135" s="104" t="s">
        <v>286</v>
      </c>
      <c r="Y135" s="105" t="s">
        <v>286</v>
      </c>
      <c r="Z135" s="2" t="s">
        <v>286</v>
      </c>
      <c r="AA135" s="96"/>
      <c r="AB135" s="286"/>
      <c r="AC135" s="97" t="s">
        <v>286</v>
      </c>
      <c r="AD135" s="98" t="s">
        <v>286</v>
      </c>
      <c r="AE135" s="99"/>
      <c r="AF135" s="100"/>
      <c r="AG135" s="101" t="s">
        <v>286</v>
      </c>
      <c r="AH135" s="102" t="s">
        <v>286</v>
      </c>
      <c r="AI135" s="103" t="s">
        <v>286</v>
      </c>
      <c r="AJ135" s="104" t="s">
        <v>286</v>
      </c>
      <c r="AK135" s="105" t="s">
        <v>286</v>
      </c>
      <c r="AM135" s="96"/>
      <c r="AN135" s="286"/>
      <c r="AO135" s="97" t="s">
        <v>286</v>
      </c>
      <c r="AP135" s="98" t="s">
        <v>286</v>
      </c>
      <c r="AQ135" s="99"/>
      <c r="AR135" s="100"/>
      <c r="AS135" s="101" t="s">
        <v>286</v>
      </c>
      <c r="AT135" s="102" t="s">
        <v>286</v>
      </c>
      <c r="AU135" s="103" t="s">
        <v>286</v>
      </c>
      <c r="AV135" s="104" t="s">
        <v>286</v>
      </c>
      <c r="AW135" s="105" t="s">
        <v>286</v>
      </c>
      <c r="AX135" s="2" t="s">
        <v>286</v>
      </c>
      <c r="AY135" s="96"/>
      <c r="AZ135" s="286"/>
      <c r="BA135" s="97" t="s">
        <v>286</v>
      </c>
      <c r="BB135" s="98" t="s">
        <v>286</v>
      </c>
      <c r="BC135" s="99"/>
      <c r="BD135" s="100"/>
      <c r="BE135" s="101" t="s">
        <v>286</v>
      </c>
      <c r="BF135" s="102" t="s">
        <v>286</v>
      </c>
      <c r="BG135" s="103" t="s">
        <v>286</v>
      </c>
      <c r="BH135" s="104" t="s">
        <v>286</v>
      </c>
      <c r="BI135" s="105" t="s">
        <v>286</v>
      </c>
      <c r="BJ135" s="2" t="s">
        <v>286</v>
      </c>
      <c r="BK135" s="96"/>
      <c r="BL135" s="286"/>
      <c r="BM135" s="97" t="s">
        <v>286</v>
      </c>
      <c r="BN135" s="98" t="s">
        <v>286</v>
      </c>
      <c r="BO135" s="99"/>
      <c r="BP135" s="100"/>
      <c r="BQ135" s="101" t="s">
        <v>286</v>
      </c>
      <c r="BR135" s="102" t="s">
        <v>286</v>
      </c>
      <c r="BS135" s="103" t="s">
        <v>286</v>
      </c>
      <c r="BT135" s="104" t="s">
        <v>286</v>
      </c>
      <c r="BU135" s="105" t="s">
        <v>286</v>
      </c>
      <c r="BV135" s="2" t="s">
        <v>286</v>
      </c>
      <c r="BW135" s="96"/>
      <c r="BX135" s="286"/>
      <c r="BY135" s="97" t="s">
        <v>286</v>
      </c>
      <c r="BZ135" s="98" t="s">
        <v>286</v>
      </c>
      <c r="CA135" s="99"/>
      <c r="CB135" s="100"/>
      <c r="CC135" s="101" t="s">
        <v>286</v>
      </c>
      <c r="CD135" s="102" t="s">
        <v>286</v>
      </c>
      <c r="CE135" s="103" t="s">
        <v>286</v>
      </c>
      <c r="CF135" s="104" t="s">
        <v>286</v>
      </c>
      <c r="CG135" s="105" t="s">
        <v>286</v>
      </c>
      <c r="CH135" s="2" t="s">
        <v>286</v>
      </c>
      <c r="CI135" s="96"/>
      <c r="CJ135" s="286"/>
      <c r="CK135" s="97" t="s">
        <v>286</v>
      </c>
      <c r="CL135" s="98" t="s">
        <v>286</v>
      </c>
      <c r="CM135" s="99"/>
      <c r="CN135" s="100"/>
      <c r="CO135" s="101" t="s">
        <v>286</v>
      </c>
      <c r="CP135" s="102" t="s">
        <v>286</v>
      </c>
      <c r="CQ135" s="103" t="s">
        <v>286</v>
      </c>
      <c r="CR135" s="104" t="s">
        <v>286</v>
      </c>
      <c r="CS135" s="105" t="s">
        <v>286</v>
      </c>
      <c r="CT135" s="2" t="s">
        <v>286</v>
      </c>
      <c r="CU135" s="96"/>
      <c r="CV135" s="286"/>
      <c r="CW135" s="97" t="s">
        <v>286</v>
      </c>
      <c r="CX135" s="98" t="s">
        <v>286</v>
      </c>
      <c r="CY135" s="99"/>
      <c r="CZ135" s="100"/>
      <c r="DA135" s="101" t="s">
        <v>286</v>
      </c>
      <c r="DB135" s="102" t="s">
        <v>286</v>
      </c>
      <c r="DC135" s="103" t="s">
        <v>286</v>
      </c>
      <c r="DD135" s="104" t="s">
        <v>286</v>
      </c>
      <c r="DE135" s="105" t="s">
        <v>286</v>
      </c>
      <c r="DF135" s="2" t="s">
        <v>286</v>
      </c>
      <c r="DG135" s="96"/>
      <c r="DH135" s="286"/>
      <c r="DI135" s="97" t="s">
        <v>286</v>
      </c>
      <c r="DJ135" s="98" t="s">
        <v>286</v>
      </c>
      <c r="DK135" s="99"/>
      <c r="DL135" s="100"/>
      <c r="DM135" s="101" t="s">
        <v>286</v>
      </c>
      <c r="DN135" s="102" t="s">
        <v>286</v>
      </c>
      <c r="DO135" s="103" t="s">
        <v>286</v>
      </c>
      <c r="DP135" s="104" t="s">
        <v>286</v>
      </c>
      <c r="DQ135" s="105" t="s">
        <v>286</v>
      </c>
      <c r="DR135" s="2" t="s">
        <v>286</v>
      </c>
      <c r="DS135" s="96"/>
      <c r="DT135" s="286"/>
      <c r="DU135" s="97" t="s">
        <v>286</v>
      </c>
      <c r="DV135" s="98" t="s">
        <v>286</v>
      </c>
      <c r="DW135" s="99"/>
      <c r="DX135" s="100"/>
      <c r="DY135" s="101" t="s">
        <v>286</v>
      </c>
      <c r="DZ135" s="102" t="s">
        <v>286</v>
      </c>
      <c r="EA135" s="103" t="s">
        <v>286</v>
      </c>
      <c r="EB135" s="104" t="s">
        <v>286</v>
      </c>
      <c r="EC135" s="105" t="s">
        <v>286</v>
      </c>
      <c r="EE135" s="96"/>
      <c r="EF135" s="286"/>
      <c r="EG135" s="97" t="s">
        <v>286</v>
      </c>
      <c r="EH135" s="98" t="s">
        <v>286</v>
      </c>
      <c r="EI135" s="99"/>
      <c r="EJ135" s="100"/>
      <c r="EK135" s="101" t="s">
        <v>286</v>
      </c>
      <c r="EL135" s="102" t="s">
        <v>286</v>
      </c>
      <c r="EM135" s="103" t="s">
        <v>286</v>
      </c>
      <c r="EN135" s="104" t="s">
        <v>286</v>
      </c>
      <c r="EO135" s="105" t="s">
        <v>286</v>
      </c>
      <c r="EQ135" s="96"/>
      <c r="ER135" s="286"/>
      <c r="ES135" s="97" t="s">
        <v>286</v>
      </c>
      <c r="ET135" s="98" t="s">
        <v>286</v>
      </c>
      <c r="EU135" s="99"/>
      <c r="EV135" s="100"/>
      <c r="EW135" s="101" t="s">
        <v>286</v>
      </c>
      <c r="EX135" s="102" t="s">
        <v>286</v>
      </c>
      <c r="EY135" s="103" t="s">
        <v>286</v>
      </c>
      <c r="EZ135" s="104" t="s">
        <v>286</v>
      </c>
      <c r="FA135" s="105" t="s">
        <v>286</v>
      </c>
      <c r="FB135" s="2" t="s">
        <v>286</v>
      </c>
      <c r="FC135" s="96"/>
      <c r="FD135" s="286"/>
      <c r="FE135" s="97" t="s">
        <v>286</v>
      </c>
      <c r="FF135" s="98" t="s">
        <v>286</v>
      </c>
      <c r="FG135" s="99"/>
      <c r="FH135" s="100"/>
      <c r="FI135" s="101" t="s">
        <v>286</v>
      </c>
      <c r="FJ135" s="102" t="s">
        <v>286</v>
      </c>
      <c r="FK135" s="103" t="s">
        <v>286</v>
      </c>
      <c r="FL135" s="104" t="s">
        <v>286</v>
      </c>
      <c r="FM135" s="105" t="s">
        <v>286</v>
      </c>
      <c r="FO135" s="96"/>
      <c r="FP135" s="286"/>
      <c r="FQ135" s="97">
        <v>41391</v>
      </c>
      <c r="FR135" s="98" t="s">
        <v>521</v>
      </c>
      <c r="FS135" s="99">
        <v>40863</v>
      </c>
      <c r="FT135" s="100">
        <v>41391</v>
      </c>
      <c r="FU135" s="101" t="s">
        <v>1106</v>
      </c>
      <c r="FV135" s="102" t="s">
        <v>566</v>
      </c>
      <c r="FW135" s="103" t="s">
        <v>531</v>
      </c>
      <c r="FX135" s="104" t="s">
        <v>1434</v>
      </c>
      <c r="FY135" s="105" t="s">
        <v>1107</v>
      </c>
      <c r="GA135" s="96"/>
      <c r="GB135" s="286"/>
      <c r="GC135" s="97">
        <f>GC$3</f>
        <v>41692</v>
      </c>
      <c r="GD135" s="98" t="s">
        <v>522</v>
      </c>
      <c r="GE135" s="99">
        <v>41391</v>
      </c>
      <c r="GF135" s="100">
        <f>GC$3</f>
        <v>41692</v>
      </c>
      <c r="GG135" s="101" t="s">
        <v>1108</v>
      </c>
      <c r="GH135" s="102" t="s">
        <v>561</v>
      </c>
      <c r="GI135" s="103" t="s">
        <v>531</v>
      </c>
      <c r="GJ135" s="104" t="s">
        <v>1340</v>
      </c>
      <c r="GK135" s="105" t="s">
        <v>1109</v>
      </c>
      <c r="GL135" s="2" t="s">
        <v>286</v>
      </c>
      <c r="GM135" s="96"/>
      <c r="GN135" s="286"/>
      <c r="GO135" s="97">
        <f t="shared" si="572"/>
        <v>42711</v>
      </c>
      <c r="GP135" s="98" t="str">
        <f t="shared" si="573"/>
        <v>Renzi I</v>
      </c>
      <c r="GQ135" s="99">
        <f t="shared" si="574"/>
        <v>41692</v>
      </c>
      <c r="GR135" s="100">
        <f t="shared" si="575"/>
        <v>42711</v>
      </c>
      <c r="GS135" s="101" t="str">
        <f t="shared" si="576"/>
        <v>Maria Anna Madia</v>
      </c>
      <c r="GT135" s="102" t="str">
        <f t="shared" si="577"/>
        <v>1980</v>
      </c>
      <c r="GU135" s="103" t="str">
        <f t="shared" si="578"/>
        <v>female</v>
      </c>
      <c r="GV135" s="104" t="str">
        <f t="shared" si="579"/>
        <v>it_pd01</v>
      </c>
      <c r="GW135" s="105" t="str">
        <f t="shared" si="580"/>
        <v>Madia_Maria_1980</v>
      </c>
      <c r="GX135" s="2" t="str">
        <f t="shared" si="581"/>
        <v/>
      </c>
      <c r="GY135" s="96"/>
      <c r="GZ135" s="165" t="s">
        <v>2507</v>
      </c>
      <c r="HA135" s="97">
        <f t="shared" si="582"/>
        <v>43465</v>
      </c>
      <c r="HB135" s="98" t="str">
        <f t="shared" si="583"/>
        <v>Gentiloni I</v>
      </c>
      <c r="HC135" s="293">
        <f t="shared" si="430"/>
        <v>42716</v>
      </c>
      <c r="HD135" s="293">
        <f t="shared" si="431"/>
        <v>43465</v>
      </c>
      <c r="HE135" s="101" t="str">
        <f t="shared" si="584"/>
        <v>Maria Anna Madia</v>
      </c>
      <c r="HF135" s="102" t="str">
        <f t="shared" si="585"/>
        <v>1980</v>
      </c>
      <c r="HG135" s="103" t="str">
        <f t="shared" si="586"/>
        <v>female</v>
      </c>
      <c r="HH135" s="104" t="str">
        <f t="shared" si="587"/>
        <v>it_pd01</v>
      </c>
      <c r="HI135" s="105" t="str">
        <f t="shared" si="588"/>
        <v>Madia_Maria_1980</v>
      </c>
      <c r="HJ135" s="2" t="str">
        <f t="shared" si="589"/>
        <v/>
      </c>
      <c r="HK135" s="96"/>
      <c r="HL135" s="286" t="s">
        <v>2548</v>
      </c>
      <c r="HM135" s="97" t="str">
        <f t="shared" si="590"/>
        <v/>
      </c>
      <c r="HN135" s="98" t="str">
        <f t="shared" si="591"/>
        <v/>
      </c>
      <c r="HO135" s="293" t="str">
        <f t="shared" si="482"/>
        <v/>
      </c>
      <c r="HP135" s="293" t="str">
        <f t="shared" si="483"/>
        <v/>
      </c>
      <c r="HQ135" s="101" t="str">
        <f t="shared" si="592"/>
        <v/>
      </c>
      <c r="HR135" s="102" t="str">
        <f t="shared" si="593"/>
        <v/>
      </c>
      <c r="HS135" s="103" t="str">
        <f t="shared" si="594"/>
        <v/>
      </c>
      <c r="HT135" s="104" t="str">
        <f t="shared" si="357"/>
        <v/>
      </c>
      <c r="HU135" s="105" t="str">
        <f t="shared" si="595"/>
        <v/>
      </c>
      <c r="HV135" s="2" t="str">
        <f t="shared" si="596"/>
        <v/>
      </c>
      <c r="HW135" s="96"/>
      <c r="HX135" s="286"/>
      <c r="HY135" s="97" t="str">
        <f t="shared" si="597"/>
        <v/>
      </c>
      <c r="HZ135" s="98" t="str">
        <f t="shared" si="598"/>
        <v/>
      </c>
      <c r="IA135" s="293" t="str">
        <f t="shared" si="418"/>
        <v/>
      </c>
      <c r="IB135" s="293" t="str">
        <f t="shared" si="419"/>
        <v/>
      </c>
      <c r="IC135" s="101" t="str">
        <f t="shared" si="599"/>
        <v/>
      </c>
      <c r="ID135" s="102" t="str">
        <f t="shared" si="600"/>
        <v/>
      </c>
      <c r="IE135" s="103" t="str">
        <f t="shared" si="601"/>
        <v/>
      </c>
      <c r="IF135" s="104" t="str">
        <f t="shared" si="602"/>
        <v/>
      </c>
      <c r="IG135" s="105" t="str">
        <f t="shared" si="603"/>
        <v/>
      </c>
      <c r="IH135" s="2" t="str">
        <f t="shared" si="604"/>
        <v/>
      </c>
      <c r="II135" s="96"/>
      <c r="IJ135" s="286"/>
      <c r="IK135" s="291" t="str">
        <f t="shared" si="605"/>
        <v/>
      </c>
      <c r="IL135" s="292" t="str">
        <f t="shared" si="606"/>
        <v/>
      </c>
      <c r="IM135" s="293" t="str">
        <f t="shared" si="607"/>
        <v/>
      </c>
      <c r="IN135" s="293" t="str">
        <f t="shared" si="608"/>
        <v/>
      </c>
      <c r="IO135" s="294" t="str">
        <f t="shared" si="609"/>
        <v/>
      </c>
      <c r="IP135" s="295" t="str">
        <f t="shared" si="610"/>
        <v/>
      </c>
      <c r="IQ135" s="296" t="str">
        <f t="shared" si="611"/>
        <v/>
      </c>
      <c r="IR135" s="297" t="str">
        <f t="shared" si="612"/>
        <v/>
      </c>
      <c r="IS135" s="298" t="str">
        <f t="shared" si="613"/>
        <v/>
      </c>
      <c r="IT135" s="299" t="str">
        <f t="shared" si="614"/>
        <v/>
      </c>
      <c r="IU135" s="300"/>
      <c r="IV135" s="286"/>
      <c r="IW135" s="97" t="str">
        <f t="shared" si="565"/>
        <v/>
      </c>
      <c r="IX135" s="98" t="str">
        <f t="shared" si="566"/>
        <v/>
      </c>
      <c r="IY135" s="293" t="str">
        <f t="shared" si="360"/>
        <v/>
      </c>
      <c r="IZ135" s="293" t="str">
        <f t="shared" si="361"/>
        <v/>
      </c>
      <c r="JA135" s="101" t="str">
        <f t="shared" si="567"/>
        <v/>
      </c>
      <c r="JB135" s="102" t="str">
        <f t="shared" si="568"/>
        <v/>
      </c>
      <c r="JC135" s="103" t="str">
        <f t="shared" si="569"/>
        <v/>
      </c>
      <c r="JD135" s="104" t="str">
        <f t="shared" si="570"/>
        <v/>
      </c>
      <c r="JE135" s="105" t="str">
        <f t="shared" si="571"/>
        <v/>
      </c>
      <c r="JG135" s="4"/>
      <c r="JI135" s="106"/>
      <c r="JJ135" s="107"/>
      <c r="JK135" s="99"/>
      <c r="JL135" s="4"/>
      <c r="JM135" s="108"/>
      <c r="JN135" s="109"/>
      <c r="JO135" s="110"/>
      <c r="JP135" s="104"/>
      <c r="JQ135" s="111"/>
      <c r="JS135" s="4"/>
      <c r="JU135" s="106"/>
      <c r="JV135" s="107"/>
      <c r="JW135" s="99"/>
      <c r="JX135" s="4"/>
      <c r="JY135" s="108"/>
      <c r="JZ135" s="109"/>
      <c r="KA135" s="110"/>
      <c r="KB135" s="104"/>
      <c r="KC135" s="111"/>
      <c r="KE135" s="4"/>
    </row>
    <row r="136" spans="1:292" ht="13.5" customHeight="1" x14ac:dyDescent="0.2">
      <c r="A136" s="21"/>
      <c r="B136" s="2" t="s">
        <v>402</v>
      </c>
      <c r="C136" s="2" t="s">
        <v>403</v>
      </c>
      <c r="E136" s="97" t="s">
        <v>286</v>
      </c>
      <c r="F136" s="98" t="s">
        <v>286</v>
      </c>
      <c r="G136" s="99"/>
      <c r="H136" s="100"/>
      <c r="I136" s="101" t="s">
        <v>286</v>
      </c>
      <c r="J136" s="102" t="s">
        <v>286</v>
      </c>
      <c r="K136" s="103" t="s">
        <v>286</v>
      </c>
      <c r="L136" s="104" t="s">
        <v>286</v>
      </c>
      <c r="M136" s="105" t="s">
        <v>286</v>
      </c>
      <c r="O136" s="96"/>
      <c r="P136" s="286"/>
      <c r="Q136" s="97" t="s">
        <v>286</v>
      </c>
      <c r="R136" s="98" t="s">
        <v>286</v>
      </c>
      <c r="S136" s="99"/>
      <c r="T136" s="100"/>
      <c r="U136" s="101" t="s">
        <v>286</v>
      </c>
      <c r="V136" s="102" t="s">
        <v>286</v>
      </c>
      <c r="W136" s="103" t="s">
        <v>286</v>
      </c>
      <c r="X136" s="104" t="s">
        <v>286</v>
      </c>
      <c r="Y136" s="105" t="s">
        <v>286</v>
      </c>
      <c r="Z136" s="2" t="s">
        <v>286</v>
      </c>
      <c r="AA136" s="96"/>
      <c r="AB136" s="286"/>
      <c r="AC136" s="97" t="s">
        <v>286</v>
      </c>
      <c r="AD136" s="98" t="s">
        <v>286</v>
      </c>
      <c r="AE136" s="99" t="s">
        <v>286</v>
      </c>
      <c r="AF136" s="100" t="s">
        <v>286</v>
      </c>
      <c r="AG136" s="101" t="s">
        <v>286</v>
      </c>
      <c r="AH136" s="102" t="s">
        <v>286</v>
      </c>
      <c r="AI136" s="103" t="s">
        <v>286</v>
      </c>
      <c r="AJ136" s="104" t="s">
        <v>286</v>
      </c>
      <c r="AK136" s="105" t="s">
        <v>286</v>
      </c>
      <c r="AM136" s="96"/>
      <c r="AN136" s="286"/>
      <c r="AO136" s="97" t="s">
        <v>286</v>
      </c>
      <c r="AP136" s="98" t="s">
        <v>286</v>
      </c>
      <c r="AQ136" s="99" t="s">
        <v>286</v>
      </c>
      <c r="AR136" s="100" t="s">
        <v>286</v>
      </c>
      <c r="AS136" s="101" t="s">
        <v>286</v>
      </c>
      <c r="AT136" s="102" t="s">
        <v>286</v>
      </c>
      <c r="AU136" s="103" t="s">
        <v>286</v>
      </c>
      <c r="AV136" s="104" t="s">
        <v>286</v>
      </c>
      <c r="AW136" s="105" t="s">
        <v>286</v>
      </c>
      <c r="AX136" s="2" t="s">
        <v>286</v>
      </c>
      <c r="AY136" s="96"/>
      <c r="AZ136" s="286"/>
      <c r="BA136" s="97" t="s">
        <v>286</v>
      </c>
      <c r="BB136" s="98" t="s">
        <v>286</v>
      </c>
      <c r="BC136" s="99" t="s">
        <v>286</v>
      </c>
      <c r="BD136" s="100" t="s">
        <v>286</v>
      </c>
      <c r="BE136" s="101" t="s">
        <v>286</v>
      </c>
      <c r="BF136" s="102" t="s">
        <v>286</v>
      </c>
      <c r="BG136" s="103" t="s">
        <v>286</v>
      </c>
      <c r="BH136" s="104" t="s">
        <v>286</v>
      </c>
      <c r="BI136" s="105" t="s">
        <v>286</v>
      </c>
      <c r="BJ136" s="2" t="s">
        <v>286</v>
      </c>
      <c r="BK136" s="96"/>
      <c r="BL136" s="286"/>
      <c r="BM136" s="97" t="s">
        <v>286</v>
      </c>
      <c r="BN136" s="98" t="s">
        <v>286</v>
      </c>
      <c r="BO136" s="99" t="s">
        <v>286</v>
      </c>
      <c r="BP136" s="100" t="s">
        <v>286</v>
      </c>
      <c r="BQ136" s="101" t="s">
        <v>286</v>
      </c>
      <c r="BR136" s="102" t="s">
        <v>286</v>
      </c>
      <c r="BS136" s="103" t="s">
        <v>286</v>
      </c>
      <c r="BT136" s="104" t="s">
        <v>286</v>
      </c>
      <c r="BU136" s="105" t="s">
        <v>286</v>
      </c>
      <c r="BV136" s="2" t="s">
        <v>286</v>
      </c>
      <c r="BW136" s="96"/>
      <c r="BX136" s="286"/>
      <c r="BY136" s="97" t="s">
        <v>286</v>
      </c>
      <c r="BZ136" s="98" t="s">
        <v>286</v>
      </c>
      <c r="CA136" s="99" t="s">
        <v>286</v>
      </c>
      <c r="CB136" s="100" t="s">
        <v>286</v>
      </c>
      <c r="CC136" s="101" t="s">
        <v>286</v>
      </c>
      <c r="CD136" s="102" t="s">
        <v>286</v>
      </c>
      <c r="CE136" s="103" t="s">
        <v>286</v>
      </c>
      <c r="CF136" s="104" t="s">
        <v>286</v>
      </c>
      <c r="CG136" s="105" t="s">
        <v>286</v>
      </c>
      <c r="CH136" s="2" t="s">
        <v>286</v>
      </c>
      <c r="CI136" s="96"/>
      <c r="CJ136" s="286"/>
      <c r="CK136" s="97" t="s">
        <v>286</v>
      </c>
      <c r="CL136" s="98" t="s">
        <v>286</v>
      </c>
      <c r="CM136" s="99" t="s">
        <v>286</v>
      </c>
      <c r="CN136" s="100" t="s">
        <v>286</v>
      </c>
      <c r="CO136" s="101" t="s">
        <v>286</v>
      </c>
      <c r="CP136" s="102" t="s">
        <v>286</v>
      </c>
      <c r="CQ136" s="103" t="s">
        <v>286</v>
      </c>
      <c r="CR136" s="104" t="s">
        <v>286</v>
      </c>
      <c r="CS136" s="105" t="s">
        <v>286</v>
      </c>
      <c r="CT136" s="2" t="s">
        <v>286</v>
      </c>
      <c r="CU136" s="96"/>
      <c r="CV136" s="286"/>
      <c r="CW136" s="97" t="s">
        <v>286</v>
      </c>
      <c r="CX136" s="98" t="s">
        <v>286</v>
      </c>
      <c r="CY136" s="99" t="s">
        <v>286</v>
      </c>
      <c r="CZ136" s="100" t="s">
        <v>286</v>
      </c>
      <c r="DA136" s="101" t="s">
        <v>286</v>
      </c>
      <c r="DB136" s="102" t="s">
        <v>286</v>
      </c>
      <c r="DC136" s="103" t="s">
        <v>286</v>
      </c>
      <c r="DD136" s="104" t="s">
        <v>286</v>
      </c>
      <c r="DE136" s="105" t="s">
        <v>286</v>
      </c>
      <c r="DF136" s="2" t="s">
        <v>286</v>
      </c>
      <c r="DG136" s="96"/>
      <c r="DH136" s="286"/>
      <c r="DI136" s="97" t="s">
        <v>286</v>
      </c>
      <c r="DJ136" s="98" t="s">
        <v>286</v>
      </c>
      <c r="DK136" s="99"/>
      <c r="DL136" s="100"/>
      <c r="DM136" s="101" t="s">
        <v>286</v>
      </c>
      <c r="DN136" s="102" t="s">
        <v>286</v>
      </c>
      <c r="DO136" s="103" t="s">
        <v>286</v>
      </c>
      <c r="DP136" s="104" t="s">
        <v>286</v>
      </c>
      <c r="DQ136" s="105" t="s">
        <v>286</v>
      </c>
      <c r="DR136" s="2" t="s">
        <v>286</v>
      </c>
      <c r="DS136" s="96"/>
      <c r="DT136" s="286"/>
      <c r="DU136" s="97" t="s">
        <v>286</v>
      </c>
      <c r="DV136" s="98" t="s">
        <v>286</v>
      </c>
      <c r="DW136" s="99" t="s">
        <v>286</v>
      </c>
      <c r="DX136" s="100" t="s">
        <v>286</v>
      </c>
      <c r="DY136" s="101" t="s">
        <v>286</v>
      </c>
      <c r="DZ136" s="102" t="s">
        <v>286</v>
      </c>
      <c r="EA136" s="103" t="s">
        <v>286</v>
      </c>
      <c r="EB136" s="104" t="s">
        <v>286</v>
      </c>
      <c r="EC136" s="105" t="s">
        <v>286</v>
      </c>
      <c r="EE136" s="96"/>
      <c r="EF136" s="286"/>
      <c r="EG136" s="97" t="s">
        <v>286</v>
      </c>
      <c r="EH136" s="98" t="s">
        <v>286</v>
      </c>
      <c r="EI136" s="99"/>
      <c r="EJ136" s="100"/>
      <c r="EK136" s="101" t="s">
        <v>286</v>
      </c>
      <c r="EL136" s="102" t="s">
        <v>286</v>
      </c>
      <c r="EM136" s="103" t="s">
        <v>286</v>
      </c>
      <c r="EN136" s="104" t="s">
        <v>286</v>
      </c>
      <c r="EO136" s="105" t="s">
        <v>286</v>
      </c>
      <c r="EQ136" s="96"/>
      <c r="ER136" s="286"/>
      <c r="ES136" s="97">
        <v>39576</v>
      </c>
      <c r="ET136" s="98" t="s">
        <v>519</v>
      </c>
      <c r="EU136" s="99">
        <v>38854</v>
      </c>
      <c r="EV136" s="100">
        <v>39576</v>
      </c>
      <c r="EW136" s="101" t="s">
        <v>1001</v>
      </c>
      <c r="EX136" s="102" t="s">
        <v>727</v>
      </c>
      <c r="EY136" s="103" t="s">
        <v>620</v>
      </c>
      <c r="EZ136" s="104" t="s">
        <v>1399</v>
      </c>
      <c r="FA136" s="105" t="s">
        <v>1002</v>
      </c>
      <c r="FB136" s="2" t="s">
        <v>286</v>
      </c>
      <c r="FC136" s="96"/>
      <c r="FD136" s="286" t="s">
        <v>1194</v>
      </c>
      <c r="FE136" s="97" t="s">
        <v>286</v>
      </c>
      <c r="FF136" s="98" t="s">
        <v>286</v>
      </c>
      <c r="FG136" s="99" t="s">
        <v>286</v>
      </c>
      <c r="FH136" s="100" t="s">
        <v>286</v>
      </c>
      <c r="FI136" s="101" t="s">
        <v>286</v>
      </c>
      <c r="FJ136" s="102" t="s">
        <v>286</v>
      </c>
      <c r="FK136" s="103" t="s">
        <v>286</v>
      </c>
      <c r="FL136" s="104" t="s">
        <v>286</v>
      </c>
      <c r="FM136" s="105" t="s">
        <v>286</v>
      </c>
      <c r="FO136" s="96"/>
      <c r="FP136" s="286"/>
      <c r="FQ136" s="97" t="s">
        <v>286</v>
      </c>
      <c r="FR136" s="98" t="s">
        <v>286</v>
      </c>
      <c r="FS136" s="99" t="s">
        <v>286</v>
      </c>
      <c r="FT136" s="100" t="s">
        <v>286</v>
      </c>
      <c r="FU136" s="101" t="s">
        <v>286</v>
      </c>
      <c r="FV136" s="102" t="s">
        <v>286</v>
      </c>
      <c r="FW136" s="103" t="s">
        <v>286</v>
      </c>
      <c r="FX136" s="104" t="s">
        <v>286</v>
      </c>
      <c r="FY136" s="105" t="s">
        <v>286</v>
      </c>
      <c r="GA136" s="96"/>
      <c r="GB136" s="286"/>
      <c r="GC136" s="97" t="s">
        <v>286</v>
      </c>
      <c r="GD136" s="98" t="s">
        <v>286</v>
      </c>
      <c r="GE136" s="99" t="s">
        <v>286</v>
      </c>
      <c r="GF136" s="100" t="s">
        <v>286</v>
      </c>
      <c r="GG136" s="101" t="s">
        <v>286</v>
      </c>
      <c r="GH136" s="102" t="s">
        <v>286</v>
      </c>
      <c r="GI136" s="103" t="s">
        <v>286</v>
      </c>
      <c r="GJ136" s="104" t="s">
        <v>286</v>
      </c>
      <c r="GK136" s="105" t="s">
        <v>286</v>
      </c>
      <c r="GL136" s="2" t="s">
        <v>286</v>
      </c>
      <c r="GM136" s="96"/>
      <c r="GN136" s="286"/>
      <c r="GO136" s="97" t="str">
        <f t="shared" si="572"/>
        <v/>
      </c>
      <c r="GP136" s="98" t="str">
        <f t="shared" si="573"/>
        <v/>
      </c>
      <c r="GQ136" s="99" t="str">
        <f t="shared" si="574"/>
        <v/>
      </c>
      <c r="GR136" s="100" t="str">
        <f t="shared" si="575"/>
        <v/>
      </c>
      <c r="GS136" s="101" t="str">
        <f t="shared" si="576"/>
        <v/>
      </c>
      <c r="GT136" s="102" t="str">
        <f t="shared" si="577"/>
        <v/>
      </c>
      <c r="GU136" s="103" t="str">
        <f t="shared" si="578"/>
        <v/>
      </c>
      <c r="GV136" s="104" t="str">
        <f t="shared" si="579"/>
        <v/>
      </c>
      <c r="GW136" s="105" t="str">
        <f t="shared" si="580"/>
        <v/>
      </c>
      <c r="GX136" s="2" t="str">
        <f t="shared" si="581"/>
        <v/>
      </c>
      <c r="GY136" s="96"/>
      <c r="GZ136" s="286"/>
      <c r="HA136" s="97" t="str">
        <f t="shared" si="582"/>
        <v/>
      </c>
      <c r="HB136" s="98" t="str">
        <f t="shared" si="583"/>
        <v/>
      </c>
      <c r="HC136" s="293" t="str">
        <f t="shared" si="430"/>
        <v/>
      </c>
      <c r="HD136" s="293" t="str">
        <f t="shared" si="431"/>
        <v/>
      </c>
      <c r="HE136" s="101" t="str">
        <f t="shared" si="584"/>
        <v/>
      </c>
      <c r="HF136" s="102" t="str">
        <f t="shared" si="585"/>
        <v/>
      </c>
      <c r="HG136" s="103" t="str">
        <f t="shared" si="586"/>
        <v/>
      </c>
      <c r="HH136" s="104" t="str">
        <f t="shared" si="587"/>
        <v/>
      </c>
      <c r="HI136" s="105" t="str">
        <f t="shared" si="588"/>
        <v/>
      </c>
      <c r="HJ136" s="2" t="str">
        <f t="shared" si="589"/>
        <v/>
      </c>
      <c r="HK136" s="96"/>
      <c r="HL136" s="286"/>
      <c r="HM136" s="97" t="str">
        <f t="shared" si="590"/>
        <v/>
      </c>
      <c r="HN136" s="98" t="str">
        <f t="shared" si="591"/>
        <v/>
      </c>
      <c r="HO136" s="293" t="str">
        <f t="shared" si="482"/>
        <v/>
      </c>
      <c r="HP136" s="293" t="str">
        <f t="shared" si="483"/>
        <v/>
      </c>
      <c r="HQ136" s="101" t="str">
        <f t="shared" si="592"/>
        <v/>
      </c>
      <c r="HR136" s="102" t="str">
        <f t="shared" si="593"/>
        <v/>
      </c>
      <c r="HS136" s="103" t="str">
        <f t="shared" si="594"/>
        <v/>
      </c>
      <c r="HT136" s="104" t="str">
        <f t="shared" si="357"/>
        <v/>
      </c>
      <c r="HU136" s="105" t="str">
        <f t="shared" si="595"/>
        <v/>
      </c>
      <c r="HV136" s="2" t="str">
        <f t="shared" si="596"/>
        <v/>
      </c>
      <c r="HW136" s="96"/>
      <c r="HX136" s="286"/>
      <c r="HY136" s="97" t="str">
        <f t="shared" si="597"/>
        <v/>
      </c>
      <c r="HZ136" s="98" t="str">
        <f t="shared" si="598"/>
        <v/>
      </c>
      <c r="IA136" s="293" t="str">
        <f t="shared" si="418"/>
        <v/>
      </c>
      <c r="IB136" s="293" t="str">
        <f t="shared" si="419"/>
        <v/>
      </c>
      <c r="IC136" s="101" t="str">
        <f t="shared" si="599"/>
        <v/>
      </c>
      <c r="ID136" s="102" t="str">
        <f t="shared" si="600"/>
        <v/>
      </c>
      <c r="IE136" s="103" t="str">
        <f t="shared" si="601"/>
        <v/>
      </c>
      <c r="IF136" s="104" t="str">
        <f t="shared" si="602"/>
        <v/>
      </c>
      <c r="IG136" s="105" t="str">
        <f t="shared" si="603"/>
        <v/>
      </c>
      <c r="IH136" s="2" t="str">
        <f t="shared" si="604"/>
        <v/>
      </c>
      <c r="II136" s="96"/>
      <c r="IJ136" s="286"/>
      <c r="IK136" s="291" t="str">
        <f t="shared" si="605"/>
        <v/>
      </c>
      <c r="IL136" s="292" t="str">
        <f t="shared" si="606"/>
        <v/>
      </c>
      <c r="IM136" s="293" t="str">
        <f t="shared" si="607"/>
        <v/>
      </c>
      <c r="IN136" s="293" t="str">
        <f t="shared" si="608"/>
        <v/>
      </c>
      <c r="IO136" s="294" t="str">
        <f t="shared" si="609"/>
        <v/>
      </c>
      <c r="IP136" s="295" t="str">
        <f t="shared" si="610"/>
        <v/>
      </c>
      <c r="IQ136" s="296" t="str">
        <f t="shared" si="611"/>
        <v/>
      </c>
      <c r="IR136" s="297" t="str">
        <f t="shared" si="612"/>
        <v/>
      </c>
      <c r="IS136" s="298" t="str">
        <f t="shared" si="613"/>
        <v/>
      </c>
      <c r="IT136" s="299" t="str">
        <f t="shared" si="614"/>
        <v/>
      </c>
      <c r="IU136" s="300"/>
      <c r="IV136" s="286"/>
      <c r="IW136" s="97" t="str">
        <f t="shared" si="565"/>
        <v/>
      </c>
      <c r="IX136" s="98" t="str">
        <f t="shared" si="566"/>
        <v/>
      </c>
      <c r="IY136" s="293" t="str">
        <f t="shared" si="360"/>
        <v/>
      </c>
      <c r="IZ136" s="293" t="str">
        <f t="shared" si="361"/>
        <v/>
      </c>
      <c r="JA136" s="101" t="str">
        <f t="shared" si="567"/>
        <v/>
      </c>
      <c r="JB136" s="102" t="str">
        <f t="shared" si="568"/>
        <v/>
      </c>
      <c r="JC136" s="103" t="str">
        <f t="shared" si="569"/>
        <v/>
      </c>
      <c r="JD136" s="104" t="str">
        <f t="shared" si="570"/>
        <v/>
      </c>
      <c r="JE136" s="105" t="str">
        <f t="shared" si="571"/>
        <v/>
      </c>
      <c r="JF136" s="2" t="str">
        <f>IF(JH136="","",IF((LEN(JH136)-LEN(SUBSTITUTE(JH136,"male","")))/LEN("male")&gt;1,"!",IF(RIGHT(JH136,1)=")","",IF(RIGHT(JH136,2)=") ","",IF(RIGHT(JH136,2)=").","","!!")))))</f>
        <v/>
      </c>
      <c r="JG136" s="96"/>
      <c r="JH136" s="286"/>
      <c r="JI136" s="106" t="str">
        <f>IF(JM136="","",JI$3)</f>
        <v/>
      </c>
      <c r="JJ136" s="107" t="str">
        <f>IF(JM136="","",JI$1)</f>
        <v/>
      </c>
      <c r="JK136" s="99"/>
      <c r="JL136" s="100"/>
      <c r="JM136" s="108" t="str">
        <f>IF(JT136="","",IF(ISNUMBER(SEARCH(":",JT136)),MID(JT136,FIND(":",JT136)+2,FIND("(",JT136)-FIND(":",JT136)-3),LEFT(JT136,FIND("(",JT136)-2)))</f>
        <v/>
      </c>
      <c r="JN136" s="109" t="str">
        <f>IF(JT136="","",MID(JT136,FIND("(",JT136)+1,4))</f>
        <v/>
      </c>
      <c r="JO136" s="110" t="str">
        <f>IF(ISNUMBER(SEARCH("*female*",JT136)),"female",IF(ISNUMBER(SEARCH("*male*",JT136)),"male",""))</f>
        <v/>
      </c>
      <c r="JP136" s="104" t="str">
        <f>IF(JT136="","",IF(ISERROR(MID(JT136,FIND("male,",JT136)+6,(FIND(")",JT136)-(FIND("male,",JT136)+6))))=TRUE,"missing/error",MID(JT136,FIND("male,",JT136)+6,(FIND(")",JT136)-(FIND("male,",JT136)+6)))))</f>
        <v/>
      </c>
      <c r="JQ136" s="111" t="str">
        <f>IF(JM136="","",(MID(JM136,(SEARCH("^^",SUBSTITUTE(JM136," ","^^",LEN(JM136)-LEN(SUBSTITUTE(JM136," ","")))))+1,99)&amp;"_"&amp;LEFT(JM136,FIND(" ",JM136)-1)&amp;"_"&amp;JN136))</f>
        <v/>
      </c>
      <c r="JR136" s="2" t="str">
        <f>IF(JT136="","",IF((LEN(JT136)-LEN(SUBSTITUTE(JT136,"male","")))/LEN("male")&gt;1,"!",IF(RIGHT(JT136,1)=")","",IF(RIGHT(JT136,2)=") ","",IF(RIGHT(JT136,2)=").","","!!")))))</f>
        <v/>
      </c>
      <c r="JS136" s="96"/>
      <c r="JT136" s="286"/>
      <c r="JU136" s="106" t="str">
        <f>IF(JY136="","",JU$3)</f>
        <v/>
      </c>
      <c r="JV136" s="107" t="str">
        <f>IF(JY136="","",JU$1)</f>
        <v/>
      </c>
      <c r="JW136" s="99"/>
      <c r="JX136" s="100"/>
      <c r="JY136" s="108" t="str">
        <f>IF(KF136="","",IF(ISNUMBER(SEARCH(":",KF136)),MID(KF136,FIND(":",KF136)+2,FIND("(",KF136)-FIND(":",KF136)-3),LEFT(KF136,FIND("(",KF136)-2)))</f>
        <v/>
      </c>
      <c r="JZ136" s="109" t="str">
        <f>IF(KF136="","",MID(KF136,FIND("(",KF136)+1,4))</f>
        <v/>
      </c>
      <c r="KA136" s="110" t="str">
        <f>IF(ISNUMBER(SEARCH("*female*",KF136)),"female",IF(ISNUMBER(SEARCH("*male*",KF136)),"male",""))</f>
        <v/>
      </c>
      <c r="KB136" s="104" t="str">
        <f>IF(KF136="","",IF(ISERROR(MID(KF136,FIND("male,",KF136)+6,(FIND(")",KF136)-(FIND("male,",KF136)+6))))=TRUE,"missing/error",MID(KF136,FIND("male,",KF136)+6,(FIND(")",KF136)-(FIND("male,",KF136)+6)))))</f>
        <v/>
      </c>
      <c r="KC136" s="111" t="str">
        <f>IF(JY136="","",(MID(JY136,(SEARCH("^^",SUBSTITUTE(JY136," ","^^",LEN(JY136)-LEN(SUBSTITUTE(JY136," ","")))))+1,99)&amp;"_"&amp;LEFT(JY136,FIND(" ",JY136)-1)&amp;"_"&amp;JZ136))</f>
        <v/>
      </c>
      <c r="KD136" s="2" t="str">
        <f>IF(KF136="","",IF((LEN(KF136)-LEN(SUBSTITUTE(KF136,"male","")))/LEN("male")&gt;1,"!",IF(RIGHT(KF136,1)=")","",IF(RIGHT(KF136,2)=") ","",IF(RIGHT(KF136,2)=").","","!!")))))</f>
        <v/>
      </c>
      <c r="KE136" s="96"/>
      <c r="KF136" s="286"/>
    </row>
    <row r="137" spans="1:292" ht="13.5" customHeight="1" x14ac:dyDescent="0.2">
      <c r="A137" s="21"/>
      <c r="B137" s="2" t="s">
        <v>431</v>
      </c>
      <c r="C137" s="2" t="s">
        <v>432</v>
      </c>
      <c r="E137" s="97">
        <v>33340</v>
      </c>
      <c r="F137" s="98" t="s">
        <v>288</v>
      </c>
      <c r="G137" s="99">
        <v>32711</v>
      </c>
      <c r="H137" s="100">
        <v>33340</v>
      </c>
      <c r="I137" s="101" t="s">
        <v>1051</v>
      </c>
      <c r="J137" s="102" t="s">
        <v>637</v>
      </c>
      <c r="K137" s="103" t="s">
        <v>531</v>
      </c>
      <c r="L137" s="104" t="s">
        <v>1383</v>
      </c>
      <c r="M137" s="105" t="s">
        <v>1052</v>
      </c>
      <c r="O137" s="96"/>
      <c r="P137" s="286"/>
      <c r="Q137" s="97">
        <v>33718</v>
      </c>
      <c r="R137" s="98" t="s">
        <v>507</v>
      </c>
      <c r="S137" s="99">
        <v>33340</v>
      </c>
      <c r="T137" s="100">
        <v>33718</v>
      </c>
      <c r="U137" s="101" t="s">
        <v>1039</v>
      </c>
      <c r="V137" s="102" t="s">
        <v>593</v>
      </c>
      <c r="W137" s="103" t="s">
        <v>531</v>
      </c>
      <c r="X137" s="104" t="s">
        <v>1419</v>
      </c>
      <c r="Y137" s="105" t="s">
        <v>1040</v>
      </c>
      <c r="Z137" s="2" t="s">
        <v>286</v>
      </c>
      <c r="AA137" s="96"/>
      <c r="AB137" s="286"/>
      <c r="AC137" s="97">
        <v>34056</v>
      </c>
      <c r="AD137" s="98" t="s">
        <v>508</v>
      </c>
      <c r="AE137" s="99">
        <v>33783</v>
      </c>
      <c r="AF137" s="100">
        <v>34056</v>
      </c>
      <c r="AG137" s="101" t="s">
        <v>1053</v>
      </c>
      <c r="AH137" s="102" t="s">
        <v>541</v>
      </c>
      <c r="AI137" s="103" t="s">
        <v>531</v>
      </c>
      <c r="AJ137" s="104" t="s">
        <v>1419</v>
      </c>
      <c r="AK137" s="105" t="s">
        <v>1054</v>
      </c>
      <c r="AM137" s="96"/>
      <c r="AN137" s="286"/>
      <c r="AO137" s="97">
        <v>34464</v>
      </c>
      <c r="AP137" s="98" t="s">
        <v>510</v>
      </c>
      <c r="AQ137" s="99">
        <v>34087</v>
      </c>
      <c r="AR137" s="100">
        <v>34464</v>
      </c>
      <c r="AS137" s="101" t="s">
        <v>1053</v>
      </c>
      <c r="AT137" s="102" t="s">
        <v>541</v>
      </c>
      <c r="AU137" s="103" t="s">
        <v>531</v>
      </c>
      <c r="AV137" s="104" t="s">
        <v>1419</v>
      </c>
      <c r="AW137" s="105" t="s">
        <v>1054</v>
      </c>
      <c r="AX137" s="2" t="s">
        <v>286</v>
      </c>
      <c r="AY137" s="96"/>
      <c r="AZ137" s="286"/>
      <c r="BA137" s="97">
        <v>34716</v>
      </c>
      <c r="BB137" s="98" t="s">
        <v>511</v>
      </c>
      <c r="BC137" s="99">
        <v>34464</v>
      </c>
      <c r="BD137" s="100">
        <v>34716</v>
      </c>
      <c r="BE137" s="101" t="s">
        <v>586</v>
      </c>
      <c r="BF137" s="102" t="s">
        <v>587</v>
      </c>
      <c r="BG137" s="103" t="s">
        <v>531</v>
      </c>
      <c r="BH137" s="104" t="s">
        <v>1321</v>
      </c>
      <c r="BI137" s="105" t="s">
        <v>588</v>
      </c>
      <c r="BJ137" s="2" t="s">
        <v>286</v>
      </c>
      <c r="BK137" s="96"/>
      <c r="BL137" s="286"/>
      <c r="BM137" s="97">
        <v>35202</v>
      </c>
      <c r="BN137" s="98" t="s">
        <v>512</v>
      </c>
      <c r="BO137" s="99">
        <v>34716</v>
      </c>
      <c r="BP137" s="100">
        <v>35202</v>
      </c>
      <c r="BQ137" s="101" t="s">
        <v>1055</v>
      </c>
      <c r="BR137" s="102" t="s">
        <v>599</v>
      </c>
      <c r="BS137" s="103" t="s">
        <v>531</v>
      </c>
      <c r="BT137" s="104" t="s">
        <v>1434</v>
      </c>
      <c r="BU137" s="105" t="s">
        <v>1056</v>
      </c>
      <c r="BV137" s="2" t="s">
        <v>286</v>
      </c>
      <c r="BW137" s="96"/>
      <c r="BX137" s="286"/>
      <c r="BY137" s="97">
        <v>36089</v>
      </c>
      <c r="BZ137" s="98" t="s">
        <v>513</v>
      </c>
      <c r="CA137" s="99">
        <v>35202</v>
      </c>
      <c r="CB137" s="100">
        <v>36089</v>
      </c>
      <c r="CC137" s="101" t="s">
        <v>1057</v>
      </c>
      <c r="CD137" s="102" t="s">
        <v>781</v>
      </c>
      <c r="CE137" s="103" t="s">
        <v>531</v>
      </c>
      <c r="CF137" s="104" t="s">
        <v>1350</v>
      </c>
      <c r="CG137" s="105" t="s">
        <v>1059</v>
      </c>
      <c r="CH137" s="2" t="s">
        <v>286</v>
      </c>
      <c r="CI137" s="96"/>
      <c r="CJ137" s="286"/>
      <c r="CK137" s="97" t="s">
        <v>286</v>
      </c>
      <c r="CL137" s="98" t="s">
        <v>286</v>
      </c>
      <c r="CM137" s="99" t="s">
        <v>286</v>
      </c>
      <c r="CN137" s="100" t="s">
        <v>286</v>
      </c>
      <c r="CO137" s="101" t="s">
        <v>286</v>
      </c>
      <c r="CP137" s="102" t="s">
        <v>286</v>
      </c>
      <c r="CQ137" s="103" t="s">
        <v>286</v>
      </c>
      <c r="CR137" s="104" t="s">
        <v>286</v>
      </c>
      <c r="CS137" s="105" t="s">
        <v>286</v>
      </c>
      <c r="CT137" s="2" t="s">
        <v>286</v>
      </c>
      <c r="CU137" s="96"/>
      <c r="CV137" s="286"/>
      <c r="CW137" s="97" t="s">
        <v>286</v>
      </c>
      <c r="CX137" s="98" t="s">
        <v>286</v>
      </c>
      <c r="CY137" s="99" t="s">
        <v>286</v>
      </c>
      <c r="CZ137" s="100" t="s">
        <v>286</v>
      </c>
      <c r="DA137" s="101" t="s">
        <v>286</v>
      </c>
      <c r="DB137" s="102" t="s">
        <v>286</v>
      </c>
      <c r="DC137" s="103" t="s">
        <v>286</v>
      </c>
      <c r="DD137" s="104" t="s">
        <v>286</v>
      </c>
      <c r="DE137" s="105" t="s">
        <v>286</v>
      </c>
      <c r="DF137" s="2" t="s">
        <v>286</v>
      </c>
      <c r="DG137" s="96"/>
      <c r="DH137" s="286"/>
      <c r="DI137" s="97" t="s">
        <v>286</v>
      </c>
      <c r="DJ137" s="98" t="s">
        <v>286</v>
      </c>
      <c r="DK137" s="99" t="s">
        <v>286</v>
      </c>
      <c r="DL137" s="100" t="s">
        <v>286</v>
      </c>
      <c r="DM137" s="101" t="s">
        <v>286</v>
      </c>
      <c r="DN137" s="102" t="s">
        <v>286</v>
      </c>
      <c r="DO137" s="103" t="s">
        <v>286</v>
      </c>
      <c r="DP137" s="104" t="s">
        <v>286</v>
      </c>
      <c r="DQ137" s="105" t="s">
        <v>286</v>
      </c>
      <c r="DR137" s="2" t="s">
        <v>286</v>
      </c>
      <c r="DS137" s="96"/>
      <c r="DT137" s="286"/>
      <c r="DU137" s="97" t="s">
        <v>286</v>
      </c>
      <c r="DV137" s="98" t="s">
        <v>286</v>
      </c>
      <c r="DW137" s="8" t="s">
        <v>286</v>
      </c>
      <c r="DX137" s="100" t="s">
        <v>286</v>
      </c>
      <c r="DY137" s="101" t="s">
        <v>286</v>
      </c>
      <c r="DZ137" s="102" t="s">
        <v>286</v>
      </c>
      <c r="EA137" s="103" t="s">
        <v>286</v>
      </c>
      <c r="EB137" s="104" t="s">
        <v>286</v>
      </c>
      <c r="EC137" s="105" t="s">
        <v>286</v>
      </c>
      <c r="EE137" s="96"/>
      <c r="EF137" s="286"/>
      <c r="EG137" s="97" t="s">
        <v>286</v>
      </c>
      <c r="EH137" s="98" t="s">
        <v>286</v>
      </c>
      <c r="EI137" s="99" t="s">
        <v>286</v>
      </c>
      <c r="EJ137" s="100" t="s">
        <v>286</v>
      </c>
      <c r="EK137" s="101" t="s">
        <v>286</v>
      </c>
      <c r="EL137" s="102" t="s">
        <v>286</v>
      </c>
      <c r="EM137" s="103" t="s">
        <v>286</v>
      </c>
      <c r="EN137" s="104" t="s">
        <v>286</v>
      </c>
      <c r="EO137" s="105" t="s">
        <v>286</v>
      </c>
      <c r="EQ137" s="96"/>
      <c r="ER137" s="286"/>
      <c r="ES137" s="97" t="s">
        <v>286</v>
      </c>
      <c r="ET137" s="98" t="s">
        <v>286</v>
      </c>
      <c r="EU137" s="99" t="s">
        <v>286</v>
      </c>
      <c r="EV137" s="100" t="s">
        <v>286</v>
      </c>
      <c r="EW137" s="101" t="s">
        <v>286</v>
      </c>
      <c r="EX137" s="102" t="s">
        <v>286</v>
      </c>
      <c r="EY137" s="103" t="s">
        <v>286</v>
      </c>
      <c r="EZ137" s="104" t="s">
        <v>286</v>
      </c>
      <c r="FA137" s="105" t="s">
        <v>286</v>
      </c>
      <c r="FB137" s="2" t="s">
        <v>286</v>
      </c>
      <c r="FC137" s="96"/>
      <c r="FD137" s="286"/>
      <c r="FE137" s="97" t="s">
        <v>286</v>
      </c>
      <c r="FF137" s="98" t="s">
        <v>286</v>
      </c>
      <c r="FG137" s="99" t="s">
        <v>286</v>
      </c>
      <c r="FH137" s="100" t="s">
        <v>286</v>
      </c>
      <c r="FI137" s="101" t="s">
        <v>286</v>
      </c>
      <c r="FJ137" s="102" t="s">
        <v>286</v>
      </c>
      <c r="FK137" s="103" t="s">
        <v>286</v>
      </c>
      <c r="FL137" s="104" t="s">
        <v>286</v>
      </c>
      <c r="FM137" s="105" t="s">
        <v>286</v>
      </c>
      <c r="FO137" s="96"/>
      <c r="FP137" s="286"/>
      <c r="FQ137" s="97" t="s">
        <v>286</v>
      </c>
      <c r="FR137" s="98" t="s">
        <v>286</v>
      </c>
      <c r="FS137" s="99" t="s">
        <v>286</v>
      </c>
      <c r="FT137" s="100" t="s">
        <v>286</v>
      </c>
      <c r="FU137" s="101" t="s">
        <v>286</v>
      </c>
      <c r="FV137" s="102" t="s">
        <v>286</v>
      </c>
      <c r="FW137" s="103" t="s">
        <v>286</v>
      </c>
      <c r="FX137" s="104" t="s">
        <v>286</v>
      </c>
      <c r="FY137" s="105" t="s">
        <v>286</v>
      </c>
      <c r="GA137" s="96"/>
      <c r="GB137" s="286"/>
      <c r="GC137" s="97" t="s">
        <v>286</v>
      </c>
      <c r="GD137" s="98" t="s">
        <v>286</v>
      </c>
      <c r="GE137" s="99" t="s">
        <v>286</v>
      </c>
      <c r="GF137" s="100" t="s">
        <v>286</v>
      </c>
      <c r="GG137" s="101" t="s">
        <v>286</v>
      </c>
      <c r="GH137" s="102" t="s">
        <v>286</v>
      </c>
      <c r="GI137" s="103" t="s">
        <v>286</v>
      </c>
      <c r="GJ137" s="104" t="s">
        <v>286</v>
      </c>
      <c r="GK137" s="105" t="s">
        <v>286</v>
      </c>
      <c r="GL137" s="2" t="s">
        <v>286</v>
      </c>
      <c r="GM137" s="96"/>
      <c r="GN137" s="286"/>
      <c r="GO137" s="97" t="str">
        <f t="shared" si="572"/>
        <v/>
      </c>
      <c r="GP137" s="98" t="str">
        <f t="shared" si="573"/>
        <v/>
      </c>
      <c r="GQ137" s="99" t="str">
        <f t="shared" si="574"/>
        <v/>
      </c>
      <c r="GR137" s="100" t="str">
        <f t="shared" si="575"/>
        <v/>
      </c>
      <c r="GS137" s="101" t="str">
        <f t="shared" si="576"/>
        <v/>
      </c>
      <c r="GT137" s="102" t="str">
        <f t="shared" si="577"/>
        <v/>
      </c>
      <c r="GU137" s="103" t="str">
        <f t="shared" si="578"/>
        <v/>
      </c>
      <c r="GV137" s="104" t="str">
        <f t="shared" si="579"/>
        <v/>
      </c>
      <c r="GW137" s="105" t="str">
        <f t="shared" si="580"/>
        <v/>
      </c>
      <c r="GX137" s="2" t="str">
        <f t="shared" si="581"/>
        <v/>
      </c>
      <c r="GY137" s="96"/>
      <c r="GZ137" s="286"/>
      <c r="HA137" s="97" t="str">
        <f t="shared" si="582"/>
        <v/>
      </c>
      <c r="HB137" s="98" t="str">
        <f t="shared" si="583"/>
        <v/>
      </c>
      <c r="HC137" s="293" t="str">
        <f t="shared" si="430"/>
        <v/>
      </c>
      <c r="HD137" s="293" t="str">
        <f t="shared" si="431"/>
        <v/>
      </c>
      <c r="HE137" s="101" t="str">
        <f t="shared" si="584"/>
        <v/>
      </c>
      <c r="HF137" s="102" t="str">
        <f t="shared" si="585"/>
        <v/>
      </c>
      <c r="HG137" s="103" t="str">
        <f t="shared" si="586"/>
        <v/>
      </c>
      <c r="HH137" s="104" t="str">
        <f t="shared" si="587"/>
        <v/>
      </c>
      <c r="HI137" s="105" t="str">
        <f t="shared" si="588"/>
        <v/>
      </c>
      <c r="HJ137" s="2" t="str">
        <f t="shared" si="589"/>
        <v/>
      </c>
      <c r="HK137" s="96"/>
      <c r="HL137" s="286"/>
      <c r="HM137" s="97" t="str">
        <f t="shared" si="590"/>
        <v/>
      </c>
      <c r="HN137" s="98" t="str">
        <f t="shared" si="591"/>
        <v/>
      </c>
      <c r="HO137" s="293" t="str">
        <f t="shared" si="482"/>
        <v/>
      </c>
      <c r="HP137" s="293" t="str">
        <f t="shared" si="483"/>
        <v/>
      </c>
      <c r="HQ137" s="101" t="str">
        <f t="shared" si="592"/>
        <v/>
      </c>
      <c r="HR137" s="102" t="str">
        <f t="shared" si="593"/>
        <v/>
      </c>
      <c r="HS137" s="103" t="str">
        <f t="shared" si="594"/>
        <v/>
      </c>
      <c r="HT137" s="104" t="str">
        <f t="shared" si="357"/>
        <v/>
      </c>
      <c r="HU137" s="105" t="str">
        <f t="shared" si="595"/>
        <v/>
      </c>
      <c r="HV137" s="2" t="str">
        <f t="shared" si="596"/>
        <v/>
      </c>
      <c r="HW137" s="96"/>
      <c r="HX137" s="286"/>
      <c r="HY137" s="97" t="str">
        <f t="shared" si="597"/>
        <v/>
      </c>
      <c r="HZ137" s="98" t="str">
        <f t="shared" si="598"/>
        <v/>
      </c>
      <c r="IA137" s="293" t="str">
        <f t="shared" si="418"/>
        <v/>
      </c>
      <c r="IB137" s="293" t="str">
        <f t="shared" si="419"/>
        <v/>
      </c>
      <c r="IC137" s="101" t="str">
        <f t="shared" si="599"/>
        <v/>
      </c>
      <c r="ID137" s="102" t="str">
        <f t="shared" si="600"/>
        <v/>
      </c>
      <c r="IE137" s="103" t="str">
        <f t="shared" si="601"/>
        <v/>
      </c>
      <c r="IF137" s="104" t="str">
        <f t="shared" si="602"/>
        <v/>
      </c>
      <c r="IG137" s="105" t="str">
        <f t="shared" si="603"/>
        <v/>
      </c>
      <c r="IH137" s="2" t="str">
        <f t="shared" si="604"/>
        <v/>
      </c>
      <c r="II137" s="96"/>
      <c r="IJ137" s="286"/>
      <c r="IK137" s="291" t="str">
        <f t="shared" si="605"/>
        <v/>
      </c>
      <c r="IL137" s="292" t="str">
        <f t="shared" si="606"/>
        <v/>
      </c>
      <c r="IM137" s="293" t="str">
        <f t="shared" si="607"/>
        <v/>
      </c>
      <c r="IN137" s="293" t="str">
        <f t="shared" si="608"/>
        <v/>
      </c>
      <c r="IO137" s="294" t="str">
        <f t="shared" si="609"/>
        <v/>
      </c>
      <c r="IP137" s="295" t="str">
        <f t="shared" si="610"/>
        <v/>
      </c>
      <c r="IQ137" s="296" t="str">
        <f t="shared" si="611"/>
        <v/>
      </c>
      <c r="IR137" s="297" t="str">
        <f t="shared" si="612"/>
        <v/>
      </c>
      <c r="IS137" s="298" t="str">
        <f t="shared" si="613"/>
        <v/>
      </c>
      <c r="IT137" s="299" t="str">
        <f t="shared" si="614"/>
        <v/>
      </c>
      <c r="IU137" s="300"/>
      <c r="IV137" s="286"/>
      <c r="IW137" s="97" t="str">
        <f t="shared" si="565"/>
        <v/>
      </c>
      <c r="IX137" s="98" t="str">
        <f t="shared" si="566"/>
        <v/>
      </c>
      <c r="IY137" s="293" t="str">
        <f t="shared" si="360"/>
        <v/>
      </c>
      <c r="IZ137" s="293" t="str">
        <f t="shared" si="361"/>
        <v/>
      </c>
      <c r="JA137" s="101" t="str">
        <f t="shared" si="567"/>
        <v/>
      </c>
      <c r="JB137" s="102" t="str">
        <f t="shared" si="568"/>
        <v/>
      </c>
      <c r="JC137" s="103" t="str">
        <f t="shared" si="569"/>
        <v/>
      </c>
      <c r="JD137" s="104" t="str">
        <f t="shared" si="570"/>
        <v/>
      </c>
      <c r="JE137" s="105" t="str">
        <f t="shared" si="571"/>
        <v/>
      </c>
      <c r="JG137" s="4"/>
      <c r="JI137" s="106"/>
      <c r="JJ137" s="107"/>
      <c r="JK137" s="99"/>
      <c r="JL137" s="4"/>
      <c r="JM137" s="108"/>
      <c r="JN137" s="109"/>
      <c r="JO137" s="110"/>
      <c r="JP137" s="104"/>
      <c r="JQ137" s="111"/>
      <c r="JS137" s="4"/>
      <c r="JU137" s="106"/>
      <c r="JV137" s="107"/>
      <c r="JW137" s="99"/>
      <c r="JX137" s="4"/>
      <c r="JY137" s="108"/>
      <c r="JZ137" s="109"/>
      <c r="KA137" s="110"/>
      <c r="KB137" s="104"/>
      <c r="KC137" s="111"/>
      <c r="KE137" s="4"/>
    </row>
    <row r="138" spans="1:292" ht="13.5" customHeight="1" x14ac:dyDescent="0.2">
      <c r="A138" s="21"/>
      <c r="B138" s="2" t="s">
        <v>411</v>
      </c>
      <c r="C138" s="2" t="s">
        <v>412</v>
      </c>
      <c r="E138" s="97" t="s">
        <v>286</v>
      </c>
      <c r="F138" s="98" t="s">
        <v>286</v>
      </c>
      <c r="G138" s="99" t="s">
        <v>286</v>
      </c>
      <c r="H138" s="100" t="s">
        <v>286</v>
      </c>
      <c r="I138" s="101" t="s">
        <v>286</v>
      </c>
      <c r="J138" s="102" t="s">
        <v>286</v>
      </c>
      <c r="K138" s="103" t="s">
        <v>286</v>
      </c>
      <c r="L138" s="104" t="s">
        <v>286</v>
      </c>
      <c r="M138" s="105" t="s">
        <v>286</v>
      </c>
      <c r="O138" s="96"/>
      <c r="P138" s="286"/>
      <c r="Q138" s="97" t="s">
        <v>286</v>
      </c>
      <c r="R138" s="98" t="s">
        <v>286</v>
      </c>
      <c r="S138" s="99" t="s">
        <v>286</v>
      </c>
      <c r="T138" s="100" t="s">
        <v>286</v>
      </c>
      <c r="U138" s="101" t="s">
        <v>286</v>
      </c>
      <c r="V138" s="102" t="s">
        <v>286</v>
      </c>
      <c r="W138" s="103" t="s">
        <v>286</v>
      </c>
      <c r="X138" s="104" t="s">
        <v>286</v>
      </c>
      <c r="Y138" s="105" t="s">
        <v>286</v>
      </c>
      <c r="Z138" s="2" t="s">
        <v>286</v>
      </c>
      <c r="AA138" s="96"/>
      <c r="AB138" s="286"/>
      <c r="AC138" s="97">
        <v>34056</v>
      </c>
      <c r="AD138" s="98" t="s">
        <v>508</v>
      </c>
      <c r="AE138" s="99">
        <v>34021</v>
      </c>
      <c r="AF138" s="100">
        <v>34056</v>
      </c>
      <c r="AG138" s="101" t="s">
        <v>743</v>
      </c>
      <c r="AH138" s="102" t="s">
        <v>548</v>
      </c>
      <c r="AI138" s="103" t="s">
        <v>531</v>
      </c>
      <c r="AJ138" s="104" t="s">
        <v>1434</v>
      </c>
      <c r="AK138" s="105" t="s">
        <v>744</v>
      </c>
      <c r="AL138" s="2" t="s">
        <v>2199</v>
      </c>
      <c r="AM138" s="96"/>
      <c r="AN138" s="286"/>
      <c r="AO138" s="97" t="s">
        <v>286</v>
      </c>
      <c r="AP138" s="98" t="s">
        <v>286</v>
      </c>
      <c r="AQ138" s="99" t="s">
        <v>286</v>
      </c>
      <c r="AR138" s="100" t="s">
        <v>286</v>
      </c>
      <c r="AS138" s="101" t="s">
        <v>286</v>
      </c>
      <c r="AT138" s="102" t="s">
        <v>286</v>
      </c>
      <c r="AU138" s="103" t="s">
        <v>286</v>
      </c>
      <c r="AV138" s="104" t="s">
        <v>286</v>
      </c>
      <c r="AW138" s="105" t="s">
        <v>286</v>
      </c>
      <c r="AX138" s="2" t="s">
        <v>286</v>
      </c>
      <c r="AY138" s="96"/>
      <c r="AZ138" s="286"/>
      <c r="BA138" s="97" t="s">
        <v>286</v>
      </c>
      <c r="BB138" s="98" t="s">
        <v>286</v>
      </c>
      <c r="BC138" s="99" t="s">
        <v>286</v>
      </c>
      <c r="BD138" s="100" t="s">
        <v>286</v>
      </c>
      <c r="BE138" s="101" t="s">
        <v>286</v>
      </c>
      <c r="BF138" s="102" t="s">
        <v>286</v>
      </c>
      <c r="BG138" s="103" t="s">
        <v>286</v>
      </c>
      <c r="BH138" s="104" t="s">
        <v>286</v>
      </c>
      <c r="BI138" s="105" t="s">
        <v>286</v>
      </c>
      <c r="BJ138" s="2" t="s">
        <v>286</v>
      </c>
      <c r="BK138" s="96"/>
      <c r="BL138" s="286"/>
      <c r="BM138" s="97" t="s">
        <v>286</v>
      </c>
      <c r="BN138" s="98" t="s">
        <v>286</v>
      </c>
      <c r="BO138" s="99" t="s">
        <v>286</v>
      </c>
      <c r="BP138" s="100" t="s">
        <v>286</v>
      </c>
      <c r="BQ138" s="101" t="s">
        <v>286</v>
      </c>
      <c r="BR138" s="102" t="s">
        <v>286</v>
      </c>
      <c r="BS138" s="103" t="s">
        <v>286</v>
      </c>
      <c r="BT138" s="104" t="s">
        <v>286</v>
      </c>
      <c r="BU138" s="105" t="s">
        <v>286</v>
      </c>
      <c r="BV138" s="2" t="s">
        <v>286</v>
      </c>
      <c r="BW138" s="96"/>
      <c r="BX138" s="286"/>
      <c r="BY138" s="97" t="s">
        <v>286</v>
      </c>
      <c r="BZ138" s="98" t="s">
        <v>286</v>
      </c>
      <c r="CA138" s="99" t="s">
        <v>286</v>
      </c>
      <c r="CB138" s="100" t="s">
        <v>286</v>
      </c>
      <c r="CC138" s="101" t="s">
        <v>286</v>
      </c>
      <c r="CD138" s="102" t="s">
        <v>286</v>
      </c>
      <c r="CE138" s="103" t="s">
        <v>286</v>
      </c>
      <c r="CF138" s="104" t="s">
        <v>286</v>
      </c>
      <c r="CG138" s="105" t="s">
        <v>286</v>
      </c>
      <c r="CH138" s="2" t="s">
        <v>286</v>
      </c>
      <c r="CI138" s="96"/>
      <c r="CJ138" s="286"/>
      <c r="CK138" s="97" t="s">
        <v>286</v>
      </c>
      <c r="CL138" s="98" t="s">
        <v>286</v>
      </c>
      <c r="CM138" s="99" t="s">
        <v>286</v>
      </c>
      <c r="CN138" s="100" t="s">
        <v>286</v>
      </c>
      <c r="CO138" s="101" t="s">
        <v>286</v>
      </c>
      <c r="CP138" s="102" t="s">
        <v>286</v>
      </c>
      <c r="CQ138" s="103" t="s">
        <v>286</v>
      </c>
      <c r="CR138" s="104" t="s">
        <v>286</v>
      </c>
      <c r="CS138" s="105" t="s">
        <v>286</v>
      </c>
      <c r="CT138" s="2" t="s">
        <v>286</v>
      </c>
      <c r="CU138" s="96"/>
      <c r="CV138" s="286"/>
      <c r="CW138" s="97" t="s">
        <v>286</v>
      </c>
      <c r="CX138" s="98" t="s">
        <v>286</v>
      </c>
      <c r="CY138" s="99" t="s">
        <v>286</v>
      </c>
      <c r="CZ138" s="100" t="s">
        <v>286</v>
      </c>
      <c r="DA138" s="101" t="s">
        <v>286</v>
      </c>
      <c r="DB138" s="102" t="s">
        <v>286</v>
      </c>
      <c r="DC138" s="103" t="s">
        <v>286</v>
      </c>
      <c r="DD138" s="104" t="s">
        <v>286</v>
      </c>
      <c r="DE138" s="105" t="s">
        <v>286</v>
      </c>
      <c r="DF138" s="2" t="s">
        <v>286</v>
      </c>
      <c r="DG138" s="96"/>
      <c r="DH138" s="286"/>
      <c r="DI138" s="97" t="s">
        <v>286</v>
      </c>
      <c r="DJ138" s="98" t="s">
        <v>286</v>
      </c>
      <c r="DK138" s="99" t="s">
        <v>286</v>
      </c>
      <c r="DL138" s="100" t="s">
        <v>286</v>
      </c>
      <c r="DM138" s="101" t="s">
        <v>286</v>
      </c>
      <c r="DN138" s="102" t="s">
        <v>286</v>
      </c>
      <c r="DO138" s="103" t="s">
        <v>286</v>
      </c>
      <c r="DP138" s="104" t="s">
        <v>286</v>
      </c>
      <c r="DQ138" s="105" t="s">
        <v>286</v>
      </c>
      <c r="DR138" s="2" t="s">
        <v>286</v>
      </c>
      <c r="DS138" s="96"/>
      <c r="DT138" s="286"/>
      <c r="DU138" s="97" t="s">
        <v>286</v>
      </c>
      <c r="DV138" s="98" t="s">
        <v>286</v>
      </c>
      <c r="DW138" s="99"/>
      <c r="DX138" s="100"/>
      <c r="DY138" s="101" t="s">
        <v>286</v>
      </c>
      <c r="DZ138" s="102" t="s">
        <v>286</v>
      </c>
      <c r="EA138" s="103" t="s">
        <v>286</v>
      </c>
      <c r="EB138" s="104" t="s">
        <v>286</v>
      </c>
      <c r="EC138" s="105" t="s">
        <v>286</v>
      </c>
      <c r="EE138" s="96"/>
      <c r="EF138" s="286"/>
      <c r="EG138" s="97" t="s">
        <v>286</v>
      </c>
      <c r="EH138" s="98" t="s">
        <v>286</v>
      </c>
      <c r="EI138" s="99"/>
      <c r="EJ138" s="100"/>
      <c r="EK138" s="101" t="s">
        <v>286</v>
      </c>
      <c r="EL138" s="102" t="s">
        <v>286</v>
      </c>
      <c r="EM138" s="103" t="s">
        <v>286</v>
      </c>
      <c r="EN138" s="104" t="s">
        <v>286</v>
      </c>
      <c r="EO138" s="105" t="s">
        <v>286</v>
      </c>
      <c r="EQ138" s="96"/>
      <c r="ER138" s="286"/>
      <c r="ES138" s="97" t="s">
        <v>286</v>
      </c>
      <c r="ET138" s="98" t="s">
        <v>286</v>
      </c>
      <c r="EU138" s="99" t="s">
        <v>286</v>
      </c>
      <c r="EV138" s="100" t="s">
        <v>286</v>
      </c>
      <c r="EW138" s="101" t="s">
        <v>286</v>
      </c>
      <c r="EX138" s="102" t="s">
        <v>286</v>
      </c>
      <c r="EY138" s="103" t="s">
        <v>286</v>
      </c>
      <c r="EZ138" s="104" t="s">
        <v>286</v>
      </c>
      <c r="FA138" s="105" t="s">
        <v>286</v>
      </c>
      <c r="FB138" s="2" t="s">
        <v>286</v>
      </c>
      <c r="FC138" s="96"/>
      <c r="FD138" s="286"/>
      <c r="FE138" s="97" t="s">
        <v>286</v>
      </c>
      <c r="FF138" s="98" t="s">
        <v>286</v>
      </c>
      <c r="FG138" s="99" t="s">
        <v>286</v>
      </c>
      <c r="FH138" s="100" t="s">
        <v>286</v>
      </c>
      <c r="FI138" s="101" t="s">
        <v>286</v>
      </c>
      <c r="FJ138" s="102" t="s">
        <v>286</v>
      </c>
      <c r="FK138" s="103" t="s">
        <v>286</v>
      </c>
      <c r="FL138" s="104" t="s">
        <v>286</v>
      </c>
      <c r="FM138" s="105" t="s">
        <v>286</v>
      </c>
      <c r="FO138" s="96"/>
      <c r="FP138" s="286"/>
      <c r="FQ138" s="97" t="s">
        <v>286</v>
      </c>
      <c r="FR138" s="98" t="s">
        <v>286</v>
      </c>
      <c r="FS138" s="99" t="s">
        <v>286</v>
      </c>
      <c r="FT138" s="100" t="s">
        <v>286</v>
      </c>
      <c r="FU138" s="101" t="s">
        <v>286</v>
      </c>
      <c r="FV138" s="102" t="s">
        <v>286</v>
      </c>
      <c r="FW138" s="103" t="s">
        <v>286</v>
      </c>
      <c r="FX138" s="104" t="s">
        <v>286</v>
      </c>
      <c r="FY138" s="105" t="s">
        <v>286</v>
      </c>
      <c r="GA138" s="96"/>
      <c r="GB138" s="286"/>
      <c r="GC138" s="97" t="s">
        <v>286</v>
      </c>
      <c r="GD138" s="98" t="s">
        <v>286</v>
      </c>
      <c r="GE138" s="99" t="s">
        <v>286</v>
      </c>
      <c r="GF138" s="100" t="s">
        <v>286</v>
      </c>
      <c r="GG138" s="101" t="s">
        <v>286</v>
      </c>
      <c r="GH138" s="102" t="s">
        <v>286</v>
      </c>
      <c r="GI138" s="103" t="s">
        <v>286</v>
      </c>
      <c r="GJ138" s="104" t="s">
        <v>286</v>
      </c>
      <c r="GK138" s="105" t="s">
        <v>286</v>
      </c>
      <c r="GL138" s="2" t="s">
        <v>286</v>
      </c>
      <c r="GM138" s="96"/>
      <c r="GN138" s="286"/>
      <c r="GO138" s="97" t="str">
        <f t="shared" si="572"/>
        <v/>
      </c>
      <c r="GP138" s="98" t="str">
        <f t="shared" si="573"/>
        <v/>
      </c>
      <c r="GQ138" s="99" t="str">
        <f t="shared" si="574"/>
        <v/>
      </c>
      <c r="GR138" s="100" t="str">
        <f t="shared" si="575"/>
        <v/>
      </c>
      <c r="GS138" s="101" t="str">
        <f t="shared" si="576"/>
        <v/>
      </c>
      <c r="GT138" s="102" t="str">
        <f t="shared" si="577"/>
        <v/>
      </c>
      <c r="GU138" s="103" t="str">
        <f t="shared" si="578"/>
        <v/>
      </c>
      <c r="GV138" s="104" t="str">
        <f t="shared" si="579"/>
        <v/>
      </c>
      <c r="GW138" s="105" t="str">
        <f t="shared" si="580"/>
        <v/>
      </c>
      <c r="GX138" s="2" t="str">
        <f t="shared" si="581"/>
        <v/>
      </c>
      <c r="GY138" s="96"/>
      <c r="GZ138" s="286"/>
      <c r="HA138" s="97" t="str">
        <f t="shared" si="582"/>
        <v/>
      </c>
      <c r="HB138" s="98" t="str">
        <f t="shared" si="583"/>
        <v/>
      </c>
      <c r="HC138" s="293" t="str">
        <f t="shared" si="430"/>
        <v/>
      </c>
      <c r="HD138" s="293" t="str">
        <f t="shared" si="431"/>
        <v/>
      </c>
      <c r="HE138" s="101" t="str">
        <f t="shared" si="584"/>
        <v/>
      </c>
      <c r="HF138" s="102" t="str">
        <f t="shared" si="585"/>
        <v/>
      </c>
      <c r="HG138" s="103" t="str">
        <f t="shared" si="586"/>
        <v/>
      </c>
      <c r="HH138" s="104" t="str">
        <f t="shared" si="587"/>
        <v/>
      </c>
      <c r="HI138" s="105" t="str">
        <f t="shared" si="588"/>
        <v/>
      </c>
      <c r="HJ138" s="2" t="str">
        <f t="shared" si="589"/>
        <v/>
      </c>
      <c r="HK138" s="96"/>
      <c r="HL138" s="286"/>
      <c r="HM138" s="97" t="str">
        <f t="shared" si="590"/>
        <v/>
      </c>
      <c r="HN138" s="98" t="str">
        <f t="shared" si="591"/>
        <v/>
      </c>
      <c r="HO138" s="293" t="str">
        <f t="shared" si="482"/>
        <v/>
      </c>
      <c r="HP138" s="293" t="str">
        <f t="shared" si="483"/>
        <v/>
      </c>
      <c r="HQ138" s="101" t="str">
        <f t="shared" si="592"/>
        <v/>
      </c>
      <c r="HR138" s="102" t="str">
        <f t="shared" si="593"/>
        <v/>
      </c>
      <c r="HS138" s="103" t="str">
        <f t="shared" si="594"/>
        <v/>
      </c>
      <c r="HT138" s="104" t="str">
        <f t="shared" si="357"/>
        <v/>
      </c>
      <c r="HU138" s="105" t="str">
        <f t="shared" si="595"/>
        <v/>
      </c>
      <c r="HV138" s="2" t="str">
        <f t="shared" si="596"/>
        <v/>
      </c>
      <c r="HW138" s="96"/>
      <c r="HX138" s="286"/>
      <c r="HY138" s="97" t="str">
        <f t="shared" si="597"/>
        <v/>
      </c>
      <c r="HZ138" s="98" t="str">
        <f t="shared" si="598"/>
        <v/>
      </c>
      <c r="IA138" s="293" t="str">
        <f t="shared" si="418"/>
        <v/>
      </c>
      <c r="IB138" s="293" t="str">
        <f t="shared" si="419"/>
        <v/>
      </c>
      <c r="IC138" s="101" t="str">
        <f t="shared" si="599"/>
        <v/>
      </c>
      <c r="ID138" s="102" t="str">
        <f t="shared" si="600"/>
        <v/>
      </c>
      <c r="IE138" s="103" t="str">
        <f t="shared" si="601"/>
        <v/>
      </c>
      <c r="IF138" s="104" t="str">
        <f t="shared" si="602"/>
        <v/>
      </c>
      <c r="IG138" s="105" t="str">
        <f t="shared" si="603"/>
        <v/>
      </c>
      <c r="IH138" s="2" t="str">
        <f t="shared" si="604"/>
        <v/>
      </c>
      <c r="II138" s="96"/>
      <c r="IJ138" s="286"/>
      <c r="IK138" s="291" t="str">
        <f t="shared" si="605"/>
        <v/>
      </c>
      <c r="IL138" s="292" t="str">
        <f t="shared" si="606"/>
        <v/>
      </c>
      <c r="IM138" s="293" t="str">
        <f t="shared" si="607"/>
        <v/>
      </c>
      <c r="IN138" s="293" t="str">
        <f t="shared" si="608"/>
        <v/>
      </c>
      <c r="IO138" s="294" t="str">
        <f t="shared" si="609"/>
        <v/>
      </c>
      <c r="IP138" s="295" t="str">
        <f t="shared" si="610"/>
        <v/>
      </c>
      <c r="IQ138" s="296" t="str">
        <f t="shared" si="611"/>
        <v/>
      </c>
      <c r="IR138" s="297" t="str">
        <f t="shared" si="612"/>
        <v/>
      </c>
      <c r="IS138" s="298" t="str">
        <f t="shared" si="613"/>
        <v/>
      </c>
      <c r="IT138" s="299" t="str">
        <f t="shared" si="614"/>
        <v/>
      </c>
      <c r="IU138" s="300"/>
      <c r="IV138" s="286"/>
      <c r="IW138" s="97" t="str">
        <f t="shared" si="565"/>
        <v/>
      </c>
      <c r="IX138" s="98" t="str">
        <f t="shared" si="566"/>
        <v/>
      </c>
      <c r="IY138" s="293" t="str">
        <f t="shared" si="360"/>
        <v/>
      </c>
      <c r="IZ138" s="293" t="str">
        <f t="shared" si="361"/>
        <v/>
      </c>
      <c r="JA138" s="101" t="str">
        <f t="shared" si="567"/>
        <v/>
      </c>
      <c r="JB138" s="102" t="str">
        <f t="shared" si="568"/>
        <v/>
      </c>
      <c r="JC138" s="103" t="str">
        <f t="shared" si="569"/>
        <v/>
      </c>
      <c r="JD138" s="104" t="str">
        <f t="shared" si="570"/>
        <v/>
      </c>
      <c r="JE138" s="105" t="str">
        <f t="shared" si="571"/>
        <v/>
      </c>
      <c r="JG138" s="4"/>
      <c r="JI138" s="106"/>
      <c r="JJ138" s="107"/>
      <c r="JK138" s="99"/>
      <c r="JL138" s="4"/>
      <c r="JM138" s="108"/>
      <c r="JN138" s="109"/>
      <c r="JO138" s="110"/>
      <c r="JP138" s="104"/>
      <c r="JQ138" s="111"/>
      <c r="JS138" s="4"/>
      <c r="JU138" s="106"/>
      <c r="JV138" s="107"/>
      <c r="JW138" s="99"/>
      <c r="JX138" s="4"/>
      <c r="JY138" s="108"/>
      <c r="JZ138" s="109"/>
      <c r="KA138" s="110"/>
      <c r="KB138" s="104"/>
      <c r="KC138" s="111"/>
      <c r="KE138" s="4"/>
    </row>
    <row r="139" spans="1:292" ht="13.5" customHeight="1" x14ac:dyDescent="0.2">
      <c r="A139" s="21"/>
      <c r="B139" s="2" t="s">
        <v>413</v>
      </c>
      <c r="C139" s="2" t="s">
        <v>414</v>
      </c>
      <c r="E139" s="97" t="s">
        <v>286</v>
      </c>
      <c r="F139" s="98" t="s">
        <v>286</v>
      </c>
      <c r="G139" s="99" t="s">
        <v>286</v>
      </c>
      <c r="H139" s="100" t="s">
        <v>286</v>
      </c>
      <c r="I139" s="101" t="s">
        <v>286</v>
      </c>
      <c r="J139" s="102" t="s">
        <v>286</v>
      </c>
      <c r="K139" s="103" t="s">
        <v>286</v>
      </c>
      <c r="L139" s="104" t="s">
        <v>286</v>
      </c>
      <c r="M139" s="105" t="s">
        <v>286</v>
      </c>
      <c r="O139" s="96"/>
      <c r="P139" s="286"/>
      <c r="Q139" s="97" t="s">
        <v>286</v>
      </c>
      <c r="R139" s="98" t="s">
        <v>286</v>
      </c>
      <c r="S139" s="99"/>
      <c r="T139" s="100"/>
      <c r="U139" s="101" t="s">
        <v>286</v>
      </c>
      <c r="V139" s="102" t="s">
        <v>286</v>
      </c>
      <c r="W139" s="103" t="s">
        <v>286</v>
      </c>
      <c r="X139" s="104" t="s">
        <v>286</v>
      </c>
      <c r="Y139" s="105" t="s">
        <v>286</v>
      </c>
      <c r="Z139" s="2" t="s">
        <v>286</v>
      </c>
      <c r="AA139" s="96"/>
      <c r="AB139" s="286"/>
      <c r="AC139" s="97" t="s">
        <v>286</v>
      </c>
      <c r="AD139" s="98" t="s">
        <v>286</v>
      </c>
      <c r="AE139" s="99" t="s">
        <v>286</v>
      </c>
      <c r="AF139" s="100" t="s">
        <v>286</v>
      </c>
      <c r="AG139" s="101" t="s">
        <v>286</v>
      </c>
      <c r="AH139" s="102" t="s">
        <v>286</v>
      </c>
      <c r="AI139" s="103" t="s">
        <v>286</v>
      </c>
      <c r="AJ139" s="104" t="s">
        <v>286</v>
      </c>
      <c r="AK139" s="105" t="s">
        <v>286</v>
      </c>
      <c r="AM139" s="96"/>
      <c r="AN139" s="286"/>
      <c r="AO139" s="97" t="s">
        <v>286</v>
      </c>
      <c r="AP139" s="98" t="s">
        <v>286</v>
      </c>
      <c r="AQ139" s="99" t="s">
        <v>286</v>
      </c>
      <c r="AR139" s="100" t="s">
        <v>286</v>
      </c>
      <c r="AS139" s="101" t="s">
        <v>286</v>
      </c>
      <c r="AT139" s="102" t="s">
        <v>286</v>
      </c>
      <c r="AU139" s="103" t="s">
        <v>286</v>
      </c>
      <c r="AV139" s="104" t="s">
        <v>286</v>
      </c>
      <c r="AW139" s="105" t="s">
        <v>286</v>
      </c>
      <c r="AX139" s="2" t="s">
        <v>286</v>
      </c>
      <c r="AY139" s="96"/>
      <c r="AZ139" s="286"/>
      <c r="BA139" s="97" t="s">
        <v>286</v>
      </c>
      <c r="BB139" s="98" t="s">
        <v>286</v>
      </c>
      <c r="BC139" s="99" t="s">
        <v>286</v>
      </c>
      <c r="BD139" s="100" t="s">
        <v>286</v>
      </c>
      <c r="BE139" s="101" t="s">
        <v>286</v>
      </c>
      <c r="BF139" s="102" t="s">
        <v>286</v>
      </c>
      <c r="BG139" s="103" t="s">
        <v>286</v>
      </c>
      <c r="BH139" s="104" t="s">
        <v>286</v>
      </c>
      <c r="BI139" s="105" t="s">
        <v>286</v>
      </c>
      <c r="BJ139" s="2" t="s">
        <v>286</v>
      </c>
      <c r="BK139" s="96"/>
      <c r="BL139" s="286"/>
      <c r="BM139" s="97" t="s">
        <v>286</v>
      </c>
      <c r="BN139" s="98" t="s">
        <v>286</v>
      </c>
      <c r="BO139" s="99" t="s">
        <v>286</v>
      </c>
      <c r="BP139" s="100" t="s">
        <v>286</v>
      </c>
      <c r="BQ139" s="101" t="s">
        <v>286</v>
      </c>
      <c r="BR139" s="102" t="s">
        <v>286</v>
      </c>
      <c r="BS139" s="103" t="s">
        <v>286</v>
      </c>
      <c r="BT139" s="104" t="s">
        <v>286</v>
      </c>
      <c r="BU139" s="105" t="s">
        <v>286</v>
      </c>
      <c r="BV139" s="2" t="s">
        <v>286</v>
      </c>
      <c r="BW139" s="96"/>
      <c r="BX139" s="286"/>
      <c r="BY139" s="97" t="s">
        <v>286</v>
      </c>
      <c r="BZ139" s="98" t="s">
        <v>286</v>
      </c>
      <c r="CA139" s="99" t="s">
        <v>286</v>
      </c>
      <c r="CB139" s="100" t="s">
        <v>286</v>
      </c>
      <c r="CC139" s="101" t="s">
        <v>286</v>
      </c>
      <c r="CD139" s="102" t="s">
        <v>286</v>
      </c>
      <c r="CE139" s="103" t="s">
        <v>286</v>
      </c>
      <c r="CF139" s="104" t="s">
        <v>286</v>
      </c>
      <c r="CG139" s="105" t="s">
        <v>286</v>
      </c>
      <c r="CH139" s="2" t="s">
        <v>286</v>
      </c>
      <c r="CI139" s="96"/>
      <c r="CJ139" s="286"/>
      <c r="CK139" s="97" t="s">
        <v>286</v>
      </c>
      <c r="CL139" s="98" t="s">
        <v>286</v>
      </c>
      <c r="CM139" s="99" t="s">
        <v>286</v>
      </c>
      <c r="CN139" s="100" t="s">
        <v>286</v>
      </c>
      <c r="CO139" s="101" t="s">
        <v>286</v>
      </c>
      <c r="CP139" s="102" t="s">
        <v>286</v>
      </c>
      <c r="CQ139" s="103" t="s">
        <v>286</v>
      </c>
      <c r="CR139" s="104" t="s">
        <v>286</v>
      </c>
      <c r="CS139" s="105" t="s">
        <v>286</v>
      </c>
      <c r="CT139" s="2" t="s">
        <v>286</v>
      </c>
      <c r="CU139" s="96"/>
      <c r="CV139" s="286"/>
      <c r="CW139" s="97" t="s">
        <v>286</v>
      </c>
      <c r="CX139" s="98" t="s">
        <v>286</v>
      </c>
      <c r="CY139" s="99" t="s">
        <v>286</v>
      </c>
      <c r="CZ139" s="100" t="s">
        <v>286</v>
      </c>
      <c r="DA139" s="101" t="s">
        <v>286</v>
      </c>
      <c r="DB139" s="102" t="s">
        <v>286</v>
      </c>
      <c r="DC139" s="103" t="s">
        <v>286</v>
      </c>
      <c r="DD139" s="104" t="s">
        <v>286</v>
      </c>
      <c r="DE139" s="105" t="s">
        <v>286</v>
      </c>
      <c r="DF139" s="2" t="s">
        <v>286</v>
      </c>
      <c r="DG139" s="96"/>
      <c r="DH139" s="286"/>
      <c r="DI139" s="97" t="s">
        <v>286</v>
      </c>
      <c r="DJ139" s="98" t="s">
        <v>286</v>
      </c>
      <c r="DK139" s="99" t="s">
        <v>286</v>
      </c>
      <c r="DL139" s="100" t="s">
        <v>286</v>
      </c>
      <c r="DM139" s="101" t="s">
        <v>286</v>
      </c>
      <c r="DN139" s="102" t="s">
        <v>286</v>
      </c>
      <c r="DO139" s="103" t="s">
        <v>286</v>
      </c>
      <c r="DP139" s="104" t="s">
        <v>286</v>
      </c>
      <c r="DQ139" s="105" t="s">
        <v>286</v>
      </c>
      <c r="DR139" s="2" t="s">
        <v>286</v>
      </c>
      <c r="DS139" s="96"/>
      <c r="DT139" s="286"/>
      <c r="DU139" s="97">
        <v>38465</v>
      </c>
      <c r="DV139" s="98" t="s">
        <v>517</v>
      </c>
      <c r="DW139" s="284">
        <v>37053</v>
      </c>
      <c r="DX139" s="100">
        <v>38465</v>
      </c>
      <c r="DY139" s="101" t="s">
        <v>1017</v>
      </c>
      <c r="DZ139" s="102" t="s">
        <v>587</v>
      </c>
      <c r="EA139" s="103" t="s">
        <v>531</v>
      </c>
      <c r="EB139" s="104" t="s">
        <v>1357</v>
      </c>
      <c r="EC139" s="105" t="s">
        <v>1018</v>
      </c>
      <c r="EE139" s="96"/>
      <c r="EF139" s="286"/>
      <c r="EG139" s="97">
        <v>38854</v>
      </c>
      <c r="EH139" s="98" t="s">
        <v>518</v>
      </c>
      <c r="EI139" s="99">
        <v>38465</v>
      </c>
      <c r="EJ139" s="100">
        <v>38854</v>
      </c>
      <c r="EK139" s="101" t="s">
        <v>729</v>
      </c>
      <c r="EL139" s="102" t="s">
        <v>619</v>
      </c>
      <c r="EM139" s="103" t="s">
        <v>531</v>
      </c>
      <c r="EN139" s="104" t="s">
        <v>1357</v>
      </c>
      <c r="EO139" s="105" t="s">
        <v>730</v>
      </c>
      <c r="EQ139" s="96"/>
      <c r="ER139" s="286"/>
      <c r="ES139" s="97" t="s">
        <v>286</v>
      </c>
      <c r="ET139" s="98" t="s">
        <v>286</v>
      </c>
      <c r="EU139" s="99" t="s">
        <v>286</v>
      </c>
      <c r="EV139" s="100" t="s">
        <v>286</v>
      </c>
      <c r="EW139" s="101" t="s">
        <v>286</v>
      </c>
      <c r="EX139" s="102" t="s">
        <v>286</v>
      </c>
      <c r="EY139" s="103" t="s">
        <v>286</v>
      </c>
      <c r="EZ139" s="104" t="s">
        <v>286</v>
      </c>
      <c r="FA139" s="105" t="s">
        <v>286</v>
      </c>
      <c r="FB139" s="2" t="s">
        <v>286</v>
      </c>
      <c r="FC139" s="96"/>
      <c r="FD139" s="286"/>
      <c r="FE139" s="97" t="s">
        <v>286</v>
      </c>
      <c r="FF139" s="98" t="s">
        <v>286</v>
      </c>
      <c r="FG139" s="99" t="s">
        <v>286</v>
      </c>
      <c r="FH139" s="100" t="s">
        <v>286</v>
      </c>
      <c r="FI139" s="101" t="s">
        <v>286</v>
      </c>
      <c r="FJ139" s="102" t="s">
        <v>286</v>
      </c>
      <c r="FK139" s="103" t="s">
        <v>286</v>
      </c>
      <c r="FL139" s="104" t="s">
        <v>286</v>
      </c>
      <c r="FM139" s="105" t="s">
        <v>286</v>
      </c>
      <c r="FO139" s="96"/>
      <c r="FP139" s="286"/>
      <c r="FQ139" s="97" t="s">
        <v>286</v>
      </c>
      <c r="FR139" s="98" t="s">
        <v>286</v>
      </c>
      <c r="FS139" s="99" t="s">
        <v>286</v>
      </c>
      <c r="FT139" s="100" t="s">
        <v>286</v>
      </c>
      <c r="FU139" s="101" t="s">
        <v>286</v>
      </c>
      <c r="FV139" s="102" t="s">
        <v>286</v>
      </c>
      <c r="FW139" s="103" t="s">
        <v>286</v>
      </c>
      <c r="FX139" s="104" t="s">
        <v>286</v>
      </c>
      <c r="FY139" s="105" t="s">
        <v>286</v>
      </c>
      <c r="GA139" s="96"/>
      <c r="GB139" s="286"/>
      <c r="GC139" s="97" t="s">
        <v>286</v>
      </c>
      <c r="GD139" s="98" t="s">
        <v>286</v>
      </c>
      <c r="GE139" s="99" t="s">
        <v>286</v>
      </c>
      <c r="GF139" s="100" t="s">
        <v>286</v>
      </c>
      <c r="GG139" s="101" t="s">
        <v>286</v>
      </c>
      <c r="GH139" s="102" t="s">
        <v>286</v>
      </c>
      <c r="GI139" s="103" t="s">
        <v>286</v>
      </c>
      <c r="GJ139" s="104" t="s">
        <v>286</v>
      </c>
      <c r="GK139" s="105" t="s">
        <v>286</v>
      </c>
      <c r="GL139" s="2" t="s">
        <v>286</v>
      </c>
      <c r="GM139" s="96"/>
      <c r="GN139" s="286"/>
      <c r="GO139" s="97" t="str">
        <f t="shared" si="572"/>
        <v/>
      </c>
      <c r="GP139" s="98" t="str">
        <f t="shared" si="573"/>
        <v/>
      </c>
      <c r="GQ139" s="99" t="str">
        <f t="shared" si="574"/>
        <v/>
      </c>
      <c r="GR139" s="100" t="str">
        <f t="shared" si="575"/>
        <v/>
      </c>
      <c r="GS139" s="101" t="str">
        <f t="shared" si="576"/>
        <v/>
      </c>
      <c r="GT139" s="102" t="str">
        <f t="shared" si="577"/>
        <v/>
      </c>
      <c r="GU139" s="103" t="str">
        <f t="shared" si="578"/>
        <v/>
      </c>
      <c r="GV139" s="104" t="str">
        <f t="shared" si="579"/>
        <v/>
      </c>
      <c r="GW139" s="105" t="str">
        <f t="shared" si="580"/>
        <v/>
      </c>
      <c r="GX139" s="2" t="str">
        <f t="shared" si="581"/>
        <v/>
      </c>
      <c r="GY139" s="96"/>
      <c r="GZ139" s="286"/>
      <c r="HA139" s="97" t="str">
        <f t="shared" si="582"/>
        <v/>
      </c>
      <c r="HB139" s="98" t="str">
        <f t="shared" si="583"/>
        <v/>
      </c>
      <c r="HC139" s="293" t="str">
        <f t="shared" si="430"/>
        <v/>
      </c>
      <c r="HD139" s="293" t="str">
        <f t="shared" si="431"/>
        <v/>
      </c>
      <c r="HE139" s="101" t="str">
        <f t="shared" si="584"/>
        <v/>
      </c>
      <c r="HF139" s="102" t="str">
        <f t="shared" si="585"/>
        <v/>
      </c>
      <c r="HG139" s="103" t="str">
        <f t="shared" si="586"/>
        <v/>
      </c>
      <c r="HH139" s="104" t="str">
        <f t="shared" si="587"/>
        <v/>
      </c>
      <c r="HI139" s="105" t="str">
        <f t="shared" si="588"/>
        <v/>
      </c>
      <c r="HJ139" s="2" t="str">
        <f t="shared" si="589"/>
        <v/>
      </c>
      <c r="HK139" s="96"/>
      <c r="HL139" s="286"/>
      <c r="HM139" s="97" t="str">
        <f t="shared" si="590"/>
        <v/>
      </c>
      <c r="HN139" s="98" t="str">
        <f t="shared" si="591"/>
        <v/>
      </c>
      <c r="HO139" s="293" t="str">
        <f t="shared" si="482"/>
        <v/>
      </c>
      <c r="HP139" s="293" t="str">
        <f t="shared" si="483"/>
        <v/>
      </c>
      <c r="HQ139" s="101" t="str">
        <f t="shared" si="592"/>
        <v/>
      </c>
      <c r="HR139" s="102" t="str">
        <f t="shared" si="593"/>
        <v/>
      </c>
      <c r="HS139" s="103" t="str">
        <f t="shared" si="594"/>
        <v/>
      </c>
      <c r="HT139" s="104" t="str">
        <f t="shared" ref="HT139:HT202" si="632">IF(HX139="","",IF(ISERROR(MID(HX139,FIND("male,",HX139)+6,(FIND(")",HX139)-(FIND("male,",HX139)+6))))=TRUE,"missing/error",MID(HX139,FIND("male,",HX139)+6,(FIND(")",HX139)-(FIND("male,",HX139)+6)))))</f>
        <v/>
      </c>
      <c r="HU139" s="105" t="str">
        <f t="shared" si="595"/>
        <v/>
      </c>
      <c r="HV139" s="2" t="str">
        <f t="shared" si="596"/>
        <v/>
      </c>
      <c r="HW139" s="96"/>
      <c r="HX139" s="286"/>
      <c r="HY139" s="97" t="str">
        <f t="shared" si="597"/>
        <v/>
      </c>
      <c r="HZ139" s="98" t="str">
        <f t="shared" si="598"/>
        <v/>
      </c>
      <c r="IA139" s="293" t="str">
        <f t="shared" si="418"/>
        <v/>
      </c>
      <c r="IB139" s="293" t="str">
        <f t="shared" si="419"/>
        <v/>
      </c>
      <c r="IC139" s="101" t="str">
        <f t="shared" si="599"/>
        <v/>
      </c>
      <c r="ID139" s="102" t="str">
        <f t="shared" si="600"/>
        <v/>
      </c>
      <c r="IE139" s="103" t="str">
        <f t="shared" si="601"/>
        <v/>
      </c>
      <c r="IF139" s="104" t="str">
        <f t="shared" si="602"/>
        <v/>
      </c>
      <c r="IG139" s="105" t="str">
        <f t="shared" si="603"/>
        <v/>
      </c>
      <c r="IH139" s="2" t="str">
        <f t="shared" si="604"/>
        <v/>
      </c>
      <c r="II139" s="96"/>
      <c r="IJ139" s="286"/>
      <c r="IK139" s="291" t="str">
        <f t="shared" si="605"/>
        <v/>
      </c>
      <c r="IL139" s="292" t="str">
        <f t="shared" si="606"/>
        <v/>
      </c>
      <c r="IM139" s="293" t="str">
        <f t="shared" si="607"/>
        <v/>
      </c>
      <c r="IN139" s="293" t="str">
        <f t="shared" si="608"/>
        <v/>
      </c>
      <c r="IO139" s="294" t="str">
        <f t="shared" si="609"/>
        <v/>
      </c>
      <c r="IP139" s="295" t="str">
        <f t="shared" si="610"/>
        <v/>
      </c>
      <c r="IQ139" s="296" t="str">
        <f t="shared" si="611"/>
        <v/>
      </c>
      <c r="IR139" s="297" t="str">
        <f t="shared" si="612"/>
        <v/>
      </c>
      <c r="IS139" s="298" t="str">
        <f t="shared" si="613"/>
        <v/>
      </c>
      <c r="IT139" s="299" t="str">
        <f t="shared" si="614"/>
        <v/>
      </c>
      <c r="IU139" s="300"/>
      <c r="IV139" s="286"/>
      <c r="IW139" s="97" t="str">
        <f t="shared" si="565"/>
        <v/>
      </c>
      <c r="IX139" s="98" t="str">
        <f t="shared" si="566"/>
        <v/>
      </c>
      <c r="IY139" s="293" t="str">
        <f t="shared" si="360"/>
        <v/>
      </c>
      <c r="IZ139" s="293" t="str">
        <f t="shared" si="361"/>
        <v/>
      </c>
      <c r="JA139" s="101" t="str">
        <f t="shared" si="567"/>
        <v/>
      </c>
      <c r="JB139" s="102" t="str">
        <f t="shared" si="568"/>
        <v/>
      </c>
      <c r="JC139" s="103" t="str">
        <f t="shared" si="569"/>
        <v/>
      </c>
      <c r="JD139" s="104" t="str">
        <f t="shared" si="570"/>
        <v/>
      </c>
      <c r="JE139" s="105" t="str">
        <f t="shared" si="571"/>
        <v/>
      </c>
      <c r="JG139" s="4"/>
      <c r="JI139" s="106"/>
      <c r="JJ139" s="107"/>
      <c r="JK139" s="99"/>
      <c r="JL139" s="4"/>
      <c r="JM139" s="108"/>
      <c r="JN139" s="109"/>
      <c r="JO139" s="110"/>
      <c r="JP139" s="104"/>
      <c r="JQ139" s="111"/>
      <c r="JS139" s="4"/>
      <c r="JU139" s="106"/>
      <c r="JV139" s="107"/>
      <c r="JW139" s="99"/>
      <c r="JX139" s="4"/>
      <c r="JY139" s="108"/>
      <c r="JZ139" s="109"/>
      <c r="KA139" s="110"/>
      <c r="KB139" s="104"/>
      <c r="KC139" s="111"/>
      <c r="KE139" s="4"/>
    </row>
    <row r="140" spans="1:292" ht="13.5" customHeight="1" x14ac:dyDescent="0.2">
      <c r="A140" s="21"/>
      <c r="B140" s="2" t="s">
        <v>443</v>
      </c>
      <c r="C140" s="2" t="s">
        <v>444</v>
      </c>
      <c r="E140" s="97">
        <v>33340</v>
      </c>
      <c r="F140" s="98" t="s">
        <v>288</v>
      </c>
      <c r="G140" s="99">
        <v>32711</v>
      </c>
      <c r="H140" s="100">
        <v>33340</v>
      </c>
      <c r="I140" s="101" t="s">
        <v>1082</v>
      </c>
      <c r="J140" s="102" t="s">
        <v>1083</v>
      </c>
      <c r="K140" s="103" t="s">
        <v>531</v>
      </c>
      <c r="L140" s="104" t="s">
        <v>1328</v>
      </c>
      <c r="M140" s="105" t="s">
        <v>1084</v>
      </c>
      <c r="O140" s="96"/>
      <c r="P140" s="286" t="s">
        <v>2200</v>
      </c>
      <c r="Q140" s="97">
        <v>33718</v>
      </c>
      <c r="R140" s="98" t="s">
        <v>507</v>
      </c>
      <c r="S140" s="99">
        <v>33340</v>
      </c>
      <c r="T140" s="100">
        <v>33718</v>
      </c>
      <c r="U140" s="101" t="s">
        <v>1082</v>
      </c>
      <c r="V140" s="102" t="s">
        <v>1083</v>
      </c>
      <c r="W140" s="103" t="s">
        <v>531</v>
      </c>
      <c r="X140" s="104" t="s">
        <v>1328</v>
      </c>
      <c r="Y140" s="105" t="s">
        <v>1084</v>
      </c>
      <c r="Z140" s="2" t="s">
        <v>286</v>
      </c>
      <c r="AA140" s="96"/>
      <c r="AB140" s="286" t="s">
        <v>1194</v>
      </c>
      <c r="AC140" s="97" t="s">
        <v>286</v>
      </c>
      <c r="AD140" s="98" t="s">
        <v>286</v>
      </c>
      <c r="AE140" s="99" t="s">
        <v>286</v>
      </c>
      <c r="AF140" s="100" t="s">
        <v>286</v>
      </c>
      <c r="AG140" s="101" t="s">
        <v>286</v>
      </c>
      <c r="AH140" s="102" t="s">
        <v>286</v>
      </c>
      <c r="AI140" s="103" t="s">
        <v>286</v>
      </c>
      <c r="AJ140" s="104" t="s">
        <v>286</v>
      </c>
      <c r="AK140" s="105" t="s">
        <v>286</v>
      </c>
      <c r="AM140" s="96"/>
      <c r="AN140" s="286"/>
      <c r="AO140" s="97">
        <v>34464</v>
      </c>
      <c r="AP140" s="98" t="s">
        <v>510</v>
      </c>
      <c r="AQ140" s="99">
        <v>34087</v>
      </c>
      <c r="AR140" s="100">
        <v>34464</v>
      </c>
      <c r="AS140" s="101" t="s">
        <v>1085</v>
      </c>
      <c r="AT140" s="102" t="s">
        <v>587</v>
      </c>
      <c r="AU140" s="103" t="s">
        <v>531</v>
      </c>
      <c r="AV140" s="104" t="s">
        <v>1434</v>
      </c>
      <c r="AW140" s="105" t="s">
        <v>1086</v>
      </c>
      <c r="AX140" s="2" t="s">
        <v>286</v>
      </c>
      <c r="AY140" s="96"/>
      <c r="AZ140" s="286" t="s">
        <v>1194</v>
      </c>
      <c r="BA140" s="97" t="s">
        <v>286</v>
      </c>
      <c r="BB140" s="98" t="s">
        <v>286</v>
      </c>
      <c r="BC140" s="99"/>
      <c r="BD140" s="100"/>
      <c r="BE140" s="101" t="s">
        <v>286</v>
      </c>
      <c r="BF140" s="102" t="s">
        <v>286</v>
      </c>
      <c r="BG140" s="103" t="s">
        <v>286</v>
      </c>
      <c r="BH140" s="104" t="s">
        <v>286</v>
      </c>
      <c r="BI140" s="105" t="s">
        <v>286</v>
      </c>
      <c r="BJ140" s="2" t="s">
        <v>286</v>
      </c>
      <c r="BK140" s="96"/>
      <c r="BL140" s="286" t="s">
        <v>1194</v>
      </c>
      <c r="BM140" s="97" t="s">
        <v>286</v>
      </c>
      <c r="BN140" s="98" t="s">
        <v>286</v>
      </c>
      <c r="BO140" s="99" t="s">
        <v>286</v>
      </c>
      <c r="BP140" s="100" t="s">
        <v>286</v>
      </c>
      <c r="BQ140" s="101" t="s">
        <v>286</v>
      </c>
      <c r="BR140" s="102" t="s">
        <v>286</v>
      </c>
      <c r="BS140" s="103" t="s">
        <v>286</v>
      </c>
      <c r="BT140" s="104" t="s">
        <v>286</v>
      </c>
      <c r="BU140" s="105" t="s">
        <v>286</v>
      </c>
      <c r="BV140" s="2" t="s">
        <v>286</v>
      </c>
      <c r="BW140" s="96"/>
      <c r="BX140" s="286"/>
      <c r="BY140" s="97" t="s">
        <v>286</v>
      </c>
      <c r="BZ140" s="98" t="s">
        <v>286</v>
      </c>
      <c r="CA140" s="99" t="s">
        <v>286</v>
      </c>
      <c r="CB140" s="100" t="s">
        <v>286</v>
      </c>
      <c r="CC140" s="101" t="s">
        <v>286</v>
      </c>
      <c r="CD140" s="102" t="s">
        <v>286</v>
      </c>
      <c r="CE140" s="103" t="s">
        <v>286</v>
      </c>
      <c r="CF140" s="104" t="s">
        <v>286</v>
      </c>
      <c r="CG140" s="105" t="s">
        <v>286</v>
      </c>
      <c r="CH140" s="2" t="s">
        <v>286</v>
      </c>
      <c r="CI140" s="96"/>
      <c r="CJ140" s="286"/>
      <c r="CK140" s="97">
        <v>36516</v>
      </c>
      <c r="CL140" s="98" t="s">
        <v>514</v>
      </c>
      <c r="CM140" s="99">
        <v>36089</v>
      </c>
      <c r="CN140" s="100">
        <v>36516</v>
      </c>
      <c r="CO140" s="101" t="s">
        <v>1087</v>
      </c>
      <c r="CP140" s="102" t="s">
        <v>566</v>
      </c>
      <c r="CQ140" s="103" t="s">
        <v>531</v>
      </c>
      <c r="CR140" s="104" t="s">
        <v>1370</v>
      </c>
      <c r="CS140" s="105" t="s">
        <v>1088</v>
      </c>
      <c r="CT140" s="2" t="s">
        <v>286</v>
      </c>
      <c r="CU140" s="96"/>
      <c r="CV140" s="286" t="s">
        <v>1194</v>
      </c>
      <c r="CW140" s="97">
        <v>36641</v>
      </c>
      <c r="CX140" s="98" t="s">
        <v>515</v>
      </c>
      <c r="CY140" s="99">
        <v>36516</v>
      </c>
      <c r="CZ140" s="100">
        <v>36641</v>
      </c>
      <c r="DA140" s="101" t="s">
        <v>1089</v>
      </c>
      <c r="DB140" s="102" t="s">
        <v>596</v>
      </c>
      <c r="DC140" s="103" t="s">
        <v>531</v>
      </c>
      <c r="DD140" s="104" t="s">
        <v>1354</v>
      </c>
      <c r="DE140" s="105" t="s">
        <v>1090</v>
      </c>
      <c r="DF140" s="2" t="s">
        <v>286</v>
      </c>
      <c r="DG140" s="96"/>
      <c r="DH140" s="286" t="s">
        <v>1194</v>
      </c>
      <c r="DI140" s="97">
        <v>37053</v>
      </c>
      <c r="DJ140" s="98" t="s">
        <v>516</v>
      </c>
      <c r="DK140" s="99">
        <v>36641</v>
      </c>
      <c r="DL140" s="100">
        <v>37053</v>
      </c>
      <c r="DM140" s="101" t="s">
        <v>1091</v>
      </c>
      <c r="DN140" s="102" t="s">
        <v>596</v>
      </c>
      <c r="DO140" s="103" t="s">
        <v>531</v>
      </c>
      <c r="DP140" s="104" t="s">
        <v>1354</v>
      </c>
      <c r="DQ140" s="105" t="s">
        <v>1092</v>
      </c>
      <c r="DR140" s="2" t="s">
        <v>286</v>
      </c>
      <c r="DS140" s="96"/>
      <c r="DT140" s="286" t="s">
        <v>1194</v>
      </c>
      <c r="DU140" s="97">
        <v>38465</v>
      </c>
      <c r="DV140" s="98" t="s">
        <v>517</v>
      </c>
      <c r="DW140" s="284">
        <v>37053</v>
      </c>
      <c r="DX140" s="100">
        <v>37574</v>
      </c>
      <c r="DY140" s="101" t="s">
        <v>1093</v>
      </c>
      <c r="DZ140" s="102" t="s">
        <v>613</v>
      </c>
      <c r="EA140" s="103" t="s">
        <v>531</v>
      </c>
      <c r="EB140" s="104" t="s">
        <v>1357</v>
      </c>
      <c r="EC140" s="105" t="s">
        <v>1094</v>
      </c>
      <c r="EE140" s="96"/>
      <c r="EF140" s="286" t="s">
        <v>1194</v>
      </c>
      <c r="EG140" s="97">
        <v>38854</v>
      </c>
      <c r="EH140" s="98" t="s">
        <v>518</v>
      </c>
      <c r="EI140" s="99">
        <v>38465</v>
      </c>
      <c r="EJ140" s="100">
        <v>38854</v>
      </c>
      <c r="EK140" s="101" t="s">
        <v>1095</v>
      </c>
      <c r="EL140" s="102" t="s">
        <v>613</v>
      </c>
      <c r="EM140" s="103" t="s">
        <v>531</v>
      </c>
      <c r="EN140" s="104" t="s">
        <v>1340</v>
      </c>
      <c r="EO140" s="105" t="s">
        <v>1096</v>
      </c>
      <c r="EQ140" s="96"/>
      <c r="ER140" s="286" t="s">
        <v>1194</v>
      </c>
      <c r="ES140" s="97" t="s">
        <v>286</v>
      </c>
      <c r="ET140" s="98" t="s">
        <v>286</v>
      </c>
      <c r="EU140" s="99" t="s">
        <v>286</v>
      </c>
      <c r="EV140" s="100" t="s">
        <v>286</v>
      </c>
      <c r="EW140" s="101" t="s">
        <v>286</v>
      </c>
      <c r="EX140" s="102" t="s">
        <v>286</v>
      </c>
      <c r="EY140" s="103" t="s">
        <v>286</v>
      </c>
      <c r="EZ140" s="104" t="s">
        <v>286</v>
      </c>
      <c r="FA140" s="105" t="s">
        <v>286</v>
      </c>
      <c r="FB140" s="2" t="s">
        <v>286</v>
      </c>
      <c r="FC140" s="96"/>
      <c r="FD140" s="286"/>
      <c r="FE140" s="97" t="s">
        <v>286</v>
      </c>
      <c r="FF140" s="98" t="s">
        <v>286</v>
      </c>
      <c r="FG140" s="99" t="s">
        <v>286</v>
      </c>
      <c r="FH140" s="100" t="s">
        <v>286</v>
      </c>
      <c r="FI140" s="101" t="s">
        <v>286</v>
      </c>
      <c r="FJ140" s="102" t="s">
        <v>286</v>
      </c>
      <c r="FK140" s="103" t="s">
        <v>286</v>
      </c>
      <c r="FL140" s="104" t="s">
        <v>286</v>
      </c>
      <c r="FM140" s="105" t="s">
        <v>286</v>
      </c>
      <c r="FO140" s="96"/>
      <c r="FP140" s="286"/>
      <c r="FQ140" s="97" t="s">
        <v>286</v>
      </c>
      <c r="FR140" s="98" t="s">
        <v>286</v>
      </c>
      <c r="FS140" s="99" t="s">
        <v>286</v>
      </c>
      <c r="FT140" s="100" t="s">
        <v>286</v>
      </c>
      <c r="FU140" s="101" t="s">
        <v>286</v>
      </c>
      <c r="FV140" s="102" t="s">
        <v>286</v>
      </c>
      <c r="FW140" s="103" t="s">
        <v>286</v>
      </c>
      <c r="FX140" s="104" t="s">
        <v>286</v>
      </c>
      <c r="FY140" s="105" t="s">
        <v>286</v>
      </c>
      <c r="GA140" s="96"/>
      <c r="GB140" s="286"/>
      <c r="GC140" s="97" t="s">
        <v>286</v>
      </c>
      <c r="GD140" s="98" t="s">
        <v>286</v>
      </c>
      <c r="GE140" s="99" t="s">
        <v>286</v>
      </c>
      <c r="GF140" s="100" t="s">
        <v>286</v>
      </c>
      <c r="GG140" s="101" t="s">
        <v>286</v>
      </c>
      <c r="GH140" s="102" t="s">
        <v>286</v>
      </c>
      <c r="GI140" s="103" t="s">
        <v>286</v>
      </c>
      <c r="GJ140" s="104" t="s">
        <v>286</v>
      </c>
      <c r="GK140" s="105" t="s">
        <v>286</v>
      </c>
      <c r="GL140" s="2" t="s">
        <v>286</v>
      </c>
      <c r="GM140" s="96"/>
      <c r="GN140" s="286"/>
      <c r="GO140" s="97">
        <f t="shared" si="572"/>
        <v>42711</v>
      </c>
      <c r="GP140" s="98" t="str">
        <f t="shared" si="573"/>
        <v>Renzi I</v>
      </c>
      <c r="GQ140" s="99">
        <f t="shared" si="574"/>
        <v>41692</v>
      </c>
      <c r="GR140" s="100">
        <f t="shared" si="575"/>
        <v>42711</v>
      </c>
      <c r="GS140" s="101" t="str">
        <f t="shared" si="576"/>
        <v>Maria Elena Boschi</v>
      </c>
      <c r="GT140" s="102" t="str">
        <f t="shared" si="577"/>
        <v>1981</v>
      </c>
      <c r="GU140" s="103" t="str">
        <f t="shared" si="578"/>
        <v>female</v>
      </c>
      <c r="GV140" s="104" t="str">
        <f t="shared" si="579"/>
        <v>it_pd01</v>
      </c>
      <c r="GW140" s="105" t="str">
        <f t="shared" si="580"/>
        <v>Boschi_Maria_1981</v>
      </c>
      <c r="GX140" s="2" t="str">
        <f t="shared" si="581"/>
        <v/>
      </c>
      <c r="GY140" s="96"/>
      <c r="GZ140" s="165" t="s">
        <v>2506</v>
      </c>
      <c r="HA140" s="97" t="str">
        <f t="shared" si="582"/>
        <v/>
      </c>
      <c r="HB140" s="98" t="str">
        <f t="shared" si="583"/>
        <v/>
      </c>
      <c r="HC140" s="293" t="str">
        <f t="shared" si="430"/>
        <v/>
      </c>
      <c r="HD140" s="293" t="str">
        <f t="shared" si="431"/>
        <v/>
      </c>
      <c r="HE140" s="101" t="str">
        <f t="shared" si="584"/>
        <v/>
      </c>
      <c r="HF140" s="102" t="str">
        <f t="shared" si="585"/>
        <v/>
      </c>
      <c r="HG140" s="103" t="str">
        <f t="shared" si="586"/>
        <v/>
      </c>
      <c r="HH140" s="104" t="str">
        <f t="shared" si="587"/>
        <v/>
      </c>
      <c r="HI140" s="105" t="str">
        <f t="shared" si="588"/>
        <v/>
      </c>
      <c r="HJ140" s="2" t="str">
        <f t="shared" si="589"/>
        <v/>
      </c>
      <c r="HK140" s="96"/>
      <c r="HL140" s="286"/>
      <c r="HM140" s="97">
        <f t="shared" si="590"/>
        <v>43713</v>
      </c>
      <c r="HN140" s="98" t="str">
        <f t="shared" si="591"/>
        <v>Conte I</v>
      </c>
      <c r="HO140" s="293">
        <f t="shared" si="482"/>
        <v>43252</v>
      </c>
      <c r="HP140" s="293">
        <f t="shared" si="483"/>
        <v>43713</v>
      </c>
      <c r="HQ140" s="101" t="str">
        <f t="shared" si="592"/>
        <v>Giulia Bongiorno</v>
      </c>
      <c r="HR140" s="102" t="str">
        <f t="shared" si="593"/>
        <v>1961</v>
      </c>
      <c r="HS140" s="103" t="str">
        <f t="shared" si="594"/>
        <v>female</v>
      </c>
      <c r="HT140" s="104" t="str">
        <f t="shared" si="632"/>
        <v>it_lega01</v>
      </c>
      <c r="HU140" s="105" t="str">
        <f t="shared" si="595"/>
        <v>Bongiorno_Giulia_1961</v>
      </c>
      <c r="HV140" s="2" t="str">
        <f t="shared" si="596"/>
        <v/>
      </c>
      <c r="HW140" s="96"/>
      <c r="HX140" s="286" t="s">
        <v>2569</v>
      </c>
      <c r="HY140" s="97">
        <f t="shared" si="597"/>
        <v>44240</v>
      </c>
      <c r="HZ140" s="98" t="str">
        <f t="shared" si="598"/>
        <v>Conte II</v>
      </c>
      <c r="IA140" s="293">
        <f t="shared" si="418"/>
        <v>43713</v>
      </c>
      <c r="IB140" s="293">
        <f t="shared" si="419"/>
        <v>44240</v>
      </c>
      <c r="IC140" s="101" t="str">
        <f t="shared" si="599"/>
        <v>Fabiana Dadone</v>
      </c>
      <c r="ID140" s="102" t="str">
        <f t="shared" si="600"/>
        <v>1984</v>
      </c>
      <c r="IE140" s="103" t="str">
        <f t="shared" si="601"/>
        <v>female</v>
      </c>
      <c r="IF140" s="104" t="str">
        <f t="shared" si="602"/>
        <v>it_m5s01</v>
      </c>
      <c r="IG140" s="105" t="str">
        <f t="shared" si="603"/>
        <v>Dadone_Fabiana_1984</v>
      </c>
      <c r="IH140" s="2" t="str">
        <f t="shared" si="604"/>
        <v/>
      </c>
      <c r="II140" s="96"/>
      <c r="IJ140" s="286" t="s">
        <v>2584</v>
      </c>
      <c r="IK140" s="291">
        <f t="shared" si="605"/>
        <v>44856</v>
      </c>
      <c r="IL140" s="292" t="str">
        <f t="shared" si="606"/>
        <v>Draghi I</v>
      </c>
      <c r="IM140" s="293">
        <f t="shared" si="607"/>
        <v>44240</v>
      </c>
      <c r="IN140" s="293">
        <f t="shared" si="608"/>
        <v>44856</v>
      </c>
      <c r="IO140" s="294" t="str">
        <f t="shared" si="609"/>
        <v>Renato Brunetta</v>
      </c>
      <c r="IP140" s="295" t="str">
        <f t="shared" si="610"/>
        <v>1950</v>
      </c>
      <c r="IQ140" s="296" t="str">
        <f t="shared" si="611"/>
        <v>male</v>
      </c>
      <c r="IR140" s="297" t="str">
        <f t="shared" si="612"/>
        <v>it_fi01</v>
      </c>
      <c r="IS140" s="298" t="str">
        <f t="shared" si="613"/>
        <v>Brunetta_Renato_1950</v>
      </c>
      <c r="IT140" s="299" t="str">
        <f t="shared" si="614"/>
        <v/>
      </c>
      <c r="IU140" s="300"/>
      <c r="IV140" s="286" t="s">
        <v>2635</v>
      </c>
      <c r="IW140" s="97">
        <f t="shared" si="565"/>
        <v>44926</v>
      </c>
      <c r="IX140" s="98" t="str">
        <f t="shared" si="566"/>
        <v>Meloni I</v>
      </c>
      <c r="IY140" s="293">
        <f t="shared" ref="IY140:IY203" si="633">IF(JA140="","",IW$2)</f>
        <v>44856</v>
      </c>
      <c r="IZ140" s="293">
        <f t="shared" ref="IZ140:IZ203" si="634">IF(JA140="","",IW$3)</f>
        <v>44926</v>
      </c>
      <c r="JA140" s="101" t="str">
        <f t="shared" si="567"/>
        <v>Paolo Zangrillo</v>
      </c>
      <c r="JB140" s="102" t="str">
        <f t="shared" si="568"/>
        <v>1961</v>
      </c>
      <c r="JC140" s="103" t="str">
        <f t="shared" si="569"/>
        <v>male</v>
      </c>
      <c r="JD140" s="104" t="str">
        <f t="shared" si="570"/>
        <v>it_fi01</v>
      </c>
      <c r="JE140" s="105" t="str">
        <f t="shared" si="571"/>
        <v>Zangrillo_Paolo_1961</v>
      </c>
      <c r="JG140" s="4"/>
      <c r="JH140" s="2" t="s">
        <v>2694</v>
      </c>
      <c r="JI140" s="106"/>
      <c r="JJ140" s="107"/>
      <c r="JK140" s="99"/>
      <c r="JL140" s="4"/>
      <c r="JM140" s="108"/>
      <c r="JN140" s="109"/>
      <c r="JO140" s="110"/>
      <c r="JP140" s="104"/>
      <c r="JQ140" s="111"/>
      <c r="JS140" s="4"/>
      <c r="JU140" s="106"/>
      <c r="JV140" s="107"/>
      <c r="JW140" s="99"/>
      <c r="JX140" s="4"/>
      <c r="JY140" s="108"/>
      <c r="JZ140" s="109"/>
      <c r="KA140" s="110"/>
      <c r="KB140" s="104"/>
      <c r="KC140" s="111"/>
      <c r="KE140" s="4"/>
    </row>
    <row r="141" spans="1:292" ht="13.5" customHeight="1" x14ac:dyDescent="0.2">
      <c r="A141" s="21"/>
      <c r="B141" s="2" t="s">
        <v>443</v>
      </c>
      <c r="C141" s="2" t="s">
        <v>444</v>
      </c>
      <c r="E141" s="97" t="s">
        <v>286</v>
      </c>
      <c r="F141" s="98" t="s">
        <v>286</v>
      </c>
      <c r="G141" s="99" t="s">
        <v>286</v>
      </c>
      <c r="H141" s="100" t="s">
        <v>286</v>
      </c>
      <c r="I141" s="101" t="s">
        <v>286</v>
      </c>
      <c r="J141" s="102" t="s">
        <v>286</v>
      </c>
      <c r="K141" s="103" t="s">
        <v>286</v>
      </c>
      <c r="L141" s="104" t="s">
        <v>286</v>
      </c>
      <c r="M141" s="105" t="s">
        <v>286</v>
      </c>
      <c r="O141" s="96"/>
      <c r="P141" s="286"/>
      <c r="Q141" s="97" t="s">
        <v>286</v>
      </c>
      <c r="R141" s="98" t="s">
        <v>286</v>
      </c>
      <c r="S141" s="99" t="s">
        <v>286</v>
      </c>
      <c r="T141" s="100" t="s">
        <v>286</v>
      </c>
      <c r="U141" s="101" t="s">
        <v>286</v>
      </c>
      <c r="V141" s="102" t="s">
        <v>286</v>
      </c>
      <c r="W141" s="103" t="s">
        <v>286</v>
      </c>
      <c r="X141" s="104" t="s">
        <v>286</v>
      </c>
      <c r="Y141" s="105" t="s">
        <v>286</v>
      </c>
      <c r="Z141" s="2" t="s">
        <v>286</v>
      </c>
      <c r="AA141" s="96"/>
      <c r="AB141" s="286"/>
      <c r="AC141" s="97" t="s">
        <v>286</v>
      </c>
      <c r="AD141" s="98" t="s">
        <v>286</v>
      </c>
      <c r="AE141" s="99" t="s">
        <v>286</v>
      </c>
      <c r="AF141" s="100" t="s">
        <v>286</v>
      </c>
      <c r="AG141" s="101" t="s">
        <v>286</v>
      </c>
      <c r="AH141" s="102" t="s">
        <v>286</v>
      </c>
      <c r="AI141" s="103" t="s">
        <v>286</v>
      </c>
      <c r="AJ141" s="104" t="s">
        <v>286</v>
      </c>
      <c r="AK141" s="105" t="s">
        <v>286</v>
      </c>
      <c r="AM141" s="96"/>
      <c r="AN141" s="286"/>
      <c r="AO141" s="97" t="s">
        <v>286</v>
      </c>
      <c r="AP141" s="98" t="s">
        <v>286</v>
      </c>
      <c r="AQ141" s="99" t="s">
        <v>286</v>
      </c>
      <c r="AR141" s="100" t="s">
        <v>286</v>
      </c>
      <c r="AS141" s="101" t="s">
        <v>286</v>
      </c>
      <c r="AT141" s="102" t="s">
        <v>286</v>
      </c>
      <c r="AU141" s="103" t="s">
        <v>286</v>
      </c>
      <c r="AV141" s="104" t="s">
        <v>286</v>
      </c>
      <c r="AW141" s="105" t="s">
        <v>286</v>
      </c>
      <c r="AX141" s="2" t="s">
        <v>286</v>
      </c>
      <c r="AY141" s="96"/>
      <c r="AZ141" s="286"/>
      <c r="BA141" s="97" t="s">
        <v>286</v>
      </c>
      <c r="BB141" s="98" t="s">
        <v>286</v>
      </c>
      <c r="BC141" s="99" t="s">
        <v>286</v>
      </c>
      <c r="BD141" s="100" t="s">
        <v>286</v>
      </c>
      <c r="BE141" s="101" t="s">
        <v>286</v>
      </c>
      <c r="BF141" s="102" t="s">
        <v>286</v>
      </c>
      <c r="BG141" s="103" t="s">
        <v>286</v>
      </c>
      <c r="BH141" s="104" t="s">
        <v>286</v>
      </c>
      <c r="BI141" s="105" t="s">
        <v>286</v>
      </c>
      <c r="BJ141" s="2" t="s">
        <v>286</v>
      </c>
      <c r="BK141" s="96"/>
      <c r="BL141" s="286"/>
      <c r="BM141" s="97" t="s">
        <v>286</v>
      </c>
      <c r="BN141" s="98" t="s">
        <v>286</v>
      </c>
      <c r="BO141" s="99" t="s">
        <v>286</v>
      </c>
      <c r="BP141" s="100" t="s">
        <v>286</v>
      </c>
      <c r="BQ141" s="101" t="s">
        <v>286</v>
      </c>
      <c r="BR141" s="102" t="s">
        <v>286</v>
      </c>
      <c r="BS141" s="103" t="s">
        <v>286</v>
      </c>
      <c r="BT141" s="104" t="s">
        <v>286</v>
      </c>
      <c r="BU141" s="105" t="s">
        <v>286</v>
      </c>
      <c r="BV141" s="2" t="s">
        <v>286</v>
      </c>
      <c r="BW141" s="96"/>
      <c r="BX141" s="286"/>
      <c r="BY141" s="97" t="s">
        <v>286</v>
      </c>
      <c r="BZ141" s="98" t="s">
        <v>286</v>
      </c>
      <c r="CA141" s="99" t="s">
        <v>286</v>
      </c>
      <c r="CB141" s="100" t="s">
        <v>286</v>
      </c>
      <c r="CC141" s="101" t="s">
        <v>286</v>
      </c>
      <c r="CD141" s="102" t="s">
        <v>286</v>
      </c>
      <c r="CE141" s="103" t="s">
        <v>286</v>
      </c>
      <c r="CF141" s="104" t="s">
        <v>286</v>
      </c>
      <c r="CG141" s="105" t="s">
        <v>286</v>
      </c>
      <c r="CH141" s="2" t="s">
        <v>286</v>
      </c>
      <c r="CI141" s="96"/>
      <c r="CJ141" s="286"/>
      <c r="CK141" s="97" t="s">
        <v>286</v>
      </c>
      <c r="CL141" s="98" t="s">
        <v>286</v>
      </c>
      <c r="CM141" s="99" t="s">
        <v>286</v>
      </c>
      <c r="CN141" s="100" t="s">
        <v>286</v>
      </c>
      <c r="CO141" s="101" t="s">
        <v>286</v>
      </c>
      <c r="CP141" s="102" t="s">
        <v>286</v>
      </c>
      <c r="CQ141" s="103" t="s">
        <v>286</v>
      </c>
      <c r="CR141" s="104" t="s">
        <v>286</v>
      </c>
      <c r="CS141" s="105" t="s">
        <v>286</v>
      </c>
      <c r="CT141" s="2" t="s">
        <v>286</v>
      </c>
      <c r="CU141" s="96"/>
      <c r="CV141" s="286"/>
      <c r="CW141" s="97" t="s">
        <v>286</v>
      </c>
      <c r="CX141" s="98" t="s">
        <v>286</v>
      </c>
      <c r="CY141" s="99" t="s">
        <v>286</v>
      </c>
      <c r="CZ141" s="100" t="s">
        <v>286</v>
      </c>
      <c r="DA141" s="101" t="s">
        <v>286</v>
      </c>
      <c r="DB141" s="102" t="s">
        <v>286</v>
      </c>
      <c r="DC141" s="103" t="s">
        <v>286</v>
      </c>
      <c r="DD141" s="104" t="s">
        <v>286</v>
      </c>
      <c r="DE141" s="105" t="s">
        <v>286</v>
      </c>
      <c r="DF141" s="2" t="s">
        <v>286</v>
      </c>
      <c r="DG141" s="96"/>
      <c r="DH141" s="286"/>
      <c r="DI141" s="97" t="s">
        <v>286</v>
      </c>
      <c r="DJ141" s="98" t="s">
        <v>286</v>
      </c>
      <c r="DK141" s="99" t="s">
        <v>286</v>
      </c>
      <c r="DL141" s="100" t="s">
        <v>286</v>
      </c>
      <c r="DM141" s="101" t="s">
        <v>286</v>
      </c>
      <c r="DN141" s="102" t="s">
        <v>286</v>
      </c>
      <c r="DO141" s="103" t="s">
        <v>286</v>
      </c>
      <c r="DP141" s="104" t="s">
        <v>286</v>
      </c>
      <c r="DQ141" s="105" t="s">
        <v>286</v>
      </c>
      <c r="DR141" s="2" t="s">
        <v>286</v>
      </c>
      <c r="DS141" s="96"/>
      <c r="DT141" s="286"/>
      <c r="DU141" s="97">
        <v>38465</v>
      </c>
      <c r="DV141" s="98" t="s">
        <v>517</v>
      </c>
      <c r="DW141" s="8">
        <v>37574</v>
      </c>
      <c r="DX141" s="100">
        <v>38323</v>
      </c>
      <c r="DY141" s="101" t="s">
        <v>1097</v>
      </c>
      <c r="DZ141" s="102" t="s">
        <v>775</v>
      </c>
      <c r="EA141" s="103" t="s">
        <v>531</v>
      </c>
      <c r="EB141" s="104" t="s">
        <v>1434</v>
      </c>
      <c r="EC141" s="105" t="s">
        <v>1098</v>
      </c>
      <c r="EE141" s="96"/>
      <c r="EF141" s="286" t="s">
        <v>1194</v>
      </c>
      <c r="EG141" s="97" t="s">
        <v>286</v>
      </c>
      <c r="EH141" s="98" t="s">
        <v>286</v>
      </c>
      <c r="EI141" s="99" t="s">
        <v>286</v>
      </c>
      <c r="EJ141" s="100" t="s">
        <v>286</v>
      </c>
      <c r="EK141" s="101" t="s">
        <v>286</v>
      </c>
      <c r="EL141" s="102" t="s">
        <v>286</v>
      </c>
      <c r="EM141" s="103" t="s">
        <v>286</v>
      </c>
      <c r="EN141" s="104" t="s">
        <v>286</v>
      </c>
      <c r="EO141" s="105" t="s">
        <v>286</v>
      </c>
      <c r="EQ141" s="96"/>
      <c r="ER141" s="286"/>
      <c r="ES141" s="97" t="s">
        <v>286</v>
      </c>
      <c r="ET141" s="98" t="s">
        <v>286</v>
      </c>
      <c r="EU141" s="99" t="s">
        <v>286</v>
      </c>
      <c r="EV141" s="100" t="s">
        <v>286</v>
      </c>
      <c r="EW141" s="101" t="s">
        <v>286</v>
      </c>
      <c r="EX141" s="102" t="s">
        <v>286</v>
      </c>
      <c r="EY141" s="103" t="s">
        <v>286</v>
      </c>
      <c r="EZ141" s="104" t="s">
        <v>286</v>
      </c>
      <c r="FA141" s="105" t="s">
        <v>286</v>
      </c>
      <c r="FB141" s="2" t="s">
        <v>286</v>
      </c>
      <c r="FC141" s="96"/>
      <c r="FD141" s="286"/>
      <c r="FE141" s="97" t="s">
        <v>286</v>
      </c>
      <c r="FF141" s="98" t="s">
        <v>286</v>
      </c>
      <c r="FG141" s="99" t="s">
        <v>286</v>
      </c>
      <c r="FH141" s="100" t="s">
        <v>286</v>
      </c>
      <c r="FI141" s="101" t="s">
        <v>286</v>
      </c>
      <c r="FJ141" s="102" t="s">
        <v>286</v>
      </c>
      <c r="FK141" s="103" t="s">
        <v>286</v>
      </c>
      <c r="FL141" s="104" t="s">
        <v>286</v>
      </c>
      <c r="FM141" s="105" t="s">
        <v>286</v>
      </c>
      <c r="FO141" s="96"/>
      <c r="FP141" s="286"/>
      <c r="FQ141" s="97" t="s">
        <v>286</v>
      </c>
      <c r="FR141" s="98" t="s">
        <v>286</v>
      </c>
      <c r="FS141" s="99" t="s">
        <v>286</v>
      </c>
      <c r="FT141" s="100" t="s">
        <v>286</v>
      </c>
      <c r="FU141" s="101" t="s">
        <v>286</v>
      </c>
      <c r="FV141" s="102" t="s">
        <v>286</v>
      </c>
      <c r="FW141" s="103" t="s">
        <v>286</v>
      </c>
      <c r="FX141" s="104" t="s">
        <v>286</v>
      </c>
      <c r="FY141" s="105" t="s">
        <v>286</v>
      </c>
      <c r="GA141" s="96"/>
      <c r="GB141" s="286"/>
      <c r="GC141" s="97" t="s">
        <v>286</v>
      </c>
      <c r="GD141" s="98" t="s">
        <v>286</v>
      </c>
      <c r="GE141" s="99" t="s">
        <v>286</v>
      </c>
      <c r="GF141" s="100" t="s">
        <v>286</v>
      </c>
      <c r="GG141" s="101" t="s">
        <v>286</v>
      </c>
      <c r="GH141" s="102" t="s">
        <v>286</v>
      </c>
      <c r="GI141" s="103" t="s">
        <v>286</v>
      </c>
      <c r="GJ141" s="104" t="s">
        <v>286</v>
      </c>
      <c r="GK141" s="105" t="s">
        <v>286</v>
      </c>
      <c r="GL141" s="2" t="s">
        <v>286</v>
      </c>
      <c r="GM141" s="96"/>
      <c r="GN141" s="286"/>
      <c r="GO141" s="97" t="str">
        <f t="shared" si="572"/>
        <v/>
      </c>
      <c r="GP141" s="98" t="str">
        <f t="shared" si="573"/>
        <v/>
      </c>
      <c r="GQ141" s="99" t="str">
        <f t="shared" si="574"/>
        <v/>
      </c>
      <c r="GR141" s="100" t="str">
        <f t="shared" si="575"/>
        <v/>
      </c>
      <c r="GS141" s="101" t="str">
        <f t="shared" si="576"/>
        <v/>
      </c>
      <c r="GT141" s="102" t="str">
        <f t="shared" si="577"/>
        <v/>
      </c>
      <c r="GU141" s="103" t="str">
        <f t="shared" si="578"/>
        <v/>
      </c>
      <c r="GV141" s="104" t="str">
        <f t="shared" si="579"/>
        <v/>
      </c>
      <c r="GW141" s="105" t="str">
        <f t="shared" si="580"/>
        <v/>
      </c>
      <c r="GX141" s="2" t="str">
        <f t="shared" si="581"/>
        <v/>
      </c>
      <c r="GY141" s="96"/>
      <c r="GZ141" s="286"/>
      <c r="HA141" s="97" t="str">
        <f t="shared" si="582"/>
        <v/>
      </c>
      <c r="HB141" s="98" t="str">
        <f t="shared" si="583"/>
        <v/>
      </c>
      <c r="HC141" s="293" t="str">
        <f t="shared" si="430"/>
        <v/>
      </c>
      <c r="HD141" s="293" t="str">
        <f t="shared" si="431"/>
        <v/>
      </c>
      <c r="HE141" s="101" t="str">
        <f t="shared" si="584"/>
        <v/>
      </c>
      <c r="HF141" s="102" t="str">
        <f t="shared" si="585"/>
        <v/>
      </c>
      <c r="HG141" s="103" t="str">
        <f t="shared" si="586"/>
        <v/>
      </c>
      <c r="HH141" s="104" t="str">
        <f t="shared" si="587"/>
        <v/>
      </c>
      <c r="HI141" s="105" t="str">
        <f t="shared" si="588"/>
        <v/>
      </c>
      <c r="HJ141" s="2" t="str">
        <f t="shared" si="589"/>
        <v/>
      </c>
      <c r="HK141" s="96"/>
      <c r="HL141" s="286"/>
      <c r="HM141" s="97" t="str">
        <f t="shared" si="590"/>
        <v/>
      </c>
      <c r="HN141" s="98" t="str">
        <f t="shared" si="591"/>
        <v/>
      </c>
      <c r="HO141" s="293" t="str">
        <f t="shared" si="482"/>
        <v/>
      </c>
      <c r="HP141" s="293" t="str">
        <f t="shared" si="483"/>
        <v/>
      </c>
      <c r="HQ141" s="101" t="str">
        <f t="shared" si="592"/>
        <v/>
      </c>
      <c r="HR141" s="102" t="str">
        <f t="shared" si="593"/>
        <v/>
      </c>
      <c r="HS141" s="103" t="str">
        <f t="shared" si="594"/>
        <v/>
      </c>
      <c r="HT141" s="104" t="str">
        <f t="shared" si="632"/>
        <v/>
      </c>
      <c r="HU141" s="105" t="str">
        <f t="shared" si="595"/>
        <v/>
      </c>
      <c r="HV141" s="2" t="str">
        <f t="shared" si="596"/>
        <v/>
      </c>
      <c r="HW141" s="96"/>
      <c r="HX141" s="286"/>
      <c r="HY141" s="97" t="str">
        <f t="shared" si="597"/>
        <v/>
      </c>
      <c r="HZ141" s="98" t="str">
        <f t="shared" si="598"/>
        <v/>
      </c>
      <c r="IA141" s="293" t="str">
        <f t="shared" si="418"/>
        <v/>
      </c>
      <c r="IB141" s="293" t="str">
        <f t="shared" si="419"/>
        <v/>
      </c>
      <c r="IC141" s="101" t="str">
        <f t="shared" si="599"/>
        <v/>
      </c>
      <c r="ID141" s="102" t="str">
        <f t="shared" si="600"/>
        <v/>
      </c>
      <c r="IE141" s="103" t="str">
        <f t="shared" si="601"/>
        <v/>
      </c>
      <c r="IF141" s="104" t="str">
        <f t="shared" si="602"/>
        <v/>
      </c>
      <c r="IG141" s="105" t="str">
        <f t="shared" si="603"/>
        <v/>
      </c>
      <c r="IH141" s="2" t="str">
        <f t="shared" si="604"/>
        <v/>
      </c>
      <c r="II141" s="96"/>
      <c r="IJ141" s="286"/>
      <c r="IK141" s="291" t="str">
        <f t="shared" si="605"/>
        <v/>
      </c>
      <c r="IL141" s="292" t="str">
        <f t="shared" si="606"/>
        <v/>
      </c>
      <c r="IM141" s="293" t="str">
        <f t="shared" si="607"/>
        <v/>
      </c>
      <c r="IN141" s="293" t="str">
        <f t="shared" si="608"/>
        <v/>
      </c>
      <c r="IO141" s="294" t="str">
        <f t="shared" si="609"/>
        <v/>
      </c>
      <c r="IP141" s="295" t="str">
        <f t="shared" si="610"/>
        <v/>
      </c>
      <c r="IQ141" s="296" t="str">
        <f t="shared" si="611"/>
        <v/>
      </c>
      <c r="IR141" s="297" t="str">
        <f t="shared" si="612"/>
        <v/>
      </c>
      <c r="IS141" s="298" t="str">
        <f t="shared" si="613"/>
        <v/>
      </c>
      <c r="IT141" s="299" t="str">
        <f t="shared" si="614"/>
        <v/>
      </c>
      <c r="IU141" s="300"/>
      <c r="IV141" s="286"/>
      <c r="IW141" s="97" t="str">
        <f t="shared" si="565"/>
        <v/>
      </c>
      <c r="IX141" s="98" t="str">
        <f t="shared" si="566"/>
        <v/>
      </c>
      <c r="IY141" s="293" t="str">
        <f t="shared" si="633"/>
        <v/>
      </c>
      <c r="IZ141" s="293" t="str">
        <f t="shared" si="634"/>
        <v/>
      </c>
      <c r="JA141" s="101" t="str">
        <f t="shared" si="567"/>
        <v/>
      </c>
      <c r="JB141" s="102" t="str">
        <f t="shared" si="568"/>
        <v/>
      </c>
      <c r="JC141" s="103" t="str">
        <f t="shared" si="569"/>
        <v/>
      </c>
      <c r="JD141" s="104" t="str">
        <f t="shared" si="570"/>
        <v/>
      </c>
      <c r="JE141" s="105" t="str">
        <f t="shared" si="571"/>
        <v/>
      </c>
      <c r="JG141" s="4"/>
      <c r="JI141" s="106"/>
      <c r="JJ141" s="107"/>
      <c r="JK141" s="99"/>
      <c r="JL141" s="4"/>
      <c r="JM141" s="108"/>
      <c r="JN141" s="109"/>
      <c r="JO141" s="110"/>
      <c r="JP141" s="104"/>
      <c r="JQ141" s="111"/>
      <c r="JS141" s="4"/>
      <c r="JU141" s="106"/>
      <c r="JV141" s="107"/>
      <c r="JW141" s="99"/>
      <c r="JX141" s="4"/>
      <c r="JY141" s="108"/>
      <c r="JZ141" s="109"/>
      <c r="KA141" s="110"/>
      <c r="KB141" s="104"/>
      <c r="KC141" s="111"/>
      <c r="KE141" s="4"/>
    </row>
    <row r="142" spans="1:292" ht="13.5" customHeight="1" x14ac:dyDescent="0.2">
      <c r="A142" s="21"/>
      <c r="B142" s="2" t="s">
        <v>443</v>
      </c>
      <c r="C142" s="2" t="s">
        <v>444</v>
      </c>
      <c r="E142" s="97" t="s">
        <v>286</v>
      </c>
      <c r="F142" s="98" t="s">
        <v>286</v>
      </c>
      <c r="G142" s="99"/>
      <c r="H142" s="100"/>
      <c r="I142" s="101" t="s">
        <v>286</v>
      </c>
      <c r="J142" s="102" t="s">
        <v>286</v>
      </c>
      <c r="K142" s="103" t="s">
        <v>286</v>
      </c>
      <c r="L142" s="104" t="s">
        <v>286</v>
      </c>
      <c r="M142" s="105" t="s">
        <v>286</v>
      </c>
      <c r="O142" s="96"/>
      <c r="P142" s="286"/>
      <c r="Q142" s="97" t="s">
        <v>286</v>
      </c>
      <c r="R142" s="98" t="s">
        <v>286</v>
      </c>
      <c r="S142" s="99"/>
      <c r="T142" s="100"/>
      <c r="U142" s="101" t="s">
        <v>286</v>
      </c>
      <c r="V142" s="102" t="s">
        <v>286</v>
      </c>
      <c r="W142" s="103" t="s">
        <v>286</v>
      </c>
      <c r="X142" s="104" t="s">
        <v>286</v>
      </c>
      <c r="Y142" s="105" t="s">
        <v>286</v>
      </c>
      <c r="Z142" s="2" t="s">
        <v>286</v>
      </c>
      <c r="AA142" s="96"/>
      <c r="AB142" s="286"/>
      <c r="AC142" s="97" t="s">
        <v>286</v>
      </c>
      <c r="AD142" s="98" t="s">
        <v>286</v>
      </c>
      <c r="AE142" s="99"/>
      <c r="AF142" s="100"/>
      <c r="AG142" s="101" t="s">
        <v>286</v>
      </c>
      <c r="AH142" s="102" t="s">
        <v>286</v>
      </c>
      <c r="AI142" s="103" t="s">
        <v>286</v>
      </c>
      <c r="AJ142" s="104" t="s">
        <v>286</v>
      </c>
      <c r="AK142" s="105" t="s">
        <v>286</v>
      </c>
      <c r="AM142" s="96"/>
      <c r="AN142" s="286"/>
      <c r="AO142" s="97" t="s">
        <v>286</v>
      </c>
      <c r="AP142" s="98" t="s">
        <v>286</v>
      </c>
      <c r="AQ142" s="99"/>
      <c r="AR142" s="100"/>
      <c r="AS142" s="101" t="s">
        <v>286</v>
      </c>
      <c r="AT142" s="102" t="s">
        <v>286</v>
      </c>
      <c r="AU142" s="103" t="s">
        <v>286</v>
      </c>
      <c r="AV142" s="104" t="s">
        <v>286</v>
      </c>
      <c r="AW142" s="105" t="s">
        <v>286</v>
      </c>
      <c r="AX142" s="2" t="s">
        <v>286</v>
      </c>
      <c r="AY142" s="96"/>
      <c r="AZ142" s="286"/>
      <c r="BA142" s="97" t="s">
        <v>286</v>
      </c>
      <c r="BB142" s="98" t="s">
        <v>286</v>
      </c>
      <c r="BC142" s="99"/>
      <c r="BD142" s="100"/>
      <c r="BE142" s="101" t="s">
        <v>286</v>
      </c>
      <c r="BF142" s="102" t="s">
        <v>286</v>
      </c>
      <c r="BG142" s="103" t="s">
        <v>286</v>
      </c>
      <c r="BH142" s="104" t="s">
        <v>286</v>
      </c>
      <c r="BI142" s="105" t="s">
        <v>286</v>
      </c>
      <c r="BJ142" s="2" t="s">
        <v>286</v>
      </c>
      <c r="BK142" s="96"/>
      <c r="BL142" s="286"/>
      <c r="BM142" s="97" t="s">
        <v>286</v>
      </c>
      <c r="BN142" s="98" t="s">
        <v>286</v>
      </c>
      <c r="BO142" s="99"/>
      <c r="BP142" s="100"/>
      <c r="BQ142" s="101" t="s">
        <v>286</v>
      </c>
      <c r="BR142" s="102" t="s">
        <v>286</v>
      </c>
      <c r="BS142" s="103" t="s">
        <v>286</v>
      </c>
      <c r="BT142" s="104" t="s">
        <v>286</v>
      </c>
      <c r="BU142" s="105" t="s">
        <v>286</v>
      </c>
      <c r="BV142" s="2" t="s">
        <v>286</v>
      </c>
      <c r="BW142" s="96"/>
      <c r="BX142" s="286"/>
      <c r="BY142" s="97" t="s">
        <v>286</v>
      </c>
      <c r="BZ142" s="98" t="s">
        <v>286</v>
      </c>
      <c r="CA142" s="99"/>
      <c r="CB142" s="100"/>
      <c r="CC142" s="101" t="s">
        <v>286</v>
      </c>
      <c r="CD142" s="102" t="s">
        <v>286</v>
      </c>
      <c r="CE142" s="103" t="s">
        <v>286</v>
      </c>
      <c r="CF142" s="104" t="s">
        <v>286</v>
      </c>
      <c r="CG142" s="105" t="s">
        <v>286</v>
      </c>
      <c r="CH142" s="2" t="s">
        <v>286</v>
      </c>
      <c r="CI142" s="96"/>
      <c r="CJ142" s="286"/>
      <c r="CK142" s="97" t="s">
        <v>286</v>
      </c>
      <c r="CL142" s="98" t="s">
        <v>286</v>
      </c>
      <c r="CM142" s="99"/>
      <c r="CN142" s="100"/>
      <c r="CO142" s="101" t="s">
        <v>286</v>
      </c>
      <c r="CP142" s="102" t="s">
        <v>286</v>
      </c>
      <c r="CQ142" s="103" t="s">
        <v>286</v>
      </c>
      <c r="CR142" s="104" t="s">
        <v>286</v>
      </c>
      <c r="CS142" s="105" t="s">
        <v>286</v>
      </c>
      <c r="CT142" s="2" t="s">
        <v>286</v>
      </c>
      <c r="CU142" s="96"/>
      <c r="CV142" s="286"/>
      <c r="CW142" s="97" t="s">
        <v>286</v>
      </c>
      <c r="CX142" s="98" t="s">
        <v>286</v>
      </c>
      <c r="CY142" s="99"/>
      <c r="CZ142" s="100"/>
      <c r="DA142" s="101" t="s">
        <v>286</v>
      </c>
      <c r="DB142" s="102" t="s">
        <v>286</v>
      </c>
      <c r="DC142" s="103" t="s">
        <v>286</v>
      </c>
      <c r="DD142" s="104" t="s">
        <v>286</v>
      </c>
      <c r="DE142" s="105" t="s">
        <v>286</v>
      </c>
      <c r="DF142" s="2" t="s">
        <v>286</v>
      </c>
      <c r="DG142" s="96"/>
      <c r="DH142" s="286"/>
      <c r="DI142" s="97" t="s">
        <v>286</v>
      </c>
      <c r="DJ142" s="98" t="s">
        <v>286</v>
      </c>
      <c r="DK142" s="99"/>
      <c r="DL142" s="100"/>
      <c r="DM142" s="101" t="s">
        <v>286</v>
      </c>
      <c r="DN142" s="102" t="s">
        <v>286</v>
      </c>
      <c r="DO142" s="103" t="s">
        <v>286</v>
      </c>
      <c r="DP142" s="104" t="s">
        <v>286</v>
      </c>
      <c r="DQ142" s="105" t="s">
        <v>286</v>
      </c>
      <c r="DR142" s="2" t="s">
        <v>286</v>
      </c>
      <c r="DS142" s="96"/>
      <c r="DT142" s="286"/>
      <c r="DU142" s="97">
        <v>38465</v>
      </c>
      <c r="DV142" s="98" t="s">
        <v>517</v>
      </c>
      <c r="DW142" s="99">
        <v>38323</v>
      </c>
      <c r="DX142" s="100">
        <v>38465</v>
      </c>
      <c r="DY142" s="101" t="s">
        <v>1095</v>
      </c>
      <c r="DZ142" s="102" t="s">
        <v>613</v>
      </c>
      <c r="EA142" s="103" t="s">
        <v>531</v>
      </c>
      <c r="EB142" s="104" t="s">
        <v>1340</v>
      </c>
      <c r="EC142" s="105" t="s">
        <v>1096</v>
      </c>
      <c r="EE142" s="96"/>
      <c r="EF142" s="286" t="s">
        <v>1194</v>
      </c>
      <c r="EG142" s="97" t="s">
        <v>286</v>
      </c>
      <c r="EH142" s="98" t="s">
        <v>286</v>
      </c>
      <c r="EI142" s="99" t="s">
        <v>286</v>
      </c>
      <c r="EJ142" s="100" t="s">
        <v>286</v>
      </c>
      <c r="EK142" s="101" t="s">
        <v>286</v>
      </c>
      <c r="EL142" s="102" t="s">
        <v>286</v>
      </c>
      <c r="EM142" s="103" t="s">
        <v>286</v>
      </c>
      <c r="EN142" s="104" t="s">
        <v>286</v>
      </c>
      <c r="EO142" s="105" t="s">
        <v>286</v>
      </c>
      <c r="EQ142" s="96"/>
      <c r="ER142" s="286"/>
      <c r="ES142" s="97" t="s">
        <v>286</v>
      </c>
      <c r="ET142" s="98" t="s">
        <v>286</v>
      </c>
      <c r="EU142" s="99" t="s">
        <v>286</v>
      </c>
      <c r="EV142" s="100" t="s">
        <v>286</v>
      </c>
      <c r="EW142" s="101" t="s">
        <v>286</v>
      </c>
      <c r="EX142" s="102" t="s">
        <v>286</v>
      </c>
      <c r="EY142" s="103" t="s">
        <v>286</v>
      </c>
      <c r="EZ142" s="104" t="s">
        <v>286</v>
      </c>
      <c r="FA142" s="105" t="s">
        <v>286</v>
      </c>
      <c r="FB142" s="2" t="s">
        <v>286</v>
      </c>
      <c r="FC142" s="96"/>
      <c r="FD142" s="286"/>
      <c r="FE142" s="97" t="s">
        <v>286</v>
      </c>
      <c r="FF142" s="98" t="s">
        <v>286</v>
      </c>
      <c r="FG142" s="99" t="s">
        <v>286</v>
      </c>
      <c r="FH142" s="100" t="s">
        <v>286</v>
      </c>
      <c r="FI142" s="101" t="s">
        <v>286</v>
      </c>
      <c r="FJ142" s="102" t="s">
        <v>286</v>
      </c>
      <c r="FK142" s="103" t="s">
        <v>286</v>
      </c>
      <c r="FL142" s="104" t="s">
        <v>286</v>
      </c>
      <c r="FM142" s="105" t="s">
        <v>286</v>
      </c>
      <c r="FO142" s="96"/>
      <c r="FP142" s="286"/>
      <c r="FQ142" s="97" t="s">
        <v>286</v>
      </c>
      <c r="FR142" s="98" t="s">
        <v>286</v>
      </c>
      <c r="FS142" s="99" t="s">
        <v>286</v>
      </c>
      <c r="FT142" s="100" t="s">
        <v>286</v>
      </c>
      <c r="FU142" s="101" t="s">
        <v>286</v>
      </c>
      <c r="FV142" s="102" t="s">
        <v>286</v>
      </c>
      <c r="FW142" s="103" t="s">
        <v>286</v>
      </c>
      <c r="FX142" s="104" t="s">
        <v>286</v>
      </c>
      <c r="FY142" s="105" t="s">
        <v>286</v>
      </c>
      <c r="GA142" s="96"/>
      <c r="GB142" s="286"/>
      <c r="GC142" s="97" t="s">
        <v>286</v>
      </c>
      <c r="GD142" s="98" t="s">
        <v>286</v>
      </c>
      <c r="GE142" s="99" t="s">
        <v>286</v>
      </c>
      <c r="GF142" s="100" t="s">
        <v>286</v>
      </c>
      <c r="GG142" s="101" t="s">
        <v>286</v>
      </c>
      <c r="GH142" s="102" t="s">
        <v>286</v>
      </c>
      <c r="GI142" s="103" t="s">
        <v>286</v>
      </c>
      <c r="GJ142" s="104" t="s">
        <v>286</v>
      </c>
      <c r="GK142" s="105" t="s">
        <v>286</v>
      </c>
      <c r="GL142" s="2" t="s">
        <v>286</v>
      </c>
      <c r="GM142" s="96"/>
      <c r="GN142" s="286"/>
      <c r="GO142" s="97" t="str">
        <f t="shared" si="572"/>
        <v/>
      </c>
      <c r="GP142" s="98" t="str">
        <f t="shared" si="573"/>
        <v/>
      </c>
      <c r="GQ142" s="99" t="str">
        <f t="shared" si="574"/>
        <v/>
      </c>
      <c r="GR142" s="100" t="str">
        <f t="shared" si="575"/>
        <v/>
      </c>
      <c r="GS142" s="101" t="str">
        <f t="shared" si="576"/>
        <v/>
      </c>
      <c r="GT142" s="102" t="str">
        <f t="shared" si="577"/>
        <v/>
      </c>
      <c r="GU142" s="103" t="str">
        <f t="shared" si="578"/>
        <v/>
      </c>
      <c r="GV142" s="104" t="str">
        <f t="shared" si="579"/>
        <v/>
      </c>
      <c r="GW142" s="105" t="str">
        <f t="shared" si="580"/>
        <v/>
      </c>
      <c r="GX142" s="2" t="str">
        <f t="shared" si="581"/>
        <v/>
      </c>
      <c r="GY142" s="96"/>
      <c r="GZ142" s="286"/>
      <c r="HA142" s="97" t="str">
        <f t="shared" si="582"/>
        <v/>
      </c>
      <c r="HB142" s="98" t="str">
        <f t="shared" si="583"/>
        <v/>
      </c>
      <c r="HC142" s="293" t="str">
        <f t="shared" si="430"/>
        <v/>
      </c>
      <c r="HD142" s="293" t="str">
        <f t="shared" si="431"/>
        <v/>
      </c>
      <c r="HE142" s="101" t="str">
        <f t="shared" si="584"/>
        <v/>
      </c>
      <c r="HF142" s="102" t="str">
        <f t="shared" si="585"/>
        <v/>
      </c>
      <c r="HG142" s="103" t="str">
        <f t="shared" si="586"/>
        <v/>
      </c>
      <c r="HH142" s="104" t="str">
        <f t="shared" si="587"/>
        <v/>
      </c>
      <c r="HI142" s="105" t="str">
        <f t="shared" si="588"/>
        <v/>
      </c>
      <c r="HJ142" s="2" t="str">
        <f t="shared" si="589"/>
        <v/>
      </c>
      <c r="HK142" s="96"/>
      <c r="HL142" s="286"/>
      <c r="HM142" s="97" t="str">
        <f t="shared" si="590"/>
        <v/>
      </c>
      <c r="HN142" s="98" t="str">
        <f t="shared" si="591"/>
        <v/>
      </c>
      <c r="HO142" s="293" t="str">
        <f t="shared" si="482"/>
        <v/>
      </c>
      <c r="HP142" s="293" t="str">
        <f t="shared" si="483"/>
        <v/>
      </c>
      <c r="HQ142" s="101" t="str">
        <f t="shared" si="592"/>
        <v/>
      </c>
      <c r="HR142" s="102" t="str">
        <f t="shared" si="593"/>
        <v/>
      </c>
      <c r="HS142" s="103" t="str">
        <f t="shared" si="594"/>
        <v/>
      </c>
      <c r="HT142" s="104" t="str">
        <f t="shared" si="632"/>
        <v/>
      </c>
      <c r="HU142" s="105" t="str">
        <f t="shared" si="595"/>
        <v/>
      </c>
      <c r="HV142" s="2" t="str">
        <f t="shared" si="596"/>
        <v/>
      </c>
      <c r="HW142" s="96"/>
      <c r="HX142" s="286"/>
      <c r="HY142" s="97" t="str">
        <f t="shared" si="597"/>
        <v/>
      </c>
      <c r="HZ142" s="98" t="str">
        <f t="shared" si="598"/>
        <v/>
      </c>
      <c r="IA142" s="293" t="str">
        <f t="shared" si="418"/>
        <v/>
      </c>
      <c r="IB142" s="293" t="str">
        <f t="shared" si="419"/>
        <v/>
      </c>
      <c r="IC142" s="101" t="str">
        <f t="shared" si="599"/>
        <v/>
      </c>
      <c r="ID142" s="102" t="str">
        <f t="shared" si="600"/>
        <v/>
      </c>
      <c r="IE142" s="103" t="str">
        <f t="shared" si="601"/>
        <v/>
      </c>
      <c r="IF142" s="104" t="str">
        <f t="shared" si="602"/>
        <v/>
      </c>
      <c r="IG142" s="105" t="str">
        <f t="shared" si="603"/>
        <v/>
      </c>
      <c r="IH142" s="2" t="str">
        <f t="shared" si="604"/>
        <v/>
      </c>
      <c r="II142" s="96"/>
      <c r="IJ142" s="286"/>
      <c r="IK142" s="291" t="str">
        <f t="shared" si="605"/>
        <v/>
      </c>
      <c r="IL142" s="292" t="str">
        <f t="shared" si="606"/>
        <v/>
      </c>
      <c r="IM142" s="293" t="str">
        <f t="shared" si="607"/>
        <v/>
      </c>
      <c r="IN142" s="293" t="str">
        <f t="shared" si="608"/>
        <v/>
      </c>
      <c r="IO142" s="294" t="str">
        <f t="shared" si="609"/>
        <v/>
      </c>
      <c r="IP142" s="295" t="str">
        <f t="shared" si="610"/>
        <v/>
      </c>
      <c r="IQ142" s="296" t="str">
        <f t="shared" si="611"/>
        <v/>
      </c>
      <c r="IR142" s="297" t="str">
        <f t="shared" si="612"/>
        <v/>
      </c>
      <c r="IS142" s="298" t="str">
        <f t="shared" si="613"/>
        <v/>
      </c>
      <c r="IT142" s="299" t="str">
        <f t="shared" si="614"/>
        <v/>
      </c>
      <c r="IU142" s="300"/>
      <c r="IV142" s="286"/>
      <c r="IW142" s="97" t="str">
        <f t="shared" si="565"/>
        <v/>
      </c>
      <c r="IX142" s="98" t="str">
        <f t="shared" si="566"/>
        <v/>
      </c>
      <c r="IY142" s="293" t="str">
        <f t="shared" si="633"/>
        <v/>
      </c>
      <c r="IZ142" s="293" t="str">
        <f t="shared" si="634"/>
        <v/>
      </c>
      <c r="JA142" s="101" t="str">
        <f t="shared" si="567"/>
        <v/>
      </c>
      <c r="JB142" s="102" t="str">
        <f t="shared" si="568"/>
        <v/>
      </c>
      <c r="JC142" s="103" t="str">
        <f t="shared" si="569"/>
        <v/>
      </c>
      <c r="JD142" s="104" t="str">
        <f t="shared" si="570"/>
        <v/>
      </c>
      <c r="JE142" s="105" t="str">
        <f t="shared" si="571"/>
        <v/>
      </c>
      <c r="JG142" s="4"/>
      <c r="JI142" s="106"/>
      <c r="JJ142" s="107"/>
      <c r="JK142" s="99"/>
      <c r="JL142" s="4"/>
      <c r="JM142" s="108"/>
      <c r="JN142" s="109"/>
      <c r="JO142" s="110"/>
      <c r="JP142" s="104"/>
      <c r="JQ142" s="111"/>
      <c r="JS142" s="4"/>
      <c r="JU142" s="106"/>
      <c r="JV142" s="107"/>
      <c r="JW142" s="99"/>
      <c r="JX142" s="4"/>
      <c r="JY142" s="108"/>
      <c r="JZ142" s="109"/>
      <c r="KA142" s="110"/>
      <c r="KB142" s="104"/>
      <c r="KC142" s="111"/>
      <c r="KE142" s="4"/>
    </row>
    <row r="143" spans="1:292" ht="13.5" customHeight="1" x14ac:dyDescent="0.2">
      <c r="A143" s="21"/>
      <c r="B143" s="2" t="s">
        <v>449</v>
      </c>
      <c r="C143" s="2" t="s">
        <v>450</v>
      </c>
      <c r="E143" s="97" t="s">
        <v>286</v>
      </c>
      <c r="F143" s="98" t="s">
        <v>286</v>
      </c>
      <c r="G143" s="99"/>
      <c r="H143" s="100"/>
      <c r="I143" s="101" t="s">
        <v>286</v>
      </c>
      <c r="J143" s="102" t="s">
        <v>286</v>
      </c>
      <c r="K143" s="103" t="s">
        <v>286</v>
      </c>
      <c r="L143" s="104" t="s">
        <v>286</v>
      </c>
      <c r="M143" s="105" t="s">
        <v>286</v>
      </c>
      <c r="O143" s="96"/>
      <c r="P143" s="286"/>
      <c r="Q143" s="97" t="s">
        <v>286</v>
      </c>
      <c r="R143" s="98" t="s">
        <v>286</v>
      </c>
      <c r="S143" s="99" t="s">
        <v>286</v>
      </c>
      <c r="T143" s="100" t="s">
        <v>286</v>
      </c>
      <c r="U143" s="101" t="s">
        <v>286</v>
      </c>
      <c r="V143" s="102" t="s">
        <v>286</v>
      </c>
      <c r="W143" s="103" t="s">
        <v>286</v>
      </c>
      <c r="X143" s="104" t="s">
        <v>286</v>
      </c>
      <c r="Y143" s="105" t="s">
        <v>286</v>
      </c>
      <c r="Z143" s="2" t="s">
        <v>286</v>
      </c>
      <c r="AA143" s="96"/>
      <c r="AB143" s="286"/>
      <c r="AC143" s="97" t="s">
        <v>286</v>
      </c>
      <c r="AD143" s="98" t="s">
        <v>286</v>
      </c>
      <c r="AE143" s="99" t="s">
        <v>286</v>
      </c>
      <c r="AF143" s="100" t="s">
        <v>286</v>
      </c>
      <c r="AG143" s="101" t="s">
        <v>286</v>
      </c>
      <c r="AH143" s="102" t="s">
        <v>286</v>
      </c>
      <c r="AI143" s="103" t="s">
        <v>286</v>
      </c>
      <c r="AJ143" s="104" t="s">
        <v>286</v>
      </c>
      <c r="AK143" s="105" t="s">
        <v>286</v>
      </c>
      <c r="AM143" s="96"/>
      <c r="AN143" s="286"/>
      <c r="AO143" s="97" t="s">
        <v>286</v>
      </c>
      <c r="AP143" s="98" t="s">
        <v>286</v>
      </c>
      <c r="AQ143" s="99" t="s">
        <v>286</v>
      </c>
      <c r="AR143" s="100" t="s">
        <v>286</v>
      </c>
      <c r="AS143" s="101" t="s">
        <v>286</v>
      </c>
      <c r="AT143" s="102" t="s">
        <v>286</v>
      </c>
      <c r="AU143" s="103" t="s">
        <v>286</v>
      </c>
      <c r="AV143" s="104" t="s">
        <v>286</v>
      </c>
      <c r="AW143" s="105" t="s">
        <v>286</v>
      </c>
      <c r="AX143" s="2" t="s">
        <v>286</v>
      </c>
      <c r="AY143" s="96"/>
      <c r="AZ143" s="286"/>
      <c r="BA143" s="97" t="s">
        <v>286</v>
      </c>
      <c r="BB143" s="98" t="s">
        <v>286</v>
      </c>
      <c r="BC143" s="99" t="s">
        <v>286</v>
      </c>
      <c r="BD143" s="100" t="s">
        <v>286</v>
      </c>
      <c r="BE143" s="101" t="s">
        <v>286</v>
      </c>
      <c r="BF143" s="102" t="s">
        <v>286</v>
      </c>
      <c r="BG143" s="103" t="s">
        <v>286</v>
      </c>
      <c r="BH143" s="104" t="s">
        <v>286</v>
      </c>
      <c r="BI143" s="105" t="s">
        <v>286</v>
      </c>
      <c r="BJ143" s="2" t="s">
        <v>286</v>
      </c>
      <c r="BK143" s="96"/>
      <c r="BL143" s="286"/>
      <c r="BM143" s="97" t="s">
        <v>286</v>
      </c>
      <c r="BN143" s="98" t="s">
        <v>286</v>
      </c>
      <c r="BO143" s="99" t="s">
        <v>286</v>
      </c>
      <c r="BP143" s="100" t="s">
        <v>286</v>
      </c>
      <c r="BQ143" s="101" t="s">
        <v>286</v>
      </c>
      <c r="BR143" s="102" t="s">
        <v>286</v>
      </c>
      <c r="BS143" s="103" t="s">
        <v>286</v>
      </c>
      <c r="BT143" s="104" t="s">
        <v>286</v>
      </c>
      <c r="BU143" s="105" t="s">
        <v>286</v>
      </c>
      <c r="BV143" s="2" t="s">
        <v>286</v>
      </c>
      <c r="BW143" s="96"/>
      <c r="BX143" s="286"/>
      <c r="BY143" s="97" t="s">
        <v>286</v>
      </c>
      <c r="BZ143" s="98" t="s">
        <v>286</v>
      </c>
      <c r="CA143" s="99" t="s">
        <v>286</v>
      </c>
      <c r="CB143" s="100" t="s">
        <v>286</v>
      </c>
      <c r="CC143" s="101" t="s">
        <v>286</v>
      </c>
      <c r="CD143" s="102" t="s">
        <v>286</v>
      </c>
      <c r="CE143" s="103" t="s">
        <v>286</v>
      </c>
      <c r="CF143" s="104" t="s">
        <v>286</v>
      </c>
      <c r="CG143" s="105" t="s">
        <v>286</v>
      </c>
      <c r="CH143" s="2" t="s">
        <v>286</v>
      </c>
      <c r="CI143" s="96"/>
      <c r="CJ143" s="286"/>
      <c r="CK143" s="97" t="s">
        <v>286</v>
      </c>
      <c r="CL143" s="98" t="s">
        <v>286</v>
      </c>
      <c r="CM143" s="99" t="s">
        <v>286</v>
      </c>
      <c r="CN143" s="100" t="s">
        <v>286</v>
      </c>
      <c r="CO143" s="101" t="s">
        <v>286</v>
      </c>
      <c r="CP143" s="102" t="s">
        <v>286</v>
      </c>
      <c r="CQ143" s="103" t="s">
        <v>286</v>
      </c>
      <c r="CR143" s="104" t="s">
        <v>286</v>
      </c>
      <c r="CS143" s="105" t="s">
        <v>286</v>
      </c>
      <c r="CT143" s="2" t="s">
        <v>286</v>
      </c>
      <c r="CU143" s="96"/>
      <c r="CV143" s="286"/>
      <c r="CW143" s="97" t="s">
        <v>286</v>
      </c>
      <c r="CX143" s="98" t="s">
        <v>286</v>
      </c>
      <c r="CY143" s="99" t="s">
        <v>286</v>
      </c>
      <c r="CZ143" s="100" t="s">
        <v>286</v>
      </c>
      <c r="DA143" s="101" t="s">
        <v>286</v>
      </c>
      <c r="DB143" s="102" t="s">
        <v>286</v>
      </c>
      <c r="DC143" s="103" t="s">
        <v>286</v>
      </c>
      <c r="DD143" s="104" t="s">
        <v>286</v>
      </c>
      <c r="DE143" s="105" t="s">
        <v>286</v>
      </c>
      <c r="DF143" s="2" t="s">
        <v>286</v>
      </c>
      <c r="DG143" s="96"/>
      <c r="DH143" s="286"/>
      <c r="DI143" s="97" t="s">
        <v>286</v>
      </c>
      <c r="DJ143" s="98" t="s">
        <v>286</v>
      </c>
      <c r="DK143" s="99" t="s">
        <v>286</v>
      </c>
      <c r="DL143" s="100" t="s">
        <v>286</v>
      </c>
      <c r="DM143" s="101" t="s">
        <v>286</v>
      </c>
      <c r="DN143" s="102" t="s">
        <v>286</v>
      </c>
      <c r="DO143" s="103" t="s">
        <v>286</v>
      </c>
      <c r="DP143" s="104" t="s">
        <v>286</v>
      </c>
      <c r="DQ143" s="105" t="s">
        <v>286</v>
      </c>
      <c r="DR143" s="2" t="s">
        <v>286</v>
      </c>
      <c r="DS143" s="96"/>
      <c r="DT143" s="286"/>
      <c r="DU143" s="97" t="s">
        <v>286</v>
      </c>
      <c r="DV143" s="98" t="s">
        <v>286</v>
      </c>
      <c r="DW143" s="99" t="s">
        <v>286</v>
      </c>
      <c r="DX143" s="100" t="s">
        <v>286</v>
      </c>
      <c r="DY143" s="101" t="s">
        <v>286</v>
      </c>
      <c r="DZ143" s="102" t="s">
        <v>286</v>
      </c>
      <c r="EA143" s="103" t="s">
        <v>286</v>
      </c>
      <c r="EB143" s="104" t="s">
        <v>286</v>
      </c>
      <c r="EC143" s="105" t="s">
        <v>286</v>
      </c>
      <c r="EE143" s="96"/>
      <c r="EF143" s="286"/>
      <c r="EG143" s="97" t="s">
        <v>286</v>
      </c>
      <c r="EH143" s="98" t="s">
        <v>286</v>
      </c>
      <c r="EI143" s="99" t="s">
        <v>286</v>
      </c>
      <c r="EJ143" s="100" t="s">
        <v>286</v>
      </c>
      <c r="EK143" s="101" t="s">
        <v>286</v>
      </c>
      <c r="EL143" s="102" t="s">
        <v>286</v>
      </c>
      <c r="EM143" s="103" t="s">
        <v>286</v>
      </c>
      <c r="EN143" s="104" t="s">
        <v>286</v>
      </c>
      <c r="EO143" s="105" t="s">
        <v>286</v>
      </c>
      <c r="EQ143" s="96"/>
      <c r="ER143" s="286"/>
      <c r="ES143" s="97" t="s">
        <v>286</v>
      </c>
      <c r="ET143" s="98" t="s">
        <v>286</v>
      </c>
      <c r="EU143" s="99"/>
      <c r="EV143" s="100"/>
      <c r="EW143" s="101" t="s">
        <v>286</v>
      </c>
      <c r="EX143" s="102" t="s">
        <v>286</v>
      </c>
      <c r="EY143" s="103" t="s">
        <v>286</v>
      </c>
      <c r="EZ143" s="104" t="s">
        <v>286</v>
      </c>
      <c r="FA143" s="105" t="s">
        <v>286</v>
      </c>
      <c r="FB143" s="2" t="s">
        <v>286</v>
      </c>
      <c r="FC143" s="96"/>
      <c r="FD143" s="286"/>
      <c r="FE143" s="97">
        <v>40863</v>
      </c>
      <c r="FF143" s="98" t="s">
        <v>520</v>
      </c>
      <c r="FG143" s="99">
        <v>39576</v>
      </c>
      <c r="FH143" s="100">
        <v>40863</v>
      </c>
      <c r="FI143" s="101" t="s">
        <v>1103</v>
      </c>
      <c r="FJ143" s="102" t="s">
        <v>734</v>
      </c>
      <c r="FK143" s="103" t="s">
        <v>531</v>
      </c>
      <c r="FL143" s="104" t="s">
        <v>1357</v>
      </c>
      <c r="FM143" s="105" t="s">
        <v>1104</v>
      </c>
      <c r="FO143" s="96"/>
      <c r="FP143" s="286" t="s">
        <v>1194</v>
      </c>
      <c r="FQ143" s="97" t="s">
        <v>286</v>
      </c>
      <c r="FR143" s="98" t="s">
        <v>286</v>
      </c>
      <c r="FS143" s="99" t="s">
        <v>286</v>
      </c>
      <c r="FT143" s="100" t="s">
        <v>286</v>
      </c>
      <c r="FU143" s="101" t="s">
        <v>286</v>
      </c>
      <c r="FV143" s="102" t="s">
        <v>286</v>
      </c>
      <c r="FW143" s="103" t="s">
        <v>286</v>
      </c>
      <c r="FX143" s="104" t="s">
        <v>286</v>
      </c>
      <c r="FY143" s="105" t="s">
        <v>286</v>
      </c>
      <c r="GA143" s="96"/>
      <c r="GB143" s="286"/>
      <c r="GC143" s="97" t="s">
        <v>286</v>
      </c>
      <c r="GD143" s="98" t="s">
        <v>286</v>
      </c>
      <c r="GE143" s="99" t="s">
        <v>286</v>
      </c>
      <c r="GF143" s="100" t="s">
        <v>286</v>
      </c>
      <c r="GG143" s="101" t="s">
        <v>286</v>
      </c>
      <c r="GH143" s="102" t="s">
        <v>286</v>
      </c>
      <c r="GI143" s="103" t="s">
        <v>286</v>
      </c>
      <c r="GJ143" s="104" t="s">
        <v>286</v>
      </c>
      <c r="GK143" s="105" t="s">
        <v>286</v>
      </c>
      <c r="GL143" s="2" t="s">
        <v>286</v>
      </c>
      <c r="GM143" s="96"/>
      <c r="GN143" s="286"/>
      <c r="GO143" s="97" t="str">
        <f t="shared" si="572"/>
        <v/>
      </c>
      <c r="GP143" s="98" t="str">
        <f t="shared" si="573"/>
        <v/>
      </c>
      <c r="GQ143" s="99" t="str">
        <f t="shared" si="574"/>
        <v/>
      </c>
      <c r="GR143" s="100" t="str">
        <f t="shared" si="575"/>
        <v/>
      </c>
      <c r="GS143" s="101" t="str">
        <f t="shared" si="576"/>
        <v/>
      </c>
      <c r="GT143" s="102" t="str">
        <f t="shared" si="577"/>
        <v/>
      </c>
      <c r="GU143" s="103" t="str">
        <f t="shared" si="578"/>
        <v/>
      </c>
      <c r="GV143" s="104" t="str">
        <f t="shared" si="579"/>
        <v/>
      </c>
      <c r="GW143" s="105" t="str">
        <f t="shared" si="580"/>
        <v/>
      </c>
      <c r="GX143" s="2" t="str">
        <f t="shared" si="581"/>
        <v/>
      </c>
      <c r="GY143" s="96"/>
      <c r="GZ143" s="286"/>
      <c r="HA143" s="97" t="str">
        <f t="shared" si="582"/>
        <v/>
      </c>
      <c r="HB143" s="98" t="str">
        <f t="shared" si="583"/>
        <v/>
      </c>
      <c r="HC143" s="293" t="str">
        <f t="shared" si="430"/>
        <v/>
      </c>
      <c r="HD143" s="293" t="str">
        <f t="shared" si="431"/>
        <v/>
      </c>
      <c r="HE143" s="101" t="str">
        <f t="shared" si="584"/>
        <v/>
      </c>
      <c r="HF143" s="102" t="str">
        <f t="shared" si="585"/>
        <v/>
      </c>
      <c r="HG143" s="103" t="str">
        <f t="shared" si="586"/>
        <v/>
      </c>
      <c r="HH143" s="104" t="str">
        <f t="shared" si="587"/>
        <v/>
      </c>
      <c r="HI143" s="105" t="str">
        <f t="shared" si="588"/>
        <v/>
      </c>
      <c r="HJ143" s="2" t="str">
        <f t="shared" si="589"/>
        <v/>
      </c>
      <c r="HK143" s="96"/>
      <c r="HL143" s="286"/>
      <c r="HM143" s="97" t="str">
        <f t="shared" si="590"/>
        <v/>
      </c>
      <c r="HN143" s="98" t="str">
        <f t="shared" si="591"/>
        <v/>
      </c>
      <c r="HO143" s="293" t="str">
        <f t="shared" si="482"/>
        <v/>
      </c>
      <c r="HP143" s="293" t="str">
        <f t="shared" si="483"/>
        <v/>
      </c>
      <c r="HQ143" s="101" t="str">
        <f t="shared" si="592"/>
        <v/>
      </c>
      <c r="HR143" s="102" t="str">
        <f t="shared" si="593"/>
        <v/>
      </c>
      <c r="HS143" s="103" t="str">
        <f t="shared" si="594"/>
        <v/>
      </c>
      <c r="HT143" s="104" t="str">
        <f t="shared" si="632"/>
        <v/>
      </c>
      <c r="HU143" s="105" t="str">
        <f t="shared" si="595"/>
        <v/>
      </c>
      <c r="HV143" s="2" t="str">
        <f t="shared" si="596"/>
        <v/>
      </c>
      <c r="HW143" s="96"/>
      <c r="HX143" s="286"/>
      <c r="HY143" s="97" t="str">
        <f t="shared" si="597"/>
        <v/>
      </c>
      <c r="HZ143" s="98" t="str">
        <f t="shared" si="598"/>
        <v/>
      </c>
      <c r="IA143" s="293" t="str">
        <f t="shared" si="418"/>
        <v/>
      </c>
      <c r="IB143" s="293" t="str">
        <f t="shared" si="419"/>
        <v/>
      </c>
      <c r="IC143" s="101" t="str">
        <f t="shared" si="599"/>
        <v/>
      </c>
      <c r="ID143" s="102" t="str">
        <f t="shared" si="600"/>
        <v/>
      </c>
      <c r="IE143" s="103" t="str">
        <f t="shared" si="601"/>
        <v/>
      </c>
      <c r="IF143" s="104" t="str">
        <f t="shared" si="602"/>
        <v/>
      </c>
      <c r="IG143" s="105" t="str">
        <f t="shared" si="603"/>
        <v/>
      </c>
      <c r="IH143" s="2" t="str">
        <f t="shared" si="604"/>
        <v/>
      </c>
      <c r="II143" s="96"/>
      <c r="IJ143" s="286"/>
      <c r="IK143" s="291" t="str">
        <f t="shared" si="605"/>
        <v/>
      </c>
      <c r="IL143" s="292" t="str">
        <f t="shared" si="606"/>
        <v/>
      </c>
      <c r="IM143" s="293" t="str">
        <f t="shared" si="607"/>
        <v/>
      </c>
      <c r="IN143" s="293" t="str">
        <f t="shared" si="608"/>
        <v/>
      </c>
      <c r="IO143" s="294" t="str">
        <f t="shared" si="609"/>
        <v/>
      </c>
      <c r="IP143" s="295" t="str">
        <f t="shared" si="610"/>
        <v/>
      </c>
      <c r="IQ143" s="296" t="str">
        <f t="shared" si="611"/>
        <v/>
      </c>
      <c r="IR143" s="297" t="str">
        <f t="shared" si="612"/>
        <v/>
      </c>
      <c r="IS143" s="298" t="str">
        <f t="shared" si="613"/>
        <v/>
      </c>
      <c r="IT143" s="299" t="str">
        <f t="shared" si="614"/>
        <v/>
      </c>
      <c r="IU143" s="300"/>
      <c r="IV143" s="286"/>
      <c r="IW143" s="97" t="str">
        <f t="shared" ref="IW143:IW174" si="635">IF(JA143="","",IW$3)</f>
        <v/>
      </c>
      <c r="IX143" s="98" t="str">
        <f t="shared" ref="IX143:IX174" si="636">IF(JA143="","",IW$1)</f>
        <v/>
      </c>
      <c r="IY143" s="293" t="str">
        <f t="shared" si="633"/>
        <v/>
      </c>
      <c r="IZ143" s="293" t="str">
        <f t="shared" si="634"/>
        <v/>
      </c>
      <c r="JA143" s="101" t="str">
        <f t="shared" ref="JA143:JA174" si="637">IF(JH143="","",IF(ISNUMBER(SEARCH(":",JH143)),MID(JH143,FIND(":",JH143)+2,FIND("(",JH143)-FIND(":",JH143)-3),LEFT(JH143,FIND("(",JH143)-2)))</f>
        <v/>
      </c>
      <c r="JB143" s="102" t="str">
        <f t="shared" ref="JB143:JB174" si="638">IF(JH143="","",MID(JH143,FIND("(",JH143)+1,4))</f>
        <v/>
      </c>
      <c r="JC143" s="103" t="str">
        <f t="shared" ref="JC143:JC174" si="639">IF(ISNUMBER(SEARCH("*female*",JH143)),"female",IF(ISNUMBER(SEARCH("*male*",JH143)),"male",""))</f>
        <v/>
      </c>
      <c r="JD143" s="104" t="str">
        <f t="shared" ref="JD143:JD174" si="640">IF(JH143="","",IF(ISERROR(MID(JH143,FIND("male,",JH143)+6,(FIND(")",JH143)-(FIND("male,",JH143)+6))))=TRUE,"missing/error",MID(JH143,FIND("male,",JH143)+6,(FIND(")",JH143)-(FIND("male,",JH143)+6)))))</f>
        <v/>
      </c>
      <c r="JE143" s="105" t="str">
        <f t="shared" ref="JE143:JE174" si="641">IF(JA143="","",(MID(JA143,(SEARCH("^^",SUBSTITUTE(JA143," ","^^",LEN(JA143)-LEN(SUBSTITUTE(JA143," ","")))))+1,99)&amp;"_"&amp;LEFT(JA143,FIND(" ",JA143)-1)&amp;"_"&amp;JB143))</f>
        <v/>
      </c>
      <c r="JG143" s="4"/>
      <c r="JI143" s="106"/>
      <c r="JJ143" s="107"/>
      <c r="JK143" s="99"/>
      <c r="JL143" s="4"/>
      <c r="JM143" s="108"/>
      <c r="JN143" s="109"/>
      <c r="JO143" s="110"/>
      <c r="JP143" s="104"/>
      <c r="JQ143" s="111"/>
      <c r="JS143" s="4"/>
      <c r="JU143" s="106"/>
      <c r="JV143" s="107"/>
      <c r="JW143" s="99"/>
      <c r="JX143" s="4"/>
      <c r="JY143" s="108"/>
      <c r="JZ143" s="109"/>
      <c r="KA143" s="110"/>
      <c r="KB143" s="104"/>
      <c r="KC143" s="111"/>
      <c r="KE143" s="4"/>
    </row>
    <row r="144" spans="1:292" ht="13.5" customHeight="1" x14ac:dyDescent="0.2">
      <c r="A144" s="21"/>
      <c r="B144" s="2" t="s">
        <v>445</v>
      </c>
      <c r="C144" s="2" t="s">
        <v>446</v>
      </c>
      <c r="E144" s="97" t="s">
        <v>286</v>
      </c>
      <c r="F144" s="98" t="s">
        <v>286</v>
      </c>
      <c r="G144" s="99" t="s">
        <v>286</v>
      </c>
      <c r="H144" s="100" t="s">
        <v>286</v>
      </c>
      <c r="I144" s="101" t="s">
        <v>286</v>
      </c>
      <c r="J144" s="102" t="s">
        <v>286</v>
      </c>
      <c r="K144" s="103" t="s">
        <v>286</v>
      </c>
      <c r="L144" s="104" t="s">
        <v>286</v>
      </c>
      <c r="M144" s="105" t="s">
        <v>286</v>
      </c>
      <c r="O144" s="96"/>
      <c r="P144" s="286"/>
      <c r="Q144" s="97" t="s">
        <v>286</v>
      </c>
      <c r="R144" s="98" t="s">
        <v>286</v>
      </c>
      <c r="S144" s="99" t="s">
        <v>286</v>
      </c>
      <c r="T144" s="100" t="s">
        <v>286</v>
      </c>
      <c r="U144" s="101" t="s">
        <v>286</v>
      </c>
      <c r="V144" s="102" t="s">
        <v>286</v>
      </c>
      <c r="W144" s="103" t="s">
        <v>286</v>
      </c>
      <c r="X144" s="104" t="s">
        <v>286</v>
      </c>
      <c r="Y144" s="105" t="s">
        <v>286</v>
      </c>
      <c r="Z144" s="2" t="s">
        <v>286</v>
      </c>
      <c r="AA144" s="96"/>
      <c r="AB144" s="286"/>
      <c r="AC144" s="97" t="s">
        <v>286</v>
      </c>
      <c r="AD144" s="98" t="s">
        <v>286</v>
      </c>
      <c r="AE144" s="99" t="s">
        <v>286</v>
      </c>
      <c r="AF144" s="100" t="s">
        <v>286</v>
      </c>
      <c r="AG144" s="101" t="s">
        <v>286</v>
      </c>
      <c r="AH144" s="102" t="s">
        <v>286</v>
      </c>
      <c r="AI144" s="103" t="s">
        <v>286</v>
      </c>
      <c r="AJ144" s="104" t="s">
        <v>286</v>
      </c>
      <c r="AK144" s="105" t="s">
        <v>286</v>
      </c>
      <c r="AM144" s="96"/>
      <c r="AN144" s="286"/>
      <c r="AO144" s="97" t="s">
        <v>286</v>
      </c>
      <c r="AP144" s="98" t="s">
        <v>286</v>
      </c>
      <c r="AQ144" s="99" t="s">
        <v>286</v>
      </c>
      <c r="AR144" s="100" t="s">
        <v>286</v>
      </c>
      <c r="AS144" s="101" t="s">
        <v>286</v>
      </c>
      <c r="AT144" s="102" t="s">
        <v>286</v>
      </c>
      <c r="AU144" s="103" t="s">
        <v>286</v>
      </c>
      <c r="AV144" s="104" t="s">
        <v>286</v>
      </c>
      <c r="AW144" s="105" t="s">
        <v>286</v>
      </c>
      <c r="AX144" s="2" t="s">
        <v>286</v>
      </c>
      <c r="AY144" s="96"/>
      <c r="AZ144" s="286"/>
      <c r="BA144" s="97">
        <v>34716</v>
      </c>
      <c r="BB144" s="98" t="s">
        <v>511</v>
      </c>
      <c r="BC144" s="99">
        <v>34464</v>
      </c>
      <c r="BD144" s="100">
        <v>34716</v>
      </c>
      <c r="BE144" s="101" t="s">
        <v>811</v>
      </c>
      <c r="BF144" s="102" t="s">
        <v>653</v>
      </c>
      <c r="BG144" s="103" t="s">
        <v>531</v>
      </c>
      <c r="BH144" s="104" t="s">
        <v>1357</v>
      </c>
      <c r="BI144" s="105" t="s">
        <v>812</v>
      </c>
      <c r="BJ144" s="2" t="s">
        <v>286</v>
      </c>
      <c r="BK144" s="96"/>
      <c r="BL144" s="286"/>
      <c r="BM144" s="97">
        <v>35202</v>
      </c>
      <c r="BN144" s="98" t="s">
        <v>512</v>
      </c>
      <c r="BO144" s="99">
        <v>34716</v>
      </c>
      <c r="BP144" s="100">
        <v>35146</v>
      </c>
      <c r="BQ144" s="101" t="s">
        <v>612</v>
      </c>
      <c r="BR144" s="102" t="s">
        <v>613</v>
      </c>
      <c r="BS144" s="103" t="s">
        <v>531</v>
      </c>
      <c r="BT144" s="104" t="s">
        <v>1434</v>
      </c>
      <c r="BU144" s="105" t="s">
        <v>614</v>
      </c>
      <c r="BV144" s="2" t="s">
        <v>286</v>
      </c>
      <c r="BW144" s="96" t="s">
        <v>526</v>
      </c>
      <c r="BX144" s="286" t="s">
        <v>1194</v>
      </c>
      <c r="BY144" s="97">
        <v>36089</v>
      </c>
      <c r="BZ144" s="98" t="s">
        <v>513</v>
      </c>
      <c r="CA144" s="99">
        <v>35202</v>
      </c>
      <c r="CB144" s="100">
        <v>36089</v>
      </c>
      <c r="CC144" s="101" t="s">
        <v>1099</v>
      </c>
      <c r="CD144" s="102" t="s">
        <v>596</v>
      </c>
      <c r="CE144" s="103" t="s">
        <v>531</v>
      </c>
      <c r="CF144" s="104" t="s">
        <v>1403</v>
      </c>
      <c r="CG144" s="105" t="s">
        <v>1100</v>
      </c>
      <c r="CH144" s="2" t="s">
        <v>286</v>
      </c>
      <c r="CI144" s="96"/>
      <c r="CJ144" s="286" t="s">
        <v>1194</v>
      </c>
      <c r="CK144" s="97" t="s">
        <v>286</v>
      </c>
      <c r="CL144" s="98" t="s">
        <v>286</v>
      </c>
      <c r="CM144" s="99" t="s">
        <v>286</v>
      </c>
      <c r="CN144" s="100" t="s">
        <v>286</v>
      </c>
      <c r="CO144" s="101" t="s">
        <v>286</v>
      </c>
      <c r="CP144" s="102" t="s">
        <v>286</v>
      </c>
      <c r="CQ144" s="103" t="s">
        <v>286</v>
      </c>
      <c r="CR144" s="104" t="s">
        <v>286</v>
      </c>
      <c r="CS144" s="105" t="s">
        <v>286</v>
      </c>
      <c r="CT144" s="2" t="s">
        <v>286</v>
      </c>
      <c r="CU144" s="96"/>
      <c r="CV144" s="286"/>
      <c r="CW144" s="97" t="s">
        <v>286</v>
      </c>
      <c r="CX144" s="98" t="s">
        <v>286</v>
      </c>
      <c r="CY144" s="99" t="s">
        <v>286</v>
      </c>
      <c r="CZ144" s="100" t="s">
        <v>286</v>
      </c>
      <c r="DA144" s="101" t="s">
        <v>286</v>
      </c>
      <c r="DB144" s="102" t="s">
        <v>286</v>
      </c>
      <c r="DC144" s="103" t="s">
        <v>286</v>
      </c>
      <c r="DD144" s="104" t="s">
        <v>286</v>
      </c>
      <c r="DE144" s="105" t="s">
        <v>286</v>
      </c>
      <c r="DF144" s="2" t="s">
        <v>286</v>
      </c>
      <c r="DG144" s="96"/>
      <c r="DH144" s="286"/>
      <c r="DI144" s="97" t="s">
        <v>286</v>
      </c>
      <c r="DJ144" s="98" t="s">
        <v>286</v>
      </c>
      <c r="DK144" s="99" t="s">
        <v>286</v>
      </c>
      <c r="DL144" s="100" t="s">
        <v>286</v>
      </c>
      <c r="DM144" s="101" t="s">
        <v>286</v>
      </c>
      <c r="DN144" s="102" t="s">
        <v>286</v>
      </c>
      <c r="DO144" s="103" t="s">
        <v>286</v>
      </c>
      <c r="DP144" s="104" t="s">
        <v>286</v>
      </c>
      <c r="DQ144" s="105" t="s">
        <v>286</v>
      </c>
      <c r="DR144" s="2" t="s">
        <v>286</v>
      </c>
      <c r="DS144" s="96"/>
      <c r="DT144" s="286"/>
      <c r="DU144" s="97" t="s">
        <v>286</v>
      </c>
      <c r="DV144" s="98" t="s">
        <v>286</v>
      </c>
      <c r="DW144" s="99"/>
      <c r="DX144" s="100"/>
      <c r="DY144" s="101" t="s">
        <v>286</v>
      </c>
      <c r="DZ144" s="102" t="s">
        <v>286</v>
      </c>
      <c r="EA144" s="103" t="s">
        <v>286</v>
      </c>
      <c r="EB144" s="104" t="s">
        <v>286</v>
      </c>
      <c r="EC144" s="105" t="s">
        <v>286</v>
      </c>
      <c r="EE144" s="96"/>
      <c r="EF144" s="286"/>
      <c r="EG144" s="97" t="s">
        <v>286</v>
      </c>
      <c r="EH144" s="98" t="s">
        <v>286</v>
      </c>
      <c r="EI144" s="99" t="s">
        <v>286</v>
      </c>
      <c r="EJ144" s="100" t="s">
        <v>286</v>
      </c>
      <c r="EK144" s="101" t="s">
        <v>286</v>
      </c>
      <c r="EL144" s="102" t="s">
        <v>286</v>
      </c>
      <c r="EM144" s="103" t="s">
        <v>286</v>
      </c>
      <c r="EN144" s="104" t="s">
        <v>286</v>
      </c>
      <c r="EO144" s="105" t="s">
        <v>286</v>
      </c>
      <c r="EQ144" s="96"/>
      <c r="ER144" s="286"/>
      <c r="ES144" s="97" t="s">
        <v>286</v>
      </c>
      <c r="ET144" s="98" t="s">
        <v>286</v>
      </c>
      <c r="EU144" s="99" t="s">
        <v>286</v>
      </c>
      <c r="EV144" s="100" t="s">
        <v>286</v>
      </c>
      <c r="EW144" s="101" t="s">
        <v>286</v>
      </c>
      <c r="EX144" s="102" t="s">
        <v>286</v>
      </c>
      <c r="EY144" s="103" t="s">
        <v>286</v>
      </c>
      <c r="EZ144" s="104" t="s">
        <v>286</v>
      </c>
      <c r="FA144" s="105" t="s">
        <v>286</v>
      </c>
      <c r="FB144" s="2" t="s">
        <v>286</v>
      </c>
      <c r="FC144" s="96"/>
      <c r="FD144" s="286"/>
      <c r="FE144" s="97" t="s">
        <v>286</v>
      </c>
      <c r="FF144" s="98" t="s">
        <v>286</v>
      </c>
      <c r="FG144" s="99" t="s">
        <v>286</v>
      </c>
      <c r="FH144" s="100" t="s">
        <v>286</v>
      </c>
      <c r="FI144" s="101" t="s">
        <v>286</v>
      </c>
      <c r="FJ144" s="102" t="s">
        <v>286</v>
      </c>
      <c r="FK144" s="103" t="s">
        <v>286</v>
      </c>
      <c r="FL144" s="104" t="s">
        <v>286</v>
      </c>
      <c r="FM144" s="105" t="s">
        <v>286</v>
      </c>
      <c r="FO144" s="96"/>
      <c r="FP144" s="286"/>
      <c r="FQ144" s="97" t="s">
        <v>286</v>
      </c>
      <c r="FR144" s="98" t="s">
        <v>286</v>
      </c>
      <c r="FS144" s="99" t="s">
        <v>286</v>
      </c>
      <c r="FT144" s="100" t="s">
        <v>286</v>
      </c>
      <c r="FU144" s="101" t="s">
        <v>286</v>
      </c>
      <c r="FV144" s="102" t="s">
        <v>286</v>
      </c>
      <c r="FW144" s="103" t="s">
        <v>286</v>
      </c>
      <c r="FX144" s="104" t="s">
        <v>286</v>
      </c>
      <c r="FY144" s="105" t="s">
        <v>286</v>
      </c>
      <c r="GA144" s="96"/>
      <c r="GB144" s="286"/>
      <c r="GC144" s="97" t="s">
        <v>286</v>
      </c>
      <c r="GD144" s="98" t="s">
        <v>286</v>
      </c>
      <c r="GE144" s="99" t="s">
        <v>286</v>
      </c>
      <c r="GF144" s="100" t="s">
        <v>286</v>
      </c>
      <c r="GG144" s="101" t="s">
        <v>286</v>
      </c>
      <c r="GH144" s="102" t="s">
        <v>286</v>
      </c>
      <c r="GI144" s="103" t="s">
        <v>286</v>
      </c>
      <c r="GJ144" s="104" t="s">
        <v>286</v>
      </c>
      <c r="GK144" s="105" t="s">
        <v>286</v>
      </c>
      <c r="GL144" s="2" t="s">
        <v>286</v>
      </c>
      <c r="GM144" s="96"/>
      <c r="GN144" s="286"/>
      <c r="GO144" s="97" t="str">
        <f t="shared" si="572"/>
        <v/>
      </c>
      <c r="GP144" s="98" t="str">
        <f t="shared" si="573"/>
        <v/>
      </c>
      <c r="GQ144" s="99" t="str">
        <f t="shared" si="574"/>
        <v/>
      </c>
      <c r="GR144" s="100" t="str">
        <f t="shared" si="575"/>
        <v/>
      </c>
      <c r="GS144" s="101" t="str">
        <f t="shared" si="576"/>
        <v/>
      </c>
      <c r="GT144" s="102" t="str">
        <f t="shared" si="577"/>
        <v/>
      </c>
      <c r="GU144" s="103" t="str">
        <f t="shared" si="578"/>
        <v/>
      </c>
      <c r="GV144" s="104" t="str">
        <f t="shared" si="579"/>
        <v/>
      </c>
      <c r="GW144" s="105" t="str">
        <f t="shared" si="580"/>
        <v/>
      </c>
      <c r="GX144" s="2" t="str">
        <f t="shared" si="581"/>
        <v/>
      </c>
      <c r="GY144" s="96"/>
      <c r="GZ144" s="286"/>
      <c r="HA144" s="97" t="str">
        <f t="shared" si="582"/>
        <v/>
      </c>
      <c r="HB144" s="98" t="str">
        <f t="shared" si="583"/>
        <v/>
      </c>
      <c r="HC144" s="293" t="str">
        <f t="shared" si="430"/>
        <v/>
      </c>
      <c r="HD144" s="293" t="str">
        <f t="shared" si="431"/>
        <v/>
      </c>
      <c r="HE144" s="101" t="str">
        <f t="shared" si="584"/>
        <v/>
      </c>
      <c r="HF144" s="102" t="str">
        <f t="shared" si="585"/>
        <v/>
      </c>
      <c r="HG144" s="103" t="str">
        <f t="shared" si="586"/>
        <v/>
      </c>
      <c r="HH144" s="104" t="str">
        <f t="shared" si="587"/>
        <v/>
      </c>
      <c r="HI144" s="105" t="str">
        <f t="shared" si="588"/>
        <v/>
      </c>
      <c r="HJ144" s="2" t="str">
        <f t="shared" si="589"/>
        <v/>
      </c>
      <c r="HK144" s="96"/>
      <c r="HL144" s="286"/>
      <c r="HM144" s="97" t="str">
        <f t="shared" si="590"/>
        <v/>
      </c>
      <c r="HN144" s="98" t="str">
        <f t="shared" si="591"/>
        <v/>
      </c>
      <c r="HO144" s="293" t="str">
        <f t="shared" si="482"/>
        <v/>
      </c>
      <c r="HP144" s="293" t="str">
        <f t="shared" si="483"/>
        <v/>
      </c>
      <c r="HQ144" s="101" t="str">
        <f t="shared" si="592"/>
        <v/>
      </c>
      <c r="HR144" s="102" t="str">
        <f t="shared" si="593"/>
        <v/>
      </c>
      <c r="HS144" s="103" t="str">
        <f t="shared" si="594"/>
        <v/>
      </c>
      <c r="HT144" s="104" t="str">
        <f t="shared" si="632"/>
        <v/>
      </c>
      <c r="HU144" s="105" t="str">
        <f t="shared" si="595"/>
        <v/>
      </c>
      <c r="HV144" s="2" t="str">
        <f t="shared" si="596"/>
        <v/>
      </c>
      <c r="HW144" s="96"/>
      <c r="HX144" s="286"/>
      <c r="HY144" s="97" t="str">
        <f t="shared" si="597"/>
        <v/>
      </c>
      <c r="HZ144" s="98" t="str">
        <f t="shared" si="598"/>
        <v/>
      </c>
      <c r="IA144" s="293" t="str">
        <f t="shared" si="418"/>
        <v/>
      </c>
      <c r="IB144" s="293" t="str">
        <f t="shared" si="419"/>
        <v/>
      </c>
      <c r="IC144" s="101" t="str">
        <f t="shared" si="599"/>
        <v/>
      </c>
      <c r="ID144" s="102" t="str">
        <f t="shared" si="600"/>
        <v/>
      </c>
      <c r="IE144" s="103" t="str">
        <f t="shared" si="601"/>
        <v/>
      </c>
      <c r="IF144" s="104" t="str">
        <f t="shared" si="602"/>
        <v/>
      </c>
      <c r="IG144" s="105" t="str">
        <f t="shared" si="603"/>
        <v/>
      </c>
      <c r="IH144" s="2" t="str">
        <f t="shared" si="604"/>
        <v/>
      </c>
      <c r="II144" s="96"/>
      <c r="IJ144" s="286"/>
      <c r="IK144" s="291" t="str">
        <f t="shared" si="605"/>
        <v/>
      </c>
      <c r="IL144" s="292" t="str">
        <f t="shared" si="606"/>
        <v/>
      </c>
      <c r="IM144" s="293" t="str">
        <f t="shared" si="607"/>
        <v/>
      </c>
      <c r="IN144" s="293" t="str">
        <f t="shared" si="608"/>
        <v/>
      </c>
      <c r="IO144" s="294" t="str">
        <f t="shared" si="609"/>
        <v/>
      </c>
      <c r="IP144" s="295" t="str">
        <f t="shared" si="610"/>
        <v/>
      </c>
      <c r="IQ144" s="296" t="str">
        <f t="shared" si="611"/>
        <v/>
      </c>
      <c r="IR144" s="297" t="str">
        <f t="shared" si="612"/>
        <v/>
      </c>
      <c r="IS144" s="298" t="str">
        <f t="shared" si="613"/>
        <v/>
      </c>
      <c r="IT144" s="299" t="str">
        <f t="shared" si="614"/>
        <v/>
      </c>
      <c r="IU144" s="300"/>
      <c r="IV144" s="286"/>
      <c r="IW144" s="97" t="str">
        <f t="shared" si="635"/>
        <v/>
      </c>
      <c r="IX144" s="98" t="str">
        <f t="shared" si="636"/>
        <v/>
      </c>
      <c r="IY144" s="293" t="str">
        <f t="shared" si="633"/>
        <v/>
      </c>
      <c r="IZ144" s="293" t="str">
        <f t="shared" si="634"/>
        <v/>
      </c>
      <c r="JA144" s="101" t="str">
        <f t="shared" si="637"/>
        <v/>
      </c>
      <c r="JB144" s="102" t="str">
        <f t="shared" si="638"/>
        <v/>
      </c>
      <c r="JC144" s="103" t="str">
        <f t="shared" si="639"/>
        <v/>
      </c>
      <c r="JD144" s="104" t="str">
        <f t="shared" si="640"/>
        <v/>
      </c>
      <c r="JE144" s="105" t="str">
        <f t="shared" si="641"/>
        <v/>
      </c>
      <c r="JG144" s="4"/>
      <c r="JI144" s="106"/>
      <c r="JJ144" s="107"/>
      <c r="JK144" s="99"/>
      <c r="JL144" s="4"/>
      <c r="JM144" s="108"/>
      <c r="JN144" s="109"/>
      <c r="JO144" s="110"/>
      <c r="JP144" s="104"/>
      <c r="JQ144" s="111"/>
      <c r="JS144" s="4"/>
      <c r="JU144" s="106"/>
      <c r="JV144" s="107"/>
      <c r="JW144" s="99"/>
      <c r="JX144" s="4"/>
      <c r="JY144" s="108"/>
      <c r="JZ144" s="109"/>
      <c r="KA144" s="110"/>
      <c r="KB144" s="104"/>
      <c r="KC144" s="111"/>
      <c r="KE144" s="4"/>
    </row>
    <row r="145" spans="1:292" ht="13.5" customHeight="1" x14ac:dyDescent="0.2">
      <c r="A145" s="21"/>
      <c r="B145" s="2" t="s">
        <v>445</v>
      </c>
      <c r="C145" s="2" t="s">
        <v>446</v>
      </c>
      <c r="E145" s="97" t="s">
        <v>286</v>
      </c>
      <c r="F145" s="98" t="s">
        <v>286</v>
      </c>
      <c r="G145" s="99"/>
      <c r="H145" s="100"/>
      <c r="I145" s="101" t="s">
        <v>286</v>
      </c>
      <c r="J145" s="102" t="s">
        <v>286</v>
      </c>
      <c r="K145" s="103" t="s">
        <v>286</v>
      </c>
      <c r="L145" s="104" t="s">
        <v>286</v>
      </c>
      <c r="M145" s="105" t="s">
        <v>286</v>
      </c>
      <c r="O145" s="96"/>
      <c r="P145" s="286"/>
      <c r="Q145" s="97" t="s">
        <v>286</v>
      </c>
      <c r="R145" s="98" t="s">
        <v>286</v>
      </c>
      <c r="S145" s="99"/>
      <c r="T145" s="100"/>
      <c r="U145" s="101" t="s">
        <v>286</v>
      </c>
      <c r="V145" s="102" t="s">
        <v>286</v>
      </c>
      <c r="W145" s="103" t="s">
        <v>286</v>
      </c>
      <c r="X145" s="104" t="s">
        <v>286</v>
      </c>
      <c r="Y145" s="105" t="s">
        <v>286</v>
      </c>
      <c r="Z145" s="2" t="s">
        <v>286</v>
      </c>
      <c r="AA145" s="96"/>
      <c r="AB145" s="286"/>
      <c r="AC145" s="97" t="s">
        <v>286</v>
      </c>
      <c r="AD145" s="98" t="s">
        <v>286</v>
      </c>
      <c r="AE145" s="99"/>
      <c r="AF145" s="100"/>
      <c r="AG145" s="101" t="s">
        <v>286</v>
      </c>
      <c r="AH145" s="102" t="s">
        <v>286</v>
      </c>
      <c r="AI145" s="103" t="s">
        <v>286</v>
      </c>
      <c r="AJ145" s="104" t="s">
        <v>286</v>
      </c>
      <c r="AK145" s="105" t="s">
        <v>286</v>
      </c>
      <c r="AM145" s="96"/>
      <c r="AN145" s="286"/>
      <c r="AO145" s="97" t="s">
        <v>286</v>
      </c>
      <c r="AP145" s="98" t="s">
        <v>286</v>
      </c>
      <c r="AQ145" s="99"/>
      <c r="AR145" s="100"/>
      <c r="AS145" s="101" t="s">
        <v>286</v>
      </c>
      <c r="AT145" s="102" t="s">
        <v>286</v>
      </c>
      <c r="AU145" s="103" t="s">
        <v>286</v>
      </c>
      <c r="AV145" s="104" t="s">
        <v>286</v>
      </c>
      <c r="AW145" s="105" t="s">
        <v>286</v>
      </c>
      <c r="AX145" s="2" t="s">
        <v>286</v>
      </c>
      <c r="AY145" s="96"/>
      <c r="AZ145" s="286"/>
      <c r="BA145" s="97" t="s">
        <v>286</v>
      </c>
      <c r="BB145" s="98" t="s">
        <v>286</v>
      </c>
      <c r="BC145" s="99"/>
      <c r="BD145" s="100"/>
      <c r="BE145" s="101" t="s">
        <v>286</v>
      </c>
      <c r="BF145" s="102" t="s">
        <v>286</v>
      </c>
      <c r="BG145" s="103" t="s">
        <v>286</v>
      </c>
      <c r="BH145" s="104" t="s">
        <v>286</v>
      </c>
      <c r="BI145" s="105" t="s">
        <v>286</v>
      </c>
      <c r="BJ145" s="2" t="s">
        <v>286</v>
      </c>
      <c r="BK145" s="96"/>
      <c r="BL145" s="286"/>
      <c r="BM145" s="97">
        <v>35202</v>
      </c>
      <c r="BN145" s="98" t="s">
        <v>512</v>
      </c>
      <c r="BO145" s="99">
        <v>35146</v>
      </c>
      <c r="BP145" s="100">
        <v>35202</v>
      </c>
      <c r="BQ145" s="101" t="s">
        <v>1073</v>
      </c>
      <c r="BR145" s="102" t="s">
        <v>609</v>
      </c>
      <c r="BS145" s="103" t="s">
        <v>531</v>
      </c>
      <c r="BT145" s="104" t="s">
        <v>1434</v>
      </c>
      <c r="BU145" s="105" t="s">
        <v>1074</v>
      </c>
      <c r="BV145" s="2" t="s">
        <v>286</v>
      </c>
      <c r="BW145" s="96"/>
      <c r="BX145" s="286" t="s">
        <v>1194</v>
      </c>
      <c r="BY145" s="97" t="s">
        <v>286</v>
      </c>
      <c r="BZ145" s="98" t="s">
        <v>286</v>
      </c>
      <c r="CA145" s="99" t="s">
        <v>286</v>
      </c>
      <c r="CB145" s="100" t="s">
        <v>286</v>
      </c>
      <c r="CC145" s="101" t="s">
        <v>286</v>
      </c>
      <c r="CD145" s="102" t="s">
        <v>286</v>
      </c>
      <c r="CE145" s="103" t="s">
        <v>286</v>
      </c>
      <c r="CF145" s="104" t="s">
        <v>286</v>
      </c>
      <c r="CG145" s="105" t="s">
        <v>286</v>
      </c>
      <c r="CH145" s="2" t="s">
        <v>286</v>
      </c>
      <c r="CI145" s="96"/>
      <c r="CJ145" s="286"/>
      <c r="CK145" s="97" t="s">
        <v>286</v>
      </c>
      <c r="CL145" s="98" t="s">
        <v>286</v>
      </c>
      <c r="CM145" s="99" t="s">
        <v>286</v>
      </c>
      <c r="CN145" s="100" t="s">
        <v>286</v>
      </c>
      <c r="CO145" s="101" t="s">
        <v>286</v>
      </c>
      <c r="CP145" s="102" t="s">
        <v>286</v>
      </c>
      <c r="CQ145" s="103" t="s">
        <v>286</v>
      </c>
      <c r="CR145" s="104" t="s">
        <v>286</v>
      </c>
      <c r="CS145" s="105" t="s">
        <v>286</v>
      </c>
      <c r="CT145" s="2" t="s">
        <v>286</v>
      </c>
      <c r="CU145" s="96"/>
      <c r="CV145" s="286"/>
      <c r="CW145" s="97" t="s">
        <v>286</v>
      </c>
      <c r="CX145" s="98" t="s">
        <v>286</v>
      </c>
      <c r="CY145" s="99" t="s">
        <v>286</v>
      </c>
      <c r="CZ145" s="100" t="s">
        <v>286</v>
      </c>
      <c r="DA145" s="101" t="s">
        <v>286</v>
      </c>
      <c r="DB145" s="102" t="s">
        <v>286</v>
      </c>
      <c r="DC145" s="103" t="s">
        <v>286</v>
      </c>
      <c r="DD145" s="104" t="s">
        <v>286</v>
      </c>
      <c r="DE145" s="105" t="s">
        <v>286</v>
      </c>
      <c r="DF145" s="2" t="s">
        <v>286</v>
      </c>
      <c r="DG145" s="96"/>
      <c r="DH145" s="286"/>
      <c r="DI145" s="97" t="s">
        <v>286</v>
      </c>
      <c r="DJ145" s="98" t="s">
        <v>286</v>
      </c>
      <c r="DK145" s="99" t="s">
        <v>286</v>
      </c>
      <c r="DL145" s="100" t="s">
        <v>286</v>
      </c>
      <c r="DM145" s="101" t="s">
        <v>286</v>
      </c>
      <c r="DN145" s="102" t="s">
        <v>286</v>
      </c>
      <c r="DO145" s="103" t="s">
        <v>286</v>
      </c>
      <c r="DP145" s="104" t="s">
        <v>286</v>
      </c>
      <c r="DQ145" s="105" t="s">
        <v>286</v>
      </c>
      <c r="DR145" s="2" t="s">
        <v>286</v>
      </c>
      <c r="DS145" s="96"/>
      <c r="DT145" s="286"/>
      <c r="DU145" s="97" t="s">
        <v>286</v>
      </c>
      <c r="DV145" s="98" t="s">
        <v>286</v>
      </c>
      <c r="DW145" s="99" t="s">
        <v>286</v>
      </c>
      <c r="DX145" s="100" t="s">
        <v>286</v>
      </c>
      <c r="DY145" s="101" t="s">
        <v>286</v>
      </c>
      <c r="DZ145" s="102" t="s">
        <v>286</v>
      </c>
      <c r="EA145" s="103" t="s">
        <v>286</v>
      </c>
      <c r="EB145" s="104" t="s">
        <v>286</v>
      </c>
      <c r="EC145" s="105" t="s">
        <v>286</v>
      </c>
      <c r="EE145" s="96"/>
      <c r="EF145" s="286"/>
      <c r="EG145" s="97" t="s">
        <v>286</v>
      </c>
      <c r="EH145" s="98" t="s">
        <v>286</v>
      </c>
      <c r="EI145" s="99" t="s">
        <v>286</v>
      </c>
      <c r="EJ145" s="100" t="s">
        <v>286</v>
      </c>
      <c r="EK145" s="101" t="s">
        <v>286</v>
      </c>
      <c r="EL145" s="102" t="s">
        <v>286</v>
      </c>
      <c r="EM145" s="103" t="s">
        <v>286</v>
      </c>
      <c r="EN145" s="104" t="s">
        <v>286</v>
      </c>
      <c r="EO145" s="105" t="s">
        <v>286</v>
      </c>
      <c r="EQ145" s="96"/>
      <c r="ER145" s="286"/>
      <c r="ES145" s="97" t="s">
        <v>286</v>
      </c>
      <c r="ET145" s="98" t="s">
        <v>286</v>
      </c>
      <c r="EU145" s="99" t="s">
        <v>286</v>
      </c>
      <c r="EV145" s="100" t="s">
        <v>286</v>
      </c>
      <c r="EW145" s="101" t="s">
        <v>286</v>
      </c>
      <c r="EX145" s="102" t="s">
        <v>286</v>
      </c>
      <c r="EY145" s="103" t="s">
        <v>286</v>
      </c>
      <c r="EZ145" s="104" t="s">
        <v>286</v>
      </c>
      <c r="FA145" s="105" t="s">
        <v>286</v>
      </c>
      <c r="FB145" s="2" t="s">
        <v>286</v>
      </c>
      <c r="FC145" s="96"/>
      <c r="FD145" s="286"/>
      <c r="FE145" s="97" t="s">
        <v>286</v>
      </c>
      <c r="FF145" s="98" t="s">
        <v>286</v>
      </c>
      <c r="FG145" s="99" t="s">
        <v>286</v>
      </c>
      <c r="FH145" s="100" t="s">
        <v>286</v>
      </c>
      <c r="FI145" s="101" t="s">
        <v>286</v>
      </c>
      <c r="FJ145" s="102" t="s">
        <v>286</v>
      </c>
      <c r="FK145" s="103" t="s">
        <v>286</v>
      </c>
      <c r="FL145" s="104" t="s">
        <v>286</v>
      </c>
      <c r="FM145" s="105" t="s">
        <v>286</v>
      </c>
      <c r="FO145" s="96"/>
      <c r="FP145" s="286"/>
      <c r="FQ145" s="97" t="s">
        <v>286</v>
      </c>
      <c r="FR145" s="98" t="s">
        <v>286</v>
      </c>
      <c r="FS145" s="99" t="s">
        <v>286</v>
      </c>
      <c r="FT145" s="100" t="s">
        <v>286</v>
      </c>
      <c r="FU145" s="101" t="s">
        <v>286</v>
      </c>
      <c r="FV145" s="102" t="s">
        <v>286</v>
      </c>
      <c r="FW145" s="103" t="s">
        <v>286</v>
      </c>
      <c r="FX145" s="104" t="s">
        <v>286</v>
      </c>
      <c r="FY145" s="105" t="s">
        <v>286</v>
      </c>
      <c r="GA145" s="96"/>
      <c r="GB145" s="286"/>
      <c r="GC145" s="97" t="s">
        <v>286</v>
      </c>
      <c r="GD145" s="98" t="s">
        <v>286</v>
      </c>
      <c r="GE145" s="99" t="s">
        <v>286</v>
      </c>
      <c r="GF145" s="100" t="s">
        <v>286</v>
      </c>
      <c r="GG145" s="101" t="s">
        <v>286</v>
      </c>
      <c r="GH145" s="102" t="s">
        <v>286</v>
      </c>
      <c r="GI145" s="103" t="s">
        <v>286</v>
      </c>
      <c r="GJ145" s="104" t="s">
        <v>286</v>
      </c>
      <c r="GK145" s="105" t="s">
        <v>286</v>
      </c>
      <c r="GL145" s="2" t="s">
        <v>286</v>
      </c>
      <c r="GM145" s="96"/>
      <c r="GN145" s="286"/>
      <c r="GO145" s="97" t="str">
        <f t="shared" si="572"/>
        <v/>
      </c>
      <c r="GP145" s="98" t="str">
        <f t="shared" si="573"/>
        <v/>
      </c>
      <c r="GQ145" s="99" t="str">
        <f t="shared" si="574"/>
        <v/>
      </c>
      <c r="GR145" s="100" t="str">
        <f t="shared" si="575"/>
        <v/>
      </c>
      <c r="GS145" s="101" t="str">
        <f t="shared" si="576"/>
        <v/>
      </c>
      <c r="GT145" s="102" t="str">
        <f t="shared" si="577"/>
        <v/>
      </c>
      <c r="GU145" s="103" t="str">
        <f t="shared" si="578"/>
        <v/>
      </c>
      <c r="GV145" s="104" t="str">
        <f t="shared" si="579"/>
        <v/>
      </c>
      <c r="GW145" s="105" t="str">
        <f t="shared" si="580"/>
        <v/>
      </c>
      <c r="GX145" s="2" t="str">
        <f t="shared" si="581"/>
        <v/>
      </c>
      <c r="GY145" s="96"/>
      <c r="GZ145" s="286"/>
      <c r="HA145" s="97" t="str">
        <f t="shared" si="582"/>
        <v/>
      </c>
      <c r="HB145" s="98" t="str">
        <f t="shared" si="583"/>
        <v/>
      </c>
      <c r="HC145" s="293" t="str">
        <f t="shared" si="430"/>
        <v/>
      </c>
      <c r="HD145" s="293" t="str">
        <f t="shared" si="431"/>
        <v/>
      </c>
      <c r="HE145" s="101" t="str">
        <f t="shared" si="584"/>
        <v/>
      </c>
      <c r="HF145" s="102" t="str">
        <f t="shared" si="585"/>
        <v/>
      </c>
      <c r="HG145" s="103" t="str">
        <f t="shared" si="586"/>
        <v/>
      </c>
      <c r="HH145" s="104" t="str">
        <f t="shared" si="587"/>
        <v/>
      </c>
      <c r="HI145" s="105" t="str">
        <f t="shared" si="588"/>
        <v/>
      </c>
      <c r="HJ145" s="2" t="str">
        <f t="shared" si="589"/>
        <v/>
      </c>
      <c r="HK145" s="96"/>
      <c r="HL145" s="286"/>
      <c r="HM145" s="97" t="str">
        <f t="shared" si="590"/>
        <v/>
      </c>
      <c r="HN145" s="98" t="str">
        <f t="shared" si="591"/>
        <v/>
      </c>
      <c r="HO145" s="293" t="str">
        <f t="shared" si="482"/>
        <v/>
      </c>
      <c r="HP145" s="293" t="str">
        <f t="shared" si="483"/>
        <v/>
      </c>
      <c r="HQ145" s="101" t="str">
        <f t="shared" si="592"/>
        <v/>
      </c>
      <c r="HR145" s="102" t="str">
        <f t="shared" si="593"/>
        <v/>
      </c>
      <c r="HS145" s="103" t="str">
        <f t="shared" si="594"/>
        <v/>
      </c>
      <c r="HT145" s="104" t="str">
        <f t="shared" si="632"/>
        <v/>
      </c>
      <c r="HU145" s="105" t="str">
        <f t="shared" si="595"/>
        <v/>
      </c>
      <c r="HV145" s="2" t="str">
        <f t="shared" si="596"/>
        <v/>
      </c>
      <c r="HW145" s="96"/>
      <c r="HX145" s="286"/>
      <c r="HY145" s="97" t="str">
        <f t="shared" si="597"/>
        <v/>
      </c>
      <c r="HZ145" s="98" t="str">
        <f t="shared" si="598"/>
        <v/>
      </c>
      <c r="IA145" s="293" t="str">
        <f t="shared" si="418"/>
        <v/>
      </c>
      <c r="IB145" s="293" t="str">
        <f t="shared" si="419"/>
        <v/>
      </c>
      <c r="IC145" s="101" t="str">
        <f t="shared" si="599"/>
        <v/>
      </c>
      <c r="ID145" s="102" t="str">
        <f t="shared" si="600"/>
        <v/>
      </c>
      <c r="IE145" s="103" t="str">
        <f t="shared" si="601"/>
        <v/>
      </c>
      <c r="IF145" s="104" t="str">
        <f t="shared" si="602"/>
        <v/>
      </c>
      <c r="IG145" s="105" t="str">
        <f t="shared" si="603"/>
        <v/>
      </c>
      <c r="IH145" s="2" t="str">
        <f t="shared" si="604"/>
        <v/>
      </c>
      <c r="II145" s="96"/>
      <c r="IJ145" s="286"/>
      <c r="IK145" s="291" t="str">
        <f t="shared" si="605"/>
        <v/>
      </c>
      <c r="IL145" s="292" t="str">
        <f t="shared" si="606"/>
        <v/>
      </c>
      <c r="IM145" s="293" t="str">
        <f t="shared" si="607"/>
        <v/>
      </c>
      <c r="IN145" s="293" t="str">
        <f t="shared" si="608"/>
        <v/>
      </c>
      <c r="IO145" s="294" t="str">
        <f t="shared" si="609"/>
        <v/>
      </c>
      <c r="IP145" s="295" t="str">
        <f t="shared" si="610"/>
        <v/>
      </c>
      <c r="IQ145" s="296" t="str">
        <f t="shared" si="611"/>
        <v/>
      </c>
      <c r="IR145" s="297" t="str">
        <f t="shared" si="612"/>
        <v/>
      </c>
      <c r="IS145" s="298" t="str">
        <f t="shared" si="613"/>
        <v/>
      </c>
      <c r="IT145" s="299" t="str">
        <f t="shared" si="614"/>
        <v/>
      </c>
      <c r="IU145" s="300"/>
      <c r="IV145" s="286"/>
      <c r="IW145" s="97" t="str">
        <f t="shared" si="635"/>
        <v/>
      </c>
      <c r="IX145" s="98" t="str">
        <f t="shared" si="636"/>
        <v/>
      </c>
      <c r="IY145" s="293" t="str">
        <f t="shared" si="633"/>
        <v/>
      </c>
      <c r="IZ145" s="293" t="str">
        <f t="shared" si="634"/>
        <v/>
      </c>
      <c r="JA145" s="101" t="str">
        <f t="shared" si="637"/>
        <v/>
      </c>
      <c r="JB145" s="102" t="str">
        <f t="shared" si="638"/>
        <v/>
      </c>
      <c r="JC145" s="103" t="str">
        <f t="shared" si="639"/>
        <v/>
      </c>
      <c r="JD145" s="104" t="str">
        <f t="shared" si="640"/>
        <v/>
      </c>
      <c r="JE145" s="105" t="str">
        <f t="shared" si="641"/>
        <v/>
      </c>
      <c r="JG145" s="4"/>
      <c r="JI145" s="106"/>
      <c r="JJ145" s="107"/>
      <c r="JK145" s="99"/>
      <c r="JL145" s="4"/>
      <c r="JM145" s="108"/>
      <c r="JN145" s="109"/>
      <c r="JO145" s="110"/>
      <c r="JP145" s="104"/>
      <c r="JQ145" s="111"/>
      <c r="JS145" s="4"/>
      <c r="JU145" s="106"/>
      <c r="JV145" s="107"/>
      <c r="JW145" s="99"/>
      <c r="JX145" s="4"/>
      <c r="JY145" s="108"/>
      <c r="JZ145" s="109"/>
      <c r="KA145" s="110"/>
      <c r="KB145" s="104"/>
      <c r="KC145" s="111"/>
      <c r="KE145" s="4"/>
    </row>
    <row r="146" spans="1:292" ht="13.5" customHeight="1" x14ac:dyDescent="0.2">
      <c r="A146" s="21"/>
      <c r="B146" s="2" t="s">
        <v>372</v>
      </c>
      <c r="C146" s="2" t="s">
        <v>373</v>
      </c>
      <c r="E146" s="97" t="s">
        <v>286</v>
      </c>
      <c r="F146" s="98" t="s">
        <v>286</v>
      </c>
      <c r="G146" s="99" t="s">
        <v>286</v>
      </c>
      <c r="H146" s="100" t="s">
        <v>286</v>
      </c>
      <c r="I146" s="101" t="s">
        <v>286</v>
      </c>
      <c r="J146" s="102" t="s">
        <v>286</v>
      </c>
      <c r="K146" s="103" t="s">
        <v>286</v>
      </c>
      <c r="L146" s="104" t="s">
        <v>286</v>
      </c>
      <c r="M146" s="105" t="s">
        <v>286</v>
      </c>
      <c r="O146" s="96"/>
      <c r="P146" s="286"/>
      <c r="Q146" s="97" t="s">
        <v>286</v>
      </c>
      <c r="R146" s="98" t="s">
        <v>286</v>
      </c>
      <c r="S146" s="99"/>
      <c r="T146" s="100"/>
      <c r="U146" s="101" t="s">
        <v>286</v>
      </c>
      <c r="V146" s="102" t="s">
        <v>286</v>
      </c>
      <c r="W146" s="103" t="s">
        <v>286</v>
      </c>
      <c r="X146" s="104" t="s">
        <v>286</v>
      </c>
      <c r="Y146" s="105" t="s">
        <v>286</v>
      </c>
      <c r="Z146" s="2" t="s">
        <v>286</v>
      </c>
      <c r="AA146" s="96"/>
      <c r="AB146" s="286"/>
      <c r="AC146" s="97" t="s">
        <v>286</v>
      </c>
      <c r="AD146" s="98" t="s">
        <v>286</v>
      </c>
      <c r="AE146" s="99" t="s">
        <v>286</v>
      </c>
      <c r="AF146" s="100" t="s">
        <v>286</v>
      </c>
      <c r="AG146" s="101" t="s">
        <v>286</v>
      </c>
      <c r="AH146" s="102" t="s">
        <v>286</v>
      </c>
      <c r="AI146" s="103" t="s">
        <v>286</v>
      </c>
      <c r="AJ146" s="104" t="s">
        <v>286</v>
      </c>
      <c r="AK146" s="105" t="s">
        <v>286</v>
      </c>
      <c r="AM146" s="96"/>
      <c r="AN146" s="286"/>
      <c r="AO146" s="97" t="s">
        <v>286</v>
      </c>
      <c r="AP146" s="98" t="s">
        <v>286</v>
      </c>
      <c r="AQ146" s="99" t="s">
        <v>286</v>
      </c>
      <c r="AR146" s="100" t="s">
        <v>286</v>
      </c>
      <c r="AS146" s="101" t="s">
        <v>286</v>
      </c>
      <c r="AT146" s="102" t="s">
        <v>286</v>
      </c>
      <c r="AU146" s="103" t="s">
        <v>286</v>
      </c>
      <c r="AV146" s="104" t="s">
        <v>286</v>
      </c>
      <c r="AW146" s="105" t="s">
        <v>286</v>
      </c>
      <c r="AX146" s="2" t="s">
        <v>286</v>
      </c>
      <c r="AY146" s="96"/>
      <c r="AZ146" s="286"/>
      <c r="BA146" s="97" t="s">
        <v>286</v>
      </c>
      <c r="BB146" s="98" t="s">
        <v>286</v>
      </c>
      <c r="BC146" s="99" t="s">
        <v>286</v>
      </c>
      <c r="BD146" s="100" t="s">
        <v>286</v>
      </c>
      <c r="BE146" s="101" t="s">
        <v>286</v>
      </c>
      <c r="BF146" s="102" t="s">
        <v>286</v>
      </c>
      <c r="BG146" s="103" t="s">
        <v>286</v>
      </c>
      <c r="BH146" s="104" t="s">
        <v>286</v>
      </c>
      <c r="BI146" s="105" t="s">
        <v>286</v>
      </c>
      <c r="BJ146" s="2" t="s">
        <v>286</v>
      </c>
      <c r="BK146" s="96"/>
      <c r="BL146" s="286"/>
      <c r="BM146" s="97" t="s">
        <v>286</v>
      </c>
      <c r="BN146" s="98" t="s">
        <v>286</v>
      </c>
      <c r="BO146" s="99" t="s">
        <v>286</v>
      </c>
      <c r="BP146" s="100" t="s">
        <v>286</v>
      </c>
      <c r="BQ146" s="101" t="s">
        <v>286</v>
      </c>
      <c r="BR146" s="102" t="s">
        <v>286</v>
      </c>
      <c r="BS146" s="103" t="s">
        <v>286</v>
      </c>
      <c r="BT146" s="104" t="s">
        <v>286</v>
      </c>
      <c r="BU146" s="105" t="s">
        <v>286</v>
      </c>
      <c r="BV146" s="2" t="s">
        <v>286</v>
      </c>
      <c r="BW146" s="96"/>
      <c r="BX146" s="286"/>
      <c r="BY146" s="97" t="s">
        <v>286</v>
      </c>
      <c r="BZ146" s="98" t="s">
        <v>286</v>
      </c>
      <c r="CA146" s="99"/>
      <c r="CB146" s="100"/>
      <c r="CC146" s="101" t="s">
        <v>286</v>
      </c>
      <c r="CD146" s="102" t="s">
        <v>286</v>
      </c>
      <c r="CE146" s="103" t="s">
        <v>286</v>
      </c>
      <c r="CF146" s="104" t="s">
        <v>286</v>
      </c>
      <c r="CG146" s="105" t="s">
        <v>286</v>
      </c>
      <c r="CH146" s="2" t="s">
        <v>286</v>
      </c>
      <c r="CI146" s="96"/>
      <c r="CJ146" s="286"/>
      <c r="CK146" s="97" t="s">
        <v>286</v>
      </c>
      <c r="CL146" s="98" t="s">
        <v>286</v>
      </c>
      <c r="CM146" s="99" t="s">
        <v>286</v>
      </c>
      <c r="CN146" s="100" t="s">
        <v>286</v>
      </c>
      <c r="CO146" s="101" t="s">
        <v>286</v>
      </c>
      <c r="CP146" s="102" t="s">
        <v>286</v>
      </c>
      <c r="CQ146" s="103" t="s">
        <v>286</v>
      </c>
      <c r="CR146" s="104" t="s">
        <v>286</v>
      </c>
      <c r="CS146" s="105" t="s">
        <v>286</v>
      </c>
      <c r="CT146" s="2" t="s">
        <v>286</v>
      </c>
      <c r="CU146" s="96"/>
      <c r="CV146" s="286"/>
      <c r="CW146" s="97" t="s">
        <v>286</v>
      </c>
      <c r="CX146" s="98" t="s">
        <v>286</v>
      </c>
      <c r="CY146" s="99" t="s">
        <v>286</v>
      </c>
      <c r="CZ146" s="100" t="s">
        <v>286</v>
      </c>
      <c r="DA146" s="101" t="s">
        <v>286</v>
      </c>
      <c r="DB146" s="102" t="s">
        <v>286</v>
      </c>
      <c r="DC146" s="103" t="s">
        <v>286</v>
      </c>
      <c r="DD146" s="104" t="s">
        <v>286</v>
      </c>
      <c r="DE146" s="105" t="s">
        <v>286</v>
      </c>
      <c r="DF146" s="2" t="s">
        <v>286</v>
      </c>
      <c r="DG146" s="96"/>
      <c r="DH146" s="286"/>
      <c r="DI146" s="97" t="s">
        <v>286</v>
      </c>
      <c r="DJ146" s="98" t="s">
        <v>286</v>
      </c>
      <c r="DK146" s="99" t="s">
        <v>286</v>
      </c>
      <c r="DL146" s="100" t="s">
        <v>286</v>
      </c>
      <c r="DM146" s="101" t="s">
        <v>286</v>
      </c>
      <c r="DN146" s="102" t="s">
        <v>286</v>
      </c>
      <c r="DO146" s="103" t="s">
        <v>286</v>
      </c>
      <c r="DP146" s="104" t="s">
        <v>286</v>
      </c>
      <c r="DQ146" s="105" t="s">
        <v>286</v>
      </c>
      <c r="DR146" s="2" t="s">
        <v>286</v>
      </c>
      <c r="DS146" s="96"/>
      <c r="DT146" s="286"/>
      <c r="DU146" s="97" t="s">
        <v>286</v>
      </c>
      <c r="DV146" s="98" t="s">
        <v>286</v>
      </c>
      <c r="DW146" s="99"/>
      <c r="DX146" s="100"/>
      <c r="DY146" s="101" t="s">
        <v>286</v>
      </c>
      <c r="DZ146" s="102" t="s">
        <v>286</v>
      </c>
      <c r="EA146" s="103" t="s">
        <v>286</v>
      </c>
      <c r="EB146" s="104" t="s">
        <v>286</v>
      </c>
      <c r="EC146" s="105" t="s">
        <v>286</v>
      </c>
      <c r="EE146" s="96"/>
      <c r="EF146" s="286"/>
      <c r="EG146" s="97" t="s">
        <v>286</v>
      </c>
      <c r="EH146" s="98" t="s">
        <v>286</v>
      </c>
      <c r="EI146" s="99" t="s">
        <v>286</v>
      </c>
      <c r="EJ146" s="100" t="s">
        <v>286</v>
      </c>
      <c r="EK146" s="101" t="s">
        <v>286</v>
      </c>
      <c r="EL146" s="102" t="s">
        <v>286</v>
      </c>
      <c r="EM146" s="103" t="s">
        <v>286</v>
      </c>
      <c r="EN146" s="104" t="s">
        <v>286</v>
      </c>
      <c r="EO146" s="105" t="s">
        <v>286</v>
      </c>
      <c r="EQ146" s="96"/>
      <c r="ER146" s="286"/>
      <c r="ES146" s="97" t="s">
        <v>286</v>
      </c>
      <c r="ET146" s="98" t="s">
        <v>286</v>
      </c>
      <c r="EU146" s="99" t="s">
        <v>286</v>
      </c>
      <c r="EV146" s="100" t="s">
        <v>286</v>
      </c>
      <c r="EW146" s="101" t="s">
        <v>286</v>
      </c>
      <c r="EX146" s="102" t="s">
        <v>286</v>
      </c>
      <c r="EY146" s="103" t="s">
        <v>286</v>
      </c>
      <c r="EZ146" s="104" t="s">
        <v>286</v>
      </c>
      <c r="FA146" s="105" t="s">
        <v>286</v>
      </c>
      <c r="FB146" s="2" t="s">
        <v>286</v>
      </c>
      <c r="FC146" s="96"/>
      <c r="FD146" s="286"/>
      <c r="FE146" s="97" t="s">
        <v>286</v>
      </c>
      <c r="FF146" s="98" t="s">
        <v>286</v>
      </c>
      <c r="FG146" s="99" t="s">
        <v>286</v>
      </c>
      <c r="FH146" s="100" t="s">
        <v>286</v>
      </c>
      <c r="FI146" s="101" t="s">
        <v>286</v>
      </c>
      <c r="FJ146" s="102" t="s">
        <v>286</v>
      </c>
      <c r="FK146" s="103" t="s">
        <v>286</v>
      </c>
      <c r="FL146" s="104" t="s">
        <v>286</v>
      </c>
      <c r="FM146" s="105" t="s">
        <v>286</v>
      </c>
      <c r="FO146" s="96"/>
      <c r="FP146" s="286"/>
      <c r="FQ146" s="97" t="s">
        <v>286</v>
      </c>
      <c r="FR146" s="98" t="s">
        <v>286</v>
      </c>
      <c r="FS146" s="99" t="s">
        <v>286</v>
      </c>
      <c r="FT146" s="100" t="s">
        <v>286</v>
      </c>
      <c r="FU146" s="101" t="s">
        <v>286</v>
      </c>
      <c r="FV146" s="102" t="s">
        <v>286</v>
      </c>
      <c r="FW146" s="103" t="s">
        <v>286</v>
      </c>
      <c r="FX146" s="104" t="s">
        <v>286</v>
      </c>
      <c r="FY146" s="105" t="s">
        <v>286</v>
      </c>
      <c r="GA146" s="96"/>
      <c r="GB146" s="286"/>
      <c r="GC146" s="97" t="s">
        <v>286</v>
      </c>
      <c r="GD146" s="98" t="s">
        <v>286</v>
      </c>
      <c r="GE146" s="99" t="s">
        <v>286</v>
      </c>
      <c r="GF146" s="100" t="s">
        <v>286</v>
      </c>
      <c r="GG146" s="101" t="s">
        <v>286</v>
      </c>
      <c r="GH146" s="102" t="s">
        <v>286</v>
      </c>
      <c r="GI146" s="103" t="s">
        <v>286</v>
      </c>
      <c r="GJ146" s="104" t="s">
        <v>286</v>
      </c>
      <c r="GK146" s="105" t="s">
        <v>286</v>
      </c>
      <c r="GL146" s="2" t="s">
        <v>286</v>
      </c>
      <c r="GM146" s="96"/>
      <c r="GN146" s="286"/>
      <c r="GO146" s="97" t="str">
        <f t="shared" si="572"/>
        <v/>
      </c>
      <c r="GP146" s="98" t="str">
        <f t="shared" si="573"/>
        <v/>
      </c>
      <c r="GQ146" s="99" t="str">
        <f t="shared" si="574"/>
        <v/>
      </c>
      <c r="GR146" s="100" t="str">
        <f t="shared" si="575"/>
        <v/>
      </c>
      <c r="GS146" s="101" t="str">
        <f t="shared" si="576"/>
        <v/>
      </c>
      <c r="GT146" s="102" t="str">
        <f t="shared" si="577"/>
        <v/>
      </c>
      <c r="GU146" s="103" t="str">
        <f t="shared" si="578"/>
        <v/>
      </c>
      <c r="GV146" s="104" t="str">
        <f t="shared" si="579"/>
        <v/>
      </c>
      <c r="GW146" s="105" t="str">
        <f t="shared" si="580"/>
        <v/>
      </c>
      <c r="GX146" s="2" t="str">
        <f t="shared" si="581"/>
        <v/>
      </c>
      <c r="GY146" s="96"/>
      <c r="GZ146" s="286"/>
      <c r="HA146" s="97" t="str">
        <f t="shared" si="582"/>
        <v/>
      </c>
      <c r="HB146" s="98" t="str">
        <f t="shared" si="583"/>
        <v/>
      </c>
      <c r="HC146" s="293" t="str">
        <f t="shared" si="430"/>
        <v/>
      </c>
      <c r="HD146" s="293" t="str">
        <f t="shared" si="431"/>
        <v/>
      </c>
      <c r="HE146" s="101" t="str">
        <f t="shared" si="584"/>
        <v/>
      </c>
      <c r="HF146" s="102" t="str">
        <f t="shared" si="585"/>
        <v/>
      </c>
      <c r="HG146" s="103" t="str">
        <f t="shared" si="586"/>
        <v/>
      </c>
      <c r="HH146" s="104" t="str">
        <f t="shared" si="587"/>
        <v/>
      </c>
      <c r="HI146" s="105" t="str">
        <f t="shared" si="588"/>
        <v/>
      </c>
      <c r="HJ146" s="2" t="str">
        <f t="shared" si="589"/>
        <v/>
      </c>
      <c r="HK146" s="96"/>
      <c r="HL146" s="286"/>
      <c r="HM146" s="97" t="str">
        <f t="shared" si="590"/>
        <v/>
      </c>
      <c r="HN146" s="98" t="str">
        <f t="shared" si="591"/>
        <v/>
      </c>
      <c r="HO146" s="293" t="str">
        <f t="shared" si="482"/>
        <v/>
      </c>
      <c r="HP146" s="293" t="str">
        <f t="shared" si="483"/>
        <v/>
      </c>
      <c r="HQ146" s="101" t="str">
        <f t="shared" si="592"/>
        <v/>
      </c>
      <c r="HR146" s="102" t="str">
        <f t="shared" si="593"/>
        <v/>
      </c>
      <c r="HS146" s="103" t="str">
        <f t="shared" si="594"/>
        <v/>
      </c>
      <c r="HT146" s="104" t="str">
        <f t="shared" si="632"/>
        <v/>
      </c>
      <c r="HU146" s="105" t="str">
        <f t="shared" si="595"/>
        <v/>
      </c>
      <c r="HV146" s="2" t="str">
        <f t="shared" si="596"/>
        <v/>
      </c>
      <c r="HW146" s="96"/>
      <c r="HX146" s="286"/>
      <c r="HY146" s="97" t="str">
        <f t="shared" si="597"/>
        <v/>
      </c>
      <c r="HZ146" s="98" t="str">
        <f t="shared" si="598"/>
        <v/>
      </c>
      <c r="IA146" s="293" t="str">
        <f t="shared" si="418"/>
        <v/>
      </c>
      <c r="IB146" s="293" t="str">
        <f t="shared" si="419"/>
        <v/>
      </c>
      <c r="IC146" s="101" t="str">
        <f t="shared" si="599"/>
        <v/>
      </c>
      <c r="ID146" s="102" t="str">
        <f t="shared" si="600"/>
        <v/>
      </c>
      <c r="IE146" s="103" t="str">
        <f t="shared" si="601"/>
        <v/>
      </c>
      <c r="IF146" s="104" t="str">
        <f t="shared" si="602"/>
        <v/>
      </c>
      <c r="IG146" s="105" t="str">
        <f t="shared" si="603"/>
        <v/>
      </c>
      <c r="IH146" s="2" t="str">
        <f t="shared" si="604"/>
        <v/>
      </c>
      <c r="II146" s="96"/>
      <c r="IJ146" s="286"/>
      <c r="IK146" s="291" t="str">
        <f t="shared" si="605"/>
        <v/>
      </c>
      <c r="IL146" s="292" t="str">
        <f t="shared" si="606"/>
        <v/>
      </c>
      <c r="IM146" s="293" t="str">
        <f t="shared" si="607"/>
        <v/>
      </c>
      <c r="IN146" s="293" t="str">
        <f t="shared" si="608"/>
        <v/>
      </c>
      <c r="IO146" s="294" t="str">
        <f t="shared" si="609"/>
        <v/>
      </c>
      <c r="IP146" s="295" t="str">
        <f t="shared" si="610"/>
        <v/>
      </c>
      <c r="IQ146" s="296" t="str">
        <f t="shared" si="611"/>
        <v/>
      </c>
      <c r="IR146" s="297" t="str">
        <f t="shared" si="612"/>
        <v/>
      </c>
      <c r="IS146" s="298" t="str">
        <f t="shared" si="613"/>
        <v/>
      </c>
      <c r="IT146" s="299" t="str">
        <f t="shared" si="614"/>
        <v/>
      </c>
      <c r="IU146" s="300"/>
      <c r="IV146" s="286"/>
      <c r="IW146" s="97" t="str">
        <f t="shared" si="635"/>
        <v/>
      </c>
      <c r="IX146" s="98" t="str">
        <f t="shared" si="636"/>
        <v/>
      </c>
      <c r="IY146" s="293" t="str">
        <f t="shared" si="633"/>
        <v/>
      </c>
      <c r="IZ146" s="293" t="str">
        <f t="shared" si="634"/>
        <v/>
      </c>
      <c r="JA146" s="101" t="str">
        <f t="shared" si="637"/>
        <v/>
      </c>
      <c r="JB146" s="102" t="str">
        <f t="shared" si="638"/>
        <v/>
      </c>
      <c r="JC146" s="103" t="str">
        <f t="shared" si="639"/>
        <v/>
      </c>
      <c r="JD146" s="104" t="str">
        <f t="shared" si="640"/>
        <v/>
      </c>
      <c r="JE146" s="105" t="str">
        <f t="shared" si="641"/>
        <v/>
      </c>
      <c r="JF146" s="2" t="str">
        <f>IF(JH146="","",IF((LEN(JH146)-LEN(SUBSTITUTE(JH146,"male","")))/LEN("male")&gt;1,"!",IF(RIGHT(JH146,1)=")","",IF(RIGHT(JH146,2)=") ","",IF(RIGHT(JH146,2)=").","","!!")))))</f>
        <v/>
      </c>
      <c r="JG146" s="96"/>
      <c r="JH146" s="286"/>
      <c r="JI146" s="106" t="str">
        <f>IF(JM146="","",JI$3)</f>
        <v/>
      </c>
      <c r="JJ146" s="107" t="str">
        <f>IF(JM146="","",JI$1)</f>
        <v/>
      </c>
      <c r="JK146" s="99"/>
      <c r="JL146" s="100"/>
      <c r="JM146" s="108" t="str">
        <f>IF(JT146="","",IF(ISNUMBER(SEARCH(":",JT146)),MID(JT146,FIND(":",JT146)+2,FIND("(",JT146)-FIND(":",JT146)-3),LEFT(JT146,FIND("(",JT146)-2)))</f>
        <v/>
      </c>
      <c r="JN146" s="109" t="str">
        <f>IF(JT146="","",MID(JT146,FIND("(",JT146)+1,4))</f>
        <v/>
      </c>
      <c r="JO146" s="110" t="str">
        <f>IF(ISNUMBER(SEARCH("*female*",JT146)),"female",IF(ISNUMBER(SEARCH("*male*",JT146)),"male",""))</f>
        <v/>
      </c>
      <c r="JP146" s="104" t="str">
        <f>IF(JT146="","",IF(ISERROR(MID(JT146,FIND("male,",JT146)+6,(FIND(")",JT146)-(FIND("male,",JT146)+6))))=TRUE,"missing/error",MID(JT146,FIND("male,",JT146)+6,(FIND(")",JT146)-(FIND("male,",JT146)+6)))))</f>
        <v/>
      </c>
      <c r="JQ146" s="111" t="str">
        <f>IF(JM146="","",(MID(JM146,(SEARCH("^^",SUBSTITUTE(JM146," ","^^",LEN(JM146)-LEN(SUBSTITUTE(JM146," ","")))))+1,99)&amp;"_"&amp;LEFT(JM146,FIND(" ",JM146)-1)&amp;"_"&amp;JN146))</f>
        <v/>
      </c>
      <c r="JR146" s="2" t="str">
        <f>IF(JT146="","",IF((LEN(JT146)-LEN(SUBSTITUTE(JT146,"male","")))/LEN("male")&gt;1,"!",IF(RIGHT(JT146,1)=")","",IF(RIGHT(JT146,2)=") ","",IF(RIGHT(JT146,2)=").","","!!")))))</f>
        <v/>
      </c>
      <c r="JS146" s="96"/>
      <c r="JT146" s="286"/>
      <c r="JU146" s="106" t="str">
        <f>IF(JY146="","",JU$3)</f>
        <v/>
      </c>
      <c r="JV146" s="107" t="str">
        <f>IF(JY146="","",JU$1)</f>
        <v/>
      </c>
      <c r="JW146" s="99"/>
      <c r="JX146" s="100"/>
      <c r="JY146" s="108" t="str">
        <f>IF(KF146="","",IF(ISNUMBER(SEARCH(":",KF146)),MID(KF146,FIND(":",KF146)+2,FIND("(",KF146)-FIND(":",KF146)-3),LEFT(KF146,FIND("(",KF146)-2)))</f>
        <v/>
      </c>
      <c r="JZ146" s="109" t="str">
        <f>IF(KF146="","",MID(KF146,FIND("(",KF146)+1,4))</f>
        <v/>
      </c>
      <c r="KA146" s="110" t="str">
        <f>IF(ISNUMBER(SEARCH("*female*",KF146)),"female",IF(ISNUMBER(SEARCH("*male*",KF146)),"male",""))</f>
        <v/>
      </c>
      <c r="KB146" s="104" t="str">
        <f>IF(KF146="","",IF(ISERROR(MID(KF146,FIND("male,",KF146)+6,(FIND(")",KF146)-(FIND("male,",KF146)+6))))=TRUE,"missing/error",MID(KF146,FIND("male,",KF146)+6,(FIND(")",KF146)-(FIND("male,",KF146)+6)))))</f>
        <v/>
      </c>
      <c r="KC146" s="111" t="str">
        <f>IF(JY146="","",(MID(JY146,(SEARCH("^^",SUBSTITUTE(JY146," ","^^",LEN(JY146)-LEN(SUBSTITUTE(JY146," ","")))))+1,99)&amp;"_"&amp;LEFT(JY146,FIND(" ",JY146)-1)&amp;"_"&amp;JZ146))</f>
        <v/>
      </c>
      <c r="KD146" s="2" t="str">
        <f>IF(KF146="","",IF((LEN(KF146)-LEN(SUBSTITUTE(KF146,"male","")))/LEN("male")&gt;1,"!",IF(RIGHT(KF146,1)=")","",IF(RIGHT(KF146,2)=") ","",IF(RIGHT(KF146,2)=").","","!!")))))</f>
        <v/>
      </c>
      <c r="KE146" s="96"/>
      <c r="KF146" s="286"/>
    </row>
    <row r="147" spans="1:292" ht="13.5" customHeight="1" x14ac:dyDescent="0.2">
      <c r="A147" s="21"/>
      <c r="B147" s="2" t="s">
        <v>415</v>
      </c>
      <c r="C147" s="2" t="s">
        <v>416</v>
      </c>
      <c r="E147" s="97">
        <v>33340</v>
      </c>
      <c r="F147" s="98" t="s">
        <v>288</v>
      </c>
      <c r="G147" s="99">
        <v>32711</v>
      </c>
      <c r="H147" s="100">
        <v>33340</v>
      </c>
      <c r="I147" s="101" t="s">
        <v>1019</v>
      </c>
      <c r="J147" s="102" t="s">
        <v>596</v>
      </c>
      <c r="K147" s="103" t="s">
        <v>531</v>
      </c>
      <c r="L147" s="104" t="s">
        <v>1328</v>
      </c>
      <c r="M147" s="105" t="s">
        <v>1020</v>
      </c>
      <c r="O147" s="96"/>
      <c r="P147" s="286"/>
      <c r="Q147" s="97">
        <v>33718</v>
      </c>
      <c r="R147" s="98" t="s">
        <v>507</v>
      </c>
      <c r="S147" s="99">
        <v>33340</v>
      </c>
      <c r="T147" s="100">
        <v>33718</v>
      </c>
      <c r="U147" s="101" t="s">
        <v>1019</v>
      </c>
      <c r="V147" s="102" t="s">
        <v>596</v>
      </c>
      <c r="W147" s="103" t="s">
        <v>531</v>
      </c>
      <c r="X147" s="104" t="s">
        <v>1328</v>
      </c>
      <c r="Y147" s="105" t="s">
        <v>1020</v>
      </c>
      <c r="Z147" s="2" t="s">
        <v>286</v>
      </c>
      <c r="AA147" s="96"/>
      <c r="AB147" s="286"/>
      <c r="AC147" s="97">
        <v>34056</v>
      </c>
      <c r="AD147" s="98" t="s">
        <v>508</v>
      </c>
      <c r="AE147" s="99">
        <v>33783</v>
      </c>
      <c r="AF147" s="100">
        <v>34056</v>
      </c>
      <c r="AG147" s="101" t="s">
        <v>1021</v>
      </c>
      <c r="AH147" s="102" t="s">
        <v>626</v>
      </c>
      <c r="AI147" s="103" t="s">
        <v>531</v>
      </c>
      <c r="AJ147" s="104" t="s">
        <v>1434</v>
      </c>
      <c r="AK147" s="105" t="s">
        <v>1022</v>
      </c>
      <c r="AM147" s="96"/>
      <c r="AN147" s="286"/>
      <c r="AO147" s="97">
        <v>34464</v>
      </c>
      <c r="AP147" s="98" t="s">
        <v>510</v>
      </c>
      <c r="AQ147" s="99">
        <v>34087</v>
      </c>
      <c r="AR147" s="100">
        <v>34464</v>
      </c>
      <c r="AS147" s="101" t="s">
        <v>1021</v>
      </c>
      <c r="AT147" s="102" t="s">
        <v>626</v>
      </c>
      <c r="AU147" s="103" t="s">
        <v>531</v>
      </c>
      <c r="AV147" s="104" t="s">
        <v>1434</v>
      </c>
      <c r="AW147" s="105" t="s">
        <v>1022</v>
      </c>
      <c r="AX147" s="2" t="s">
        <v>286</v>
      </c>
      <c r="AY147" s="96"/>
      <c r="AZ147" s="286"/>
      <c r="BA147" s="97">
        <v>34716</v>
      </c>
      <c r="BB147" s="98" t="s">
        <v>511</v>
      </c>
      <c r="BC147" s="99">
        <v>34464</v>
      </c>
      <c r="BD147" s="100">
        <v>34716</v>
      </c>
      <c r="BE147" s="101" t="s">
        <v>1023</v>
      </c>
      <c r="BF147" s="102" t="s">
        <v>555</v>
      </c>
      <c r="BG147" s="103" t="s">
        <v>531</v>
      </c>
      <c r="BH147" s="104" t="s">
        <v>1357</v>
      </c>
      <c r="BI147" s="105" t="s">
        <v>1024</v>
      </c>
      <c r="BJ147" s="2" t="s">
        <v>286</v>
      </c>
      <c r="BK147" s="96"/>
      <c r="BL147" s="286"/>
      <c r="BM147" s="97" t="s">
        <v>286</v>
      </c>
      <c r="BN147" s="98" t="s">
        <v>286</v>
      </c>
      <c r="BO147" s="99" t="s">
        <v>286</v>
      </c>
      <c r="BP147" s="100" t="s">
        <v>286</v>
      </c>
      <c r="BQ147" s="101" t="s">
        <v>286</v>
      </c>
      <c r="BR147" s="102" t="s">
        <v>286</v>
      </c>
      <c r="BS147" s="103" t="s">
        <v>286</v>
      </c>
      <c r="BT147" s="104" t="s">
        <v>286</v>
      </c>
      <c r="BU147" s="105" t="s">
        <v>286</v>
      </c>
      <c r="BV147" s="2" t="s">
        <v>286</v>
      </c>
      <c r="BW147" s="96"/>
      <c r="BX147" s="286"/>
      <c r="BY147" s="97" t="s">
        <v>286</v>
      </c>
      <c r="BZ147" s="98" t="s">
        <v>286</v>
      </c>
      <c r="CA147" s="99" t="s">
        <v>286</v>
      </c>
      <c r="CB147" s="100" t="s">
        <v>286</v>
      </c>
      <c r="CC147" s="101" t="s">
        <v>286</v>
      </c>
      <c r="CD147" s="102" t="s">
        <v>286</v>
      </c>
      <c r="CE147" s="103" t="s">
        <v>286</v>
      </c>
      <c r="CF147" s="104" t="s">
        <v>286</v>
      </c>
      <c r="CG147" s="105" t="s">
        <v>286</v>
      </c>
      <c r="CH147" s="2" t="s">
        <v>286</v>
      </c>
      <c r="CI147" s="96"/>
      <c r="CJ147" s="286"/>
      <c r="CK147" s="97">
        <v>36516</v>
      </c>
      <c r="CL147" s="98" t="s">
        <v>514</v>
      </c>
      <c r="CM147" s="99">
        <v>36089</v>
      </c>
      <c r="CN147" s="100">
        <v>36516</v>
      </c>
      <c r="CO147" s="101" t="s">
        <v>1025</v>
      </c>
      <c r="CP147" s="102" t="s">
        <v>555</v>
      </c>
      <c r="CQ147" s="103" t="s">
        <v>531</v>
      </c>
      <c r="CR147" s="104" t="s">
        <v>1372</v>
      </c>
      <c r="CS147" s="105" t="s">
        <v>1026</v>
      </c>
      <c r="CT147" s="2" t="s">
        <v>286</v>
      </c>
      <c r="CU147" s="96"/>
      <c r="CV147" s="286"/>
      <c r="CW147" s="97">
        <v>36641</v>
      </c>
      <c r="CX147" s="98" t="s">
        <v>515</v>
      </c>
      <c r="CY147" s="99">
        <v>36516</v>
      </c>
      <c r="CZ147" s="100">
        <v>36641</v>
      </c>
      <c r="DA147" s="101" t="s">
        <v>905</v>
      </c>
      <c r="DB147" s="102" t="s">
        <v>552</v>
      </c>
      <c r="DC147" s="103" t="s">
        <v>531</v>
      </c>
      <c r="DD147" s="104" t="s">
        <v>1490</v>
      </c>
      <c r="DE147" s="105" t="s">
        <v>906</v>
      </c>
      <c r="DF147" s="2" t="s">
        <v>286</v>
      </c>
      <c r="DG147" s="96"/>
      <c r="DH147" s="286"/>
      <c r="DI147" s="97">
        <v>37053</v>
      </c>
      <c r="DJ147" s="98" t="s">
        <v>516</v>
      </c>
      <c r="DK147" s="99">
        <v>36641</v>
      </c>
      <c r="DL147" s="100">
        <v>37053</v>
      </c>
      <c r="DM147" s="101" t="s">
        <v>1027</v>
      </c>
      <c r="DN147" s="102" t="s">
        <v>626</v>
      </c>
      <c r="DO147" s="103" t="s">
        <v>531</v>
      </c>
      <c r="DP147" s="104" t="s">
        <v>1478</v>
      </c>
      <c r="DQ147" s="105" t="s">
        <v>1028</v>
      </c>
      <c r="DR147" s="2" t="s">
        <v>286</v>
      </c>
      <c r="DS147" s="96"/>
      <c r="DT147" s="286"/>
      <c r="DU147" s="97" t="s">
        <v>286</v>
      </c>
      <c r="DV147" s="98" t="s">
        <v>286</v>
      </c>
      <c r="DW147" s="99" t="s">
        <v>286</v>
      </c>
      <c r="DX147" s="100" t="s">
        <v>286</v>
      </c>
      <c r="DY147" s="101" t="s">
        <v>286</v>
      </c>
      <c r="DZ147" s="102" t="s">
        <v>286</v>
      </c>
      <c r="EA147" s="103" t="s">
        <v>286</v>
      </c>
      <c r="EB147" s="104" t="s">
        <v>286</v>
      </c>
      <c r="EC147" s="105" t="s">
        <v>286</v>
      </c>
      <c r="EE147" s="96"/>
      <c r="EF147" s="286"/>
      <c r="EG147" s="97" t="s">
        <v>286</v>
      </c>
      <c r="EH147" s="98" t="s">
        <v>286</v>
      </c>
      <c r="EI147" s="99" t="s">
        <v>286</v>
      </c>
      <c r="EJ147" s="100" t="s">
        <v>286</v>
      </c>
      <c r="EK147" s="101" t="s">
        <v>286</v>
      </c>
      <c r="EL147" s="102" t="s">
        <v>286</v>
      </c>
      <c r="EM147" s="103" t="s">
        <v>286</v>
      </c>
      <c r="EN147" s="104" t="s">
        <v>286</v>
      </c>
      <c r="EO147" s="105" t="s">
        <v>286</v>
      </c>
      <c r="EQ147" s="96"/>
      <c r="ER147" s="286"/>
      <c r="ES147" s="97" t="s">
        <v>286</v>
      </c>
      <c r="ET147" s="98" t="s">
        <v>286</v>
      </c>
      <c r="EU147" s="99" t="s">
        <v>286</v>
      </c>
      <c r="EV147" s="100" t="s">
        <v>286</v>
      </c>
      <c r="EW147" s="101" t="s">
        <v>286</v>
      </c>
      <c r="EX147" s="102" t="s">
        <v>286</v>
      </c>
      <c r="EY147" s="103" t="s">
        <v>286</v>
      </c>
      <c r="EZ147" s="104" t="s">
        <v>286</v>
      </c>
      <c r="FA147" s="105" t="s">
        <v>286</v>
      </c>
      <c r="FB147" s="2" t="s">
        <v>286</v>
      </c>
      <c r="FC147" s="96"/>
      <c r="FD147" s="286"/>
      <c r="FE147" s="97" t="s">
        <v>286</v>
      </c>
      <c r="FF147" s="98" t="s">
        <v>286</v>
      </c>
      <c r="FG147" s="99" t="s">
        <v>286</v>
      </c>
      <c r="FH147" s="100" t="s">
        <v>286</v>
      </c>
      <c r="FI147" s="101" t="s">
        <v>286</v>
      </c>
      <c r="FJ147" s="102" t="s">
        <v>286</v>
      </c>
      <c r="FK147" s="103" t="s">
        <v>286</v>
      </c>
      <c r="FL147" s="104" t="s">
        <v>286</v>
      </c>
      <c r="FM147" s="105" t="s">
        <v>286</v>
      </c>
      <c r="FO147" s="96"/>
      <c r="FP147" s="286"/>
      <c r="FQ147" s="97" t="s">
        <v>286</v>
      </c>
      <c r="FR147" s="98" t="s">
        <v>286</v>
      </c>
      <c r="FS147" s="99" t="s">
        <v>286</v>
      </c>
      <c r="FT147" s="100" t="s">
        <v>286</v>
      </c>
      <c r="FU147" s="101" t="s">
        <v>286</v>
      </c>
      <c r="FV147" s="102" t="s">
        <v>286</v>
      </c>
      <c r="FW147" s="103" t="s">
        <v>286</v>
      </c>
      <c r="FX147" s="104" t="s">
        <v>286</v>
      </c>
      <c r="FY147" s="105" t="s">
        <v>286</v>
      </c>
      <c r="GA147" s="96"/>
      <c r="GB147" s="286"/>
      <c r="GC147" s="97" t="s">
        <v>286</v>
      </c>
      <c r="GD147" s="98" t="s">
        <v>286</v>
      </c>
      <c r="GE147" s="99" t="s">
        <v>286</v>
      </c>
      <c r="GF147" s="100" t="s">
        <v>286</v>
      </c>
      <c r="GG147" s="101" t="s">
        <v>286</v>
      </c>
      <c r="GH147" s="102" t="s">
        <v>286</v>
      </c>
      <c r="GI147" s="103" t="s">
        <v>286</v>
      </c>
      <c r="GJ147" s="104" t="s">
        <v>286</v>
      </c>
      <c r="GK147" s="105" t="s">
        <v>286</v>
      </c>
      <c r="GL147" s="2" t="s">
        <v>286</v>
      </c>
      <c r="GM147" s="96"/>
      <c r="GN147" s="286"/>
      <c r="GO147" s="97" t="str">
        <f t="shared" si="572"/>
        <v/>
      </c>
      <c r="GP147" s="98" t="str">
        <f t="shared" si="573"/>
        <v/>
      </c>
      <c r="GQ147" s="99" t="str">
        <f t="shared" si="574"/>
        <v/>
      </c>
      <c r="GR147" s="100" t="str">
        <f t="shared" si="575"/>
        <v/>
      </c>
      <c r="GS147" s="101" t="str">
        <f t="shared" si="576"/>
        <v/>
      </c>
      <c r="GT147" s="102" t="str">
        <f t="shared" si="577"/>
        <v/>
      </c>
      <c r="GU147" s="103" t="str">
        <f t="shared" si="578"/>
        <v/>
      </c>
      <c r="GV147" s="104" t="str">
        <f t="shared" si="579"/>
        <v/>
      </c>
      <c r="GW147" s="105" t="str">
        <f t="shared" si="580"/>
        <v/>
      </c>
      <c r="GX147" s="2" t="str">
        <f t="shared" si="581"/>
        <v/>
      </c>
      <c r="GY147" s="96"/>
      <c r="GZ147" s="286"/>
      <c r="HA147" s="97" t="str">
        <f t="shared" si="582"/>
        <v/>
      </c>
      <c r="HB147" s="98" t="str">
        <f t="shared" si="583"/>
        <v/>
      </c>
      <c r="HC147" s="293" t="str">
        <f t="shared" si="430"/>
        <v/>
      </c>
      <c r="HD147" s="293" t="str">
        <f t="shared" si="431"/>
        <v/>
      </c>
      <c r="HE147" s="101" t="str">
        <f t="shared" si="584"/>
        <v/>
      </c>
      <c r="HF147" s="102" t="str">
        <f t="shared" si="585"/>
        <v/>
      </c>
      <c r="HG147" s="103" t="str">
        <f t="shared" si="586"/>
        <v/>
      </c>
      <c r="HH147" s="104" t="str">
        <f t="shared" si="587"/>
        <v/>
      </c>
      <c r="HI147" s="105" t="str">
        <f t="shared" si="588"/>
        <v/>
      </c>
      <c r="HJ147" s="2" t="str">
        <f t="shared" si="589"/>
        <v/>
      </c>
      <c r="HK147" s="96"/>
      <c r="HL147" s="286"/>
      <c r="HM147" s="97" t="str">
        <f t="shared" si="590"/>
        <v/>
      </c>
      <c r="HN147" s="98" t="str">
        <f t="shared" si="591"/>
        <v/>
      </c>
      <c r="HO147" s="293" t="str">
        <f t="shared" si="482"/>
        <v/>
      </c>
      <c r="HP147" s="293" t="str">
        <f t="shared" si="483"/>
        <v/>
      </c>
      <c r="HQ147" s="101" t="str">
        <f t="shared" si="592"/>
        <v/>
      </c>
      <c r="HR147" s="102" t="str">
        <f t="shared" si="593"/>
        <v/>
      </c>
      <c r="HS147" s="103" t="str">
        <f t="shared" si="594"/>
        <v/>
      </c>
      <c r="HT147" s="104" t="str">
        <f t="shared" si="632"/>
        <v/>
      </c>
      <c r="HU147" s="105" t="str">
        <f t="shared" si="595"/>
        <v/>
      </c>
      <c r="HV147" s="2" t="str">
        <f t="shared" si="596"/>
        <v/>
      </c>
      <c r="HW147" s="96"/>
      <c r="HX147" s="286"/>
      <c r="HY147" s="97" t="str">
        <f t="shared" si="597"/>
        <v/>
      </c>
      <c r="HZ147" s="98" t="str">
        <f t="shared" si="598"/>
        <v/>
      </c>
      <c r="IA147" s="293" t="str">
        <f t="shared" si="418"/>
        <v/>
      </c>
      <c r="IB147" s="293" t="str">
        <f t="shared" si="419"/>
        <v/>
      </c>
      <c r="IC147" s="101" t="str">
        <f t="shared" si="599"/>
        <v/>
      </c>
      <c r="ID147" s="102" t="str">
        <f t="shared" si="600"/>
        <v/>
      </c>
      <c r="IE147" s="103" t="str">
        <f t="shared" si="601"/>
        <v/>
      </c>
      <c r="IF147" s="104" t="str">
        <f t="shared" si="602"/>
        <v/>
      </c>
      <c r="IG147" s="105" t="str">
        <f t="shared" si="603"/>
        <v/>
      </c>
      <c r="IH147" s="2" t="str">
        <f t="shared" si="604"/>
        <v/>
      </c>
      <c r="II147" s="96"/>
      <c r="IJ147" s="286"/>
      <c r="IK147" s="291" t="str">
        <f t="shared" si="605"/>
        <v/>
      </c>
      <c r="IL147" s="292" t="str">
        <f t="shared" si="606"/>
        <v/>
      </c>
      <c r="IM147" s="293" t="str">
        <f t="shared" si="607"/>
        <v/>
      </c>
      <c r="IN147" s="293" t="str">
        <f t="shared" si="608"/>
        <v/>
      </c>
      <c r="IO147" s="294" t="str">
        <f t="shared" si="609"/>
        <v/>
      </c>
      <c r="IP147" s="295" t="str">
        <f t="shared" si="610"/>
        <v/>
      </c>
      <c r="IQ147" s="296" t="str">
        <f t="shared" si="611"/>
        <v/>
      </c>
      <c r="IR147" s="297" t="str">
        <f t="shared" si="612"/>
        <v/>
      </c>
      <c r="IS147" s="298" t="str">
        <f t="shared" si="613"/>
        <v/>
      </c>
      <c r="IT147" s="299" t="str">
        <f t="shared" si="614"/>
        <v/>
      </c>
      <c r="IU147" s="300"/>
      <c r="IV147" s="286"/>
      <c r="IW147" s="97" t="str">
        <f t="shared" si="635"/>
        <v/>
      </c>
      <c r="IX147" s="98" t="str">
        <f t="shared" si="636"/>
        <v/>
      </c>
      <c r="IY147" s="293" t="str">
        <f t="shared" si="633"/>
        <v/>
      </c>
      <c r="IZ147" s="293" t="str">
        <f t="shared" si="634"/>
        <v/>
      </c>
      <c r="JA147" s="101" t="str">
        <f t="shared" si="637"/>
        <v/>
      </c>
      <c r="JB147" s="102" t="str">
        <f t="shared" si="638"/>
        <v/>
      </c>
      <c r="JC147" s="103" t="str">
        <f t="shared" si="639"/>
        <v/>
      </c>
      <c r="JD147" s="104" t="str">
        <f t="shared" si="640"/>
        <v/>
      </c>
      <c r="JE147" s="105" t="str">
        <f t="shared" si="641"/>
        <v/>
      </c>
      <c r="JG147" s="4"/>
      <c r="JI147" s="106"/>
      <c r="JJ147" s="107"/>
      <c r="JK147" s="99"/>
      <c r="JL147" s="4"/>
      <c r="JM147" s="108"/>
      <c r="JN147" s="109"/>
      <c r="JO147" s="110"/>
      <c r="JP147" s="104"/>
      <c r="JQ147" s="111"/>
      <c r="JS147" s="4"/>
      <c r="JU147" s="106"/>
      <c r="JV147" s="107"/>
      <c r="JW147" s="99"/>
      <c r="JX147" s="4"/>
      <c r="JY147" s="108"/>
      <c r="JZ147" s="109"/>
      <c r="KA147" s="110"/>
      <c r="KB147" s="104"/>
      <c r="KC147" s="111"/>
      <c r="KE147" s="4"/>
    </row>
    <row r="148" spans="1:292" ht="13.5" customHeight="1" x14ac:dyDescent="0.2">
      <c r="A148" s="21"/>
      <c r="B148" s="2" t="s">
        <v>417</v>
      </c>
      <c r="C148" s="2" t="s">
        <v>418</v>
      </c>
      <c r="E148" s="97" t="s">
        <v>286</v>
      </c>
      <c r="F148" s="98" t="s">
        <v>286</v>
      </c>
      <c r="G148" s="99" t="s">
        <v>286</v>
      </c>
      <c r="H148" s="100" t="s">
        <v>286</v>
      </c>
      <c r="I148" s="101" t="s">
        <v>286</v>
      </c>
      <c r="J148" s="102" t="s">
        <v>286</v>
      </c>
      <c r="K148" s="103" t="s">
        <v>286</v>
      </c>
      <c r="L148" s="104" t="s">
        <v>286</v>
      </c>
      <c r="M148" s="105" t="s">
        <v>286</v>
      </c>
      <c r="O148" s="96"/>
      <c r="P148" s="286"/>
      <c r="Q148" s="97" t="s">
        <v>286</v>
      </c>
      <c r="R148" s="98" t="s">
        <v>286</v>
      </c>
      <c r="S148" s="99" t="s">
        <v>286</v>
      </c>
      <c r="T148" s="100" t="s">
        <v>286</v>
      </c>
      <c r="U148" s="101" t="s">
        <v>286</v>
      </c>
      <c r="V148" s="102" t="s">
        <v>286</v>
      </c>
      <c r="W148" s="103" t="s">
        <v>286</v>
      </c>
      <c r="X148" s="104" t="s">
        <v>286</v>
      </c>
      <c r="Y148" s="105" t="s">
        <v>286</v>
      </c>
      <c r="Z148" s="2" t="s">
        <v>286</v>
      </c>
      <c r="AA148" s="96"/>
      <c r="AB148" s="286"/>
      <c r="AC148" s="97" t="s">
        <v>286</v>
      </c>
      <c r="AD148" s="98" t="s">
        <v>286</v>
      </c>
      <c r="AE148" s="99" t="s">
        <v>286</v>
      </c>
      <c r="AF148" s="100" t="s">
        <v>286</v>
      </c>
      <c r="AG148" s="101" t="s">
        <v>286</v>
      </c>
      <c r="AH148" s="102" t="s">
        <v>286</v>
      </c>
      <c r="AI148" s="103" t="s">
        <v>286</v>
      </c>
      <c r="AJ148" s="104" t="s">
        <v>286</v>
      </c>
      <c r="AK148" s="105" t="s">
        <v>286</v>
      </c>
      <c r="AM148" s="96"/>
      <c r="AN148" s="286"/>
      <c r="AO148" s="97" t="s">
        <v>286</v>
      </c>
      <c r="AP148" s="98" t="s">
        <v>286</v>
      </c>
      <c r="AQ148" s="99" t="s">
        <v>286</v>
      </c>
      <c r="AR148" s="100" t="s">
        <v>286</v>
      </c>
      <c r="AS148" s="101" t="s">
        <v>286</v>
      </c>
      <c r="AT148" s="102" t="s">
        <v>286</v>
      </c>
      <c r="AU148" s="103" t="s">
        <v>286</v>
      </c>
      <c r="AV148" s="104" t="s">
        <v>286</v>
      </c>
      <c r="AW148" s="105" t="s">
        <v>286</v>
      </c>
      <c r="AX148" s="2" t="s">
        <v>286</v>
      </c>
      <c r="AY148" s="96"/>
      <c r="AZ148" s="286"/>
      <c r="BA148" s="97" t="s">
        <v>286</v>
      </c>
      <c r="BB148" s="98" t="s">
        <v>286</v>
      </c>
      <c r="BC148" s="99" t="s">
        <v>286</v>
      </c>
      <c r="BD148" s="100" t="s">
        <v>286</v>
      </c>
      <c r="BE148" s="101" t="s">
        <v>286</v>
      </c>
      <c r="BF148" s="102" t="s">
        <v>286</v>
      </c>
      <c r="BG148" s="103" t="s">
        <v>286</v>
      </c>
      <c r="BH148" s="104" t="s">
        <v>286</v>
      </c>
      <c r="BI148" s="105" t="s">
        <v>286</v>
      </c>
      <c r="BJ148" s="2" t="s">
        <v>286</v>
      </c>
      <c r="BK148" s="96"/>
      <c r="BL148" s="286"/>
      <c r="BM148" s="97">
        <v>35202</v>
      </c>
      <c r="BN148" s="98" t="s">
        <v>512</v>
      </c>
      <c r="BO148" s="99">
        <v>34716</v>
      </c>
      <c r="BP148" s="100">
        <v>35202</v>
      </c>
      <c r="BQ148" s="101" t="s">
        <v>743</v>
      </c>
      <c r="BR148" s="102" t="s">
        <v>548</v>
      </c>
      <c r="BS148" s="103" t="s">
        <v>531</v>
      </c>
      <c r="BT148" s="104" t="s">
        <v>1434</v>
      </c>
      <c r="BU148" s="105" t="s">
        <v>744</v>
      </c>
      <c r="BV148" s="2" t="s">
        <v>286</v>
      </c>
      <c r="BW148" s="96"/>
      <c r="BX148" s="286"/>
      <c r="BY148" s="97" t="s">
        <v>286</v>
      </c>
      <c r="BZ148" s="98" t="s">
        <v>286</v>
      </c>
      <c r="CA148" s="99" t="s">
        <v>286</v>
      </c>
      <c r="CB148" s="100" t="s">
        <v>286</v>
      </c>
      <c r="CC148" s="101" t="s">
        <v>286</v>
      </c>
      <c r="CD148" s="102" t="s">
        <v>286</v>
      </c>
      <c r="CE148" s="103" t="s">
        <v>286</v>
      </c>
      <c r="CF148" s="104" t="s">
        <v>286</v>
      </c>
      <c r="CG148" s="105" t="s">
        <v>286</v>
      </c>
      <c r="CH148" s="2" t="s">
        <v>286</v>
      </c>
      <c r="CI148" s="96"/>
      <c r="CJ148" s="286"/>
      <c r="CK148" s="97" t="s">
        <v>286</v>
      </c>
      <c r="CL148" s="98" t="s">
        <v>286</v>
      </c>
      <c r="CM148" s="99" t="s">
        <v>286</v>
      </c>
      <c r="CN148" s="100" t="s">
        <v>286</v>
      </c>
      <c r="CO148" s="101" t="s">
        <v>286</v>
      </c>
      <c r="CP148" s="102" t="s">
        <v>286</v>
      </c>
      <c r="CQ148" s="103" t="s">
        <v>286</v>
      </c>
      <c r="CR148" s="104" t="s">
        <v>286</v>
      </c>
      <c r="CS148" s="105" t="s">
        <v>286</v>
      </c>
      <c r="CT148" s="2" t="s">
        <v>286</v>
      </c>
      <c r="CU148" s="96"/>
      <c r="CV148" s="286"/>
      <c r="CW148" s="97" t="s">
        <v>286</v>
      </c>
      <c r="CX148" s="98" t="s">
        <v>286</v>
      </c>
      <c r="CY148" s="99" t="s">
        <v>286</v>
      </c>
      <c r="CZ148" s="100" t="s">
        <v>286</v>
      </c>
      <c r="DA148" s="101" t="s">
        <v>286</v>
      </c>
      <c r="DB148" s="102" t="s">
        <v>286</v>
      </c>
      <c r="DC148" s="103" t="s">
        <v>286</v>
      </c>
      <c r="DD148" s="104" t="s">
        <v>286</v>
      </c>
      <c r="DE148" s="105" t="s">
        <v>286</v>
      </c>
      <c r="DF148" s="2" t="s">
        <v>286</v>
      </c>
      <c r="DG148" s="96"/>
      <c r="DH148" s="286"/>
      <c r="DI148" s="97" t="s">
        <v>286</v>
      </c>
      <c r="DJ148" s="98" t="s">
        <v>286</v>
      </c>
      <c r="DK148" s="99" t="s">
        <v>286</v>
      </c>
      <c r="DL148" s="100" t="s">
        <v>286</v>
      </c>
      <c r="DM148" s="101" t="s">
        <v>286</v>
      </c>
      <c r="DN148" s="102" t="s">
        <v>286</v>
      </c>
      <c r="DO148" s="103" t="s">
        <v>286</v>
      </c>
      <c r="DP148" s="104" t="s">
        <v>286</v>
      </c>
      <c r="DQ148" s="105" t="s">
        <v>286</v>
      </c>
      <c r="DR148" s="2" t="s">
        <v>286</v>
      </c>
      <c r="DS148" s="96"/>
      <c r="DT148" s="286"/>
      <c r="DU148" s="97" t="s">
        <v>286</v>
      </c>
      <c r="DV148" s="98" t="s">
        <v>286</v>
      </c>
      <c r="DW148" s="99" t="s">
        <v>286</v>
      </c>
      <c r="DX148" s="100" t="s">
        <v>286</v>
      </c>
      <c r="DY148" s="101" t="s">
        <v>286</v>
      </c>
      <c r="DZ148" s="102" t="s">
        <v>286</v>
      </c>
      <c r="EA148" s="103" t="s">
        <v>286</v>
      </c>
      <c r="EB148" s="104" t="s">
        <v>286</v>
      </c>
      <c r="EC148" s="105" t="s">
        <v>286</v>
      </c>
      <c r="EE148" s="96"/>
      <c r="EF148" s="286"/>
      <c r="EG148" s="97" t="s">
        <v>286</v>
      </c>
      <c r="EH148" s="98" t="s">
        <v>286</v>
      </c>
      <c r="EI148" s="99" t="s">
        <v>286</v>
      </c>
      <c r="EJ148" s="100" t="s">
        <v>286</v>
      </c>
      <c r="EK148" s="101" t="s">
        <v>286</v>
      </c>
      <c r="EL148" s="102" t="s">
        <v>286</v>
      </c>
      <c r="EM148" s="103" t="s">
        <v>286</v>
      </c>
      <c r="EN148" s="104" t="s">
        <v>286</v>
      </c>
      <c r="EO148" s="105" t="s">
        <v>286</v>
      </c>
      <c r="EQ148" s="96"/>
      <c r="ER148" s="286"/>
      <c r="ES148" s="97" t="s">
        <v>286</v>
      </c>
      <c r="ET148" s="98" t="s">
        <v>286</v>
      </c>
      <c r="EU148" s="99" t="s">
        <v>286</v>
      </c>
      <c r="EV148" s="100" t="s">
        <v>286</v>
      </c>
      <c r="EW148" s="101" t="s">
        <v>286</v>
      </c>
      <c r="EX148" s="102" t="s">
        <v>286</v>
      </c>
      <c r="EY148" s="103" t="s">
        <v>286</v>
      </c>
      <c r="EZ148" s="104" t="s">
        <v>286</v>
      </c>
      <c r="FA148" s="105" t="s">
        <v>286</v>
      </c>
      <c r="FB148" s="2" t="s">
        <v>286</v>
      </c>
      <c r="FC148" s="96"/>
      <c r="FD148" s="286"/>
      <c r="FE148" s="97" t="s">
        <v>286</v>
      </c>
      <c r="FF148" s="98" t="s">
        <v>286</v>
      </c>
      <c r="FG148" s="99" t="s">
        <v>286</v>
      </c>
      <c r="FH148" s="100" t="s">
        <v>286</v>
      </c>
      <c r="FI148" s="101" t="s">
        <v>286</v>
      </c>
      <c r="FJ148" s="102" t="s">
        <v>286</v>
      </c>
      <c r="FK148" s="103" t="s">
        <v>286</v>
      </c>
      <c r="FL148" s="104" t="s">
        <v>286</v>
      </c>
      <c r="FM148" s="105" t="s">
        <v>286</v>
      </c>
      <c r="FO148" s="96"/>
      <c r="FP148" s="286"/>
      <c r="FQ148" s="97" t="s">
        <v>286</v>
      </c>
      <c r="FR148" s="98" t="s">
        <v>286</v>
      </c>
      <c r="FS148" s="99" t="s">
        <v>286</v>
      </c>
      <c r="FT148" s="100" t="s">
        <v>286</v>
      </c>
      <c r="FU148" s="101" t="s">
        <v>286</v>
      </c>
      <c r="FV148" s="102" t="s">
        <v>286</v>
      </c>
      <c r="FW148" s="103" t="s">
        <v>286</v>
      </c>
      <c r="FX148" s="104" t="s">
        <v>286</v>
      </c>
      <c r="FY148" s="105" t="s">
        <v>286</v>
      </c>
      <c r="GA148" s="96"/>
      <c r="GB148" s="286"/>
      <c r="GC148" s="97" t="s">
        <v>286</v>
      </c>
      <c r="GD148" s="98" t="s">
        <v>286</v>
      </c>
      <c r="GE148" s="99" t="s">
        <v>286</v>
      </c>
      <c r="GF148" s="100" t="s">
        <v>286</v>
      </c>
      <c r="GG148" s="101" t="s">
        <v>286</v>
      </c>
      <c r="GH148" s="102" t="s">
        <v>286</v>
      </c>
      <c r="GI148" s="103" t="s">
        <v>286</v>
      </c>
      <c r="GJ148" s="104" t="s">
        <v>286</v>
      </c>
      <c r="GK148" s="105" t="s">
        <v>286</v>
      </c>
      <c r="GL148" s="2" t="s">
        <v>286</v>
      </c>
      <c r="GM148" s="96"/>
      <c r="GN148" s="286"/>
      <c r="GO148" s="97" t="str">
        <f t="shared" si="572"/>
        <v/>
      </c>
      <c r="GP148" s="98" t="str">
        <f t="shared" si="573"/>
        <v/>
      </c>
      <c r="GQ148" s="99" t="str">
        <f t="shared" si="574"/>
        <v/>
      </c>
      <c r="GR148" s="100" t="str">
        <f t="shared" si="575"/>
        <v/>
      </c>
      <c r="GS148" s="101" t="str">
        <f t="shared" si="576"/>
        <v/>
      </c>
      <c r="GT148" s="102" t="str">
        <f t="shared" si="577"/>
        <v/>
      </c>
      <c r="GU148" s="103" t="str">
        <f t="shared" si="578"/>
        <v/>
      </c>
      <c r="GV148" s="104" t="str">
        <f t="shared" si="579"/>
        <v/>
      </c>
      <c r="GW148" s="105" t="str">
        <f t="shared" si="580"/>
        <v/>
      </c>
      <c r="GX148" s="2" t="str">
        <f t="shared" si="581"/>
        <v/>
      </c>
      <c r="GY148" s="96"/>
      <c r="GZ148" s="286"/>
      <c r="HA148" s="97" t="str">
        <f t="shared" si="582"/>
        <v/>
      </c>
      <c r="HB148" s="98" t="str">
        <f t="shared" si="583"/>
        <v/>
      </c>
      <c r="HC148" s="293" t="str">
        <f t="shared" si="430"/>
        <v/>
      </c>
      <c r="HD148" s="293" t="str">
        <f t="shared" si="431"/>
        <v/>
      </c>
      <c r="HE148" s="101" t="str">
        <f t="shared" si="584"/>
        <v/>
      </c>
      <c r="HF148" s="102" t="str">
        <f t="shared" si="585"/>
        <v/>
      </c>
      <c r="HG148" s="103" t="str">
        <f t="shared" si="586"/>
        <v/>
      </c>
      <c r="HH148" s="104" t="str">
        <f t="shared" si="587"/>
        <v/>
      </c>
      <c r="HI148" s="105" t="str">
        <f t="shared" si="588"/>
        <v/>
      </c>
      <c r="HJ148" s="2" t="str">
        <f t="shared" si="589"/>
        <v/>
      </c>
      <c r="HK148" s="96"/>
      <c r="HL148" s="286"/>
      <c r="HM148" s="97" t="str">
        <f t="shared" si="590"/>
        <v/>
      </c>
      <c r="HN148" s="98" t="str">
        <f t="shared" si="591"/>
        <v/>
      </c>
      <c r="HO148" s="293" t="str">
        <f t="shared" si="482"/>
        <v/>
      </c>
      <c r="HP148" s="293" t="str">
        <f t="shared" si="483"/>
        <v/>
      </c>
      <c r="HQ148" s="101" t="str">
        <f t="shared" si="592"/>
        <v/>
      </c>
      <c r="HR148" s="102" t="str">
        <f t="shared" si="593"/>
        <v/>
      </c>
      <c r="HS148" s="103" t="str">
        <f t="shared" si="594"/>
        <v/>
      </c>
      <c r="HT148" s="104" t="str">
        <f t="shared" si="632"/>
        <v/>
      </c>
      <c r="HU148" s="105" t="str">
        <f t="shared" si="595"/>
        <v/>
      </c>
      <c r="HV148" s="2" t="str">
        <f t="shared" si="596"/>
        <v/>
      </c>
      <c r="HW148" s="96"/>
      <c r="HX148" s="286"/>
      <c r="HY148" s="97" t="str">
        <f t="shared" si="597"/>
        <v/>
      </c>
      <c r="HZ148" s="98" t="str">
        <f t="shared" si="598"/>
        <v/>
      </c>
      <c r="IA148" s="293" t="str">
        <f t="shared" ref="IA148:IA184" si="642">IF(IC148="","",HY$2)</f>
        <v/>
      </c>
      <c r="IB148" s="293" t="str">
        <f t="shared" ref="IB148:IB184" si="643">IF(IC148="","",HY$3)</f>
        <v/>
      </c>
      <c r="IC148" s="101" t="str">
        <f t="shared" si="599"/>
        <v/>
      </c>
      <c r="ID148" s="102" t="str">
        <f t="shared" si="600"/>
        <v/>
      </c>
      <c r="IE148" s="103" t="str">
        <f t="shared" si="601"/>
        <v/>
      </c>
      <c r="IF148" s="104" t="str">
        <f t="shared" si="602"/>
        <v/>
      </c>
      <c r="IG148" s="105" t="str">
        <f t="shared" si="603"/>
        <v/>
      </c>
      <c r="IH148" s="2" t="str">
        <f t="shared" si="604"/>
        <v/>
      </c>
      <c r="II148" s="96"/>
      <c r="IJ148" s="286"/>
      <c r="IK148" s="291" t="str">
        <f t="shared" si="605"/>
        <v/>
      </c>
      <c r="IL148" s="292" t="str">
        <f t="shared" si="606"/>
        <v/>
      </c>
      <c r="IM148" s="293" t="str">
        <f t="shared" si="607"/>
        <v/>
      </c>
      <c r="IN148" s="293" t="str">
        <f t="shared" si="608"/>
        <v/>
      </c>
      <c r="IO148" s="294" t="str">
        <f t="shared" si="609"/>
        <v/>
      </c>
      <c r="IP148" s="295" t="str">
        <f t="shared" si="610"/>
        <v/>
      </c>
      <c r="IQ148" s="296" t="str">
        <f t="shared" si="611"/>
        <v/>
      </c>
      <c r="IR148" s="297" t="str">
        <f t="shared" si="612"/>
        <v/>
      </c>
      <c r="IS148" s="298" t="str">
        <f t="shared" si="613"/>
        <v/>
      </c>
      <c r="IT148" s="299" t="str">
        <f t="shared" si="614"/>
        <v/>
      </c>
      <c r="IU148" s="300"/>
      <c r="IV148" s="286"/>
      <c r="IW148" s="97" t="str">
        <f t="shared" si="635"/>
        <v/>
      </c>
      <c r="IX148" s="98" t="str">
        <f t="shared" si="636"/>
        <v/>
      </c>
      <c r="IY148" s="293" t="str">
        <f t="shared" si="633"/>
        <v/>
      </c>
      <c r="IZ148" s="293" t="str">
        <f t="shared" si="634"/>
        <v/>
      </c>
      <c r="JA148" s="101" t="str">
        <f t="shared" si="637"/>
        <v/>
      </c>
      <c r="JB148" s="102" t="str">
        <f t="shared" si="638"/>
        <v/>
      </c>
      <c r="JC148" s="103" t="str">
        <f t="shared" si="639"/>
        <v/>
      </c>
      <c r="JD148" s="104" t="str">
        <f t="shared" si="640"/>
        <v/>
      </c>
      <c r="JE148" s="105" t="str">
        <f t="shared" si="641"/>
        <v/>
      </c>
      <c r="JG148" s="4"/>
      <c r="JI148" s="106"/>
      <c r="JJ148" s="107"/>
      <c r="JK148" s="99"/>
      <c r="JL148" s="4"/>
      <c r="JM148" s="108"/>
      <c r="JN148" s="109"/>
      <c r="JO148" s="110"/>
      <c r="JP148" s="104"/>
      <c r="JQ148" s="111"/>
      <c r="JS148" s="4"/>
      <c r="JU148" s="106"/>
      <c r="JV148" s="107"/>
      <c r="JW148" s="99"/>
      <c r="JX148" s="4"/>
      <c r="JY148" s="108"/>
      <c r="JZ148" s="109"/>
      <c r="KA148" s="110"/>
      <c r="KB148" s="104"/>
      <c r="KC148" s="111"/>
      <c r="KE148" s="4"/>
    </row>
    <row r="149" spans="1:292" ht="13.5" customHeight="1" x14ac:dyDescent="0.2">
      <c r="A149" s="21"/>
      <c r="B149" s="2" t="s">
        <v>419</v>
      </c>
      <c r="C149" s="2" t="s">
        <v>420</v>
      </c>
      <c r="E149" s="97" t="s">
        <v>286</v>
      </c>
      <c r="F149" s="98" t="s">
        <v>286</v>
      </c>
      <c r="G149" s="99" t="s">
        <v>286</v>
      </c>
      <c r="H149" s="100" t="s">
        <v>286</v>
      </c>
      <c r="I149" s="101" t="s">
        <v>286</v>
      </c>
      <c r="J149" s="102" t="s">
        <v>286</v>
      </c>
      <c r="K149" s="103" t="s">
        <v>286</v>
      </c>
      <c r="L149" s="104" t="s">
        <v>286</v>
      </c>
      <c r="M149" s="105" t="s">
        <v>286</v>
      </c>
      <c r="O149" s="96"/>
      <c r="P149" s="286"/>
      <c r="Q149" s="97" t="s">
        <v>286</v>
      </c>
      <c r="R149" s="98" t="s">
        <v>286</v>
      </c>
      <c r="S149" s="99" t="s">
        <v>286</v>
      </c>
      <c r="T149" s="100" t="s">
        <v>286</v>
      </c>
      <c r="U149" s="101" t="s">
        <v>286</v>
      </c>
      <c r="V149" s="102" t="s">
        <v>286</v>
      </c>
      <c r="W149" s="103" t="s">
        <v>286</v>
      </c>
      <c r="X149" s="104" t="s">
        <v>286</v>
      </c>
      <c r="Y149" s="105" t="s">
        <v>286</v>
      </c>
      <c r="Z149" s="2" t="s">
        <v>286</v>
      </c>
      <c r="AA149" s="96"/>
      <c r="AB149" s="286"/>
      <c r="AC149" s="97" t="s">
        <v>286</v>
      </c>
      <c r="AD149" s="98" t="s">
        <v>286</v>
      </c>
      <c r="AE149" s="99" t="s">
        <v>286</v>
      </c>
      <c r="AF149" s="100" t="s">
        <v>286</v>
      </c>
      <c r="AG149" s="101" t="s">
        <v>286</v>
      </c>
      <c r="AH149" s="102" t="s">
        <v>286</v>
      </c>
      <c r="AI149" s="103" t="s">
        <v>286</v>
      </c>
      <c r="AJ149" s="104" t="s">
        <v>286</v>
      </c>
      <c r="AK149" s="105" t="s">
        <v>286</v>
      </c>
      <c r="AM149" s="96"/>
      <c r="AN149" s="286"/>
      <c r="AO149" s="97" t="s">
        <v>286</v>
      </c>
      <c r="AP149" s="98" t="s">
        <v>286</v>
      </c>
      <c r="AQ149" s="99" t="s">
        <v>286</v>
      </c>
      <c r="AR149" s="100" t="s">
        <v>286</v>
      </c>
      <c r="AS149" s="101" t="s">
        <v>286</v>
      </c>
      <c r="AT149" s="102" t="s">
        <v>286</v>
      </c>
      <c r="AU149" s="103" t="s">
        <v>286</v>
      </c>
      <c r="AV149" s="104" t="s">
        <v>286</v>
      </c>
      <c r="AW149" s="105" t="s">
        <v>286</v>
      </c>
      <c r="AX149" s="2" t="s">
        <v>286</v>
      </c>
      <c r="AY149" s="96"/>
      <c r="AZ149" s="286"/>
      <c r="BA149" s="97" t="s">
        <v>286</v>
      </c>
      <c r="BB149" s="98" t="s">
        <v>286</v>
      </c>
      <c r="BC149" s="99" t="s">
        <v>286</v>
      </c>
      <c r="BD149" s="100" t="s">
        <v>286</v>
      </c>
      <c r="BE149" s="101" t="s">
        <v>286</v>
      </c>
      <c r="BF149" s="102" t="s">
        <v>286</v>
      </c>
      <c r="BG149" s="103" t="s">
        <v>286</v>
      </c>
      <c r="BH149" s="104" t="s">
        <v>286</v>
      </c>
      <c r="BI149" s="105" t="s">
        <v>286</v>
      </c>
      <c r="BJ149" s="2" t="s">
        <v>286</v>
      </c>
      <c r="BK149" s="96"/>
      <c r="BL149" s="286"/>
      <c r="BM149" s="97" t="s">
        <v>286</v>
      </c>
      <c r="BN149" s="98" t="s">
        <v>286</v>
      </c>
      <c r="BO149" s="99" t="s">
        <v>286</v>
      </c>
      <c r="BP149" s="100" t="s">
        <v>286</v>
      </c>
      <c r="BQ149" s="101" t="s">
        <v>286</v>
      </c>
      <c r="BR149" s="102" t="s">
        <v>286</v>
      </c>
      <c r="BS149" s="103" t="s">
        <v>286</v>
      </c>
      <c r="BT149" s="104" t="s">
        <v>286</v>
      </c>
      <c r="BU149" s="105" t="s">
        <v>286</v>
      </c>
      <c r="BV149" s="2" t="s">
        <v>286</v>
      </c>
      <c r="BW149" s="96"/>
      <c r="BX149" s="286"/>
      <c r="BY149" s="97">
        <v>36089</v>
      </c>
      <c r="BZ149" s="98" t="s">
        <v>513</v>
      </c>
      <c r="CA149" s="99">
        <v>35202</v>
      </c>
      <c r="CB149" s="100">
        <v>35383</v>
      </c>
      <c r="CC149" s="101" t="s">
        <v>1029</v>
      </c>
      <c r="CD149" s="102" t="s">
        <v>734</v>
      </c>
      <c r="CE149" s="103" t="s">
        <v>531</v>
      </c>
      <c r="CF149" s="104" t="s">
        <v>1434</v>
      </c>
      <c r="CG149" s="105" t="s">
        <v>1030</v>
      </c>
      <c r="CH149" s="2" t="s">
        <v>286</v>
      </c>
      <c r="CI149" s="96" t="s">
        <v>525</v>
      </c>
      <c r="CJ149" s="286"/>
      <c r="CK149" s="97" t="s">
        <v>286</v>
      </c>
      <c r="CL149" s="98" t="s">
        <v>286</v>
      </c>
      <c r="CM149" s="99" t="s">
        <v>286</v>
      </c>
      <c r="CN149" s="100" t="s">
        <v>286</v>
      </c>
      <c r="CO149" s="101" t="s">
        <v>286</v>
      </c>
      <c r="CP149" s="102" t="s">
        <v>286</v>
      </c>
      <c r="CQ149" s="103" t="s">
        <v>286</v>
      </c>
      <c r="CR149" s="104" t="s">
        <v>286</v>
      </c>
      <c r="CS149" s="105" t="s">
        <v>286</v>
      </c>
      <c r="CT149" s="2" t="s">
        <v>286</v>
      </c>
      <c r="CU149" s="96"/>
      <c r="CV149" s="286"/>
      <c r="CW149" s="97" t="s">
        <v>286</v>
      </c>
      <c r="CX149" s="98" t="s">
        <v>286</v>
      </c>
      <c r="CY149" s="99" t="s">
        <v>286</v>
      </c>
      <c r="CZ149" s="100" t="s">
        <v>286</v>
      </c>
      <c r="DA149" s="101" t="s">
        <v>286</v>
      </c>
      <c r="DB149" s="102" t="s">
        <v>286</v>
      </c>
      <c r="DC149" s="103" t="s">
        <v>286</v>
      </c>
      <c r="DD149" s="104" t="s">
        <v>286</v>
      </c>
      <c r="DE149" s="105" t="s">
        <v>286</v>
      </c>
      <c r="DF149" s="2" t="s">
        <v>286</v>
      </c>
      <c r="DG149" s="96"/>
      <c r="DH149" s="286"/>
      <c r="DI149" s="97" t="s">
        <v>286</v>
      </c>
      <c r="DJ149" s="98" t="s">
        <v>286</v>
      </c>
      <c r="DK149" s="99" t="s">
        <v>286</v>
      </c>
      <c r="DL149" s="100" t="s">
        <v>286</v>
      </c>
      <c r="DM149" s="101" t="s">
        <v>286</v>
      </c>
      <c r="DN149" s="102" t="s">
        <v>286</v>
      </c>
      <c r="DO149" s="103" t="s">
        <v>286</v>
      </c>
      <c r="DP149" s="104" t="s">
        <v>286</v>
      </c>
      <c r="DQ149" s="105" t="s">
        <v>286</v>
      </c>
      <c r="DR149" s="2" t="s">
        <v>286</v>
      </c>
      <c r="DS149" s="96"/>
      <c r="DT149" s="286"/>
      <c r="DU149" s="97" t="s">
        <v>286</v>
      </c>
      <c r="DV149" s="98" t="s">
        <v>286</v>
      </c>
      <c r="DW149" s="99" t="s">
        <v>286</v>
      </c>
      <c r="DX149" s="100" t="s">
        <v>286</v>
      </c>
      <c r="DY149" s="101" t="s">
        <v>286</v>
      </c>
      <c r="DZ149" s="102" t="s">
        <v>286</v>
      </c>
      <c r="EA149" s="103" t="s">
        <v>286</v>
      </c>
      <c r="EB149" s="104" t="s">
        <v>286</v>
      </c>
      <c r="EC149" s="105" t="s">
        <v>286</v>
      </c>
      <c r="EE149" s="96"/>
      <c r="EF149" s="286"/>
      <c r="EG149" s="97" t="s">
        <v>286</v>
      </c>
      <c r="EH149" s="98" t="s">
        <v>286</v>
      </c>
      <c r="EI149" s="99" t="s">
        <v>286</v>
      </c>
      <c r="EJ149" s="100" t="s">
        <v>286</v>
      </c>
      <c r="EK149" s="101" t="s">
        <v>286</v>
      </c>
      <c r="EL149" s="102" t="s">
        <v>286</v>
      </c>
      <c r="EM149" s="103" t="s">
        <v>286</v>
      </c>
      <c r="EN149" s="104" t="s">
        <v>286</v>
      </c>
      <c r="EO149" s="105" t="s">
        <v>286</v>
      </c>
      <c r="EQ149" s="96"/>
      <c r="ER149" s="286"/>
      <c r="ES149" s="97" t="s">
        <v>286</v>
      </c>
      <c r="ET149" s="98" t="s">
        <v>286</v>
      </c>
      <c r="EU149" s="99" t="s">
        <v>286</v>
      </c>
      <c r="EV149" s="100" t="s">
        <v>286</v>
      </c>
      <c r="EW149" s="101" t="s">
        <v>286</v>
      </c>
      <c r="EX149" s="102" t="s">
        <v>286</v>
      </c>
      <c r="EY149" s="103" t="s">
        <v>286</v>
      </c>
      <c r="EZ149" s="104" t="s">
        <v>286</v>
      </c>
      <c r="FA149" s="105" t="s">
        <v>286</v>
      </c>
      <c r="FB149" s="2" t="s">
        <v>286</v>
      </c>
      <c r="FC149" s="96"/>
      <c r="FD149" s="286"/>
      <c r="FE149" s="97" t="s">
        <v>286</v>
      </c>
      <c r="FF149" s="98" t="s">
        <v>286</v>
      </c>
      <c r="FG149" s="99" t="s">
        <v>286</v>
      </c>
      <c r="FH149" s="100" t="s">
        <v>286</v>
      </c>
      <c r="FI149" s="101" t="s">
        <v>286</v>
      </c>
      <c r="FJ149" s="102" t="s">
        <v>286</v>
      </c>
      <c r="FK149" s="103" t="s">
        <v>286</v>
      </c>
      <c r="FL149" s="104" t="s">
        <v>286</v>
      </c>
      <c r="FM149" s="105" t="s">
        <v>286</v>
      </c>
      <c r="FO149" s="96"/>
      <c r="FP149" s="286"/>
      <c r="FQ149" s="97" t="s">
        <v>286</v>
      </c>
      <c r="FR149" s="98" t="s">
        <v>286</v>
      </c>
      <c r="FS149" s="99" t="s">
        <v>286</v>
      </c>
      <c r="FT149" s="100" t="s">
        <v>286</v>
      </c>
      <c r="FU149" s="101" t="s">
        <v>286</v>
      </c>
      <c r="FV149" s="102" t="s">
        <v>286</v>
      </c>
      <c r="FW149" s="103" t="s">
        <v>286</v>
      </c>
      <c r="FX149" s="104" t="s">
        <v>286</v>
      </c>
      <c r="FY149" s="105" t="s">
        <v>286</v>
      </c>
      <c r="GA149" s="96"/>
      <c r="GB149" s="286"/>
      <c r="GC149" s="97" t="s">
        <v>286</v>
      </c>
      <c r="GD149" s="98" t="s">
        <v>286</v>
      </c>
      <c r="GE149" s="99" t="s">
        <v>286</v>
      </c>
      <c r="GF149" s="100" t="s">
        <v>286</v>
      </c>
      <c r="GG149" s="101" t="s">
        <v>286</v>
      </c>
      <c r="GH149" s="102" t="s">
        <v>286</v>
      </c>
      <c r="GI149" s="103" t="s">
        <v>286</v>
      </c>
      <c r="GJ149" s="104" t="s">
        <v>286</v>
      </c>
      <c r="GK149" s="105" t="s">
        <v>286</v>
      </c>
      <c r="GL149" s="2" t="s">
        <v>286</v>
      </c>
      <c r="GM149" s="96"/>
      <c r="GN149" s="286"/>
      <c r="GO149" s="97" t="str">
        <f t="shared" si="572"/>
        <v/>
      </c>
      <c r="GP149" s="98" t="str">
        <f t="shared" si="573"/>
        <v/>
      </c>
      <c r="GQ149" s="99" t="str">
        <f t="shared" si="574"/>
        <v/>
      </c>
      <c r="GR149" s="100" t="str">
        <f t="shared" si="575"/>
        <v/>
      </c>
      <c r="GS149" s="101" t="str">
        <f t="shared" si="576"/>
        <v/>
      </c>
      <c r="GT149" s="102" t="str">
        <f t="shared" si="577"/>
        <v/>
      </c>
      <c r="GU149" s="103" t="str">
        <f t="shared" si="578"/>
        <v/>
      </c>
      <c r="GV149" s="104" t="str">
        <f t="shared" si="579"/>
        <v/>
      </c>
      <c r="GW149" s="105" t="str">
        <f t="shared" si="580"/>
        <v/>
      </c>
      <c r="GX149" s="2" t="str">
        <f t="shared" si="581"/>
        <v/>
      </c>
      <c r="GY149" s="96"/>
      <c r="GZ149" s="286"/>
      <c r="HA149" s="97" t="str">
        <f t="shared" si="582"/>
        <v/>
      </c>
      <c r="HB149" s="98" t="str">
        <f t="shared" si="583"/>
        <v/>
      </c>
      <c r="HC149" s="293" t="str">
        <f t="shared" ref="HC149:HC153" si="644">IF(HE149="","",HA$2)</f>
        <v/>
      </c>
      <c r="HD149" s="293" t="str">
        <f t="shared" ref="HD149:HD153" si="645">IF(HE149="","",HA$3)</f>
        <v/>
      </c>
      <c r="HE149" s="101" t="str">
        <f t="shared" si="584"/>
        <v/>
      </c>
      <c r="HF149" s="102" t="str">
        <f t="shared" si="585"/>
        <v/>
      </c>
      <c r="HG149" s="103" t="str">
        <f t="shared" si="586"/>
        <v/>
      </c>
      <c r="HH149" s="104" t="str">
        <f t="shared" si="587"/>
        <v/>
      </c>
      <c r="HI149" s="105" t="str">
        <f t="shared" si="588"/>
        <v/>
      </c>
      <c r="HJ149" s="2" t="str">
        <f t="shared" si="589"/>
        <v/>
      </c>
      <c r="HK149" s="96"/>
      <c r="HL149" s="286"/>
      <c r="HM149" s="97" t="str">
        <f t="shared" si="590"/>
        <v/>
      </c>
      <c r="HN149" s="98" t="str">
        <f t="shared" si="591"/>
        <v/>
      </c>
      <c r="HO149" s="293" t="str">
        <f t="shared" si="482"/>
        <v/>
      </c>
      <c r="HP149" s="293" t="str">
        <f t="shared" si="483"/>
        <v/>
      </c>
      <c r="HQ149" s="101" t="str">
        <f t="shared" si="592"/>
        <v/>
      </c>
      <c r="HR149" s="102" t="str">
        <f t="shared" si="593"/>
        <v/>
      </c>
      <c r="HS149" s="103" t="str">
        <f t="shared" si="594"/>
        <v/>
      </c>
      <c r="HT149" s="104" t="str">
        <f t="shared" si="632"/>
        <v/>
      </c>
      <c r="HU149" s="105" t="str">
        <f t="shared" si="595"/>
        <v/>
      </c>
      <c r="HV149" s="2" t="str">
        <f t="shared" si="596"/>
        <v/>
      </c>
      <c r="HW149" s="96"/>
      <c r="HX149" s="286"/>
      <c r="HY149" s="97" t="str">
        <f t="shared" si="597"/>
        <v/>
      </c>
      <c r="HZ149" s="98" t="str">
        <f t="shared" si="598"/>
        <v/>
      </c>
      <c r="IA149" s="293" t="str">
        <f t="shared" si="642"/>
        <v/>
      </c>
      <c r="IB149" s="293" t="str">
        <f t="shared" si="643"/>
        <v/>
      </c>
      <c r="IC149" s="101" t="str">
        <f t="shared" si="599"/>
        <v/>
      </c>
      <c r="ID149" s="102" t="str">
        <f t="shared" si="600"/>
        <v/>
      </c>
      <c r="IE149" s="103" t="str">
        <f t="shared" si="601"/>
        <v/>
      </c>
      <c r="IF149" s="104" t="str">
        <f t="shared" si="602"/>
        <v/>
      </c>
      <c r="IG149" s="105" t="str">
        <f t="shared" si="603"/>
        <v/>
      </c>
      <c r="IH149" s="2" t="str">
        <f t="shared" si="604"/>
        <v/>
      </c>
      <c r="II149" s="96"/>
      <c r="IJ149" s="286"/>
      <c r="IK149" s="291" t="str">
        <f t="shared" si="605"/>
        <v/>
      </c>
      <c r="IL149" s="292" t="str">
        <f t="shared" si="606"/>
        <v/>
      </c>
      <c r="IM149" s="293" t="str">
        <f t="shared" si="607"/>
        <v/>
      </c>
      <c r="IN149" s="293" t="str">
        <f t="shared" si="608"/>
        <v/>
      </c>
      <c r="IO149" s="294" t="str">
        <f t="shared" si="609"/>
        <v/>
      </c>
      <c r="IP149" s="295" t="str">
        <f t="shared" si="610"/>
        <v/>
      </c>
      <c r="IQ149" s="296" t="str">
        <f t="shared" si="611"/>
        <v/>
      </c>
      <c r="IR149" s="297" t="str">
        <f t="shared" si="612"/>
        <v/>
      </c>
      <c r="IS149" s="298" t="str">
        <f t="shared" si="613"/>
        <v/>
      </c>
      <c r="IT149" s="299" t="str">
        <f t="shared" si="614"/>
        <v/>
      </c>
      <c r="IU149" s="300"/>
      <c r="IV149" s="286"/>
      <c r="IW149" s="97" t="str">
        <f t="shared" si="635"/>
        <v/>
      </c>
      <c r="IX149" s="98" t="str">
        <f t="shared" si="636"/>
        <v/>
      </c>
      <c r="IY149" s="293" t="str">
        <f t="shared" si="633"/>
        <v/>
      </c>
      <c r="IZ149" s="293" t="str">
        <f t="shared" si="634"/>
        <v/>
      </c>
      <c r="JA149" s="101" t="str">
        <f t="shared" si="637"/>
        <v/>
      </c>
      <c r="JB149" s="102" t="str">
        <f t="shared" si="638"/>
        <v/>
      </c>
      <c r="JC149" s="103" t="str">
        <f t="shared" si="639"/>
        <v/>
      </c>
      <c r="JD149" s="104" t="str">
        <f t="shared" si="640"/>
        <v/>
      </c>
      <c r="JE149" s="105" t="str">
        <f t="shared" si="641"/>
        <v/>
      </c>
      <c r="JG149" s="4"/>
      <c r="JI149" s="106"/>
      <c r="JJ149" s="107"/>
      <c r="JK149" s="99"/>
      <c r="JL149" s="4"/>
      <c r="JM149" s="108"/>
      <c r="JN149" s="109"/>
      <c r="JO149" s="110"/>
      <c r="JP149" s="104"/>
      <c r="JQ149" s="111"/>
      <c r="JS149" s="4"/>
      <c r="JU149" s="106"/>
      <c r="JV149" s="107"/>
      <c r="JW149" s="99"/>
      <c r="JX149" s="4"/>
      <c r="JY149" s="108"/>
      <c r="JZ149" s="109"/>
      <c r="KA149" s="110"/>
      <c r="KB149" s="104"/>
      <c r="KC149" s="111"/>
      <c r="KE149" s="4"/>
    </row>
    <row r="150" spans="1:292" ht="13.5" customHeight="1" x14ac:dyDescent="0.2">
      <c r="A150" s="21"/>
      <c r="B150" s="2" t="s">
        <v>419</v>
      </c>
      <c r="C150" s="2" t="s">
        <v>420</v>
      </c>
      <c r="E150" s="97" t="s">
        <v>286</v>
      </c>
      <c r="F150" s="98" t="s">
        <v>286</v>
      </c>
      <c r="G150" s="99" t="s">
        <v>286</v>
      </c>
      <c r="H150" s="100" t="s">
        <v>286</v>
      </c>
      <c r="I150" s="101" t="s">
        <v>286</v>
      </c>
      <c r="J150" s="102" t="s">
        <v>286</v>
      </c>
      <c r="K150" s="103" t="s">
        <v>286</v>
      </c>
      <c r="L150" s="104" t="s">
        <v>286</v>
      </c>
      <c r="M150" s="105" t="s">
        <v>286</v>
      </c>
      <c r="O150" s="96"/>
      <c r="P150" s="286"/>
      <c r="Q150" s="97" t="s">
        <v>286</v>
      </c>
      <c r="R150" s="98" t="s">
        <v>286</v>
      </c>
      <c r="S150" s="99" t="s">
        <v>286</v>
      </c>
      <c r="T150" s="100" t="s">
        <v>286</v>
      </c>
      <c r="U150" s="101" t="s">
        <v>286</v>
      </c>
      <c r="V150" s="102" t="s">
        <v>286</v>
      </c>
      <c r="W150" s="103" t="s">
        <v>286</v>
      </c>
      <c r="X150" s="104" t="s">
        <v>286</v>
      </c>
      <c r="Y150" s="105" t="s">
        <v>286</v>
      </c>
      <c r="Z150" s="2" t="s">
        <v>286</v>
      </c>
      <c r="AA150" s="96"/>
      <c r="AB150" s="286"/>
      <c r="AC150" s="97" t="s">
        <v>286</v>
      </c>
      <c r="AD150" s="98" t="s">
        <v>286</v>
      </c>
      <c r="AE150" s="99" t="s">
        <v>286</v>
      </c>
      <c r="AF150" s="100" t="s">
        <v>286</v>
      </c>
      <c r="AG150" s="101" t="s">
        <v>286</v>
      </c>
      <c r="AH150" s="102" t="s">
        <v>286</v>
      </c>
      <c r="AI150" s="103" t="s">
        <v>286</v>
      </c>
      <c r="AJ150" s="104" t="s">
        <v>286</v>
      </c>
      <c r="AK150" s="105" t="s">
        <v>286</v>
      </c>
      <c r="AM150" s="96"/>
      <c r="AN150" s="286"/>
      <c r="AO150" s="97" t="s">
        <v>286</v>
      </c>
      <c r="AP150" s="98" t="s">
        <v>286</v>
      </c>
      <c r="AQ150" s="99" t="s">
        <v>286</v>
      </c>
      <c r="AR150" s="100" t="s">
        <v>286</v>
      </c>
      <c r="AS150" s="101" t="s">
        <v>286</v>
      </c>
      <c r="AT150" s="102" t="s">
        <v>286</v>
      </c>
      <c r="AU150" s="103" t="s">
        <v>286</v>
      </c>
      <c r="AV150" s="104" t="s">
        <v>286</v>
      </c>
      <c r="AW150" s="105" t="s">
        <v>286</v>
      </c>
      <c r="AX150" s="2" t="s">
        <v>286</v>
      </c>
      <c r="AY150" s="96"/>
      <c r="AZ150" s="286"/>
      <c r="BA150" s="97" t="s">
        <v>286</v>
      </c>
      <c r="BB150" s="98" t="s">
        <v>286</v>
      </c>
      <c r="BC150" s="99" t="s">
        <v>286</v>
      </c>
      <c r="BD150" s="100" t="s">
        <v>286</v>
      </c>
      <c r="BE150" s="101" t="s">
        <v>286</v>
      </c>
      <c r="BF150" s="102" t="s">
        <v>286</v>
      </c>
      <c r="BG150" s="103" t="s">
        <v>286</v>
      </c>
      <c r="BH150" s="104" t="s">
        <v>286</v>
      </c>
      <c r="BI150" s="105" t="s">
        <v>286</v>
      </c>
      <c r="BJ150" s="2" t="s">
        <v>286</v>
      </c>
      <c r="BK150" s="96"/>
      <c r="BL150" s="286"/>
      <c r="BM150" s="97" t="s">
        <v>286</v>
      </c>
      <c r="BN150" s="98" t="s">
        <v>286</v>
      </c>
      <c r="BO150" s="99" t="s">
        <v>286</v>
      </c>
      <c r="BP150" s="100" t="s">
        <v>286</v>
      </c>
      <c r="BQ150" s="101" t="s">
        <v>286</v>
      </c>
      <c r="BR150" s="102" t="s">
        <v>286</v>
      </c>
      <c r="BS150" s="103" t="s">
        <v>286</v>
      </c>
      <c r="BT150" s="104" t="s">
        <v>286</v>
      </c>
      <c r="BU150" s="105" t="s">
        <v>286</v>
      </c>
      <c r="BV150" s="2" t="s">
        <v>286</v>
      </c>
      <c r="BW150" s="96"/>
      <c r="BX150" s="286"/>
      <c r="BY150" s="97">
        <v>36089</v>
      </c>
      <c r="BZ150" s="98" t="s">
        <v>513</v>
      </c>
      <c r="CA150" s="99">
        <v>35383</v>
      </c>
      <c r="CB150" s="100">
        <v>36089</v>
      </c>
      <c r="CC150" s="101" t="s">
        <v>1031</v>
      </c>
      <c r="CD150" s="102" t="s">
        <v>558</v>
      </c>
      <c r="CE150" s="103" t="s">
        <v>531</v>
      </c>
      <c r="CF150" s="104" t="s">
        <v>1434</v>
      </c>
      <c r="CG150" s="105" t="s">
        <v>1032</v>
      </c>
      <c r="CH150" s="2" t="s">
        <v>286</v>
      </c>
      <c r="CI150" s="96"/>
      <c r="CJ150" s="286"/>
      <c r="CK150" s="97" t="s">
        <v>286</v>
      </c>
      <c r="CL150" s="98" t="s">
        <v>286</v>
      </c>
      <c r="CM150" s="99" t="s">
        <v>286</v>
      </c>
      <c r="CN150" s="100" t="s">
        <v>286</v>
      </c>
      <c r="CO150" s="101" t="s">
        <v>286</v>
      </c>
      <c r="CP150" s="102" t="s">
        <v>286</v>
      </c>
      <c r="CQ150" s="103" t="s">
        <v>286</v>
      </c>
      <c r="CR150" s="104" t="s">
        <v>286</v>
      </c>
      <c r="CS150" s="105" t="s">
        <v>286</v>
      </c>
      <c r="CT150" s="2" t="s">
        <v>286</v>
      </c>
      <c r="CU150" s="96"/>
      <c r="CV150" s="286"/>
      <c r="CW150" s="97" t="s">
        <v>286</v>
      </c>
      <c r="CX150" s="98" t="s">
        <v>286</v>
      </c>
      <c r="CY150" s="99" t="s">
        <v>286</v>
      </c>
      <c r="CZ150" s="100" t="s">
        <v>286</v>
      </c>
      <c r="DA150" s="101" t="s">
        <v>286</v>
      </c>
      <c r="DB150" s="102" t="s">
        <v>286</v>
      </c>
      <c r="DC150" s="103" t="s">
        <v>286</v>
      </c>
      <c r="DD150" s="104" t="s">
        <v>286</v>
      </c>
      <c r="DE150" s="105" t="s">
        <v>286</v>
      </c>
      <c r="DF150" s="2" t="s">
        <v>286</v>
      </c>
      <c r="DG150" s="96"/>
      <c r="DH150" s="286"/>
      <c r="DI150" s="97" t="s">
        <v>286</v>
      </c>
      <c r="DJ150" s="98" t="s">
        <v>286</v>
      </c>
      <c r="DK150" s="99" t="s">
        <v>286</v>
      </c>
      <c r="DL150" s="100" t="s">
        <v>286</v>
      </c>
      <c r="DM150" s="101" t="s">
        <v>286</v>
      </c>
      <c r="DN150" s="102" t="s">
        <v>286</v>
      </c>
      <c r="DO150" s="103" t="s">
        <v>286</v>
      </c>
      <c r="DP150" s="104" t="s">
        <v>286</v>
      </c>
      <c r="DQ150" s="105" t="s">
        <v>286</v>
      </c>
      <c r="DR150" s="2" t="s">
        <v>286</v>
      </c>
      <c r="DS150" s="96"/>
      <c r="DT150" s="286"/>
      <c r="DU150" s="97" t="s">
        <v>286</v>
      </c>
      <c r="DV150" s="98" t="s">
        <v>286</v>
      </c>
      <c r="DW150" s="99" t="s">
        <v>286</v>
      </c>
      <c r="DX150" s="100" t="s">
        <v>286</v>
      </c>
      <c r="DY150" s="101" t="s">
        <v>286</v>
      </c>
      <c r="DZ150" s="102" t="s">
        <v>286</v>
      </c>
      <c r="EA150" s="103" t="s">
        <v>286</v>
      </c>
      <c r="EB150" s="104" t="s">
        <v>286</v>
      </c>
      <c r="EC150" s="105" t="s">
        <v>286</v>
      </c>
      <c r="EE150" s="96"/>
      <c r="EF150" s="286"/>
      <c r="EG150" s="97" t="s">
        <v>286</v>
      </c>
      <c r="EH150" s="98" t="s">
        <v>286</v>
      </c>
      <c r="EI150" s="99" t="s">
        <v>286</v>
      </c>
      <c r="EJ150" s="100" t="s">
        <v>286</v>
      </c>
      <c r="EK150" s="101" t="s">
        <v>286</v>
      </c>
      <c r="EL150" s="102" t="s">
        <v>286</v>
      </c>
      <c r="EM150" s="103" t="s">
        <v>286</v>
      </c>
      <c r="EN150" s="104" t="s">
        <v>286</v>
      </c>
      <c r="EO150" s="105" t="s">
        <v>286</v>
      </c>
      <c r="EQ150" s="96"/>
      <c r="ER150" s="286"/>
      <c r="ES150" s="97" t="s">
        <v>286</v>
      </c>
      <c r="ET150" s="98" t="s">
        <v>286</v>
      </c>
      <c r="EU150" s="99" t="s">
        <v>286</v>
      </c>
      <c r="EV150" s="100" t="s">
        <v>286</v>
      </c>
      <c r="EW150" s="101" t="s">
        <v>286</v>
      </c>
      <c r="EX150" s="102" t="s">
        <v>286</v>
      </c>
      <c r="EY150" s="103" t="s">
        <v>286</v>
      </c>
      <c r="EZ150" s="104" t="s">
        <v>286</v>
      </c>
      <c r="FA150" s="105" t="s">
        <v>286</v>
      </c>
      <c r="FB150" s="2" t="s">
        <v>286</v>
      </c>
      <c r="FC150" s="96"/>
      <c r="FD150" s="286"/>
      <c r="FE150" s="97" t="s">
        <v>286</v>
      </c>
      <c r="FF150" s="98" t="s">
        <v>286</v>
      </c>
      <c r="FG150" s="99" t="s">
        <v>286</v>
      </c>
      <c r="FH150" s="100" t="s">
        <v>286</v>
      </c>
      <c r="FI150" s="101" t="s">
        <v>286</v>
      </c>
      <c r="FJ150" s="102" t="s">
        <v>286</v>
      </c>
      <c r="FK150" s="103" t="s">
        <v>286</v>
      </c>
      <c r="FL150" s="104" t="s">
        <v>286</v>
      </c>
      <c r="FM150" s="105" t="s">
        <v>286</v>
      </c>
      <c r="FO150" s="96"/>
      <c r="FP150" s="286"/>
      <c r="FQ150" s="97" t="s">
        <v>286</v>
      </c>
      <c r="FR150" s="98" t="s">
        <v>286</v>
      </c>
      <c r="FS150" s="99" t="s">
        <v>286</v>
      </c>
      <c r="FT150" s="100" t="s">
        <v>286</v>
      </c>
      <c r="FU150" s="101" t="s">
        <v>286</v>
      </c>
      <c r="FV150" s="102" t="s">
        <v>286</v>
      </c>
      <c r="FW150" s="103" t="s">
        <v>286</v>
      </c>
      <c r="FX150" s="104" t="s">
        <v>286</v>
      </c>
      <c r="FY150" s="105" t="s">
        <v>286</v>
      </c>
      <c r="GA150" s="96"/>
      <c r="GB150" s="286"/>
      <c r="GC150" s="97" t="s">
        <v>286</v>
      </c>
      <c r="GD150" s="98" t="s">
        <v>286</v>
      </c>
      <c r="GE150" s="99" t="s">
        <v>286</v>
      </c>
      <c r="GF150" s="100" t="s">
        <v>286</v>
      </c>
      <c r="GG150" s="101" t="s">
        <v>286</v>
      </c>
      <c r="GH150" s="102" t="s">
        <v>286</v>
      </c>
      <c r="GI150" s="103" t="s">
        <v>286</v>
      </c>
      <c r="GJ150" s="104" t="s">
        <v>286</v>
      </c>
      <c r="GK150" s="105" t="s">
        <v>286</v>
      </c>
      <c r="GL150" s="2" t="s">
        <v>286</v>
      </c>
      <c r="GM150" s="96"/>
      <c r="GN150" s="286"/>
      <c r="GO150" s="97" t="str">
        <f t="shared" ref="GO150:GO168" si="646">IF(GS150="","",GO$3)</f>
        <v/>
      </c>
      <c r="GP150" s="98" t="str">
        <f t="shared" ref="GP150:GP168" si="647">IF(GS150="","",GO$1)</f>
        <v/>
      </c>
      <c r="GQ150" s="99" t="str">
        <f t="shared" si="574"/>
        <v/>
      </c>
      <c r="GR150" s="100" t="str">
        <f t="shared" si="575"/>
        <v/>
      </c>
      <c r="GS150" s="101" t="str">
        <f t="shared" ref="GS150:GS168" si="648">IF(GZ150="","",IF(ISNUMBER(SEARCH(":",GZ150)),MID(GZ150,FIND(":",GZ150)+2,FIND("(",GZ150)-FIND(":",GZ150)-3),LEFT(GZ150,FIND("(",GZ150)-2)))</f>
        <v/>
      </c>
      <c r="GT150" s="102" t="str">
        <f t="shared" ref="GT150:GT168" si="649">IF(GZ150="","",MID(GZ150,FIND("(",GZ150)+1,4))</f>
        <v/>
      </c>
      <c r="GU150" s="103" t="str">
        <f t="shared" ref="GU150:GU168" si="650">IF(ISNUMBER(SEARCH("*female*",GZ150)),"female",IF(ISNUMBER(SEARCH("*male*",GZ150)),"male",""))</f>
        <v/>
      </c>
      <c r="GV150" s="104" t="str">
        <f t="shared" ref="GV150:GV168" si="651">IF(GZ150="","",IF(ISERROR(MID(GZ150,FIND("male,",GZ150)+6,(FIND(")",GZ150)-(FIND("male,",GZ150)+6))))=TRUE,"missing/error",MID(GZ150,FIND("male,",GZ150)+6,(FIND(")",GZ150)-(FIND("male,",GZ150)+6)))))</f>
        <v/>
      </c>
      <c r="GW150" s="105" t="str">
        <f t="shared" ref="GW150:GW168" si="652">IF(GS150="","",(MID(GS150,(SEARCH("^^",SUBSTITUTE(GS150," ","^^",LEN(GS150)-LEN(SUBSTITUTE(GS150," ","")))))+1,99)&amp;"_"&amp;LEFT(GS150,FIND(" ",GS150)-1)&amp;"_"&amp;GT150))</f>
        <v/>
      </c>
      <c r="GX150" s="2" t="str">
        <f t="shared" ref="GX150:GX168" si="653">IF(GZ150="","",IF((LEN(GZ150)-LEN(SUBSTITUTE(GZ150,"male","")))/LEN("male")&gt;1,"!",IF(RIGHT(GZ150,1)=")","",IF(RIGHT(GZ150,2)=") ","",IF(RIGHT(GZ150,2)=").","","!!")))))</f>
        <v/>
      </c>
      <c r="GY150" s="96"/>
      <c r="GZ150" s="286"/>
      <c r="HA150" s="97" t="str">
        <f t="shared" ref="HA150:HA168" si="654">IF(HE150="","",HA$3)</f>
        <v/>
      </c>
      <c r="HB150" s="98" t="str">
        <f t="shared" ref="HB150:HB168" si="655">IF(HE150="","",HA$1)</f>
        <v/>
      </c>
      <c r="HC150" s="293" t="str">
        <f t="shared" si="644"/>
        <v/>
      </c>
      <c r="HD150" s="293" t="str">
        <f t="shared" si="645"/>
        <v/>
      </c>
      <c r="HE150" s="101" t="str">
        <f t="shared" ref="HE150:HE168" si="656">IF(HL150="","",IF(ISNUMBER(SEARCH(":",HL150)),MID(HL150,FIND(":",HL150)+2,FIND("(",HL150)-FIND(":",HL150)-3),LEFT(HL150,FIND("(",HL150)-2)))</f>
        <v/>
      </c>
      <c r="HF150" s="102" t="str">
        <f t="shared" ref="HF150:HF168" si="657">IF(HL150="","",MID(HL150,FIND("(",HL150)+1,4))</f>
        <v/>
      </c>
      <c r="HG150" s="103" t="str">
        <f t="shared" ref="HG150:HG168" si="658">IF(ISNUMBER(SEARCH("*female*",HL150)),"female",IF(ISNUMBER(SEARCH("*male*",HL150)),"male",""))</f>
        <v/>
      </c>
      <c r="HH150" s="104" t="str">
        <f t="shared" ref="HH150:HH168" si="659">IF(HL150="","",IF(ISERROR(MID(HL150,FIND("male,",HL150)+6,(FIND(")",HL150)-(FIND("male,",HL150)+6))))=TRUE,"missing/error",MID(HL150,FIND("male,",HL150)+6,(FIND(")",HL150)-(FIND("male,",HL150)+6)))))</f>
        <v/>
      </c>
      <c r="HI150" s="105" t="str">
        <f t="shared" ref="HI150:HI168" si="660">IF(HE150="","",(MID(HE150,(SEARCH("^^",SUBSTITUTE(HE150," ","^^",LEN(HE150)-LEN(SUBSTITUTE(HE150," ","")))))+1,99)&amp;"_"&amp;LEFT(HE150,FIND(" ",HE150)-1)&amp;"_"&amp;HF150))</f>
        <v/>
      </c>
      <c r="HJ150" s="2" t="str">
        <f t="shared" ref="HJ150:HJ168" si="661">IF(HL150="","",IF((LEN(HL150)-LEN(SUBSTITUTE(HL150,"male","")))/LEN("male")&gt;1,"!",IF(RIGHT(HL150,1)=")","",IF(RIGHT(HL150,2)=") ","",IF(RIGHT(HL150,2)=").","","!!")))))</f>
        <v/>
      </c>
      <c r="HK150" s="96"/>
      <c r="HL150" s="286"/>
      <c r="HM150" s="97" t="str">
        <f t="shared" si="590"/>
        <v/>
      </c>
      <c r="HN150" s="98" t="str">
        <f t="shared" si="591"/>
        <v/>
      </c>
      <c r="HO150" s="293" t="str">
        <f t="shared" si="482"/>
        <v/>
      </c>
      <c r="HP150" s="293" t="str">
        <f t="shared" si="483"/>
        <v/>
      </c>
      <c r="HQ150" s="101" t="str">
        <f t="shared" si="592"/>
        <v/>
      </c>
      <c r="HR150" s="102" t="str">
        <f t="shared" si="593"/>
        <v/>
      </c>
      <c r="HS150" s="103" t="str">
        <f t="shared" si="594"/>
        <v/>
      </c>
      <c r="HT150" s="104" t="str">
        <f t="shared" si="632"/>
        <v/>
      </c>
      <c r="HU150" s="105" t="str">
        <f t="shared" si="595"/>
        <v/>
      </c>
      <c r="HV150" s="2" t="str">
        <f t="shared" si="596"/>
        <v/>
      </c>
      <c r="HW150" s="96"/>
      <c r="HX150" s="286"/>
      <c r="HY150" s="97" t="str">
        <f t="shared" si="597"/>
        <v/>
      </c>
      <c r="HZ150" s="98" t="str">
        <f t="shared" si="598"/>
        <v/>
      </c>
      <c r="IA150" s="293" t="str">
        <f t="shared" si="642"/>
        <v/>
      </c>
      <c r="IB150" s="293" t="str">
        <f t="shared" si="643"/>
        <v/>
      </c>
      <c r="IC150" s="101" t="str">
        <f t="shared" si="599"/>
        <v/>
      </c>
      <c r="ID150" s="102" t="str">
        <f t="shared" si="600"/>
        <v/>
      </c>
      <c r="IE150" s="103" t="str">
        <f t="shared" si="601"/>
        <v/>
      </c>
      <c r="IF150" s="104" t="str">
        <f t="shared" si="602"/>
        <v/>
      </c>
      <c r="IG150" s="105" t="str">
        <f t="shared" si="603"/>
        <v/>
      </c>
      <c r="IH150" s="2" t="str">
        <f t="shared" si="604"/>
        <v/>
      </c>
      <c r="II150" s="96"/>
      <c r="IJ150" s="286"/>
      <c r="IK150" s="291" t="str">
        <f t="shared" ref="IK150:IK168" si="662">IF(IO150="","",IK$3)</f>
        <v/>
      </c>
      <c r="IL150" s="292" t="str">
        <f t="shared" ref="IL150:IL168" si="663">IF(IO150="","",IK$1)</f>
        <v/>
      </c>
      <c r="IM150" s="293" t="str">
        <f t="shared" ref="IM150:IM168" si="664">IF(IO150="","",IK$2)</f>
        <v/>
      </c>
      <c r="IN150" s="293" t="str">
        <f t="shared" ref="IN150:IN168" si="665">IF(IO150="","",IK$3)</f>
        <v/>
      </c>
      <c r="IO150" s="294" t="str">
        <f t="shared" ref="IO150:IO168" si="666">IF(IV150="","",IF(ISNUMBER(SEARCH(":",IV150)),MID(IV150,FIND(":",IV150)+2,FIND("(",IV150)-FIND(":",IV150)-3),LEFT(IV150,FIND("(",IV150)-2)))</f>
        <v/>
      </c>
      <c r="IP150" s="295" t="str">
        <f t="shared" ref="IP150:IP168" si="667">IF(IV150="","",MID(IV150,FIND("(",IV150)+1,4))</f>
        <v/>
      </c>
      <c r="IQ150" s="296" t="str">
        <f t="shared" ref="IQ150:IQ168" si="668">IF(ISNUMBER(SEARCH("*female*",IV150)),"female",IF(ISNUMBER(SEARCH("*male*",IV150)),"male",""))</f>
        <v/>
      </c>
      <c r="IR150" s="297" t="str">
        <f t="shared" ref="IR150:IR168" si="669">IF(IV150="","",IF(ISERROR(MID(IV150,FIND("male,",IV150)+6,(FIND(")",IV150)-(FIND("male,",IV150)+6))))=TRUE,"missing/error",MID(IV150,FIND("male,",IV150)+6,(FIND(")",IV150)-(FIND("male,",IV150)+6)))))</f>
        <v/>
      </c>
      <c r="IS150" s="298" t="str">
        <f t="shared" ref="IS150:IS168" si="670">IF(IO150="","",(MID(IO150,(SEARCH("^^",SUBSTITUTE(IO150," ","^^",LEN(IO150)-LEN(SUBSTITUTE(IO150," ","")))))+1,99)&amp;"_"&amp;LEFT(IO150,FIND(" ",IO150)-1)&amp;"_"&amp;IP150))</f>
        <v/>
      </c>
      <c r="IT150" s="299" t="str">
        <f t="shared" ref="IT150:IT168" si="671">IF(IV150="","",IF((LEN(IV150)-LEN(SUBSTITUTE(IV150,"male","")))/LEN("male")&gt;1,"!",IF(RIGHT(IV150,1)=")","",IF(RIGHT(IV150,2)=") ","",IF(RIGHT(IV150,2)=").","","!!")))))</f>
        <v/>
      </c>
      <c r="IU150" s="300"/>
      <c r="IV150" s="286"/>
      <c r="IW150" s="97" t="str">
        <f t="shared" si="635"/>
        <v/>
      </c>
      <c r="IX150" s="98" t="str">
        <f t="shared" si="636"/>
        <v/>
      </c>
      <c r="IY150" s="293" t="str">
        <f t="shared" si="633"/>
        <v/>
      </c>
      <c r="IZ150" s="293" t="str">
        <f t="shared" si="634"/>
        <v/>
      </c>
      <c r="JA150" s="101" t="str">
        <f t="shared" si="637"/>
        <v/>
      </c>
      <c r="JB150" s="102" t="str">
        <f t="shared" si="638"/>
        <v/>
      </c>
      <c r="JC150" s="103" t="str">
        <f t="shared" si="639"/>
        <v/>
      </c>
      <c r="JD150" s="104" t="str">
        <f t="shared" si="640"/>
        <v/>
      </c>
      <c r="JE150" s="105" t="str">
        <f t="shared" si="641"/>
        <v/>
      </c>
      <c r="JG150" s="4"/>
      <c r="JI150" s="106"/>
      <c r="JJ150" s="107"/>
      <c r="JK150" s="99"/>
      <c r="JL150" s="4"/>
      <c r="JM150" s="108"/>
      <c r="JN150" s="109"/>
      <c r="JO150" s="110"/>
      <c r="JP150" s="104"/>
      <c r="JQ150" s="111"/>
      <c r="JS150" s="4"/>
      <c r="JU150" s="106"/>
      <c r="JV150" s="107"/>
      <c r="JW150" s="99"/>
      <c r="JX150" s="4"/>
      <c r="JY150" s="108"/>
      <c r="JZ150" s="109"/>
      <c r="KA150" s="110"/>
      <c r="KB150" s="104"/>
      <c r="KC150" s="111"/>
      <c r="KE150" s="4"/>
    </row>
    <row r="151" spans="1:292" ht="13.5" customHeight="1" x14ac:dyDescent="0.2">
      <c r="A151" s="21"/>
      <c r="B151" s="2" t="s">
        <v>447</v>
      </c>
      <c r="C151" s="2" t="s">
        <v>448</v>
      </c>
      <c r="E151" s="97" t="s">
        <v>286</v>
      </c>
      <c r="F151" s="98" t="s">
        <v>286</v>
      </c>
      <c r="G151" s="99"/>
      <c r="H151" s="100"/>
      <c r="I151" s="101" t="s">
        <v>286</v>
      </c>
      <c r="J151" s="102" t="s">
        <v>286</v>
      </c>
      <c r="K151" s="103" t="s">
        <v>286</v>
      </c>
      <c r="L151" s="104" t="s">
        <v>286</v>
      </c>
      <c r="M151" s="105" t="s">
        <v>286</v>
      </c>
      <c r="O151" s="96"/>
      <c r="P151" s="286"/>
      <c r="Q151" s="97" t="s">
        <v>286</v>
      </c>
      <c r="R151" s="98" t="s">
        <v>286</v>
      </c>
      <c r="S151" s="99" t="s">
        <v>286</v>
      </c>
      <c r="T151" s="100" t="s">
        <v>286</v>
      </c>
      <c r="U151" s="101" t="s">
        <v>286</v>
      </c>
      <c r="V151" s="102" t="s">
        <v>286</v>
      </c>
      <c r="W151" s="103" t="s">
        <v>286</v>
      </c>
      <c r="X151" s="104" t="s">
        <v>286</v>
      </c>
      <c r="Y151" s="105" t="s">
        <v>286</v>
      </c>
      <c r="Z151" s="2" t="s">
        <v>286</v>
      </c>
      <c r="AA151" s="96"/>
      <c r="AB151" s="286"/>
      <c r="AC151" s="97" t="s">
        <v>286</v>
      </c>
      <c r="AD151" s="98" t="s">
        <v>286</v>
      </c>
      <c r="AE151" s="99" t="s">
        <v>286</v>
      </c>
      <c r="AF151" s="100" t="s">
        <v>286</v>
      </c>
      <c r="AG151" s="101" t="s">
        <v>286</v>
      </c>
      <c r="AH151" s="102" t="s">
        <v>286</v>
      </c>
      <c r="AI151" s="103" t="s">
        <v>286</v>
      </c>
      <c r="AJ151" s="104" t="s">
        <v>286</v>
      </c>
      <c r="AK151" s="105" t="s">
        <v>286</v>
      </c>
      <c r="AM151" s="96"/>
      <c r="AN151" s="286"/>
      <c r="AO151" s="97" t="s">
        <v>286</v>
      </c>
      <c r="AP151" s="98" t="s">
        <v>286</v>
      </c>
      <c r="AQ151" s="99" t="s">
        <v>286</v>
      </c>
      <c r="AR151" s="100" t="s">
        <v>286</v>
      </c>
      <c r="AS151" s="101" t="s">
        <v>286</v>
      </c>
      <c r="AT151" s="102" t="s">
        <v>286</v>
      </c>
      <c r="AU151" s="103" t="s">
        <v>286</v>
      </c>
      <c r="AV151" s="104" t="s">
        <v>286</v>
      </c>
      <c r="AW151" s="105" t="s">
        <v>286</v>
      </c>
      <c r="AX151" s="2" t="s">
        <v>286</v>
      </c>
      <c r="AY151" s="96"/>
      <c r="AZ151" s="286"/>
      <c r="BA151" s="97" t="s">
        <v>286</v>
      </c>
      <c r="BB151" s="98" t="s">
        <v>286</v>
      </c>
      <c r="BC151" s="99" t="s">
        <v>286</v>
      </c>
      <c r="BD151" s="100" t="s">
        <v>286</v>
      </c>
      <c r="BE151" s="101" t="s">
        <v>286</v>
      </c>
      <c r="BF151" s="102" t="s">
        <v>286</v>
      </c>
      <c r="BG151" s="103" t="s">
        <v>286</v>
      </c>
      <c r="BH151" s="104" t="s">
        <v>286</v>
      </c>
      <c r="BI151" s="105" t="s">
        <v>286</v>
      </c>
      <c r="BJ151" s="2" t="s">
        <v>286</v>
      </c>
      <c r="BK151" s="96"/>
      <c r="BL151" s="286"/>
      <c r="BM151" s="97" t="s">
        <v>286</v>
      </c>
      <c r="BN151" s="98" t="s">
        <v>286</v>
      </c>
      <c r="BO151" s="99" t="s">
        <v>286</v>
      </c>
      <c r="BP151" s="100" t="s">
        <v>286</v>
      </c>
      <c r="BQ151" s="101" t="s">
        <v>286</v>
      </c>
      <c r="BR151" s="102" t="s">
        <v>286</v>
      </c>
      <c r="BS151" s="103" t="s">
        <v>286</v>
      </c>
      <c r="BT151" s="104" t="s">
        <v>286</v>
      </c>
      <c r="BU151" s="105" t="s">
        <v>286</v>
      </c>
      <c r="BV151" s="2" t="s">
        <v>286</v>
      </c>
      <c r="BW151" s="96"/>
      <c r="BX151" s="286"/>
      <c r="BY151" s="97" t="s">
        <v>286</v>
      </c>
      <c r="BZ151" s="98" t="s">
        <v>286</v>
      </c>
      <c r="CA151" s="99" t="s">
        <v>286</v>
      </c>
      <c r="CB151" s="100" t="s">
        <v>286</v>
      </c>
      <c r="CC151" s="101" t="s">
        <v>286</v>
      </c>
      <c r="CD151" s="102" t="s">
        <v>286</v>
      </c>
      <c r="CE151" s="103" t="s">
        <v>286</v>
      </c>
      <c r="CF151" s="104" t="s">
        <v>286</v>
      </c>
      <c r="CG151" s="105" t="s">
        <v>286</v>
      </c>
      <c r="CH151" s="2" t="s">
        <v>286</v>
      </c>
      <c r="CI151" s="96"/>
      <c r="CJ151" s="286"/>
      <c r="CK151" s="97" t="s">
        <v>286</v>
      </c>
      <c r="CL151" s="98" t="s">
        <v>286</v>
      </c>
      <c r="CM151" s="99" t="s">
        <v>286</v>
      </c>
      <c r="CN151" s="100" t="s">
        <v>286</v>
      </c>
      <c r="CO151" s="101" t="s">
        <v>286</v>
      </c>
      <c r="CP151" s="102" t="s">
        <v>286</v>
      </c>
      <c r="CQ151" s="103" t="s">
        <v>286</v>
      </c>
      <c r="CR151" s="104" t="s">
        <v>286</v>
      </c>
      <c r="CS151" s="105" t="s">
        <v>286</v>
      </c>
      <c r="CT151" s="2" t="s">
        <v>286</v>
      </c>
      <c r="CU151" s="96"/>
      <c r="CV151" s="286"/>
      <c r="CW151" s="97" t="s">
        <v>286</v>
      </c>
      <c r="CX151" s="98" t="s">
        <v>286</v>
      </c>
      <c r="CY151" s="99" t="s">
        <v>286</v>
      </c>
      <c r="CZ151" s="100" t="s">
        <v>286</v>
      </c>
      <c r="DA151" s="101" t="s">
        <v>286</v>
      </c>
      <c r="DB151" s="102" t="s">
        <v>286</v>
      </c>
      <c r="DC151" s="103" t="s">
        <v>286</v>
      </c>
      <c r="DD151" s="104" t="s">
        <v>286</v>
      </c>
      <c r="DE151" s="105" t="s">
        <v>286</v>
      </c>
      <c r="DF151" s="2" t="s">
        <v>286</v>
      </c>
      <c r="DG151" s="96"/>
      <c r="DH151" s="286"/>
      <c r="DI151" s="97" t="s">
        <v>286</v>
      </c>
      <c r="DJ151" s="98" t="s">
        <v>286</v>
      </c>
      <c r="DK151" s="99" t="s">
        <v>286</v>
      </c>
      <c r="DL151" s="100" t="s">
        <v>286</v>
      </c>
      <c r="DM151" s="101" t="s">
        <v>286</v>
      </c>
      <c r="DN151" s="102" t="s">
        <v>286</v>
      </c>
      <c r="DO151" s="103" t="s">
        <v>286</v>
      </c>
      <c r="DP151" s="104" t="s">
        <v>286</v>
      </c>
      <c r="DQ151" s="105" t="s">
        <v>286</v>
      </c>
      <c r="DR151" s="2" t="s">
        <v>286</v>
      </c>
      <c r="DS151" s="96"/>
      <c r="DT151" s="286"/>
      <c r="DU151" s="97" t="s">
        <v>286</v>
      </c>
      <c r="DV151" s="98" t="s">
        <v>286</v>
      </c>
      <c r="DW151" s="99" t="s">
        <v>286</v>
      </c>
      <c r="DX151" s="100" t="s">
        <v>286</v>
      </c>
      <c r="DY151" s="101" t="s">
        <v>286</v>
      </c>
      <c r="DZ151" s="102" t="s">
        <v>286</v>
      </c>
      <c r="EA151" s="103" t="s">
        <v>286</v>
      </c>
      <c r="EB151" s="104" t="s">
        <v>286</v>
      </c>
      <c r="EC151" s="105" t="s">
        <v>286</v>
      </c>
      <c r="EE151" s="96"/>
      <c r="EF151" s="286"/>
      <c r="EG151" s="97" t="s">
        <v>286</v>
      </c>
      <c r="EH151" s="98" t="s">
        <v>286</v>
      </c>
      <c r="EI151" s="99" t="s">
        <v>286</v>
      </c>
      <c r="EJ151" s="100" t="s">
        <v>286</v>
      </c>
      <c r="EK151" s="101" t="s">
        <v>286</v>
      </c>
      <c r="EL151" s="102" t="s">
        <v>286</v>
      </c>
      <c r="EM151" s="103" t="s">
        <v>286</v>
      </c>
      <c r="EN151" s="104" t="s">
        <v>286</v>
      </c>
      <c r="EO151" s="105" t="s">
        <v>286</v>
      </c>
      <c r="EQ151" s="96"/>
      <c r="ER151" s="286"/>
      <c r="ES151" s="97">
        <v>39576</v>
      </c>
      <c r="ET151" s="98" t="s">
        <v>519</v>
      </c>
      <c r="EU151" s="99">
        <v>38854</v>
      </c>
      <c r="EV151" s="100">
        <v>39576</v>
      </c>
      <c r="EW151" s="101" t="s">
        <v>1101</v>
      </c>
      <c r="EX151" s="102" t="s">
        <v>605</v>
      </c>
      <c r="EY151" s="103" t="s">
        <v>531</v>
      </c>
      <c r="EZ151" s="104" t="s">
        <v>1354</v>
      </c>
      <c r="FA151" s="105" t="s">
        <v>1102</v>
      </c>
      <c r="FB151" s="2" t="s">
        <v>286</v>
      </c>
      <c r="FC151" s="96"/>
      <c r="FD151" s="286" t="s">
        <v>1194</v>
      </c>
      <c r="FE151" s="97" t="s">
        <v>286</v>
      </c>
      <c r="FF151" s="98" t="s">
        <v>286</v>
      </c>
      <c r="FG151" s="99"/>
      <c r="FH151" s="100"/>
      <c r="FI151" s="101" t="s">
        <v>286</v>
      </c>
      <c r="FJ151" s="102" t="s">
        <v>286</v>
      </c>
      <c r="FK151" s="103" t="s">
        <v>286</v>
      </c>
      <c r="FL151" s="104" t="s">
        <v>286</v>
      </c>
      <c r="FM151" s="105" t="s">
        <v>286</v>
      </c>
      <c r="FO151" s="96"/>
      <c r="FP151" s="286"/>
      <c r="FQ151" s="97" t="s">
        <v>286</v>
      </c>
      <c r="FR151" s="98" t="s">
        <v>286</v>
      </c>
      <c r="FS151" s="99" t="s">
        <v>286</v>
      </c>
      <c r="FT151" s="100" t="s">
        <v>286</v>
      </c>
      <c r="FU151" s="101" t="s">
        <v>286</v>
      </c>
      <c r="FV151" s="102" t="s">
        <v>286</v>
      </c>
      <c r="FW151" s="103" t="s">
        <v>286</v>
      </c>
      <c r="FX151" s="104" t="s">
        <v>286</v>
      </c>
      <c r="FY151" s="105" t="s">
        <v>286</v>
      </c>
      <c r="GA151" s="96"/>
      <c r="GB151" s="286"/>
      <c r="GC151" s="97" t="s">
        <v>286</v>
      </c>
      <c r="GD151" s="98" t="s">
        <v>286</v>
      </c>
      <c r="GE151" s="99" t="s">
        <v>286</v>
      </c>
      <c r="GF151" s="100" t="s">
        <v>286</v>
      </c>
      <c r="GG151" s="101" t="s">
        <v>286</v>
      </c>
      <c r="GH151" s="102" t="s">
        <v>286</v>
      </c>
      <c r="GI151" s="103" t="s">
        <v>286</v>
      </c>
      <c r="GJ151" s="104" t="s">
        <v>286</v>
      </c>
      <c r="GK151" s="105" t="s">
        <v>286</v>
      </c>
      <c r="GL151" s="2" t="s">
        <v>286</v>
      </c>
      <c r="GM151" s="96"/>
      <c r="GN151" s="286"/>
      <c r="GO151" s="97" t="str">
        <f t="shared" si="646"/>
        <v/>
      </c>
      <c r="GP151" s="98" t="str">
        <f t="shared" si="647"/>
        <v/>
      </c>
      <c r="GQ151" s="99" t="str">
        <f t="shared" si="574"/>
        <v/>
      </c>
      <c r="GR151" s="100" t="str">
        <f t="shared" si="575"/>
        <v/>
      </c>
      <c r="GS151" s="101" t="str">
        <f t="shared" si="648"/>
        <v/>
      </c>
      <c r="GT151" s="102" t="str">
        <f t="shared" si="649"/>
        <v/>
      </c>
      <c r="GU151" s="103" t="str">
        <f t="shared" si="650"/>
        <v/>
      </c>
      <c r="GV151" s="104" t="str">
        <f t="shared" si="651"/>
        <v/>
      </c>
      <c r="GW151" s="105" t="str">
        <f t="shared" si="652"/>
        <v/>
      </c>
      <c r="GX151" s="2" t="str">
        <f t="shared" si="653"/>
        <v/>
      </c>
      <c r="GY151" s="96"/>
      <c r="GZ151" s="286"/>
      <c r="HA151" s="97" t="str">
        <f t="shared" si="654"/>
        <v/>
      </c>
      <c r="HB151" s="98" t="str">
        <f t="shared" si="655"/>
        <v/>
      </c>
      <c r="HC151" s="293" t="str">
        <f t="shared" si="644"/>
        <v/>
      </c>
      <c r="HD151" s="293" t="str">
        <f t="shared" si="645"/>
        <v/>
      </c>
      <c r="HE151" s="101" t="str">
        <f t="shared" si="656"/>
        <v/>
      </c>
      <c r="HF151" s="102" t="str">
        <f t="shared" si="657"/>
        <v/>
      </c>
      <c r="HG151" s="103" t="str">
        <f t="shared" si="658"/>
        <v/>
      </c>
      <c r="HH151" s="104" t="str">
        <f t="shared" si="659"/>
        <v/>
      </c>
      <c r="HI151" s="105" t="str">
        <f t="shared" si="660"/>
        <v/>
      </c>
      <c r="HJ151" s="2" t="str">
        <f t="shared" si="661"/>
        <v/>
      </c>
      <c r="HK151" s="96"/>
      <c r="HL151" s="286"/>
      <c r="HM151" s="97" t="str">
        <f t="shared" si="590"/>
        <v/>
      </c>
      <c r="HN151" s="98" t="str">
        <f t="shared" si="591"/>
        <v/>
      </c>
      <c r="HO151" s="293" t="str">
        <f t="shared" si="482"/>
        <v/>
      </c>
      <c r="HP151" s="293" t="str">
        <f t="shared" si="483"/>
        <v/>
      </c>
      <c r="HQ151" s="101" t="str">
        <f t="shared" si="592"/>
        <v/>
      </c>
      <c r="HR151" s="102" t="str">
        <f t="shared" si="593"/>
        <v/>
      </c>
      <c r="HS151" s="103" t="str">
        <f t="shared" si="594"/>
        <v/>
      </c>
      <c r="HT151" s="104" t="str">
        <f t="shared" si="632"/>
        <v/>
      </c>
      <c r="HU151" s="105" t="str">
        <f t="shared" si="595"/>
        <v/>
      </c>
      <c r="HV151" s="2" t="str">
        <f t="shared" si="596"/>
        <v/>
      </c>
      <c r="HW151" s="96"/>
      <c r="HX151" s="286"/>
      <c r="HY151" s="97" t="str">
        <f t="shared" si="597"/>
        <v/>
      </c>
      <c r="HZ151" s="98" t="str">
        <f t="shared" si="598"/>
        <v/>
      </c>
      <c r="IA151" s="293" t="str">
        <f t="shared" si="642"/>
        <v/>
      </c>
      <c r="IB151" s="293" t="str">
        <f t="shared" si="643"/>
        <v/>
      </c>
      <c r="IC151" s="101" t="str">
        <f t="shared" si="599"/>
        <v/>
      </c>
      <c r="ID151" s="102" t="str">
        <f t="shared" si="600"/>
        <v/>
      </c>
      <c r="IE151" s="103" t="str">
        <f t="shared" si="601"/>
        <v/>
      </c>
      <c r="IF151" s="104" t="str">
        <f t="shared" si="602"/>
        <v/>
      </c>
      <c r="IG151" s="105" t="str">
        <f t="shared" si="603"/>
        <v/>
      </c>
      <c r="IH151" s="2" t="str">
        <f t="shared" si="604"/>
        <v/>
      </c>
      <c r="II151" s="96"/>
      <c r="IJ151" s="286"/>
      <c r="IK151" s="291" t="str">
        <f t="shared" si="662"/>
        <v/>
      </c>
      <c r="IL151" s="292" t="str">
        <f t="shared" si="663"/>
        <v/>
      </c>
      <c r="IM151" s="293" t="str">
        <f t="shared" si="664"/>
        <v/>
      </c>
      <c r="IN151" s="293" t="str">
        <f t="shared" si="665"/>
        <v/>
      </c>
      <c r="IO151" s="294" t="str">
        <f t="shared" si="666"/>
        <v/>
      </c>
      <c r="IP151" s="295" t="str">
        <f t="shared" si="667"/>
        <v/>
      </c>
      <c r="IQ151" s="296" t="str">
        <f t="shared" si="668"/>
        <v/>
      </c>
      <c r="IR151" s="297" t="str">
        <f t="shared" si="669"/>
        <v/>
      </c>
      <c r="IS151" s="298" t="str">
        <f t="shared" si="670"/>
        <v/>
      </c>
      <c r="IT151" s="299" t="str">
        <f t="shared" si="671"/>
        <v/>
      </c>
      <c r="IU151" s="300"/>
      <c r="IV151" s="286"/>
      <c r="IW151" s="97" t="str">
        <f t="shared" si="635"/>
        <v/>
      </c>
      <c r="IX151" s="98" t="str">
        <f t="shared" si="636"/>
        <v/>
      </c>
      <c r="IY151" s="293" t="str">
        <f t="shared" si="633"/>
        <v/>
      </c>
      <c r="IZ151" s="293" t="str">
        <f t="shared" si="634"/>
        <v/>
      </c>
      <c r="JA151" s="101" t="str">
        <f t="shared" si="637"/>
        <v/>
      </c>
      <c r="JB151" s="102" t="str">
        <f t="shared" si="638"/>
        <v/>
      </c>
      <c r="JC151" s="103" t="str">
        <f t="shared" si="639"/>
        <v/>
      </c>
      <c r="JD151" s="104" t="str">
        <f t="shared" si="640"/>
        <v/>
      </c>
      <c r="JE151" s="105" t="str">
        <f t="shared" si="641"/>
        <v/>
      </c>
      <c r="JG151" s="4"/>
      <c r="JI151" s="106"/>
      <c r="JJ151" s="107"/>
      <c r="JK151" s="99"/>
      <c r="JL151" s="4"/>
      <c r="JM151" s="108"/>
      <c r="JN151" s="109"/>
      <c r="JO151" s="110"/>
      <c r="JP151" s="104"/>
      <c r="JQ151" s="111"/>
      <c r="JS151" s="4"/>
      <c r="JU151" s="106"/>
      <c r="JV151" s="107"/>
      <c r="JW151" s="99"/>
      <c r="JX151" s="4"/>
      <c r="JY151" s="108"/>
      <c r="JZ151" s="109"/>
      <c r="KA151" s="110"/>
      <c r="KB151" s="104"/>
      <c r="KC151" s="111"/>
      <c r="KE151" s="4"/>
    </row>
    <row r="152" spans="1:292" ht="13.5" customHeight="1" x14ac:dyDescent="0.2">
      <c r="A152" s="21"/>
      <c r="B152" s="2" t="s">
        <v>468</v>
      </c>
      <c r="C152" s="2" t="s">
        <v>469</v>
      </c>
      <c r="E152" s="97" t="s">
        <v>286</v>
      </c>
      <c r="F152" s="98" t="s">
        <v>286</v>
      </c>
      <c r="G152" s="99"/>
      <c r="H152" s="100"/>
      <c r="I152" s="101" t="s">
        <v>286</v>
      </c>
      <c r="J152" s="102" t="s">
        <v>286</v>
      </c>
      <c r="K152" s="103" t="s">
        <v>286</v>
      </c>
      <c r="L152" s="104" t="s">
        <v>286</v>
      </c>
      <c r="M152" s="105" t="s">
        <v>286</v>
      </c>
      <c r="O152" s="96"/>
      <c r="P152" s="286"/>
      <c r="Q152" s="97" t="s">
        <v>286</v>
      </c>
      <c r="R152" s="98" t="s">
        <v>286</v>
      </c>
      <c r="S152" s="99" t="s">
        <v>286</v>
      </c>
      <c r="T152" s="100" t="s">
        <v>286</v>
      </c>
      <c r="U152" s="101" t="s">
        <v>286</v>
      </c>
      <c r="V152" s="102" t="s">
        <v>286</v>
      </c>
      <c r="W152" s="103" t="s">
        <v>286</v>
      </c>
      <c r="X152" s="104" t="s">
        <v>286</v>
      </c>
      <c r="Y152" s="105" t="s">
        <v>286</v>
      </c>
      <c r="Z152" s="2" t="s">
        <v>286</v>
      </c>
      <c r="AA152" s="96"/>
      <c r="AB152" s="286"/>
      <c r="AC152" s="97" t="s">
        <v>286</v>
      </c>
      <c r="AD152" s="98" t="s">
        <v>286</v>
      </c>
      <c r="AE152" s="99" t="s">
        <v>286</v>
      </c>
      <c r="AF152" s="100" t="s">
        <v>286</v>
      </c>
      <c r="AG152" s="101" t="s">
        <v>286</v>
      </c>
      <c r="AH152" s="102" t="s">
        <v>286</v>
      </c>
      <c r="AI152" s="103" t="s">
        <v>286</v>
      </c>
      <c r="AJ152" s="104" t="s">
        <v>286</v>
      </c>
      <c r="AK152" s="105" t="s">
        <v>286</v>
      </c>
      <c r="AM152" s="96"/>
      <c r="AN152" s="286"/>
      <c r="AO152" s="97" t="s">
        <v>286</v>
      </c>
      <c r="AP152" s="98" t="s">
        <v>286</v>
      </c>
      <c r="AQ152" s="99" t="s">
        <v>286</v>
      </c>
      <c r="AR152" s="100" t="s">
        <v>286</v>
      </c>
      <c r="AS152" s="101" t="s">
        <v>286</v>
      </c>
      <c r="AT152" s="102" t="s">
        <v>286</v>
      </c>
      <c r="AU152" s="103" t="s">
        <v>286</v>
      </c>
      <c r="AV152" s="104" t="s">
        <v>286</v>
      </c>
      <c r="AW152" s="105" t="s">
        <v>286</v>
      </c>
      <c r="AX152" s="2" t="s">
        <v>286</v>
      </c>
      <c r="AY152" s="96"/>
      <c r="AZ152" s="286"/>
      <c r="BA152" s="97" t="s">
        <v>286</v>
      </c>
      <c r="BB152" s="98" t="s">
        <v>286</v>
      </c>
      <c r="BC152" s="99" t="s">
        <v>286</v>
      </c>
      <c r="BD152" s="100" t="s">
        <v>286</v>
      </c>
      <c r="BE152" s="101" t="s">
        <v>286</v>
      </c>
      <c r="BF152" s="102" t="s">
        <v>286</v>
      </c>
      <c r="BG152" s="103" t="s">
        <v>286</v>
      </c>
      <c r="BH152" s="104" t="s">
        <v>286</v>
      </c>
      <c r="BI152" s="105" t="s">
        <v>286</v>
      </c>
      <c r="BJ152" s="2" t="s">
        <v>286</v>
      </c>
      <c r="BK152" s="96"/>
      <c r="BL152" s="286"/>
      <c r="BM152" s="97" t="s">
        <v>286</v>
      </c>
      <c r="BN152" s="98" t="s">
        <v>286</v>
      </c>
      <c r="BO152" s="99" t="s">
        <v>286</v>
      </c>
      <c r="BP152" s="100" t="s">
        <v>286</v>
      </c>
      <c r="BQ152" s="101" t="s">
        <v>286</v>
      </c>
      <c r="BR152" s="102" t="s">
        <v>286</v>
      </c>
      <c r="BS152" s="103" t="s">
        <v>286</v>
      </c>
      <c r="BT152" s="104" t="s">
        <v>286</v>
      </c>
      <c r="BU152" s="105" t="s">
        <v>286</v>
      </c>
      <c r="BV152" s="2" t="s">
        <v>286</v>
      </c>
      <c r="BW152" s="96"/>
      <c r="BX152" s="286"/>
      <c r="BY152" s="97" t="s">
        <v>286</v>
      </c>
      <c r="BZ152" s="98" t="s">
        <v>286</v>
      </c>
      <c r="CA152" s="99" t="s">
        <v>286</v>
      </c>
      <c r="CB152" s="100" t="s">
        <v>286</v>
      </c>
      <c r="CC152" s="101" t="s">
        <v>286</v>
      </c>
      <c r="CD152" s="102" t="s">
        <v>286</v>
      </c>
      <c r="CE152" s="103" t="s">
        <v>286</v>
      </c>
      <c r="CF152" s="104" t="s">
        <v>286</v>
      </c>
      <c r="CG152" s="105" t="s">
        <v>286</v>
      </c>
      <c r="CH152" s="2" t="s">
        <v>286</v>
      </c>
      <c r="CI152" s="96"/>
      <c r="CJ152" s="286"/>
      <c r="CK152" s="97" t="s">
        <v>286</v>
      </c>
      <c r="CL152" s="98" t="s">
        <v>286</v>
      </c>
      <c r="CM152" s="99" t="s">
        <v>286</v>
      </c>
      <c r="CN152" s="100" t="s">
        <v>286</v>
      </c>
      <c r="CO152" s="101" t="s">
        <v>286</v>
      </c>
      <c r="CP152" s="102" t="s">
        <v>286</v>
      </c>
      <c r="CQ152" s="103" t="s">
        <v>286</v>
      </c>
      <c r="CR152" s="104" t="s">
        <v>286</v>
      </c>
      <c r="CS152" s="105" t="s">
        <v>286</v>
      </c>
      <c r="CT152" s="2" t="s">
        <v>286</v>
      </c>
      <c r="CU152" s="96"/>
      <c r="CV152" s="286"/>
      <c r="CW152" s="97" t="s">
        <v>286</v>
      </c>
      <c r="CX152" s="98" t="s">
        <v>286</v>
      </c>
      <c r="CY152" s="99" t="s">
        <v>286</v>
      </c>
      <c r="CZ152" s="100" t="s">
        <v>286</v>
      </c>
      <c r="DA152" s="101" t="s">
        <v>286</v>
      </c>
      <c r="DB152" s="102" t="s">
        <v>286</v>
      </c>
      <c r="DC152" s="103" t="s">
        <v>286</v>
      </c>
      <c r="DD152" s="104" t="s">
        <v>286</v>
      </c>
      <c r="DE152" s="105" t="s">
        <v>286</v>
      </c>
      <c r="DF152" s="2" t="s">
        <v>286</v>
      </c>
      <c r="DG152" s="96"/>
      <c r="DH152" s="286"/>
      <c r="DI152" s="97" t="s">
        <v>286</v>
      </c>
      <c r="DJ152" s="98" t="s">
        <v>286</v>
      </c>
      <c r="DK152" s="99" t="s">
        <v>286</v>
      </c>
      <c r="DL152" s="100" t="s">
        <v>286</v>
      </c>
      <c r="DM152" s="101" t="s">
        <v>286</v>
      </c>
      <c r="DN152" s="102" t="s">
        <v>286</v>
      </c>
      <c r="DO152" s="103" t="s">
        <v>286</v>
      </c>
      <c r="DP152" s="104" t="s">
        <v>286</v>
      </c>
      <c r="DQ152" s="105" t="s">
        <v>286</v>
      </c>
      <c r="DR152" s="2" t="s">
        <v>286</v>
      </c>
      <c r="DS152" s="96"/>
      <c r="DT152" s="286"/>
      <c r="DU152" s="97" t="s">
        <v>286</v>
      </c>
      <c r="DV152" s="98" t="s">
        <v>286</v>
      </c>
      <c r="DW152" s="99" t="s">
        <v>286</v>
      </c>
      <c r="DX152" s="100" t="s">
        <v>286</v>
      </c>
      <c r="DY152" s="101" t="s">
        <v>286</v>
      </c>
      <c r="DZ152" s="102" t="s">
        <v>286</v>
      </c>
      <c r="EA152" s="103" t="s">
        <v>286</v>
      </c>
      <c r="EB152" s="104" t="s">
        <v>286</v>
      </c>
      <c r="EC152" s="105" t="s">
        <v>286</v>
      </c>
      <c r="EE152" s="96"/>
      <c r="EF152" s="286"/>
      <c r="EG152" s="97" t="s">
        <v>286</v>
      </c>
      <c r="EH152" s="98" t="s">
        <v>286</v>
      </c>
      <c r="EI152" s="99"/>
      <c r="EJ152" s="100"/>
      <c r="EK152" s="101" t="s">
        <v>286</v>
      </c>
      <c r="EL152" s="102" t="s">
        <v>286</v>
      </c>
      <c r="EM152" s="103" t="s">
        <v>286</v>
      </c>
      <c r="EN152" s="104" t="s">
        <v>286</v>
      </c>
      <c r="EO152" s="105" t="s">
        <v>286</v>
      </c>
      <c r="EQ152" s="96"/>
      <c r="ER152" s="286"/>
      <c r="ES152" s="97" t="s">
        <v>286</v>
      </c>
      <c r="ET152" s="98" t="s">
        <v>286</v>
      </c>
      <c r="EU152" s="99" t="s">
        <v>286</v>
      </c>
      <c r="EV152" s="100" t="s">
        <v>286</v>
      </c>
      <c r="EW152" s="101" t="s">
        <v>286</v>
      </c>
      <c r="EX152" s="102" t="s">
        <v>286</v>
      </c>
      <c r="EY152" s="103" t="s">
        <v>286</v>
      </c>
      <c r="EZ152" s="104" t="s">
        <v>286</v>
      </c>
      <c r="FA152" s="105" t="s">
        <v>286</v>
      </c>
      <c r="FB152" s="2" t="s">
        <v>286</v>
      </c>
      <c r="FC152" s="96"/>
      <c r="FD152" s="286"/>
      <c r="FE152" s="97">
        <v>40863</v>
      </c>
      <c r="FF152" s="98" t="s">
        <v>520</v>
      </c>
      <c r="FG152" s="99">
        <v>39576</v>
      </c>
      <c r="FH152" s="100">
        <v>40863</v>
      </c>
      <c r="FI152" s="101" t="s">
        <v>1128</v>
      </c>
      <c r="FJ152" s="102" t="s">
        <v>535</v>
      </c>
      <c r="FK152" s="103" t="s">
        <v>531</v>
      </c>
      <c r="FL152" s="104" t="s">
        <v>1387</v>
      </c>
      <c r="FM152" s="105" t="s">
        <v>1129</v>
      </c>
      <c r="FO152" s="96"/>
      <c r="FP152" s="286" t="s">
        <v>1194</v>
      </c>
      <c r="FQ152" s="97" t="s">
        <v>286</v>
      </c>
      <c r="FR152" s="98" t="s">
        <v>286</v>
      </c>
      <c r="FS152" s="99" t="s">
        <v>286</v>
      </c>
      <c r="FT152" s="100" t="s">
        <v>286</v>
      </c>
      <c r="FU152" s="101" t="s">
        <v>286</v>
      </c>
      <c r="FV152" s="102" t="s">
        <v>286</v>
      </c>
      <c r="FW152" s="103" t="s">
        <v>286</v>
      </c>
      <c r="FX152" s="104" t="s">
        <v>286</v>
      </c>
      <c r="FY152" s="105" t="s">
        <v>286</v>
      </c>
      <c r="GA152" s="96"/>
      <c r="GB152" s="286"/>
      <c r="GC152" s="97" t="s">
        <v>286</v>
      </c>
      <c r="GD152" s="98" t="s">
        <v>286</v>
      </c>
      <c r="GE152" s="99" t="s">
        <v>286</v>
      </c>
      <c r="GF152" s="100" t="s">
        <v>286</v>
      </c>
      <c r="GG152" s="101" t="s">
        <v>286</v>
      </c>
      <c r="GH152" s="102" t="s">
        <v>286</v>
      </c>
      <c r="GI152" s="103" t="s">
        <v>286</v>
      </c>
      <c r="GJ152" s="104" t="s">
        <v>286</v>
      </c>
      <c r="GK152" s="105" t="s">
        <v>286</v>
      </c>
      <c r="GL152" s="2" t="s">
        <v>286</v>
      </c>
      <c r="GM152" s="96"/>
      <c r="GN152" s="286"/>
      <c r="GO152" s="97" t="str">
        <f t="shared" si="646"/>
        <v/>
      </c>
      <c r="GP152" s="98" t="str">
        <f t="shared" si="647"/>
        <v/>
      </c>
      <c r="GQ152" s="99" t="str">
        <f t="shared" si="574"/>
        <v/>
      </c>
      <c r="GR152" s="100" t="str">
        <f t="shared" si="575"/>
        <v/>
      </c>
      <c r="GS152" s="101" t="str">
        <f t="shared" si="648"/>
        <v/>
      </c>
      <c r="GT152" s="102" t="str">
        <f t="shared" si="649"/>
        <v/>
      </c>
      <c r="GU152" s="103" t="str">
        <f t="shared" si="650"/>
        <v/>
      </c>
      <c r="GV152" s="104" t="str">
        <f t="shared" si="651"/>
        <v/>
      </c>
      <c r="GW152" s="105" t="str">
        <f t="shared" si="652"/>
        <v/>
      </c>
      <c r="GX152" s="2" t="str">
        <f t="shared" si="653"/>
        <v/>
      </c>
      <c r="GY152" s="96"/>
      <c r="GZ152" s="286"/>
      <c r="HA152" s="97" t="str">
        <f t="shared" si="654"/>
        <v/>
      </c>
      <c r="HB152" s="98" t="str">
        <f t="shared" si="655"/>
        <v/>
      </c>
      <c r="HC152" s="293" t="str">
        <f t="shared" si="644"/>
        <v/>
      </c>
      <c r="HD152" s="293" t="str">
        <f t="shared" si="645"/>
        <v/>
      </c>
      <c r="HE152" s="101" t="str">
        <f t="shared" si="656"/>
        <v/>
      </c>
      <c r="HF152" s="102" t="str">
        <f t="shared" si="657"/>
        <v/>
      </c>
      <c r="HG152" s="103" t="str">
        <f t="shared" si="658"/>
        <v/>
      </c>
      <c r="HH152" s="104" t="str">
        <f t="shared" si="659"/>
        <v/>
      </c>
      <c r="HI152" s="105" t="str">
        <f t="shared" si="660"/>
        <v/>
      </c>
      <c r="HJ152" s="2" t="str">
        <f t="shared" si="661"/>
        <v/>
      </c>
      <c r="HK152" s="96"/>
      <c r="HL152" s="286"/>
      <c r="HM152" s="97" t="str">
        <f t="shared" si="590"/>
        <v/>
      </c>
      <c r="HN152" s="98" t="str">
        <f t="shared" si="591"/>
        <v/>
      </c>
      <c r="HO152" s="293" t="str">
        <f t="shared" si="482"/>
        <v/>
      </c>
      <c r="HP152" s="293" t="str">
        <f t="shared" si="483"/>
        <v/>
      </c>
      <c r="HQ152" s="101" t="str">
        <f t="shared" si="592"/>
        <v/>
      </c>
      <c r="HR152" s="102" t="str">
        <f t="shared" si="593"/>
        <v/>
      </c>
      <c r="HS152" s="103" t="str">
        <f t="shared" si="594"/>
        <v/>
      </c>
      <c r="HT152" s="104" t="str">
        <f t="shared" si="632"/>
        <v/>
      </c>
      <c r="HU152" s="105" t="str">
        <f t="shared" si="595"/>
        <v/>
      </c>
      <c r="HV152" s="2" t="str">
        <f t="shared" si="596"/>
        <v/>
      </c>
      <c r="HW152" s="96"/>
      <c r="HX152" s="286"/>
      <c r="HY152" s="97" t="str">
        <f t="shared" si="597"/>
        <v/>
      </c>
      <c r="HZ152" s="98" t="str">
        <f t="shared" si="598"/>
        <v/>
      </c>
      <c r="IA152" s="293" t="str">
        <f t="shared" si="642"/>
        <v/>
      </c>
      <c r="IB152" s="293" t="str">
        <f t="shared" si="643"/>
        <v/>
      </c>
      <c r="IC152" s="101" t="str">
        <f t="shared" si="599"/>
        <v/>
      </c>
      <c r="ID152" s="102" t="str">
        <f t="shared" si="600"/>
        <v/>
      </c>
      <c r="IE152" s="103" t="str">
        <f t="shared" si="601"/>
        <v/>
      </c>
      <c r="IF152" s="104" t="str">
        <f t="shared" si="602"/>
        <v/>
      </c>
      <c r="IG152" s="105" t="str">
        <f t="shared" si="603"/>
        <v/>
      </c>
      <c r="IH152" s="2" t="str">
        <f t="shared" si="604"/>
        <v/>
      </c>
      <c r="II152" s="96"/>
      <c r="IJ152" s="286"/>
      <c r="IK152" s="291" t="str">
        <f t="shared" si="662"/>
        <v/>
      </c>
      <c r="IL152" s="292" t="str">
        <f t="shared" si="663"/>
        <v/>
      </c>
      <c r="IM152" s="293" t="str">
        <f t="shared" si="664"/>
        <v/>
      </c>
      <c r="IN152" s="293" t="str">
        <f t="shared" si="665"/>
        <v/>
      </c>
      <c r="IO152" s="294" t="str">
        <f t="shared" si="666"/>
        <v/>
      </c>
      <c r="IP152" s="295" t="str">
        <f t="shared" si="667"/>
        <v/>
      </c>
      <c r="IQ152" s="296" t="str">
        <f t="shared" si="668"/>
        <v/>
      </c>
      <c r="IR152" s="297" t="str">
        <f t="shared" si="669"/>
        <v/>
      </c>
      <c r="IS152" s="298" t="str">
        <f t="shared" si="670"/>
        <v/>
      </c>
      <c r="IT152" s="299" t="str">
        <f t="shared" si="671"/>
        <v/>
      </c>
      <c r="IU152" s="300"/>
      <c r="IV152" s="286"/>
      <c r="IW152" s="97" t="str">
        <f t="shared" si="635"/>
        <v/>
      </c>
      <c r="IX152" s="98" t="str">
        <f t="shared" si="636"/>
        <v/>
      </c>
      <c r="IY152" s="293" t="str">
        <f t="shared" si="633"/>
        <v/>
      </c>
      <c r="IZ152" s="293" t="str">
        <f t="shared" si="634"/>
        <v/>
      </c>
      <c r="JA152" s="101" t="str">
        <f t="shared" si="637"/>
        <v/>
      </c>
      <c r="JB152" s="102" t="str">
        <f t="shared" si="638"/>
        <v/>
      </c>
      <c r="JC152" s="103" t="str">
        <f t="shared" si="639"/>
        <v/>
      </c>
      <c r="JD152" s="104" t="str">
        <f t="shared" si="640"/>
        <v/>
      </c>
      <c r="JE152" s="105" t="str">
        <f t="shared" si="641"/>
        <v/>
      </c>
      <c r="JG152" s="4"/>
      <c r="JI152" s="106"/>
      <c r="JJ152" s="107"/>
      <c r="JK152" s="99"/>
      <c r="JL152" s="4"/>
      <c r="JM152" s="108"/>
      <c r="JN152" s="109"/>
      <c r="JO152" s="110"/>
      <c r="JP152" s="104"/>
      <c r="JQ152" s="111"/>
      <c r="JS152" s="4"/>
      <c r="JU152" s="106"/>
      <c r="JV152" s="107"/>
      <c r="JW152" s="99"/>
      <c r="JX152" s="4"/>
      <c r="JY152" s="108"/>
      <c r="JZ152" s="109"/>
      <c r="KA152" s="110"/>
      <c r="KB152" s="104"/>
      <c r="KC152" s="111"/>
      <c r="KE152" s="4"/>
    </row>
    <row r="153" spans="1:292" ht="13.5" customHeight="1" x14ac:dyDescent="0.2">
      <c r="A153" s="21"/>
      <c r="B153" s="2" t="s">
        <v>461</v>
      </c>
      <c r="C153" s="2" t="s">
        <v>462</v>
      </c>
      <c r="E153" s="97" t="s">
        <v>286</v>
      </c>
      <c r="F153" s="98" t="s">
        <v>286</v>
      </c>
      <c r="G153" s="99" t="s">
        <v>286</v>
      </c>
      <c r="H153" s="100" t="s">
        <v>286</v>
      </c>
      <c r="I153" s="101" t="s">
        <v>286</v>
      </c>
      <c r="J153" s="102" t="s">
        <v>286</v>
      </c>
      <c r="K153" s="103" t="s">
        <v>286</v>
      </c>
      <c r="L153" s="104" t="s">
        <v>286</v>
      </c>
      <c r="M153" s="105" t="s">
        <v>286</v>
      </c>
      <c r="O153" s="96"/>
      <c r="Q153" s="97" t="s">
        <v>286</v>
      </c>
      <c r="R153" s="98" t="s">
        <v>286</v>
      </c>
      <c r="S153" s="99"/>
      <c r="T153" s="100"/>
      <c r="U153" s="101" t="s">
        <v>286</v>
      </c>
      <c r="V153" s="102" t="s">
        <v>286</v>
      </c>
      <c r="W153" s="103" t="s">
        <v>286</v>
      </c>
      <c r="X153" s="104" t="s">
        <v>286</v>
      </c>
      <c r="Y153" s="105" t="s">
        <v>286</v>
      </c>
      <c r="Z153" s="2" t="s">
        <v>286</v>
      </c>
      <c r="AA153" s="96"/>
      <c r="AB153" s="286"/>
      <c r="AC153" s="97" t="s">
        <v>286</v>
      </c>
      <c r="AD153" s="98" t="s">
        <v>286</v>
      </c>
      <c r="AE153" s="99" t="s">
        <v>286</v>
      </c>
      <c r="AF153" s="100" t="s">
        <v>286</v>
      </c>
      <c r="AG153" s="101" t="s">
        <v>286</v>
      </c>
      <c r="AH153" s="102" t="s">
        <v>286</v>
      </c>
      <c r="AI153" s="103" t="s">
        <v>286</v>
      </c>
      <c r="AJ153" s="104" t="s">
        <v>286</v>
      </c>
      <c r="AK153" s="105" t="s">
        <v>286</v>
      </c>
      <c r="AM153" s="96"/>
      <c r="AN153" s="286"/>
      <c r="AO153" s="97" t="s">
        <v>286</v>
      </c>
      <c r="AP153" s="98" t="s">
        <v>286</v>
      </c>
      <c r="AQ153" s="99" t="s">
        <v>286</v>
      </c>
      <c r="AR153" s="100" t="s">
        <v>286</v>
      </c>
      <c r="AS153" s="101" t="s">
        <v>286</v>
      </c>
      <c r="AT153" s="102" t="s">
        <v>286</v>
      </c>
      <c r="AU153" s="103" t="s">
        <v>286</v>
      </c>
      <c r="AV153" s="104" t="s">
        <v>286</v>
      </c>
      <c r="AW153" s="105" t="s">
        <v>286</v>
      </c>
      <c r="AX153" s="2" t="s">
        <v>286</v>
      </c>
      <c r="AY153" s="96"/>
      <c r="AZ153" s="286"/>
      <c r="BA153" s="97" t="s">
        <v>286</v>
      </c>
      <c r="BB153" s="98" t="s">
        <v>286</v>
      </c>
      <c r="BC153" s="99" t="s">
        <v>286</v>
      </c>
      <c r="BD153" s="100" t="s">
        <v>286</v>
      </c>
      <c r="BE153" s="101" t="s">
        <v>286</v>
      </c>
      <c r="BF153" s="102" t="s">
        <v>286</v>
      </c>
      <c r="BG153" s="103" t="s">
        <v>286</v>
      </c>
      <c r="BH153" s="104" t="s">
        <v>286</v>
      </c>
      <c r="BI153" s="105" t="s">
        <v>286</v>
      </c>
      <c r="BJ153" s="2" t="s">
        <v>286</v>
      </c>
      <c r="BK153" s="96"/>
      <c r="BL153" s="286"/>
      <c r="BM153" s="97" t="s">
        <v>286</v>
      </c>
      <c r="BN153" s="98" t="s">
        <v>286</v>
      </c>
      <c r="BO153" s="99" t="s">
        <v>286</v>
      </c>
      <c r="BP153" s="100" t="s">
        <v>286</v>
      </c>
      <c r="BQ153" s="101" t="s">
        <v>286</v>
      </c>
      <c r="BR153" s="102" t="s">
        <v>286</v>
      </c>
      <c r="BS153" s="103" t="s">
        <v>286</v>
      </c>
      <c r="BT153" s="104" t="s">
        <v>286</v>
      </c>
      <c r="BU153" s="105" t="s">
        <v>286</v>
      </c>
      <c r="BV153" s="2" t="s">
        <v>286</v>
      </c>
      <c r="BW153" s="96"/>
      <c r="BX153" s="286"/>
      <c r="BY153" s="97" t="s">
        <v>286</v>
      </c>
      <c r="BZ153" s="98" t="s">
        <v>286</v>
      </c>
      <c r="CA153" s="99" t="s">
        <v>286</v>
      </c>
      <c r="CB153" s="100" t="s">
        <v>286</v>
      </c>
      <c r="CC153" s="101" t="s">
        <v>286</v>
      </c>
      <c r="CD153" s="102" t="s">
        <v>286</v>
      </c>
      <c r="CE153" s="103" t="s">
        <v>286</v>
      </c>
      <c r="CF153" s="104" t="s">
        <v>286</v>
      </c>
      <c r="CG153" s="105" t="s">
        <v>286</v>
      </c>
      <c r="CH153" s="2" t="s">
        <v>286</v>
      </c>
      <c r="CI153" s="96"/>
      <c r="CJ153" s="286"/>
      <c r="CK153" s="97">
        <v>36516</v>
      </c>
      <c r="CL153" s="98" t="s">
        <v>514</v>
      </c>
      <c r="CM153" s="99">
        <v>36089</v>
      </c>
      <c r="CN153" s="100">
        <v>36516</v>
      </c>
      <c r="CO153" s="101" t="s">
        <v>1116</v>
      </c>
      <c r="CP153" s="102" t="s">
        <v>727</v>
      </c>
      <c r="CQ153" s="103" t="s">
        <v>620</v>
      </c>
      <c r="CR153" s="104" t="s">
        <v>1478</v>
      </c>
      <c r="CS153" s="105" t="s">
        <v>1117</v>
      </c>
      <c r="CT153" s="2" t="s">
        <v>286</v>
      </c>
      <c r="CU153" s="96"/>
      <c r="CV153" s="286" t="s">
        <v>1194</v>
      </c>
      <c r="CW153" s="97">
        <v>36641</v>
      </c>
      <c r="CX153" s="98" t="s">
        <v>515</v>
      </c>
      <c r="CY153" s="99">
        <v>36516</v>
      </c>
      <c r="CZ153" s="100">
        <v>36641</v>
      </c>
      <c r="DA153" s="101" t="s">
        <v>1116</v>
      </c>
      <c r="DB153" s="102" t="s">
        <v>727</v>
      </c>
      <c r="DC153" s="103" t="s">
        <v>620</v>
      </c>
      <c r="DD153" s="104" t="s">
        <v>1478</v>
      </c>
      <c r="DE153" s="105" t="s">
        <v>1117</v>
      </c>
      <c r="DF153" s="2" t="s">
        <v>286</v>
      </c>
      <c r="DG153" s="96"/>
      <c r="DH153" s="286" t="s">
        <v>1194</v>
      </c>
      <c r="DI153" s="97">
        <v>37053</v>
      </c>
      <c r="DJ153" s="98" t="s">
        <v>516</v>
      </c>
      <c r="DK153" s="99">
        <v>36641</v>
      </c>
      <c r="DL153" s="100">
        <v>37053</v>
      </c>
      <c r="DM153" s="101" t="s">
        <v>1118</v>
      </c>
      <c r="DN153" s="102" t="s">
        <v>596</v>
      </c>
      <c r="DO153" s="103" t="s">
        <v>531</v>
      </c>
      <c r="DP153" s="104" t="s">
        <v>1431</v>
      </c>
      <c r="DQ153" s="105" t="s">
        <v>1119</v>
      </c>
      <c r="DR153" s="2" t="s">
        <v>286</v>
      </c>
      <c r="DS153" s="96"/>
      <c r="DT153" s="286" t="s">
        <v>1194</v>
      </c>
      <c r="DU153" s="97">
        <v>38465</v>
      </c>
      <c r="DV153" s="98" t="s">
        <v>517</v>
      </c>
      <c r="DW153" s="284">
        <v>37053</v>
      </c>
      <c r="DX153" s="100">
        <v>38465</v>
      </c>
      <c r="DY153" s="101" t="s">
        <v>1120</v>
      </c>
      <c r="DZ153" s="102" t="s">
        <v>593</v>
      </c>
      <c r="EA153" s="103" t="s">
        <v>531</v>
      </c>
      <c r="EB153" s="104" t="s">
        <v>1357</v>
      </c>
      <c r="EC153" s="105" t="s">
        <v>1121</v>
      </c>
      <c r="EE153" s="96"/>
      <c r="EF153" s="286" t="s">
        <v>1194</v>
      </c>
      <c r="EG153" s="97">
        <v>38854</v>
      </c>
      <c r="EH153" s="98" t="s">
        <v>518</v>
      </c>
      <c r="EI153" s="99">
        <v>38465</v>
      </c>
      <c r="EJ153" s="100">
        <v>38854</v>
      </c>
      <c r="EK153" s="101" t="s">
        <v>1120</v>
      </c>
      <c r="EL153" s="102" t="s">
        <v>593</v>
      </c>
      <c r="EM153" s="103" t="s">
        <v>531</v>
      </c>
      <c r="EN153" s="104" t="s">
        <v>1357</v>
      </c>
      <c r="EO153" s="105" t="s">
        <v>1121</v>
      </c>
      <c r="EQ153" s="96"/>
      <c r="ER153" s="286" t="s">
        <v>1194</v>
      </c>
      <c r="ES153" s="97" t="s">
        <v>286</v>
      </c>
      <c r="ET153" s="98" t="s">
        <v>286</v>
      </c>
      <c r="EU153" s="99" t="s">
        <v>286</v>
      </c>
      <c r="EV153" s="100" t="s">
        <v>286</v>
      </c>
      <c r="EW153" s="101" t="s">
        <v>286</v>
      </c>
      <c r="EX153" s="102" t="s">
        <v>286</v>
      </c>
      <c r="EY153" s="103" t="s">
        <v>286</v>
      </c>
      <c r="EZ153" s="104" t="s">
        <v>286</v>
      </c>
      <c r="FA153" s="105" t="s">
        <v>286</v>
      </c>
      <c r="FB153" s="2" t="s">
        <v>286</v>
      </c>
      <c r="FC153" s="96"/>
      <c r="FD153" s="286"/>
      <c r="FE153" s="97" t="s">
        <v>286</v>
      </c>
      <c r="FF153" s="98" t="s">
        <v>286</v>
      </c>
      <c r="FG153" s="99" t="s">
        <v>286</v>
      </c>
      <c r="FH153" s="100" t="s">
        <v>286</v>
      </c>
      <c r="FI153" s="101" t="s">
        <v>286</v>
      </c>
      <c r="FJ153" s="102" t="s">
        <v>286</v>
      </c>
      <c r="FK153" s="103" t="s">
        <v>286</v>
      </c>
      <c r="FL153" s="104" t="s">
        <v>286</v>
      </c>
      <c r="FM153" s="105" t="s">
        <v>286</v>
      </c>
      <c r="FO153" s="96"/>
      <c r="FP153" s="286"/>
      <c r="FQ153" s="97" t="s">
        <v>286</v>
      </c>
      <c r="FR153" s="98" t="s">
        <v>286</v>
      </c>
      <c r="FS153" s="99" t="s">
        <v>286</v>
      </c>
      <c r="FT153" s="100" t="s">
        <v>286</v>
      </c>
      <c r="FU153" s="101" t="s">
        <v>286</v>
      </c>
      <c r="FV153" s="102" t="s">
        <v>286</v>
      </c>
      <c r="FW153" s="103" t="s">
        <v>286</v>
      </c>
      <c r="FX153" s="104" t="s">
        <v>286</v>
      </c>
      <c r="FY153" s="105" t="s">
        <v>286</v>
      </c>
      <c r="GA153" s="96"/>
      <c r="GB153" s="286"/>
      <c r="GC153" s="97" t="s">
        <v>286</v>
      </c>
      <c r="GD153" s="98" t="s">
        <v>286</v>
      </c>
      <c r="GE153" s="99" t="s">
        <v>286</v>
      </c>
      <c r="GF153" s="100" t="s">
        <v>286</v>
      </c>
      <c r="GG153" s="101" t="s">
        <v>286</v>
      </c>
      <c r="GH153" s="102" t="s">
        <v>286</v>
      </c>
      <c r="GI153" s="103" t="s">
        <v>286</v>
      </c>
      <c r="GJ153" s="104" t="s">
        <v>286</v>
      </c>
      <c r="GK153" s="105" t="s">
        <v>286</v>
      </c>
      <c r="GL153" s="2" t="s">
        <v>286</v>
      </c>
      <c r="GM153" s="96"/>
      <c r="GN153" s="286"/>
      <c r="GO153" s="97" t="str">
        <f t="shared" si="646"/>
        <v/>
      </c>
      <c r="GP153" s="98" t="str">
        <f t="shared" si="647"/>
        <v/>
      </c>
      <c r="GQ153" s="99" t="str">
        <f t="shared" si="574"/>
        <v/>
      </c>
      <c r="GR153" s="100" t="str">
        <f t="shared" si="575"/>
        <v/>
      </c>
      <c r="GS153" s="101" t="str">
        <f t="shared" si="648"/>
        <v/>
      </c>
      <c r="GT153" s="102" t="str">
        <f t="shared" si="649"/>
        <v/>
      </c>
      <c r="GU153" s="103" t="str">
        <f t="shared" si="650"/>
        <v/>
      </c>
      <c r="GV153" s="104" t="str">
        <f t="shared" si="651"/>
        <v/>
      </c>
      <c r="GW153" s="105" t="str">
        <f t="shared" si="652"/>
        <v/>
      </c>
      <c r="GX153" s="2" t="str">
        <f t="shared" si="653"/>
        <v/>
      </c>
      <c r="GY153" s="96"/>
      <c r="GZ153" s="286"/>
      <c r="HA153" s="97" t="str">
        <f t="shared" si="654"/>
        <v/>
      </c>
      <c r="HB153" s="98" t="str">
        <f t="shared" si="655"/>
        <v/>
      </c>
      <c r="HC153" s="293" t="str">
        <f t="shared" si="644"/>
        <v/>
      </c>
      <c r="HD153" s="293" t="str">
        <f t="shared" si="645"/>
        <v/>
      </c>
      <c r="HE153" s="101" t="str">
        <f t="shared" si="656"/>
        <v/>
      </c>
      <c r="HF153" s="102" t="str">
        <f t="shared" si="657"/>
        <v/>
      </c>
      <c r="HG153" s="103" t="str">
        <f t="shared" si="658"/>
        <v/>
      </c>
      <c r="HH153" s="104" t="str">
        <f t="shared" si="659"/>
        <v/>
      </c>
      <c r="HI153" s="105" t="str">
        <f t="shared" si="660"/>
        <v/>
      </c>
      <c r="HJ153" s="2" t="str">
        <f t="shared" si="661"/>
        <v/>
      </c>
      <c r="HK153" s="96"/>
      <c r="HL153" s="286"/>
      <c r="HM153" s="97">
        <f t="shared" si="590"/>
        <v>43713</v>
      </c>
      <c r="HN153" s="98" t="str">
        <f t="shared" si="591"/>
        <v>Conte I</v>
      </c>
      <c r="HO153" s="293">
        <f t="shared" ref="HO153:HO216" si="672">IF(HQ153="","",HM$2)</f>
        <v>43252</v>
      </c>
      <c r="HP153" s="293">
        <f t="shared" ref="HP153:HP216" si="673">IF(HQ153="","",HM$3)</f>
        <v>43713</v>
      </c>
      <c r="HQ153" s="101" t="str">
        <f t="shared" si="592"/>
        <v>Erika Stefani</v>
      </c>
      <c r="HR153" s="102" t="str">
        <f t="shared" si="593"/>
        <v>1971</v>
      </c>
      <c r="HS153" s="103" t="str">
        <f t="shared" si="594"/>
        <v>female</v>
      </c>
      <c r="HT153" s="104" t="str">
        <f t="shared" si="632"/>
        <v>it_lega01</v>
      </c>
      <c r="HU153" s="105" t="str">
        <f t="shared" si="595"/>
        <v>Stefani_Erika_1971</v>
      </c>
      <c r="HV153" s="2" t="str">
        <f t="shared" si="596"/>
        <v/>
      </c>
      <c r="HW153" s="96"/>
      <c r="HX153" s="286" t="s">
        <v>2570</v>
      </c>
      <c r="HY153" s="97">
        <f t="shared" si="597"/>
        <v>44240</v>
      </c>
      <c r="HZ153" s="98" t="str">
        <f t="shared" si="598"/>
        <v>Conte II</v>
      </c>
      <c r="IA153" s="293">
        <f t="shared" si="642"/>
        <v>43713</v>
      </c>
      <c r="IB153" s="293">
        <f t="shared" si="643"/>
        <v>44240</v>
      </c>
      <c r="IC153" s="101" t="str">
        <f t="shared" si="599"/>
        <v>Francesco Boccia</v>
      </c>
      <c r="ID153" s="102" t="str">
        <f t="shared" si="600"/>
        <v>1968</v>
      </c>
      <c r="IE153" s="103" t="str">
        <f t="shared" si="601"/>
        <v>male</v>
      </c>
      <c r="IF153" s="104" t="str">
        <f t="shared" si="602"/>
        <v>it_pd01</v>
      </c>
      <c r="IG153" s="105" t="str">
        <f t="shared" si="603"/>
        <v>Boccia_Francesco_1968</v>
      </c>
      <c r="IH153" s="2" t="str">
        <f t="shared" si="604"/>
        <v/>
      </c>
      <c r="II153" s="96"/>
      <c r="IJ153" s="286" t="s">
        <v>2585</v>
      </c>
      <c r="IK153" s="291">
        <f t="shared" si="662"/>
        <v>44856</v>
      </c>
      <c r="IL153" s="292" t="str">
        <f t="shared" si="663"/>
        <v>Draghi I</v>
      </c>
      <c r="IM153" s="293">
        <f t="shared" si="664"/>
        <v>44240</v>
      </c>
      <c r="IN153" s="293">
        <f t="shared" si="665"/>
        <v>44856</v>
      </c>
      <c r="IO153" s="294" t="str">
        <f t="shared" si="666"/>
        <v>Mariastella Gelmini</v>
      </c>
      <c r="IP153" s="295" t="str">
        <f t="shared" si="667"/>
        <v>1973</v>
      </c>
      <c r="IQ153" s="296" t="str">
        <f t="shared" si="668"/>
        <v>female</v>
      </c>
      <c r="IR153" s="297" t="str">
        <f t="shared" si="669"/>
        <v>it_fi01</v>
      </c>
      <c r="IS153" s="298" t="str">
        <f t="shared" si="670"/>
        <v>Gelmini_Mariastella_1973</v>
      </c>
      <c r="IT153" s="299" t="str">
        <f t="shared" si="671"/>
        <v/>
      </c>
      <c r="IU153" s="300"/>
      <c r="IV153" s="286" t="s">
        <v>2636</v>
      </c>
      <c r="IW153" s="97" t="str">
        <f t="shared" si="635"/>
        <v/>
      </c>
      <c r="IX153" s="98" t="str">
        <f t="shared" si="636"/>
        <v/>
      </c>
      <c r="IY153" s="293" t="str">
        <f t="shared" si="633"/>
        <v/>
      </c>
      <c r="IZ153" s="293" t="str">
        <f t="shared" si="634"/>
        <v/>
      </c>
      <c r="JA153" s="101" t="str">
        <f t="shared" si="637"/>
        <v/>
      </c>
      <c r="JB153" s="102" t="str">
        <f t="shared" si="638"/>
        <v/>
      </c>
      <c r="JC153" s="103" t="str">
        <f t="shared" si="639"/>
        <v/>
      </c>
      <c r="JD153" s="104" t="str">
        <f t="shared" si="640"/>
        <v/>
      </c>
      <c r="JE153" s="105" t="str">
        <f t="shared" si="641"/>
        <v/>
      </c>
      <c r="JG153" s="4"/>
      <c r="JI153" s="106"/>
      <c r="JJ153" s="107"/>
      <c r="JK153" s="99"/>
      <c r="JL153" s="4"/>
      <c r="JM153" s="108"/>
      <c r="JN153" s="109"/>
      <c r="JO153" s="110"/>
      <c r="JP153" s="104"/>
      <c r="JQ153" s="111"/>
      <c r="JS153" s="4"/>
      <c r="JU153" s="106"/>
      <c r="JV153" s="107"/>
      <c r="JW153" s="99"/>
      <c r="JX153" s="4"/>
      <c r="JY153" s="108"/>
      <c r="JZ153" s="109"/>
      <c r="KA153" s="110"/>
      <c r="KB153" s="104"/>
      <c r="KC153" s="111"/>
      <c r="KE153" s="4"/>
    </row>
    <row r="154" spans="1:292" ht="13.5" customHeight="1" x14ac:dyDescent="0.2">
      <c r="A154" s="21"/>
      <c r="B154" s="2" t="s">
        <v>474</v>
      </c>
      <c r="C154" s="2" t="s">
        <v>465</v>
      </c>
      <c r="E154" s="97" t="s">
        <v>286</v>
      </c>
      <c r="F154" s="98" t="s">
        <v>286</v>
      </c>
      <c r="G154" s="99"/>
      <c r="H154" s="100"/>
      <c r="I154" s="101" t="s">
        <v>286</v>
      </c>
      <c r="J154" s="102" t="s">
        <v>286</v>
      </c>
      <c r="K154" s="103" t="s">
        <v>286</v>
      </c>
      <c r="L154" s="104" t="s">
        <v>286</v>
      </c>
      <c r="M154" s="105" t="s">
        <v>286</v>
      </c>
      <c r="O154" s="96"/>
      <c r="P154" s="286"/>
      <c r="Q154" s="97" t="s">
        <v>286</v>
      </c>
      <c r="R154" s="98" t="s">
        <v>286</v>
      </c>
      <c r="S154" s="99"/>
      <c r="T154" s="100"/>
      <c r="U154" s="101" t="s">
        <v>286</v>
      </c>
      <c r="V154" s="102" t="s">
        <v>286</v>
      </c>
      <c r="W154" s="103" t="s">
        <v>286</v>
      </c>
      <c r="X154" s="104" t="s">
        <v>286</v>
      </c>
      <c r="Y154" s="105" t="s">
        <v>286</v>
      </c>
      <c r="Z154" s="2" t="s">
        <v>286</v>
      </c>
      <c r="AA154" s="96"/>
      <c r="AB154" s="286"/>
      <c r="AC154" s="97" t="s">
        <v>286</v>
      </c>
      <c r="AD154" s="98" t="s">
        <v>286</v>
      </c>
      <c r="AE154" s="99" t="s">
        <v>286</v>
      </c>
      <c r="AF154" s="100" t="s">
        <v>286</v>
      </c>
      <c r="AG154" s="101" t="s">
        <v>286</v>
      </c>
      <c r="AH154" s="102" t="s">
        <v>286</v>
      </c>
      <c r="AI154" s="103" t="s">
        <v>286</v>
      </c>
      <c r="AJ154" s="104" t="s">
        <v>286</v>
      </c>
      <c r="AK154" s="105" t="s">
        <v>286</v>
      </c>
      <c r="AM154" s="96"/>
      <c r="AN154" s="286"/>
      <c r="AO154" s="97" t="s">
        <v>286</v>
      </c>
      <c r="AP154" s="98" t="s">
        <v>286</v>
      </c>
      <c r="AQ154" s="99" t="s">
        <v>286</v>
      </c>
      <c r="AR154" s="100" t="s">
        <v>286</v>
      </c>
      <c r="AS154" s="101" t="s">
        <v>286</v>
      </c>
      <c r="AT154" s="102" t="s">
        <v>286</v>
      </c>
      <c r="AU154" s="103" t="s">
        <v>286</v>
      </c>
      <c r="AV154" s="104" t="s">
        <v>286</v>
      </c>
      <c r="AW154" s="105" t="s">
        <v>286</v>
      </c>
      <c r="AX154" s="2" t="s">
        <v>286</v>
      </c>
      <c r="AY154" s="96"/>
      <c r="AZ154" s="286"/>
      <c r="BA154" s="97" t="s">
        <v>286</v>
      </c>
      <c r="BB154" s="98" t="s">
        <v>286</v>
      </c>
      <c r="BC154" s="99" t="s">
        <v>286</v>
      </c>
      <c r="BD154" s="100" t="s">
        <v>286</v>
      </c>
      <c r="BE154" s="101" t="s">
        <v>286</v>
      </c>
      <c r="BF154" s="102" t="s">
        <v>286</v>
      </c>
      <c r="BG154" s="103" t="s">
        <v>286</v>
      </c>
      <c r="BH154" s="104" t="s">
        <v>286</v>
      </c>
      <c r="BI154" s="105" t="s">
        <v>286</v>
      </c>
      <c r="BJ154" s="2" t="s">
        <v>286</v>
      </c>
      <c r="BK154" s="96"/>
      <c r="BL154" s="286"/>
      <c r="BM154" s="97" t="s">
        <v>286</v>
      </c>
      <c r="BN154" s="98" t="s">
        <v>286</v>
      </c>
      <c r="BO154" s="99" t="s">
        <v>286</v>
      </c>
      <c r="BP154" s="100" t="s">
        <v>286</v>
      </c>
      <c r="BQ154" s="101" t="s">
        <v>286</v>
      </c>
      <c r="BR154" s="102" t="s">
        <v>286</v>
      </c>
      <c r="BS154" s="103" t="s">
        <v>286</v>
      </c>
      <c r="BT154" s="104" t="s">
        <v>286</v>
      </c>
      <c r="BU154" s="105" t="s">
        <v>286</v>
      </c>
      <c r="BV154" s="2" t="s">
        <v>286</v>
      </c>
      <c r="BW154" s="96"/>
      <c r="BX154" s="286"/>
      <c r="BY154" s="97" t="s">
        <v>286</v>
      </c>
      <c r="BZ154" s="98" t="s">
        <v>286</v>
      </c>
      <c r="CA154" s="99" t="s">
        <v>286</v>
      </c>
      <c r="CB154" s="100" t="s">
        <v>286</v>
      </c>
      <c r="CC154" s="101" t="s">
        <v>286</v>
      </c>
      <c r="CD154" s="102" t="s">
        <v>286</v>
      </c>
      <c r="CE154" s="103" t="s">
        <v>286</v>
      </c>
      <c r="CF154" s="104" t="s">
        <v>286</v>
      </c>
      <c r="CG154" s="105" t="s">
        <v>286</v>
      </c>
      <c r="CH154" s="2" t="s">
        <v>286</v>
      </c>
      <c r="CI154" s="96"/>
      <c r="CJ154" s="286"/>
      <c r="CK154" s="97" t="s">
        <v>286</v>
      </c>
      <c r="CL154" s="98" t="s">
        <v>286</v>
      </c>
      <c r="CM154" s="99" t="s">
        <v>286</v>
      </c>
      <c r="CN154" s="100" t="s">
        <v>286</v>
      </c>
      <c r="CO154" s="101" t="s">
        <v>286</v>
      </c>
      <c r="CP154" s="102" t="s">
        <v>286</v>
      </c>
      <c r="CQ154" s="103" t="s">
        <v>286</v>
      </c>
      <c r="CR154" s="104" t="s">
        <v>286</v>
      </c>
      <c r="CS154" s="105" t="s">
        <v>286</v>
      </c>
      <c r="CT154" s="2" t="s">
        <v>286</v>
      </c>
      <c r="CU154" s="96"/>
      <c r="CV154" s="286"/>
      <c r="CW154" s="97" t="s">
        <v>286</v>
      </c>
      <c r="CX154" s="98" t="s">
        <v>286</v>
      </c>
      <c r="CY154" s="99" t="s">
        <v>286</v>
      </c>
      <c r="CZ154" s="100" t="s">
        <v>286</v>
      </c>
      <c r="DA154" s="101" t="s">
        <v>286</v>
      </c>
      <c r="DB154" s="102" t="s">
        <v>286</v>
      </c>
      <c r="DC154" s="103" t="s">
        <v>286</v>
      </c>
      <c r="DD154" s="104" t="s">
        <v>286</v>
      </c>
      <c r="DE154" s="105" t="s">
        <v>286</v>
      </c>
      <c r="DF154" s="2" t="s">
        <v>286</v>
      </c>
      <c r="DG154" s="96"/>
      <c r="DH154" s="286"/>
      <c r="DI154" s="97" t="s">
        <v>286</v>
      </c>
      <c r="DJ154" s="98" t="s">
        <v>286</v>
      </c>
      <c r="DK154" s="99" t="s">
        <v>286</v>
      </c>
      <c r="DL154" s="100" t="s">
        <v>286</v>
      </c>
      <c r="DM154" s="101" t="s">
        <v>286</v>
      </c>
      <c r="DN154" s="102" t="s">
        <v>286</v>
      </c>
      <c r="DO154" s="103" t="s">
        <v>286</v>
      </c>
      <c r="DP154" s="104" t="s">
        <v>286</v>
      </c>
      <c r="DQ154" s="105" t="s">
        <v>286</v>
      </c>
      <c r="DR154" s="2" t="s">
        <v>286</v>
      </c>
      <c r="DS154" s="96"/>
      <c r="DT154" s="286"/>
      <c r="DU154" s="97" t="s">
        <v>286</v>
      </c>
      <c r="DV154" s="98" t="s">
        <v>286</v>
      </c>
      <c r="DW154" s="99" t="s">
        <v>286</v>
      </c>
      <c r="DX154" s="100" t="s">
        <v>286</v>
      </c>
      <c r="DY154" s="101" t="s">
        <v>286</v>
      </c>
      <c r="DZ154" s="102" t="s">
        <v>286</v>
      </c>
      <c r="EA154" s="103" t="s">
        <v>286</v>
      </c>
      <c r="EB154" s="104" t="s">
        <v>286</v>
      </c>
      <c r="EC154" s="105" t="s">
        <v>286</v>
      </c>
      <c r="EE154" s="96"/>
      <c r="EF154" s="286"/>
      <c r="EG154" s="97" t="s">
        <v>286</v>
      </c>
      <c r="EH154" s="98" t="s">
        <v>286</v>
      </c>
      <c r="EI154" s="99"/>
      <c r="EJ154" s="100"/>
      <c r="EK154" s="101" t="s">
        <v>286</v>
      </c>
      <c r="EL154" s="102" t="s">
        <v>286</v>
      </c>
      <c r="EM154" s="103" t="s">
        <v>286</v>
      </c>
      <c r="EN154" s="104" t="s">
        <v>286</v>
      </c>
      <c r="EO154" s="105" t="s">
        <v>286</v>
      </c>
      <c r="EQ154" s="96"/>
      <c r="ER154" s="286"/>
      <c r="ES154" s="97">
        <v>39576</v>
      </c>
      <c r="ET154" s="98" t="s">
        <v>519</v>
      </c>
      <c r="EU154" s="99">
        <v>38854</v>
      </c>
      <c r="EV154" s="100">
        <v>39576</v>
      </c>
      <c r="EW154" s="101" t="s">
        <v>1124</v>
      </c>
      <c r="EX154" s="102" t="s">
        <v>619</v>
      </c>
      <c r="EY154" s="103" t="s">
        <v>620</v>
      </c>
      <c r="EZ154" s="104" t="s">
        <v>1399</v>
      </c>
      <c r="FA154" s="105" t="s">
        <v>1125</v>
      </c>
      <c r="FB154" s="2" t="s">
        <v>286</v>
      </c>
      <c r="FC154" s="96"/>
      <c r="FD154" s="286" t="s">
        <v>1194</v>
      </c>
      <c r="FE154" s="97" t="s">
        <v>286</v>
      </c>
      <c r="FF154" s="98" t="s">
        <v>286</v>
      </c>
      <c r="FG154" s="99"/>
      <c r="FH154" s="100"/>
      <c r="FI154" s="101" t="s">
        <v>286</v>
      </c>
      <c r="FJ154" s="102" t="s">
        <v>286</v>
      </c>
      <c r="FK154" s="103" t="s">
        <v>286</v>
      </c>
      <c r="FL154" s="104" t="s">
        <v>286</v>
      </c>
      <c r="FM154" s="105" t="s">
        <v>286</v>
      </c>
      <c r="FO154" s="96"/>
      <c r="FP154" s="286"/>
      <c r="FQ154" s="97" t="s">
        <v>286</v>
      </c>
      <c r="FR154" s="98" t="s">
        <v>286</v>
      </c>
      <c r="FS154" s="99" t="s">
        <v>286</v>
      </c>
      <c r="FT154" s="100" t="s">
        <v>286</v>
      </c>
      <c r="FU154" s="101" t="s">
        <v>286</v>
      </c>
      <c r="FV154" s="102" t="s">
        <v>286</v>
      </c>
      <c r="FW154" s="103" t="s">
        <v>286</v>
      </c>
      <c r="FX154" s="104" t="s">
        <v>286</v>
      </c>
      <c r="FY154" s="105" t="s">
        <v>286</v>
      </c>
      <c r="GA154" s="96"/>
      <c r="GB154" s="286"/>
      <c r="GC154" s="97">
        <f>GC$3</f>
        <v>41692</v>
      </c>
      <c r="GD154" s="98" t="s">
        <v>522</v>
      </c>
      <c r="GE154" s="99">
        <v>41391</v>
      </c>
      <c r="GF154" s="100">
        <f>GC$3</f>
        <v>41692</v>
      </c>
      <c r="GG154" s="101" t="s">
        <v>1134</v>
      </c>
      <c r="GH154" s="102" t="s">
        <v>999</v>
      </c>
      <c r="GI154" s="103" t="s">
        <v>531</v>
      </c>
      <c r="GJ154" s="104" t="s">
        <v>1625</v>
      </c>
      <c r="GK154" s="105" t="s">
        <v>1136</v>
      </c>
      <c r="GL154" s="2" t="s">
        <v>286</v>
      </c>
      <c r="GM154" s="96"/>
      <c r="GN154" s="286" t="s">
        <v>1194</v>
      </c>
      <c r="GO154" s="97">
        <f t="shared" si="646"/>
        <v>42711</v>
      </c>
      <c r="GP154" s="98" t="str">
        <f t="shared" si="647"/>
        <v>Renzi I</v>
      </c>
      <c r="GQ154" s="99">
        <f t="shared" si="574"/>
        <v>41692</v>
      </c>
      <c r="GR154" s="100">
        <v>42033</v>
      </c>
      <c r="GS154" s="101" t="str">
        <f t="shared" si="648"/>
        <v>Maria Carmela Lanzetta</v>
      </c>
      <c r="GT154" s="102" t="str">
        <f t="shared" si="649"/>
        <v>1955</v>
      </c>
      <c r="GU154" s="103" t="str">
        <f t="shared" si="650"/>
        <v>female</v>
      </c>
      <c r="GV154" s="104" t="str">
        <f t="shared" si="651"/>
        <v>it_pd01</v>
      </c>
      <c r="GW154" s="105" t="str">
        <f t="shared" si="652"/>
        <v>Lanzetta_Maria_1955</v>
      </c>
      <c r="GX154" s="2" t="str">
        <f t="shared" si="653"/>
        <v/>
      </c>
      <c r="GY154" s="96"/>
      <c r="GZ154" s="165" t="s">
        <v>2508</v>
      </c>
      <c r="HA154" s="97">
        <f t="shared" si="654"/>
        <v>43465</v>
      </c>
      <c r="HB154" s="98" t="str">
        <f t="shared" si="655"/>
        <v>Gentiloni I</v>
      </c>
      <c r="HC154" s="99">
        <v>42716</v>
      </c>
      <c r="HD154" s="100">
        <v>42945</v>
      </c>
      <c r="HE154" s="101" t="str">
        <f t="shared" si="656"/>
        <v>Enrico Costa</v>
      </c>
      <c r="HF154" s="102" t="str">
        <f t="shared" si="657"/>
        <v>1969</v>
      </c>
      <c r="HG154" s="103" t="str">
        <f t="shared" si="658"/>
        <v>male</v>
      </c>
      <c r="HH154" s="104" t="str">
        <f t="shared" si="659"/>
        <v>it_ncd01</v>
      </c>
      <c r="HI154" s="105" t="str">
        <f t="shared" si="660"/>
        <v>Costa_Enrico_1969</v>
      </c>
      <c r="HJ154" s="2" t="str">
        <f t="shared" si="661"/>
        <v/>
      </c>
      <c r="HK154" s="96"/>
      <c r="HL154" s="286" t="s">
        <v>2529</v>
      </c>
      <c r="HM154" s="97" t="str">
        <f t="shared" si="590"/>
        <v/>
      </c>
      <c r="HN154" s="98" t="str">
        <f t="shared" si="591"/>
        <v/>
      </c>
      <c r="HO154" s="293" t="str">
        <f t="shared" si="672"/>
        <v/>
      </c>
      <c r="HP154" s="293" t="str">
        <f t="shared" si="673"/>
        <v/>
      </c>
      <c r="HQ154" s="101" t="str">
        <f t="shared" si="592"/>
        <v/>
      </c>
      <c r="HR154" s="102" t="str">
        <f t="shared" si="593"/>
        <v/>
      </c>
      <c r="HS154" s="103" t="str">
        <f t="shared" si="594"/>
        <v/>
      </c>
      <c r="HT154" s="104" t="str">
        <f t="shared" si="632"/>
        <v/>
      </c>
      <c r="HU154" s="105" t="str">
        <f t="shared" si="595"/>
        <v/>
      </c>
      <c r="HV154" s="2" t="str">
        <f t="shared" si="596"/>
        <v/>
      </c>
      <c r="HW154" s="96"/>
      <c r="HX154" s="286"/>
      <c r="HY154" s="97" t="str">
        <f t="shared" si="597"/>
        <v/>
      </c>
      <c r="HZ154" s="98" t="str">
        <f t="shared" si="598"/>
        <v/>
      </c>
      <c r="IA154" s="293" t="str">
        <f t="shared" si="642"/>
        <v/>
      </c>
      <c r="IB154" s="293" t="str">
        <f t="shared" si="643"/>
        <v/>
      </c>
      <c r="IC154" s="101" t="str">
        <f t="shared" si="599"/>
        <v/>
      </c>
      <c r="ID154" s="102" t="str">
        <f t="shared" si="600"/>
        <v/>
      </c>
      <c r="IE154" s="103" t="str">
        <f t="shared" si="601"/>
        <v/>
      </c>
      <c r="IF154" s="104" t="str">
        <f t="shared" si="602"/>
        <v/>
      </c>
      <c r="IG154" s="105" t="str">
        <f t="shared" si="603"/>
        <v/>
      </c>
      <c r="IH154" s="2" t="str">
        <f t="shared" si="604"/>
        <v/>
      </c>
      <c r="II154" s="96"/>
      <c r="IJ154" s="286"/>
      <c r="IK154" s="291" t="str">
        <f t="shared" si="662"/>
        <v/>
      </c>
      <c r="IL154" s="292" t="str">
        <f t="shared" si="663"/>
        <v/>
      </c>
      <c r="IM154" s="293" t="str">
        <f t="shared" si="664"/>
        <v/>
      </c>
      <c r="IN154" s="293" t="str">
        <f t="shared" si="665"/>
        <v/>
      </c>
      <c r="IO154" s="294" t="str">
        <f t="shared" si="666"/>
        <v/>
      </c>
      <c r="IP154" s="295" t="str">
        <f t="shared" si="667"/>
        <v/>
      </c>
      <c r="IQ154" s="296" t="str">
        <f t="shared" si="668"/>
        <v/>
      </c>
      <c r="IR154" s="297" t="str">
        <f t="shared" si="669"/>
        <v/>
      </c>
      <c r="IS154" s="298" t="str">
        <f t="shared" si="670"/>
        <v/>
      </c>
      <c r="IT154" s="299" t="str">
        <f t="shared" si="671"/>
        <v/>
      </c>
      <c r="IU154" s="300"/>
      <c r="IV154" s="286"/>
      <c r="IW154" s="97">
        <f t="shared" si="635"/>
        <v>44926</v>
      </c>
      <c r="IX154" s="98" t="str">
        <f t="shared" si="636"/>
        <v>Meloni I</v>
      </c>
      <c r="IY154" s="293">
        <f t="shared" si="633"/>
        <v>44856</v>
      </c>
      <c r="IZ154" s="293">
        <f t="shared" si="634"/>
        <v>44926</v>
      </c>
      <c r="JA154" s="101" t="str">
        <f t="shared" si="637"/>
        <v>Roberto Calderoli</v>
      </c>
      <c r="JB154" s="102" t="str">
        <f t="shared" si="638"/>
        <v>1956</v>
      </c>
      <c r="JC154" s="103" t="str">
        <f t="shared" si="639"/>
        <v>male</v>
      </c>
      <c r="JD154" s="104" t="str">
        <f t="shared" si="640"/>
        <v>it_lega01</v>
      </c>
      <c r="JE154" s="105" t="str">
        <f t="shared" si="641"/>
        <v>Calderoli_Roberto_1956</v>
      </c>
      <c r="JG154" s="4"/>
      <c r="JH154" s="2" t="s">
        <v>2695</v>
      </c>
      <c r="JI154" s="106"/>
      <c r="JJ154" s="107"/>
      <c r="JK154" s="99"/>
      <c r="JL154" s="4"/>
      <c r="JM154" s="108"/>
      <c r="JN154" s="109"/>
      <c r="JO154" s="110"/>
      <c r="JP154" s="104"/>
      <c r="JQ154" s="111"/>
      <c r="JS154" s="4"/>
      <c r="JU154" s="106"/>
      <c r="JV154" s="107"/>
      <c r="JW154" s="99"/>
      <c r="JX154" s="4"/>
      <c r="JY154" s="108"/>
      <c r="JZ154" s="109"/>
      <c r="KA154" s="110"/>
      <c r="KB154" s="104"/>
      <c r="KC154" s="111"/>
      <c r="KE154" s="4"/>
    </row>
    <row r="155" spans="1:292" ht="13.5" customHeight="1" x14ac:dyDescent="0.2">
      <c r="A155" s="21"/>
      <c r="B155" s="2" t="s">
        <v>474</v>
      </c>
      <c r="C155" s="2" t="s">
        <v>2497</v>
      </c>
      <c r="E155" s="97"/>
      <c r="F155" s="98"/>
      <c r="G155" s="99"/>
      <c r="H155" s="100"/>
      <c r="I155" s="101"/>
      <c r="J155" s="102"/>
      <c r="K155" s="103"/>
      <c r="L155" s="104"/>
      <c r="M155" s="105"/>
      <c r="O155" s="96"/>
      <c r="P155" s="286"/>
      <c r="Q155" s="97"/>
      <c r="R155" s="98"/>
      <c r="S155" s="99"/>
      <c r="T155" s="100"/>
      <c r="U155" s="101"/>
      <c r="V155" s="102"/>
      <c r="W155" s="103"/>
      <c r="X155" s="104"/>
      <c r="Y155" s="105"/>
      <c r="AA155" s="96"/>
      <c r="AB155" s="286"/>
      <c r="AC155" s="97"/>
      <c r="AD155" s="98"/>
      <c r="AE155" s="99"/>
      <c r="AF155" s="100"/>
      <c r="AG155" s="101"/>
      <c r="AH155" s="102"/>
      <c r="AI155" s="103"/>
      <c r="AJ155" s="104"/>
      <c r="AK155" s="105"/>
      <c r="AM155" s="96"/>
      <c r="AN155" s="286"/>
      <c r="AO155" s="97"/>
      <c r="AP155" s="98"/>
      <c r="AQ155" s="99"/>
      <c r="AR155" s="100"/>
      <c r="AS155" s="101"/>
      <c r="AT155" s="102"/>
      <c r="AU155" s="103"/>
      <c r="AV155" s="104"/>
      <c r="AW155" s="105"/>
      <c r="AY155" s="96"/>
      <c r="AZ155" s="286"/>
      <c r="BA155" s="97"/>
      <c r="BB155" s="98"/>
      <c r="BC155" s="99"/>
      <c r="BD155" s="100"/>
      <c r="BE155" s="101"/>
      <c r="BF155" s="102"/>
      <c r="BG155" s="103"/>
      <c r="BH155" s="104"/>
      <c r="BI155" s="105"/>
      <c r="BK155" s="96"/>
      <c r="BL155" s="286"/>
      <c r="BM155" s="97"/>
      <c r="BN155" s="98"/>
      <c r="BO155" s="99"/>
      <c r="BP155" s="100"/>
      <c r="BQ155" s="101"/>
      <c r="BR155" s="102"/>
      <c r="BS155" s="103"/>
      <c r="BT155" s="104"/>
      <c r="BU155" s="105"/>
      <c r="BW155" s="96"/>
      <c r="BX155" s="286"/>
      <c r="BY155" s="97"/>
      <c r="BZ155" s="98"/>
      <c r="CA155" s="99"/>
      <c r="CB155" s="100"/>
      <c r="CC155" s="101"/>
      <c r="CD155" s="102"/>
      <c r="CE155" s="103"/>
      <c r="CF155" s="104"/>
      <c r="CG155" s="105"/>
      <c r="CI155" s="96"/>
      <c r="CJ155" s="286"/>
      <c r="CK155" s="97"/>
      <c r="CL155" s="98"/>
      <c r="CM155" s="99"/>
      <c r="CN155" s="100"/>
      <c r="CO155" s="101"/>
      <c r="CP155" s="102"/>
      <c r="CQ155" s="103"/>
      <c r="CR155" s="104"/>
      <c r="CS155" s="105"/>
      <c r="CU155" s="96"/>
      <c r="CV155" s="286"/>
      <c r="CW155" s="97"/>
      <c r="CX155" s="98"/>
      <c r="CY155" s="99"/>
      <c r="CZ155" s="100"/>
      <c r="DA155" s="101"/>
      <c r="DB155" s="102"/>
      <c r="DC155" s="103"/>
      <c r="DD155" s="104"/>
      <c r="DE155" s="105"/>
      <c r="DG155" s="96"/>
      <c r="DH155" s="286"/>
      <c r="DI155" s="97"/>
      <c r="DJ155" s="98"/>
      <c r="DK155" s="99"/>
      <c r="DL155" s="100"/>
      <c r="DM155" s="101"/>
      <c r="DN155" s="102"/>
      <c r="DO155" s="103"/>
      <c r="DP155" s="104"/>
      <c r="DQ155" s="105"/>
      <c r="DS155" s="96"/>
      <c r="DT155" s="286"/>
      <c r="DU155" s="97"/>
      <c r="DV155" s="98"/>
      <c r="DW155" s="8"/>
      <c r="DX155" s="100"/>
      <c r="DY155" s="101"/>
      <c r="DZ155" s="102"/>
      <c r="EA155" s="103"/>
      <c r="EB155" s="104"/>
      <c r="EC155" s="105"/>
      <c r="EE155" s="96"/>
      <c r="EF155" s="286"/>
      <c r="EG155" s="97"/>
      <c r="EH155" s="98"/>
      <c r="EI155" s="99"/>
      <c r="EJ155" s="100"/>
      <c r="EK155" s="101"/>
      <c r="EL155" s="102"/>
      <c r="EM155" s="103"/>
      <c r="EN155" s="104"/>
      <c r="EO155" s="105"/>
      <c r="EQ155" s="96"/>
      <c r="ER155" s="286"/>
      <c r="ES155" s="97"/>
      <c r="ET155" s="98"/>
      <c r="EU155" s="99"/>
      <c r="EV155" s="100"/>
      <c r="EW155" s="101"/>
      <c r="EX155" s="102"/>
      <c r="EY155" s="103"/>
      <c r="EZ155" s="104"/>
      <c r="FA155" s="105"/>
      <c r="FC155" s="96"/>
      <c r="FD155" s="286"/>
      <c r="FE155" s="97"/>
      <c r="FF155" s="98"/>
      <c r="FG155" s="99"/>
      <c r="FH155" s="100"/>
      <c r="FI155" s="101"/>
      <c r="FJ155" s="102"/>
      <c r="FK155" s="103"/>
      <c r="FL155" s="104"/>
      <c r="FM155" s="105"/>
      <c r="FO155" s="96"/>
      <c r="FP155" s="286"/>
      <c r="FQ155" s="97"/>
      <c r="FR155" s="98"/>
      <c r="FS155" s="99"/>
      <c r="FT155" s="100"/>
      <c r="FU155" s="101"/>
      <c r="FV155" s="102"/>
      <c r="FW155" s="103"/>
      <c r="FX155" s="104"/>
      <c r="FY155" s="105"/>
      <c r="GA155" s="96"/>
      <c r="GB155" s="286"/>
      <c r="GC155" s="97"/>
      <c r="GD155" s="98"/>
      <c r="GE155" s="99"/>
      <c r="GF155" s="100"/>
      <c r="GG155" s="101"/>
      <c r="GH155" s="102"/>
      <c r="GI155" s="103"/>
      <c r="GJ155" s="104"/>
      <c r="GK155" s="105"/>
      <c r="GM155" s="96"/>
      <c r="GN155" s="286"/>
      <c r="GO155" s="97">
        <f t="shared" si="646"/>
        <v>42711</v>
      </c>
      <c r="GP155" s="98" t="str">
        <f t="shared" si="647"/>
        <v>Renzi I</v>
      </c>
      <c r="GQ155" s="100">
        <v>42033</v>
      </c>
      <c r="GR155" s="100">
        <f t="shared" ref="GR155:GR168" si="674">IF(GS155="","",GO$3)</f>
        <v>42711</v>
      </c>
      <c r="GS155" s="101" t="str">
        <f t="shared" si="648"/>
        <v>Enrico Costa</v>
      </c>
      <c r="GT155" s="102" t="str">
        <f t="shared" si="649"/>
        <v>1969</v>
      </c>
      <c r="GU155" s="103" t="str">
        <f t="shared" si="650"/>
        <v>male</v>
      </c>
      <c r="GV155" s="104" t="str">
        <f t="shared" si="651"/>
        <v>it_ncd01</v>
      </c>
      <c r="GW155" s="105" t="str">
        <f t="shared" si="652"/>
        <v>Costa_Enrico_1969</v>
      </c>
      <c r="GX155" s="2" t="str">
        <f t="shared" si="653"/>
        <v/>
      </c>
      <c r="GY155" s="96"/>
      <c r="GZ155" s="165" t="s">
        <v>2529</v>
      </c>
      <c r="HA155" s="97">
        <f t="shared" si="654"/>
        <v>43465</v>
      </c>
      <c r="HB155" s="98" t="str">
        <f t="shared" si="655"/>
        <v>Gentiloni I</v>
      </c>
      <c r="HC155" s="99">
        <v>42945</v>
      </c>
      <c r="HD155" s="100">
        <f>HA$3</f>
        <v>43465</v>
      </c>
      <c r="HE155" s="101" t="str">
        <f t="shared" si="656"/>
        <v>Paolo Gentiloni</v>
      </c>
      <c r="HF155" s="102" t="str">
        <f t="shared" si="657"/>
        <v>1954</v>
      </c>
      <c r="HG155" s="103" t="str">
        <f t="shared" si="658"/>
        <v>male</v>
      </c>
      <c r="HH155" s="104" t="str">
        <f t="shared" si="659"/>
        <v>it_pd01</v>
      </c>
      <c r="HI155" s="105" t="str">
        <f t="shared" si="660"/>
        <v>Gentiloni_Paolo_1954</v>
      </c>
      <c r="HJ155" s="2" t="str">
        <f t="shared" si="661"/>
        <v/>
      </c>
      <c r="HK155" s="96"/>
      <c r="HL155" s="286" t="s">
        <v>2500</v>
      </c>
      <c r="HM155" s="97"/>
      <c r="HN155" s="98"/>
      <c r="HO155" s="293" t="str">
        <f t="shared" si="672"/>
        <v/>
      </c>
      <c r="HP155" s="293" t="str">
        <f t="shared" si="673"/>
        <v/>
      </c>
      <c r="HQ155" s="101"/>
      <c r="HR155" s="102"/>
      <c r="HS155" s="103"/>
      <c r="HT155" s="104" t="str">
        <f t="shared" si="632"/>
        <v/>
      </c>
      <c r="HU155" s="105"/>
      <c r="HW155" s="96"/>
      <c r="HX155" s="286"/>
      <c r="HY155" s="97"/>
      <c r="HZ155" s="98"/>
      <c r="IA155" s="293" t="str">
        <f t="shared" si="642"/>
        <v/>
      </c>
      <c r="IB155" s="293" t="str">
        <f t="shared" si="643"/>
        <v/>
      </c>
      <c r="IC155" s="101"/>
      <c r="ID155" s="102"/>
      <c r="IE155" s="103"/>
      <c r="IF155" s="104"/>
      <c r="IG155" s="105"/>
      <c r="II155" s="96"/>
      <c r="IJ155" s="286"/>
      <c r="IK155" s="291" t="str">
        <f t="shared" si="662"/>
        <v/>
      </c>
      <c r="IL155" s="292" t="str">
        <f t="shared" si="663"/>
        <v/>
      </c>
      <c r="IM155" s="293" t="str">
        <f t="shared" si="664"/>
        <v/>
      </c>
      <c r="IN155" s="293" t="str">
        <f t="shared" si="665"/>
        <v/>
      </c>
      <c r="IO155" s="294" t="str">
        <f t="shared" si="666"/>
        <v/>
      </c>
      <c r="IP155" s="295" t="str">
        <f t="shared" si="667"/>
        <v/>
      </c>
      <c r="IQ155" s="296" t="str">
        <f t="shared" si="668"/>
        <v/>
      </c>
      <c r="IR155" s="297" t="str">
        <f t="shared" si="669"/>
        <v/>
      </c>
      <c r="IS155" s="298" t="str">
        <f t="shared" si="670"/>
        <v/>
      </c>
      <c r="IT155" s="299" t="str">
        <f t="shared" si="671"/>
        <v/>
      </c>
      <c r="IU155" s="300"/>
      <c r="IV155" s="286"/>
      <c r="IW155" s="97" t="str">
        <f t="shared" si="635"/>
        <v/>
      </c>
      <c r="IX155" s="98" t="str">
        <f t="shared" si="636"/>
        <v/>
      </c>
      <c r="IY155" s="293" t="str">
        <f t="shared" si="633"/>
        <v/>
      </c>
      <c r="IZ155" s="293" t="str">
        <f t="shared" si="634"/>
        <v/>
      </c>
      <c r="JA155" s="101" t="str">
        <f t="shared" si="637"/>
        <v/>
      </c>
      <c r="JB155" s="102" t="str">
        <f t="shared" si="638"/>
        <v/>
      </c>
      <c r="JC155" s="103" t="str">
        <f t="shared" si="639"/>
        <v/>
      </c>
      <c r="JD155" s="104" t="str">
        <f t="shared" si="640"/>
        <v/>
      </c>
      <c r="JE155" s="105" t="str">
        <f t="shared" si="641"/>
        <v/>
      </c>
      <c r="JG155" s="4"/>
      <c r="JI155" s="106"/>
      <c r="JJ155" s="107"/>
      <c r="JK155" s="99"/>
      <c r="JL155" s="4"/>
      <c r="JM155" s="108"/>
      <c r="JN155" s="109"/>
      <c r="JO155" s="110"/>
      <c r="JP155" s="104"/>
      <c r="JQ155" s="111"/>
      <c r="JS155" s="4"/>
      <c r="JU155" s="106"/>
      <c r="JV155" s="107"/>
      <c r="JW155" s="99"/>
      <c r="JX155" s="4"/>
      <c r="JY155" s="108"/>
      <c r="JZ155" s="109"/>
      <c r="KA155" s="110"/>
      <c r="KB155" s="104"/>
      <c r="KC155" s="111"/>
      <c r="KE155" s="4"/>
    </row>
    <row r="156" spans="1:292" ht="13.5" customHeight="1" x14ac:dyDescent="0.2">
      <c r="A156" s="21"/>
      <c r="B156" s="2" t="s">
        <v>459</v>
      </c>
      <c r="C156" s="2" t="s">
        <v>460</v>
      </c>
      <c r="E156" s="97">
        <v>33340</v>
      </c>
      <c r="F156" s="98" t="s">
        <v>288</v>
      </c>
      <c r="G156" s="99">
        <v>32711</v>
      </c>
      <c r="H156" s="100">
        <v>33340</v>
      </c>
      <c r="I156" s="101" t="s">
        <v>1057</v>
      </c>
      <c r="J156" s="102" t="s">
        <v>781</v>
      </c>
      <c r="K156" s="103" t="s">
        <v>531</v>
      </c>
      <c r="L156" s="104" t="s">
        <v>1383</v>
      </c>
      <c r="M156" s="105" t="s">
        <v>1059</v>
      </c>
      <c r="O156" s="96"/>
      <c r="P156" s="286" t="s">
        <v>2201</v>
      </c>
      <c r="Q156" s="97" t="s">
        <v>286</v>
      </c>
      <c r="R156" s="98" t="s">
        <v>286</v>
      </c>
      <c r="S156" s="99" t="s">
        <v>286</v>
      </c>
      <c r="T156" s="100" t="s">
        <v>286</v>
      </c>
      <c r="U156" s="101" t="s">
        <v>286</v>
      </c>
      <c r="V156" s="102" t="s">
        <v>286</v>
      </c>
      <c r="W156" s="103" t="s">
        <v>286</v>
      </c>
      <c r="X156" s="104" t="s">
        <v>286</v>
      </c>
      <c r="Y156" s="105" t="s">
        <v>286</v>
      </c>
      <c r="Z156" s="2" t="s">
        <v>286</v>
      </c>
      <c r="AA156" s="96"/>
      <c r="AB156" s="286"/>
      <c r="AC156" s="97" t="s">
        <v>286</v>
      </c>
      <c r="AD156" s="98" t="s">
        <v>286</v>
      </c>
      <c r="AE156" s="99" t="s">
        <v>286</v>
      </c>
      <c r="AF156" s="100" t="s">
        <v>286</v>
      </c>
      <c r="AG156" s="101" t="s">
        <v>286</v>
      </c>
      <c r="AH156" s="102" t="s">
        <v>286</v>
      </c>
      <c r="AI156" s="103" t="s">
        <v>286</v>
      </c>
      <c r="AJ156" s="104" t="s">
        <v>286</v>
      </c>
      <c r="AK156" s="105" t="s">
        <v>286</v>
      </c>
      <c r="AM156" s="96"/>
      <c r="AN156" s="286"/>
      <c r="AO156" s="97" t="s">
        <v>286</v>
      </c>
      <c r="AP156" s="98" t="s">
        <v>286</v>
      </c>
      <c r="AQ156" s="99" t="s">
        <v>286</v>
      </c>
      <c r="AR156" s="100" t="s">
        <v>286</v>
      </c>
      <c r="AS156" s="101" t="s">
        <v>286</v>
      </c>
      <c r="AT156" s="102" t="s">
        <v>286</v>
      </c>
      <c r="AU156" s="103" t="s">
        <v>286</v>
      </c>
      <c r="AV156" s="104" t="s">
        <v>286</v>
      </c>
      <c r="AW156" s="105" t="s">
        <v>286</v>
      </c>
      <c r="AX156" s="2" t="s">
        <v>286</v>
      </c>
      <c r="AY156" s="96"/>
      <c r="AZ156" s="286"/>
      <c r="BA156" s="97" t="s">
        <v>286</v>
      </c>
      <c r="BB156" s="98" t="s">
        <v>286</v>
      </c>
      <c r="BC156" s="99" t="s">
        <v>286</v>
      </c>
      <c r="BD156" s="100" t="s">
        <v>286</v>
      </c>
      <c r="BE156" s="101" t="s">
        <v>286</v>
      </c>
      <c r="BF156" s="102" t="s">
        <v>286</v>
      </c>
      <c r="BG156" s="103" t="s">
        <v>286</v>
      </c>
      <c r="BH156" s="104" t="s">
        <v>286</v>
      </c>
      <c r="BI156" s="105" t="s">
        <v>286</v>
      </c>
      <c r="BJ156" s="2" t="s">
        <v>286</v>
      </c>
      <c r="BK156" s="96"/>
      <c r="BL156" s="286"/>
      <c r="BM156" s="97" t="s">
        <v>286</v>
      </c>
      <c r="BN156" s="98" t="s">
        <v>286</v>
      </c>
      <c r="BO156" s="99" t="s">
        <v>286</v>
      </c>
      <c r="BP156" s="100" t="s">
        <v>286</v>
      </c>
      <c r="BQ156" s="101" t="s">
        <v>286</v>
      </c>
      <c r="BR156" s="102" t="s">
        <v>286</v>
      </c>
      <c r="BS156" s="103" t="s">
        <v>286</v>
      </c>
      <c r="BT156" s="104" t="s">
        <v>286</v>
      </c>
      <c r="BU156" s="105" t="s">
        <v>286</v>
      </c>
      <c r="BV156" s="2" t="s">
        <v>286</v>
      </c>
      <c r="BW156" s="96"/>
      <c r="BX156" s="286"/>
      <c r="BY156" s="97" t="s">
        <v>286</v>
      </c>
      <c r="BZ156" s="98" t="s">
        <v>286</v>
      </c>
      <c r="CA156" s="99" t="s">
        <v>286</v>
      </c>
      <c r="CB156" s="100" t="s">
        <v>286</v>
      </c>
      <c r="CC156" s="101" t="s">
        <v>286</v>
      </c>
      <c r="CD156" s="102" t="s">
        <v>286</v>
      </c>
      <c r="CE156" s="103" t="s">
        <v>286</v>
      </c>
      <c r="CF156" s="104" t="s">
        <v>286</v>
      </c>
      <c r="CG156" s="105" t="s">
        <v>286</v>
      </c>
      <c r="CH156" s="2" t="s">
        <v>286</v>
      </c>
      <c r="CI156" s="96"/>
      <c r="CJ156" s="286"/>
      <c r="CK156" s="97" t="s">
        <v>286</v>
      </c>
      <c r="CL156" s="98" t="s">
        <v>286</v>
      </c>
      <c r="CM156" s="99" t="s">
        <v>286</v>
      </c>
      <c r="CN156" s="100" t="s">
        <v>286</v>
      </c>
      <c r="CO156" s="101" t="s">
        <v>286</v>
      </c>
      <c r="CP156" s="102" t="s">
        <v>286</v>
      </c>
      <c r="CQ156" s="103" t="s">
        <v>286</v>
      </c>
      <c r="CR156" s="104" t="s">
        <v>286</v>
      </c>
      <c r="CS156" s="105" t="s">
        <v>286</v>
      </c>
      <c r="CT156" s="2" t="s">
        <v>286</v>
      </c>
      <c r="CU156" s="96"/>
      <c r="CV156" s="286"/>
      <c r="CW156" s="97" t="s">
        <v>286</v>
      </c>
      <c r="CX156" s="98" t="s">
        <v>286</v>
      </c>
      <c r="CY156" s="99" t="s">
        <v>286</v>
      </c>
      <c r="CZ156" s="100" t="s">
        <v>286</v>
      </c>
      <c r="DA156" s="101" t="s">
        <v>286</v>
      </c>
      <c r="DB156" s="102" t="s">
        <v>286</v>
      </c>
      <c r="DC156" s="103" t="s">
        <v>286</v>
      </c>
      <c r="DD156" s="104" t="s">
        <v>286</v>
      </c>
      <c r="DE156" s="105" t="s">
        <v>286</v>
      </c>
      <c r="DF156" s="2" t="s">
        <v>286</v>
      </c>
      <c r="DG156" s="96"/>
      <c r="DH156" s="286"/>
      <c r="DI156" s="97" t="s">
        <v>286</v>
      </c>
      <c r="DJ156" s="98" t="s">
        <v>286</v>
      </c>
      <c r="DK156" s="99" t="s">
        <v>286</v>
      </c>
      <c r="DL156" s="100" t="s">
        <v>286</v>
      </c>
      <c r="DM156" s="101" t="s">
        <v>286</v>
      </c>
      <c r="DN156" s="102" t="s">
        <v>286</v>
      </c>
      <c r="DO156" s="103" t="s">
        <v>286</v>
      </c>
      <c r="DP156" s="104" t="s">
        <v>286</v>
      </c>
      <c r="DQ156" s="105" t="s">
        <v>286</v>
      </c>
      <c r="DR156" s="2" t="s">
        <v>286</v>
      </c>
      <c r="DS156" s="96"/>
      <c r="DT156" s="286"/>
      <c r="DU156" s="97" t="s">
        <v>286</v>
      </c>
      <c r="DV156" s="98" t="s">
        <v>286</v>
      </c>
      <c r="DW156" s="99" t="s">
        <v>286</v>
      </c>
      <c r="DX156" s="100" t="s">
        <v>286</v>
      </c>
      <c r="DY156" s="101" t="s">
        <v>286</v>
      </c>
      <c r="DZ156" s="102" t="s">
        <v>286</v>
      </c>
      <c r="EA156" s="103" t="s">
        <v>286</v>
      </c>
      <c r="EB156" s="104" t="s">
        <v>286</v>
      </c>
      <c r="EC156" s="105" t="s">
        <v>286</v>
      </c>
      <c r="EE156" s="96"/>
      <c r="EF156" s="286"/>
      <c r="EG156" s="97" t="s">
        <v>286</v>
      </c>
      <c r="EH156" s="98" t="s">
        <v>286</v>
      </c>
      <c r="EI156" s="99" t="s">
        <v>286</v>
      </c>
      <c r="EJ156" s="100" t="s">
        <v>286</v>
      </c>
      <c r="EK156" s="101" t="s">
        <v>286</v>
      </c>
      <c r="EL156" s="102" t="s">
        <v>286</v>
      </c>
      <c r="EM156" s="103" t="s">
        <v>286</v>
      </c>
      <c r="EN156" s="104" t="s">
        <v>286</v>
      </c>
      <c r="EO156" s="105" t="s">
        <v>286</v>
      </c>
      <c r="EQ156" s="96"/>
      <c r="ER156" s="286"/>
      <c r="ES156" s="97" t="s">
        <v>286</v>
      </c>
      <c r="ET156" s="98" t="s">
        <v>286</v>
      </c>
      <c r="EU156" s="99" t="s">
        <v>286</v>
      </c>
      <c r="EV156" s="100" t="s">
        <v>286</v>
      </c>
      <c r="EW156" s="101" t="s">
        <v>286</v>
      </c>
      <c r="EX156" s="102" t="s">
        <v>286</v>
      </c>
      <c r="EY156" s="103" t="s">
        <v>286</v>
      </c>
      <c r="EZ156" s="104" t="s">
        <v>286</v>
      </c>
      <c r="FA156" s="105" t="s">
        <v>286</v>
      </c>
      <c r="FB156" s="2" t="s">
        <v>286</v>
      </c>
      <c r="FC156" s="96"/>
      <c r="FD156" s="286"/>
      <c r="FE156" s="97" t="s">
        <v>286</v>
      </c>
      <c r="FF156" s="98" t="s">
        <v>286</v>
      </c>
      <c r="FG156" s="99" t="s">
        <v>286</v>
      </c>
      <c r="FH156" s="100" t="s">
        <v>286</v>
      </c>
      <c r="FI156" s="101" t="s">
        <v>286</v>
      </c>
      <c r="FJ156" s="102" t="s">
        <v>286</v>
      </c>
      <c r="FK156" s="103" t="s">
        <v>286</v>
      </c>
      <c r="FL156" s="104" t="s">
        <v>286</v>
      </c>
      <c r="FM156" s="105" t="s">
        <v>286</v>
      </c>
      <c r="FO156" s="96"/>
      <c r="FP156" s="286"/>
      <c r="FQ156" s="97" t="s">
        <v>286</v>
      </c>
      <c r="FR156" s="98" t="s">
        <v>286</v>
      </c>
      <c r="FS156" s="99" t="s">
        <v>286</v>
      </c>
      <c r="FT156" s="100" t="s">
        <v>286</v>
      </c>
      <c r="FU156" s="101" t="s">
        <v>286</v>
      </c>
      <c r="FV156" s="102" t="s">
        <v>286</v>
      </c>
      <c r="FW156" s="103" t="s">
        <v>286</v>
      </c>
      <c r="FX156" s="104" t="s">
        <v>286</v>
      </c>
      <c r="FY156" s="105" t="s">
        <v>286</v>
      </c>
      <c r="GA156" s="96"/>
      <c r="GB156" s="286"/>
      <c r="GC156" s="97" t="s">
        <v>286</v>
      </c>
      <c r="GD156" s="98" t="s">
        <v>286</v>
      </c>
      <c r="GE156" s="99" t="s">
        <v>286</v>
      </c>
      <c r="GF156" s="100" t="s">
        <v>286</v>
      </c>
      <c r="GG156" s="101" t="s">
        <v>286</v>
      </c>
      <c r="GH156" s="102" t="s">
        <v>286</v>
      </c>
      <c r="GI156" s="103" t="s">
        <v>286</v>
      </c>
      <c r="GJ156" s="104" t="s">
        <v>286</v>
      </c>
      <c r="GK156" s="105" t="s">
        <v>286</v>
      </c>
      <c r="GL156" s="2" t="s">
        <v>286</v>
      </c>
      <c r="GM156" s="96"/>
      <c r="GN156" s="286"/>
      <c r="GO156" s="97" t="str">
        <f t="shared" si="646"/>
        <v/>
      </c>
      <c r="GP156" s="98" t="str">
        <f t="shared" si="647"/>
        <v/>
      </c>
      <c r="GQ156" s="99" t="str">
        <f t="shared" ref="GQ156:GQ168" si="675">IF(GS156="","",GO$2)</f>
        <v/>
      </c>
      <c r="GR156" s="100" t="str">
        <f t="shared" si="674"/>
        <v/>
      </c>
      <c r="GS156" s="101" t="str">
        <f t="shared" si="648"/>
        <v/>
      </c>
      <c r="GT156" s="102" t="str">
        <f t="shared" si="649"/>
        <v/>
      </c>
      <c r="GU156" s="103" t="str">
        <f t="shared" si="650"/>
        <v/>
      </c>
      <c r="GV156" s="104" t="str">
        <f t="shared" si="651"/>
        <v/>
      </c>
      <c r="GW156" s="105" t="str">
        <f t="shared" si="652"/>
        <v/>
      </c>
      <c r="GX156" s="2" t="str">
        <f t="shared" si="653"/>
        <v/>
      </c>
      <c r="GY156" s="96"/>
      <c r="GZ156" s="286"/>
      <c r="HA156" s="97" t="str">
        <f t="shared" si="654"/>
        <v/>
      </c>
      <c r="HB156" s="98" t="str">
        <f t="shared" si="655"/>
        <v/>
      </c>
      <c r="HC156" s="293" t="str">
        <f t="shared" ref="HC156" si="676">IF(HE156="","",HA$2)</f>
        <v/>
      </c>
      <c r="HD156" s="293" t="str">
        <f t="shared" ref="HD156" si="677">IF(HE156="","",HA$3)</f>
        <v/>
      </c>
      <c r="HE156" s="101" t="str">
        <f t="shared" si="656"/>
        <v/>
      </c>
      <c r="HF156" s="102" t="str">
        <f t="shared" si="657"/>
        <v/>
      </c>
      <c r="HG156" s="103" t="str">
        <f t="shared" si="658"/>
        <v/>
      </c>
      <c r="HH156" s="104" t="str">
        <f t="shared" si="659"/>
        <v/>
      </c>
      <c r="HI156" s="105" t="str">
        <f t="shared" si="660"/>
        <v/>
      </c>
      <c r="HJ156" s="2" t="str">
        <f t="shared" si="661"/>
        <v/>
      </c>
      <c r="HK156" s="96"/>
      <c r="HL156" s="286"/>
      <c r="HM156" s="97" t="str">
        <f t="shared" ref="HM156:HM168" si="678">IF(HQ156="","",HM$3)</f>
        <v/>
      </c>
      <c r="HN156" s="98" t="str">
        <f t="shared" ref="HN156:HN168" si="679">IF(HQ156="","",HM$1)</f>
        <v/>
      </c>
      <c r="HO156" s="293" t="str">
        <f t="shared" si="672"/>
        <v/>
      </c>
      <c r="HP156" s="293" t="str">
        <f t="shared" si="673"/>
        <v/>
      </c>
      <c r="HQ156" s="101" t="str">
        <f t="shared" ref="HQ156:HQ168" si="680">IF(HX156="","",IF(ISNUMBER(SEARCH(":",HX156)),MID(HX156,FIND(":",HX156)+2,FIND("(",HX156)-FIND(":",HX156)-3),LEFT(HX156,FIND("(",HX156)-2)))</f>
        <v/>
      </c>
      <c r="HR156" s="102" t="str">
        <f t="shared" ref="HR156:HR168" si="681">IF(HX156="","",MID(HX156,FIND("(",HX156)+1,4))</f>
        <v/>
      </c>
      <c r="HS156" s="103" t="str">
        <f t="shared" ref="HS156:HS168" si="682">IF(ISNUMBER(SEARCH("*female*",HX156)),"female",IF(ISNUMBER(SEARCH("*male*",HX156)),"male",""))</f>
        <v/>
      </c>
      <c r="HT156" s="104" t="str">
        <f t="shared" si="632"/>
        <v/>
      </c>
      <c r="HU156" s="105" t="str">
        <f t="shared" ref="HU156:HU168" si="683">IF(HQ156="","",(MID(HQ156,(SEARCH("^^",SUBSTITUTE(HQ156," ","^^",LEN(HQ156)-LEN(SUBSTITUTE(HQ156," ","")))))+1,99)&amp;"_"&amp;LEFT(HQ156,FIND(" ",HQ156)-1)&amp;"_"&amp;HR156))</f>
        <v/>
      </c>
      <c r="HV156" s="2" t="str">
        <f t="shared" ref="HV156:HV168" si="684">IF(HX156="","",IF((LEN(HX156)-LEN(SUBSTITUTE(HX156,"male","")))/LEN("male")&gt;1,"!",IF(RIGHT(HX156,1)=")","",IF(RIGHT(HX156,2)=") ","",IF(RIGHT(HX156,2)=").","","!!")))))</f>
        <v/>
      </c>
      <c r="HW156" s="96"/>
      <c r="HX156" s="286"/>
      <c r="HY156" s="97" t="str">
        <f t="shared" ref="HY156:HY168" si="685">IF(IC156="","",HY$3)</f>
        <v/>
      </c>
      <c r="HZ156" s="98" t="str">
        <f t="shared" ref="HZ156:HZ168" si="686">IF(IC156="","",HY$1)</f>
        <v/>
      </c>
      <c r="IA156" s="293" t="str">
        <f t="shared" si="642"/>
        <v/>
      </c>
      <c r="IB156" s="293" t="str">
        <f t="shared" si="643"/>
        <v/>
      </c>
      <c r="IC156" s="101" t="str">
        <f t="shared" ref="IC156:IC168" si="687">IF(IJ156="","",IF(ISNUMBER(SEARCH(":",IJ156)),MID(IJ156,FIND(":",IJ156)+2,FIND("(",IJ156)-FIND(":",IJ156)-3),LEFT(IJ156,FIND("(",IJ156)-2)))</f>
        <v/>
      </c>
      <c r="ID156" s="102" t="str">
        <f t="shared" ref="ID156:ID168" si="688">IF(IJ156="","",MID(IJ156,FIND("(",IJ156)+1,4))</f>
        <v/>
      </c>
      <c r="IE156" s="103" t="str">
        <f t="shared" ref="IE156:IE168" si="689">IF(ISNUMBER(SEARCH("*female*",IJ156)),"female",IF(ISNUMBER(SEARCH("*male*",IJ156)),"male",""))</f>
        <v/>
      </c>
      <c r="IF156" s="104" t="str">
        <f t="shared" ref="IF156:IF168" si="690">IF(IJ156="","",IF(ISERROR(MID(IJ156,FIND("male,",IJ156)+6,(FIND(")",IJ156)-(FIND("male,",IJ156)+6))))=TRUE,"missing/error",MID(IJ156,FIND("male,",IJ156)+6,(FIND(")",IJ156)-(FIND("male,",IJ156)+6)))))</f>
        <v/>
      </c>
      <c r="IG156" s="105" t="str">
        <f t="shared" ref="IG156:IG168" si="691">IF(IC156="","",(MID(IC156,(SEARCH("^^",SUBSTITUTE(IC156," ","^^",LEN(IC156)-LEN(SUBSTITUTE(IC156," ","")))))+1,99)&amp;"_"&amp;LEFT(IC156,FIND(" ",IC156)-1)&amp;"_"&amp;ID156))</f>
        <v/>
      </c>
      <c r="IH156" s="2" t="str">
        <f t="shared" ref="IH156:IH168" si="692">IF(IJ156="","",IF((LEN(IJ156)-LEN(SUBSTITUTE(IJ156,"male","")))/LEN("male")&gt;1,"!",IF(RIGHT(IJ156,1)=")","",IF(RIGHT(IJ156,2)=") ","",IF(RIGHT(IJ156,2)=").","","!!")))))</f>
        <v/>
      </c>
      <c r="II156" s="96"/>
      <c r="IJ156" s="286"/>
      <c r="IK156" s="291" t="str">
        <f t="shared" si="662"/>
        <v/>
      </c>
      <c r="IL156" s="292" t="str">
        <f t="shared" si="663"/>
        <v/>
      </c>
      <c r="IM156" s="293" t="str">
        <f t="shared" si="664"/>
        <v/>
      </c>
      <c r="IN156" s="293" t="str">
        <f t="shared" si="665"/>
        <v/>
      </c>
      <c r="IO156" s="294" t="str">
        <f t="shared" si="666"/>
        <v/>
      </c>
      <c r="IP156" s="295" t="str">
        <f t="shared" si="667"/>
        <v/>
      </c>
      <c r="IQ156" s="296" t="str">
        <f t="shared" si="668"/>
        <v/>
      </c>
      <c r="IR156" s="297" t="str">
        <f t="shared" si="669"/>
        <v/>
      </c>
      <c r="IS156" s="298" t="str">
        <f t="shared" si="670"/>
        <v/>
      </c>
      <c r="IT156" s="299" t="str">
        <f t="shared" si="671"/>
        <v/>
      </c>
      <c r="IU156" s="300"/>
      <c r="IV156" s="286"/>
      <c r="IW156" s="97" t="str">
        <f t="shared" si="635"/>
        <v/>
      </c>
      <c r="IX156" s="98" t="str">
        <f t="shared" si="636"/>
        <v/>
      </c>
      <c r="IY156" s="293" t="str">
        <f t="shared" si="633"/>
        <v/>
      </c>
      <c r="IZ156" s="293" t="str">
        <f t="shared" si="634"/>
        <v/>
      </c>
      <c r="JA156" s="101" t="str">
        <f t="shared" si="637"/>
        <v/>
      </c>
      <c r="JB156" s="102" t="str">
        <f t="shared" si="638"/>
        <v/>
      </c>
      <c r="JC156" s="103" t="str">
        <f t="shared" si="639"/>
        <v/>
      </c>
      <c r="JD156" s="104" t="str">
        <f t="shared" si="640"/>
        <v/>
      </c>
      <c r="JE156" s="105" t="str">
        <f t="shared" si="641"/>
        <v/>
      </c>
      <c r="JG156" s="4"/>
      <c r="JI156" s="106"/>
      <c r="JJ156" s="107"/>
      <c r="JK156" s="99"/>
      <c r="JL156" s="4"/>
      <c r="JM156" s="108"/>
      <c r="JN156" s="109"/>
      <c r="JO156" s="110"/>
      <c r="JP156" s="104"/>
      <c r="JQ156" s="111"/>
      <c r="JS156" s="4"/>
      <c r="JU156" s="106"/>
      <c r="JV156" s="107"/>
      <c r="JW156" s="99"/>
      <c r="JX156" s="4"/>
      <c r="JY156" s="108"/>
      <c r="JZ156" s="109"/>
      <c r="KA156" s="110"/>
      <c r="KB156" s="104"/>
      <c r="KC156" s="111"/>
      <c r="KE156" s="4"/>
    </row>
    <row r="157" spans="1:292" ht="13.5" customHeight="1" x14ac:dyDescent="0.2">
      <c r="A157" s="21"/>
      <c r="B157" s="2" t="s">
        <v>472</v>
      </c>
      <c r="C157" s="2" t="s">
        <v>473</v>
      </c>
      <c r="E157" s="97" t="s">
        <v>286</v>
      </c>
      <c r="F157" s="98" t="s">
        <v>286</v>
      </c>
      <c r="G157" s="99"/>
      <c r="H157" s="100"/>
      <c r="I157" s="101" t="s">
        <v>286</v>
      </c>
      <c r="J157" s="102" t="s">
        <v>286</v>
      </c>
      <c r="K157" s="103" t="s">
        <v>286</v>
      </c>
      <c r="L157" s="104" t="s">
        <v>286</v>
      </c>
      <c r="M157" s="105" t="s">
        <v>286</v>
      </c>
      <c r="O157" s="96"/>
      <c r="P157" s="286"/>
      <c r="Q157" s="97" t="s">
        <v>286</v>
      </c>
      <c r="R157" s="98" t="s">
        <v>286</v>
      </c>
      <c r="S157" s="99"/>
      <c r="T157" s="100"/>
      <c r="U157" s="101" t="s">
        <v>286</v>
      </c>
      <c r="V157" s="102" t="s">
        <v>286</v>
      </c>
      <c r="W157" s="103" t="s">
        <v>286</v>
      </c>
      <c r="X157" s="104" t="s">
        <v>286</v>
      </c>
      <c r="Y157" s="105" t="s">
        <v>286</v>
      </c>
      <c r="Z157" s="2" t="s">
        <v>286</v>
      </c>
      <c r="AA157" s="96"/>
      <c r="AB157" s="286"/>
      <c r="AC157" s="97" t="s">
        <v>286</v>
      </c>
      <c r="AD157" s="98" t="s">
        <v>286</v>
      </c>
      <c r="AE157" s="99"/>
      <c r="AF157" s="100"/>
      <c r="AG157" s="101" t="s">
        <v>286</v>
      </c>
      <c r="AH157" s="102" t="s">
        <v>286</v>
      </c>
      <c r="AI157" s="103" t="s">
        <v>286</v>
      </c>
      <c r="AJ157" s="104" t="s">
        <v>286</v>
      </c>
      <c r="AK157" s="105" t="s">
        <v>286</v>
      </c>
      <c r="AM157" s="96"/>
      <c r="AN157" s="286"/>
      <c r="AO157" s="97" t="s">
        <v>286</v>
      </c>
      <c r="AP157" s="98" t="s">
        <v>286</v>
      </c>
      <c r="AQ157" s="99"/>
      <c r="AR157" s="100"/>
      <c r="AS157" s="101" t="s">
        <v>286</v>
      </c>
      <c r="AT157" s="102" t="s">
        <v>286</v>
      </c>
      <c r="AU157" s="103" t="s">
        <v>286</v>
      </c>
      <c r="AV157" s="104" t="s">
        <v>286</v>
      </c>
      <c r="AW157" s="105" t="s">
        <v>286</v>
      </c>
      <c r="AX157" s="2" t="s">
        <v>286</v>
      </c>
      <c r="AY157" s="96"/>
      <c r="AZ157" s="286"/>
      <c r="BA157" s="97" t="s">
        <v>286</v>
      </c>
      <c r="BB157" s="98" t="s">
        <v>286</v>
      </c>
      <c r="BC157" s="99"/>
      <c r="BD157" s="100"/>
      <c r="BE157" s="101" t="s">
        <v>286</v>
      </c>
      <c r="BF157" s="102" t="s">
        <v>286</v>
      </c>
      <c r="BG157" s="103" t="s">
        <v>286</v>
      </c>
      <c r="BH157" s="104" t="s">
        <v>286</v>
      </c>
      <c r="BI157" s="105" t="s">
        <v>286</v>
      </c>
      <c r="BJ157" s="2" t="s">
        <v>286</v>
      </c>
      <c r="BK157" s="96"/>
      <c r="BL157" s="286"/>
      <c r="BM157" s="97" t="s">
        <v>286</v>
      </c>
      <c r="BN157" s="98" t="s">
        <v>286</v>
      </c>
      <c r="BO157" s="99"/>
      <c r="BP157" s="100"/>
      <c r="BQ157" s="101" t="s">
        <v>286</v>
      </c>
      <c r="BR157" s="102" t="s">
        <v>286</v>
      </c>
      <c r="BS157" s="103" t="s">
        <v>286</v>
      </c>
      <c r="BT157" s="104" t="s">
        <v>286</v>
      </c>
      <c r="BU157" s="105" t="s">
        <v>286</v>
      </c>
      <c r="BV157" s="2" t="s">
        <v>286</v>
      </c>
      <c r="BW157" s="96"/>
      <c r="BX157" s="286"/>
      <c r="BY157" s="97" t="s">
        <v>286</v>
      </c>
      <c r="BZ157" s="98" t="s">
        <v>286</v>
      </c>
      <c r="CA157" s="99"/>
      <c r="CB157" s="100"/>
      <c r="CC157" s="101" t="s">
        <v>286</v>
      </c>
      <c r="CD157" s="102" t="s">
        <v>286</v>
      </c>
      <c r="CE157" s="103" t="s">
        <v>286</v>
      </c>
      <c r="CF157" s="104" t="s">
        <v>286</v>
      </c>
      <c r="CG157" s="105" t="s">
        <v>286</v>
      </c>
      <c r="CH157" s="2" t="s">
        <v>286</v>
      </c>
      <c r="CI157" s="96"/>
      <c r="CJ157" s="286"/>
      <c r="CK157" s="97" t="s">
        <v>286</v>
      </c>
      <c r="CL157" s="98" t="s">
        <v>286</v>
      </c>
      <c r="CM157" s="99"/>
      <c r="CN157" s="100"/>
      <c r="CO157" s="101" t="s">
        <v>286</v>
      </c>
      <c r="CP157" s="102" t="s">
        <v>286</v>
      </c>
      <c r="CQ157" s="103" t="s">
        <v>286</v>
      </c>
      <c r="CR157" s="104" t="s">
        <v>286</v>
      </c>
      <c r="CS157" s="105" t="s">
        <v>286</v>
      </c>
      <c r="CT157" s="2" t="s">
        <v>286</v>
      </c>
      <c r="CU157" s="96"/>
      <c r="CV157" s="286"/>
      <c r="CW157" s="97" t="s">
        <v>286</v>
      </c>
      <c r="CX157" s="98" t="s">
        <v>286</v>
      </c>
      <c r="CY157" s="99"/>
      <c r="CZ157" s="100"/>
      <c r="DA157" s="101" t="s">
        <v>286</v>
      </c>
      <c r="DB157" s="102" t="s">
        <v>286</v>
      </c>
      <c r="DC157" s="103" t="s">
        <v>286</v>
      </c>
      <c r="DD157" s="104" t="s">
        <v>286</v>
      </c>
      <c r="DE157" s="105" t="s">
        <v>286</v>
      </c>
      <c r="DF157" s="2" t="s">
        <v>286</v>
      </c>
      <c r="DG157" s="96"/>
      <c r="DH157" s="286"/>
      <c r="DI157" s="97" t="s">
        <v>286</v>
      </c>
      <c r="DJ157" s="98" t="s">
        <v>286</v>
      </c>
      <c r="DK157" s="99"/>
      <c r="DL157" s="100"/>
      <c r="DM157" s="101" t="s">
        <v>286</v>
      </c>
      <c r="DN157" s="102" t="s">
        <v>286</v>
      </c>
      <c r="DO157" s="103" t="s">
        <v>286</v>
      </c>
      <c r="DP157" s="104" t="s">
        <v>286</v>
      </c>
      <c r="DQ157" s="105" t="s">
        <v>286</v>
      </c>
      <c r="DR157" s="2" t="s">
        <v>286</v>
      </c>
      <c r="DS157" s="96"/>
      <c r="DT157" s="286"/>
      <c r="DU157" s="97" t="s">
        <v>286</v>
      </c>
      <c r="DV157" s="98" t="s">
        <v>286</v>
      </c>
      <c r="DW157" s="99"/>
      <c r="DX157" s="100"/>
      <c r="DY157" s="101" t="s">
        <v>286</v>
      </c>
      <c r="DZ157" s="102" t="s">
        <v>286</v>
      </c>
      <c r="EA157" s="103" t="s">
        <v>286</v>
      </c>
      <c r="EB157" s="104" t="s">
        <v>286</v>
      </c>
      <c r="EC157" s="105" t="s">
        <v>286</v>
      </c>
      <c r="EE157" s="96"/>
      <c r="EF157" s="286"/>
      <c r="EG157" s="97" t="s">
        <v>286</v>
      </c>
      <c r="EH157" s="98" t="s">
        <v>286</v>
      </c>
      <c r="EI157" s="99"/>
      <c r="EJ157" s="100"/>
      <c r="EK157" s="101" t="s">
        <v>286</v>
      </c>
      <c r="EL157" s="102" t="s">
        <v>286</v>
      </c>
      <c r="EM157" s="103" t="s">
        <v>286</v>
      </c>
      <c r="EN157" s="104" t="s">
        <v>286</v>
      </c>
      <c r="EO157" s="105" t="s">
        <v>286</v>
      </c>
      <c r="EQ157" s="96"/>
      <c r="ER157" s="286"/>
      <c r="ES157" s="97" t="s">
        <v>286</v>
      </c>
      <c r="ET157" s="98" t="s">
        <v>286</v>
      </c>
      <c r="EU157" s="99"/>
      <c r="EV157" s="100"/>
      <c r="EW157" s="101" t="s">
        <v>286</v>
      </c>
      <c r="EX157" s="102" t="s">
        <v>286</v>
      </c>
      <c r="EY157" s="103" t="s">
        <v>286</v>
      </c>
      <c r="EZ157" s="104" t="s">
        <v>286</v>
      </c>
      <c r="FA157" s="105" t="s">
        <v>286</v>
      </c>
      <c r="FB157" s="2" t="s">
        <v>286</v>
      </c>
      <c r="FC157" s="96"/>
      <c r="FD157" s="286"/>
      <c r="FE157" s="97" t="s">
        <v>286</v>
      </c>
      <c r="FF157" s="98" t="s">
        <v>286</v>
      </c>
      <c r="FG157" s="99"/>
      <c r="FH157" s="100"/>
      <c r="FI157" s="101" t="s">
        <v>286</v>
      </c>
      <c r="FJ157" s="102" t="s">
        <v>286</v>
      </c>
      <c r="FK157" s="103" t="s">
        <v>286</v>
      </c>
      <c r="FL157" s="104" t="s">
        <v>286</v>
      </c>
      <c r="FM157" s="105" t="s">
        <v>286</v>
      </c>
      <c r="FO157" s="96"/>
      <c r="FP157" s="286"/>
      <c r="FQ157" s="97">
        <v>41391</v>
      </c>
      <c r="FR157" s="98" t="s">
        <v>521</v>
      </c>
      <c r="FS157" s="99">
        <v>40863</v>
      </c>
      <c r="FT157" s="100">
        <v>41391</v>
      </c>
      <c r="FU157" s="101" t="s">
        <v>1132</v>
      </c>
      <c r="FV157" s="102" t="s">
        <v>555</v>
      </c>
      <c r="FW157" s="103" t="s">
        <v>531</v>
      </c>
      <c r="FX157" s="104" t="s">
        <v>1434</v>
      </c>
      <c r="FY157" s="105" t="s">
        <v>1133</v>
      </c>
      <c r="GA157" s="96"/>
      <c r="GB157" s="286" t="s">
        <v>1194</v>
      </c>
      <c r="GC157" s="97" t="s">
        <v>286</v>
      </c>
      <c r="GD157" s="98" t="s">
        <v>286</v>
      </c>
      <c r="GE157" s="99" t="s">
        <v>286</v>
      </c>
      <c r="GF157" s="100" t="s">
        <v>286</v>
      </c>
      <c r="GG157" s="101" t="s">
        <v>286</v>
      </c>
      <c r="GH157" s="102" t="s">
        <v>286</v>
      </c>
      <c r="GI157" s="103" t="s">
        <v>286</v>
      </c>
      <c r="GJ157" s="104" t="s">
        <v>286</v>
      </c>
      <c r="GK157" s="105" t="s">
        <v>286</v>
      </c>
      <c r="GL157" s="2" t="s">
        <v>286</v>
      </c>
      <c r="GM157" s="96"/>
      <c r="GN157" s="286"/>
      <c r="GO157" s="97" t="str">
        <f t="shared" si="646"/>
        <v/>
      </c>
      <c r="GP157" s="98" t="str">
        <f t="shared" si="647"/>
        <v/>
      </c>
      <c r="GQ157" s="99" t="str">
        <f t="shared" si="675"/>
        <v/>
      </c>
      <c r="GR157" s="100" t="str">
        <f t="shared" si="674"/>
        <v/>
      </c>
      <c r="GS157" s="101" t="str">
        <f t="shared" si="648"/>
        <v/>
      </c>
      <c r="GT157" s="102" t="str">
        <f t="shared" si="649"/>
        <v/>
      </c>
      <c r="GU157" s="103" t="str">
        <f t="shared" si="650"/>
        <v/>
      </c>
      <c r="GV157" s="104" t="str">
        <f t="shared" si="651"/>
        <v/>
      </c>
      <c r="GW157" s="105" t="str">
        <f t="shared" si="652"/>
        <v/>
      </c>
      <c r="GX157" s="2" t="str">
        <f t="shared" si="653"/>
        <v/>
      </c>
      <c r="GY157" s="96"/>
      <c r="GZ157" s="286"/>
      <c r="HA157" s="97" t="str">
        <f t="shared" si="654"/>
        <v/>
      </c>
      <c r="HB157" s="98" t="str">
        <f t="shared" si="655"/>
        <v/>
      </c>
      <c r="HC157" s="293" t="str">
        <f t="shared" ref="HC157:HC220" si="693">IF(HE157="","",HA$2)</f>
        <v/>
      </c>
      <c r="HD157" s="293" t="str">
        <f t="shared" ref="HD157:HD220" si="694">IF(HE157="","",HA$3)</f>
        <v/>
      </c>
      <c r="HE157" s="101" t="str">
        <f t="shared" si="656"/>
        <v/>
      </c>
      <c r="HF157" s="102" t="str">
        <f t="shared" si="657"/>
        <v/>
      </c>
      <c r="HG157" s="103" t="str">
        <f t="shared" si="658"/>
        <v/>
      </c>
      <c r="HH157" s="104" t="str">
        <f t="shared" si="659"/>
        <v/>
      </c>
      <c r="HI157" s="105" t="str">
        <f t="shared" si="660"/>
        <v/>
      </c>
      <c r="HJ157" s="2" t="str">
        <f t="shared" si="661"/>
        <v/>
      </c>
      <c r="HK157" s="96"/>
      <c r="HL157" s="286"/>
      <c r="HM157" s="97" t="str">
        <f t="shared" si="678"/>
        <v/>
      </c>
      <c r="HN157" s="98" t="str">
        <f t="shared" si="679"/>
        <v/>
      </c>
      <c r="HO157" s="293" t="str">
        <f t="shared" si="672"/>
        <v/>
      </c>
      <c r="HP157" s="293" t="str">
        <f t="shared" si="673"/>
        <v/>
      </c>
      <c r="HQ157" s="101" t="str">
        <f t="shared" si="680"/>
        <v/>
      </c>
      <c r="HR157" s="102" t="str">
        <f t="shared" si="681"/>
        <v/>
      </c>
      <c r="HS157" s="103" t="str">
        <f t="shared" si="682"/>
        <v/>
      </c>
      <c r="HT157" s="104" t="str">
        <f t="shared" si="632"/>
        <v/>
      </c>
      <c r="HU157" s="105" t="str">
        <f t="shared" si="683"/>
        <v/>
      </c>
      <c r="HV157" s="2" t="str">
        <f t="shared" si="684"/>
        <v/>
      </c>
      <c r="HW157" s="96"/>
      <c r="HX157" s="286"/>
      <c r="HY157" s="97" t="str">
        <f t="shared" si="685"/>
        <v/>
      </c>
      <c r="HZ157" s="98" t="str">
        <f t="shared" si="686"/>
        <v/>
      </c>
      <c r="IA157" s="293" t="str">
        <f t="shared" si="642"/>
        <v/>
      </c>
      <c r="IB157" s="293" t="str">
        <f t="shared" si="643"/>
        <v/>
      </c>
      <c r="IC157" s="101" t="str">
        <f t="shared" si="687"/>
        <v/>
      </c>
      <c r="ID157" s="102" t="str">
        <f t="shared" si="688"/>
        <v/>
      </c>
      <c r="IE157" s="103" t="str">
        <f t="shared" si="689"/>
        <v/>
      </c>
      <c r="IF157" s="104" t="str">
        <f t="shared" si="690"/>
        <v/>
      </c>
      <c r="IG157" s="105" t="str">
        <f t="shared" si="691"/>
        <v/>
      </c>
      <c r="IH157" s="2" t="str">
        <f t="shared" si="692"/>
        <v/>
      </c>
      <c r="II157" s="96"/>
      <c r="IJ157" s="286"/>
      <c r="IK157" s="291" t="str">
        <f t="shared" si="662"/>
        <v/>
      </c>
      <c r="IL157" s="292" t="str">
        <f t="shared" si="663"/>
        <v/>
      </c>
      <c r="IM157" s="293" t="str">
        <f t="shared" si="664"/>
        <v/>
      </c>
      <c r="IN157" s="293" t="str">
        <f t="shared" si="665"/>
        <v/>
      </c>
      <c r="IO157" s="294" t="str">
        <f t="shared" si="666"/>
        <v/>
      </c>
      <c r="IP157" s="295" t="str">
        <f t="shared" si="667"/>
        <v/>
      </c>
      <c r="IQ157" s="296" t="str">
        <f t="shared" si="668"/>
        <v/>
      </c>
      <c r="IR157" s="297" t="str">
        <f t="shared" si="669"/>
        <v/>
      </c>
      <c r="IS157" s="298" t="str">
        <f t="shared" si="670"/>
        <v/>
      </c>
      <c r="IT157" s="299" t="str">
        <f t="shared" si="671"/>
        <v/>
      </c>
      <c r="IU157" s="300"/>
      <c r="IV157" s="286"/>
      <c r="IW157" s="97" t="str">
        <f t="shared" si="635"/>
        <v/>
      </c>
      <c r="IX157" s="98" t="str">
        <f t="shared" si="636"/>
        <v/>
      </c>
      <c r="IY157" s="293" t="str">
        <f t="shared" si="633"/>
        <v/>
      </c>
      <c r="IZ157" s="293" t="str">
        <f t="shared" si="634"/>
        <v/>
      </c>
      <c r="JA157" s="101" t="str">
        <f t="shared" si="637"/>
        <v/>
      </c>
      <c r="JB157" s="102" t="str">
        <f t="shared" si="638"/>
        <v/>
      </c>
      <c r="JC157" s="103" t="str">
        <f t="shared" si="639"/>
        <v/>
      </c>
      <c r="JD157" s="104" t="str">
        <f t="shared" si="640"/>
        <v/>
      </c>
      <c r="JE157" s="105" t="str">
        <f t="shared" si="641"/>
        <v/>
      </c>
      <c r="JG157" s="4"/>
      <c r="JI157" s="106"/>
      <c r="JJ157" s="107"/>
      <c r="JK157" s="99"/>
      <c r="JL157" s="4"/>
      <c r="JM157" s="108"/>
      <c r="JN157" s="109"/>
      <c r="JO157" s="110"/>
      <c r="JP157" s="104"/>
      <c r="JQ157" s="111"/>
      <c r="JS157" s="4"/>
      <c r="JU157" s="106"/>
      <c r="JV157" s="107"/>
      <c r="JW157" s="99"/>
      <c r="JX157" s="4"/>
      <c r="JY157" s="108"/>
      <c r="JZ157" s="109"/>
      <c r="KA157" s="110"/>
      <c r="KB157" s="104"/>
      <c r="KC157" s="111"/>
      <c r="KE157" s="4"/>
    </row>
    <row r="158" spans="1:292" ht="13.5" customHeight="1" x14ac:dyDescent="0.2">
      <c r="A158" s="21"/>
      <c r="B158" s="2" t="s">
        <v>478</v>
      </c>
      <c r="C158" s="2" t="s">
        <v>479</v>
      </c>
      <c r="E158" s="97" t="s">
        <v>286</v>
      </c>
      <c r="F158" s="98" t="s">
        <v>286</v>
      </c>
      <c r="G158" s="99"/>
      <c r="H158" s="100"/>
      <c r="I158" s="101" t="s">
        <v>286</v>
      </c>
      <c r="J158" s="102" t="s">
        <v>286</v>
      </c>
      <c r="K158" s="103" t="s">
        <v>286</v>
      </c>
      <c r="L158" s="104" t="s">
        <v>286</v>
      </c>
      <c r="M158" s="105" t="s">
        <v>286</v>
      </c>
      <c r="O158" s="96"/>
      <c r="P158" s="286"/>
      <c r="Q158" s="97" t="s">
        <v>286</v>
      </c>
      <c r="R158" s="98" t="s">
        <v>286</v>
      </c>
      <c r="S158" s="99"/>
      <c r="T158" s="100"/>
      <c r="U158" s="101" t="s">
        <v>286</v>
      </c>
      <c r="V158" s="102" t="s">
        <v>286</v>
      </c>
      <c r="W158" s="103" t="s">
        <v>286</v>
      </c>
      <c r="X158" s="104" t="s">
        <v>286</v>
      </c>
      <c r="Y158" s="105" t="s">
        <v>286</v>
      </c>
      <c r="Z158" s="2" t="s">
        <v>286</v>
      </c>
      <c r="AA158" s="96"/>
      <c r="AB158" s="286"/>
      <c r="AC158" s="97" t="s">
        <v>286</v>
      </c>
      <c r="AD158" s="98" t="s">
        <v>286</v>
      </c>
      <c r="AE158" s="99" t="s">
        <v>286</v>
      </c>
      <c r="AF158" s="100" t="s">
        <v>286</v>
      </c>
      <c r="AG158" s="101" t="s">
        <v>286</v>
      </c>
      <c r="AH158" s="102" t="s">
        <v>286</v>
      </c>
      <c r="AI158" s="103" t="s">
        <v>286</v>
      </c>
      <c r="AJ158" s="104" t="s">
        <v>286</v>
      </c>
      <c r="AK158" s="105" t="s">
        <v>286</v>
      </c>
      <c r="AM158" s="96"/>
      <c r="AN158" s="286"/>
      <c r="AO158" s="97" t="s">
        <v>286</v>
      </c>
      <c r="AP158" s="98" t="s">
        <v>286</v>
      </c>
      <c r="AQ158" s="99"/>
      <c r="AR158" s="100"/>
      <c r="AS158" s="101" t="s">
        <v>286</v>
      </c>
      <c r="AT158" s="102" t="s">
        <v>286</v>
      </c>
      <c r="AU158" s="103" t="s">
        <v>286</v>
      </c>
      <c r="AV158" s="104" t="s">
        <v>286</v>
      </c>
      <c r="AW158" s="105" t="s">
        <v>286</v>
      </c>
      <c r="AX158" s="2" t="s">
        <v>286</v>
      </c>
      <c r="AY158" s="96"/>
      <c r="AZ158" s="286"/>
      <c r="BA158" s="97">
        <v>34716</v>
      </c>
      <c r="BB158" s="98" t="s">
        <v>511</v>
      </c>
      <c r="BC158" s="99">
        <v>34464</v>
      </c>
      <c r="BD158" s="100">
        <v>34716</v>
      </c>
      <c r="BE158" s="101" t="s">
        <v>1148</v>
      </c>
      <c r="BF158" s="102" t="s">
        <v>575</v>
      </c>
      <c r="BG158" s="103" t="s">
        <v>531</v>
      </c>
      <c r="BH158" s="104" t="s">
        <v>1357</v>
      </c>
      <c r="BI158" s="105" t="s">
        <v>1149</v>
      </c>
      <c r="BJ158" s="2" t="s">
        <v>286</v>
      </c>
      <c r="BK158" s="96"/>
      <c r="BL158" s="286" t="s">
        <v>1194</v>
      </c>
      <c r="BM158" s="97" t="s">
        <v>286</v>
      </c>
      <c r="BN158" s="98" t="s">
        <v>286</v>
      </c>
      <c r="BO158" s="99"/>
      <c r="BP158" s="100"/>
      <c r="BQ158" s="101" t="s">
        <v>286</v>
      </c>
      <c r="BR158" s="102" t="s">
        <v>286</v>
      </c>
      <c r="BS158" s="103" t="s">
        <v>286</v>
      </c>
      <c r="BT158" s="104" t="s">
        <v>286</v>
      </c>
      <c r="BU158" s="105" t="s">
        <v>286</v>
      </c>
      <c r="BV158" s="2" t="s">
        <v>286</v>
      </c>
      <c r="BW158" s="96"/>
      <c r="BX158" s="286"/>
      <c r="BY158" s="97">
        <v>36089</v>
      </c>
      <c r="BZ158" s="98" t="s">
        <v>513</v>
      </c>
      <c r="CA158" s="99">
        <v>35503</v>
      </c>
      <c r="CB158" s="100">
        <v>36089</v>
      </c>
      <c r="CC158" s="101" t="s">
        <v>1150</v>
      </c>
      <c r="CD158" s="102" t="s">
        <v>790</v>
      </c>
      <c r="CE158" s="103" t="s">
        <v>531</v>
      </c>
      <c r="CF158" s="104" t="s">
        <v>1403</v>
      </c>
      <c r="CG158" s="105" t="s">
        <v>1151</v>
      </c>
      <c r="CH158" s="2" t="s">
        <v>286</v>
      </c>
      <c r="CI158" s="96"/>
      <c r="CJ158" s="286"/>
      <c r="CK158" s="97">
        <v>36516</v>
      </c>
      <c r="CL158" s="98" t="s">
        <v>514</v>
      </c>
      <c r="CM158" s="99">
        <v>36089</v>
      </c>
      <c r="CN158" s="100">
        <v>36516</v>
      </c>
      <c r="CO158" s="101" t="s">
        <v>1152</v>
      </c>
      <c r="CP158" s="102" t="s">
        <v>616</v>
      </c>
      <c r="CQ158" s="103" t="s">
        <v>531</v>
      </c>
      <c r="CR158" s="104" t="s">
        <v>1429</v>
      </c>
      <c r="CS158" s="105" t="s">
        <v>1153</v>
      </c>
      <c r="CT158" s="2" t="s">
        <v>286</v>
      </c>
      <c r="CU158" s="96"/>
      <c r="CV158" s="286" t="s">
        <v>1194</v>
      </c>
      <c r="CW158" s="97">
        <v>36641</v>
      </c>
      <c r="CX158" s="98" t="s">
        <v>515</v>
      </c>
      <c r="CY158" s="99">
        <v>36516</v>
      </c>
      <c r="CZ158" s="100">
        <v>36641</v>
      </c>
      <c r="DA158" s="101" t="s">
        <v>1154</v>
      </c>
      <c r="DB158" s="102" t="s">
        <v>596</v>
      </c>
      <c r="DC158" s="103" t="s">
        <v>531</v>
      </c>
      <c r="DD158" s="104" t="s">
        <v>1431</v>
      </c>
      <c r="DE158" s="105" t="s">
        <v>1155</v>
      </c>
      <c r="DF158" s="2" t="s">
        <v>286</v>
      </c>
      <c r="DG158" s="96"/>
      <c r="DH158" s="286" t="s">
        <v>1194</v>
      </c>
      <c r="DI158" s="97">
        <v>37053</v>
      </c>
      <c r="DJ158" s="98" t="s">
        <v>516</v>
      </c>
      <c r="DK158" s="99">
        <v>36641</v>
      </c>
      <c r="DL158" s="100">
        <v>37053</v>
      </c>
      <c r="DM158" s="101" t="s">
        <v>794</v>
      </c>
      <c r="DN158" s="102" t="s">
        <v>734</v>
      </c>
      <c r="DO158" s="103" t="s">
        <v>620</v>
      </c>
      <c r="DP158" s="104" t="s">
        <v>1372</v>
      </c>
      <c r="DQ158" s="105" t="s">
        <v>795</v>
      </c>
      <c r="DR158" s="2" t="s">
        <v>286</v>
      </c>
      <c r="DS158" s="96"/>
      <c r="DT158" s="286" t="s">
        <v>1194</v>
      </c>
      <c r="DU158" s="97">
        <v>38465</v>
      </c>
      <c r="DV158" s="98" t="s">
        <v>517</v>
      </c>
      <c r="DW158" s="284">
        <v>37053</v>
      </c>
      <c r="DX158" s="100">
        <v>38465</v>
      </c>
      <c r="DY158" s="101" t="s">
        <v>1156</v>
      </c>
      <c r="DZ158" s="102">
        <v>1950</v>
      </c>
      <c r="EA158" s="103" t="s">
        <v>531</v>
      </c>
      <c r="EB158" s="104" t="s">
        <v>1340</v>
      </c>
      <c r="EC158" s="105" t="s">
        <v>2262</v>
      </c>
      <c r="EE158" s="96"/>
      <c r="EF158" s="286" t="s">
        <v>1194</v>
      </c>
      <c r="EG158" s="97">
        <v>38854</v>
      </c>
      <c r="EH158" s="98" t="s">
        <v>518</v>
      </c>
      <c r="EI158" s="99">
        <v>38465</v>
      </c>
      <c r="EJ158" s="100">
        <v>38854</v>
      </c>
      <c r="EK158" s="101" t="s">
        <v>1156</v>
      </c>
      <c r="EL158" s="102" t="s">
        <v>734</v>
      </c>
      <c r="EM158" s="103" t="s">
        <v>531</v>
      </c>
      <c r="EN158" s="104" t="s">
        <v>1340</v>
      </c>
      <c r="EO158" s="105" t="s">
        <v>1157</v>
      </c>
      <c r="EQ158" s="96"/>
      <c r="ER158" s="286" t="s">
        <v>1194</v>
      </c>
      <c r="ES158" s="97" t="s">
        <v>286</v>
      </c>
      <c r="ET158" s="98" t="s">
        <v>286</v>
      </c>
      <c r="EU158" s="99" t="s">
        <v>286</v>
      </c>
      <c r="EV158" s="100" t="s">
        <v>286</v>
      </c>
      <c r="EW158" s="101" t="s">
        <v>286</v>
      </c>
      <c r="EX158" s="102" t="s">
        <v>286</v>
      </c>
      <c r="EY158" s="103" t="s">
        <v>286</v>
      </c>
      <c r="EZ158" s="104" t="s">
        <v>286</v>
      </c>
      <c r="FA158" s="105" t="s">
        <v>286</v>
      </c>
      <c r="FB158" s="2" t="s">
        <v>286</v>
      </c>
      <c r="FC158" s="96"/>
      <c r="FD158" s="286"/>
      <c r="FE158" s="97">
        <v>40863</v>
      </c>
      <c r="FF158" s="98" t="s">
        <v>520</v>
      </c>
      <c r="FG158" s="99">
        <v>39576</v>
      </c>
      <c r="FH158" s="100">
        <v>40863</v>
      </c>
      <c r="FI158" s="101" t="s">
        <v>1158</v>
      </c>
      <c r="FJ158" s="102" t="s">
        <v>999</v>
      </c>
      <c r="FK158" s="103" t="s">
        <v>531</v>
      </c>
      <c r="FL158" s="104" t="s">
        <v>1357</v>
      </c>
      <c r="FM158" s="105" t="s">
        <v>1159</v>
      </c>
      <c r="FO158" s="96"/>
      <c r="FP158" s="286" t="s">
        <v>1194</v>
      </c>
      <c r="FQ158" s="97">
        <v>41391</v>
      </c>
      <c r="FR158" s="98" t="s">
        <v>521</v>
      </c>
      <c r="FS158" s="99">
        <v>40863</v>
      </c>
      <c r="FT158" s="100">
        <v>41391</v>
      </c>
      <c r="FU158" s="101" t="s">
        <v>1160</v>
      </c>
      <c r="FV158" s="102" t="s">
        <v>541</v>
      </c>
      <c r="FW158" s="103" t="s">
        <v>531</v>
      </c>
      <c r="FX158" s="104" t="s">
        <v>1434</v>
      </c>
      <c r="FY158" s="105" t="s">
        <v>1161</v>
      </c>
      <c r="GA158" s="96"/>
      <c r="GB158" s="286" t="s">
        <v>1194</v>
      </c>
      <c r="GC158" s="97" t="s">
        <v>286</v>
      </c>
      <c r="GD158" s="98" t="s">
        <v>286</v>
      </c>
      <c r="GE158" s="99" t="s">
        <v>286</v>
      </c>
      <c r="GF158" s="100" t="s">
        <v>286</v>
      </c>
      <c r="GG158" s="101" t="s">
        <v>286</v>
      </c>
      <c r="GH158" s="102" t="s">
        <v>286</v>
      </c>
      <c r="GI158" s="103" t="s">
        <v>286</v>
      </c>
      <c r="GJ158" s="104" t="s">
        <v>286</v>
      </c>
      <c r="GK158" s="105" t="s">
        <v>286</v>
      </c>
      <c r="GL158" s="2" t="s">
        <v>286</v>
      </c>
      <c r="GM158" s="96"/>
      <c r="GN158" s="286"/>
      <c r="GO158" s="97" t="str">
        <f t="shared" si="646"/>
        <v/>
      </c>
      <c r="GP158" s="98" t="str">
        <f t="shared" si="647"/>
        <v/>
      </c>
      <c r="GQ158" s="99" t="str">
        <f t="shared" si="675"/>
        <v/>
      </c>
      <c r="GR158" s="100" t="str">
        <f t="shared" si="674"/>
        <v/>
      </c>
      <c r="GS158" s="101" t="str">
        <f t="shared" si="648"/>
        <v/>
      </c>
      <c r="GT158" s="102" t="str">
        <f t="shared" si="649"/>
        <v/>
      </c>
      <c r="GU158" s="103" t="str">
        <f t="shared" si="650"/>
        <v/>
      </c>
      <c r="GV158" s="104" t="str">
        <f t="shared" si="651"/>
        <v/>
      </c>
      <c r="GW158" s="105" t="str">
        <f t="shared" si="652"/>
        <v/>
      </c>
      <c r="GX158" s="2" t="str">
        <f t="shared" si="653"/>
        <v/>
      </c>
      <c r="GY158" s="96"/>
      <c r="GZ158" s="286"/>
      <c r="HA158" s="97">
        <f t="shared" si="654"/>
        <v>43465</v>
      </c>
      <c r="HB158" s="98" t="str">
        <f t="shared" si="655"/>
        <v>Gentiloni I</v>
      </c>
      <c r="HC158" s="293">
        <f t="shared" si="693"/>
        <v>42716</v>
      </c>
      <c r="HD158" s="293">
        <f t="shared" si="694"/>
        <v>43465</v>
      </c>
      <c r="HE158" s="101" t="str">
        <f t="shared" si="656"/>
        <v>Anna Finocchiaro</v>
      </c>
      <c r="HF158" s="102" t="str">
        <f t="shared" si="657"/>
        <v>1955</v>
      </c>
      <c r="HG158" s="103" t="str">
        <f t="shared" si="658"/>
        <v>female</v>
      </c>
      <c r="HH158" s="104" t="str">
        <f t="shared" si="659"/>
        <v>it_pd01</v>
      </c>
      <c r="HI158" s="105" t="str">
        <f t="shared" si="660"/>
        <v>Finocchiaro_Anna_1955</v>
      </c>
      <c r="HJ158" s="2" t="str">
        <f t="shared" si="661"/>
        <v/>
      </c>
      <c r="HK158" s="96"/>
      <c r="HL158" s="286" t="s">
        <v>2547</v>
      </c>
      <c r="HM158" s="97" t="str">
        <f t="shared" si="678"/>
        <v/>
      </c>
      <c r="HN158" s="98" t="str">
        <f t="shared" si="679"/>
        <v/>
      </c>
      <c r="HO158" s="293" t="str">
        <f t="shared" si="672"/>
        <v/>
      </c>
      <c r="HP158" s="293" t="str">
        <f t="shared" si="673"/>
        <v/>
      </c>
      <c r="HQ158" s="101" t="str">
        <f t="shared" si="680"/>
        <v/>
      </c>
      <c r="HR158" s="102" t="str">
        <f t="shared" si="681"/>
        <v/>
      </c>
      <c r="HS158" s="103" t="str">
        <f t="shared" si="682"/>
        <v/>
      </c>
      <c r="HT158" s="104" t="str">
        <f t="shared" si="632"/>
        <v/>
      </c>
      <c r="HU158" s="105" t="str">
        <f t="shared" si="683"/>
        <v/>
      </c>
      <c r="HV158" s="2" t="str">
        <f t="shared" si="684"/>
        <v/>
      </c>
      <c r="HW158" s="96"/>
      <c r="HX158" s="286"/>
      <c r="HY158" s="97" t="str">
        <f t="shared" si="685"/>
        <v/>
      </c>
      <c r="HZ158" s="98" t="str">
        <f t="shared" si="686"/>
        <v/>
      </c>
      <c r="IA158" s="293" t="str">
        <f t="shared" si="642"/>
        <v/>
      </c>
      <c r="IB158" s="293" t="str">
        <f t="shared" si="643"/>
        <v/>
      </c>
      <c r="IC158" s="101" t="str">
        <f t="shared" si="687"/>
        <v/>
      </c>
      <c r="ID158" s="102" t="str">
        <f t="shared" si="688"/>
        <v/>
      </c>
      <c r="IE158" s="103" t="str">
        <f t="shared" si="689"/>
        <v/>
      </c>
      <c r="IF158" s="104" t="str">
        <f t="shared" si="690"/>
        <v/>
      </c>
      <c r="IG158" s="105" t="str">
        <f t="shared" si="691"/>
        <v/>
      </c>
      <c r="IH158" s="2" t="str">
        <f t="shared" si="692"/>
        <v/>
      </c>
      <c r="II158" s="96"/>
      <c r="IJ158" s="286"/>
      <c r="IK158" s="291" t="str">
        <f t="shared" si="662"/>
        <v/>
      </c>
      <c r="IL158" s="292" t="str">
        <f t="shared" si="663"/>
        <v/>
      </c>
      <c r="IM158" s="293" t="str">
        <f t="shared" si="664"/>
        <v/>
      </c>
      <c r="IN158" s="293" t="str">
        <f t="shared" si="665"/>
        <v/>
      </c>
      <c r="IO158" s="294" t="str">
        <f t="shared" si="666"/>
        <v/>
      </c>
      <c r="IP158" s="295" t="str">
        <f t="shared" si="667"/>
        <v/>
      </c>
      <c r="IQ158" s="296" t="str">
        <f t="shared" si="668"/>
        <v/>
      </c>
      <c r="IR158" s="297" t="str">
        <f t="shared" si="669"/>
        <v/>
      </c>
      <c r="IS158" s="298" t="str">
        <f t="shared" si="670"/>
        <v/>
      </c>
      <c r="IT158" s="299" t="str">
        <f t="shared" si="671"/>
        <v/>
      </c>
      <c r="IU158" s="300"/>
      <c r="IV158" s="286"/>
      <c r="IW158" s="97" t="str">
        <f t="shared" si="635"/>
        <v/>
      </c>
      <c r="IX158" s="98" t="str">
        <f t="shared" si="636"/>
        <v/>
      </c>
      <c r="IY158" s="293" t="str">
        <f t="shared" si="633"/>
        <v/>
      </c>
      <c r="IZ158" s="293" t="str">
        <f t="shared" si="634"/>
        <v/>
      </c>
      <c r="JA158" s="101" t="str">
        <f t="shared" si="637"/>
        <v/>
      </c>
      <c r="JB158" s="102" t="str">
        <f t="shared" si="638"/>
        <v/>
      </c>
      <c r="JC158" s="103" t="str">
        <f t="shared" si="639"/>
        <v/>
      </c>
      <c r="JD158" s="104" t="str">
        <f t="shared" si="640"/>
        <v/>
      </c>
      <c r="JE158" s="105" t="str">
        <f t="shared" si="641"/>
        <v/>
      </c>
      <c r="JG158" s="4"/>
      <c r="JI158" s="106"/>
      <c r="JJ158" s="107"/>
      <c r="JK158" s="99"/>
      <c r="JL158" s="4"/>
      <c r="JM158" s="108"/>
      <c r="JN158" s="109"/>
      <c r="JO158" s="110"/>
      <c r="JP158" s="104"/>
      <c r="JQ158" s="111"/>
      <c r="JS158" s="4"/>
      <c r="JU158" s="106"/>
      <c r="JV158" s="107"/>
      <c r="JW158" s="99"/>
      <c r="JX158" s="4"/>
      <c r="JY158" s="108"/>
      <c r="JZ158" s="109"/>
      <c r="KA158" s="110"/>
      <c r="KB158" s="104"/>
      <c r="KC158" s="111"/>
      <c r="KE158" s="4"/>
    </row>
    <row r="159" spans="1:292" ht="13.5" customHeight="1" x14ac:dyDescent="0.2">
      <c r="A159" s="21"/>
      <c r="B159" s="2" t="s">
        <v>480</v>
      </c>
      <c r="C159" s="2" t="s">
        <v>481</v>
      </c>
      <c r="E159" s="97" t="s">
        <v>286</v>
      </c>
      <c r="F159" s="98" t="s">
        <v>286</v>
      </c>
      <c r="G159" s="99"/>
      <c r="H159" s="100"/>
      <c r="I159" s="101" t="s">
        <v>286</v>
      </c>
      <c r="J159" s="102" t="s">
        <v>286</v>
      </c>
      <c r="K159" s="103" t="s">
        <v>286</v>
      </c>
      <c r="L159" s="104" t="s">
        <v>286</v>
      </c>
      <c r="M159" s="105" t="s">
        <v>286</v>
      </c>
      <c r="O159" s="96"/>
      <c r="P159" s="286"/>
      <c r="Q159" s="97" t="s">
        <v>286</v>
      </c>
      <c r="R159" s="98" t="s">
        <v>286</v>
      </c>
      <c r="S159" s="99"/>
      <c r="T159" s="100"/>
      <c r="U159" s="101" t="s">
        <v>286</v>
      </c>
      <c r="V159" s="102" t="s">
        <v>286</v>
      </c>
      <c r="W159" s="103" t="s">
        <v>286</v>
      </c>
      <c r="X159" s="104" t="s">
        <v>286</v>
      </c>
      <c r="Y159" s="105" t="s">
        <v>286</v>
      </c>
      <c r="Z159" s="2" t="s">
        <v>286</v>
      </c>
      <c r="AA159" s="96"/>
      <c r="AB159" s="286"/>
      <c r="AC159" s="97" t="s">
        <v>286</v>
      </c>
      <c r="AD159" s="98" t="s">
        <v>286</v>
      </c>
      <c r="AE159" s="99"/>
      <c r="AF159" s="100"/>
      <c r="AG159" s="101" t="s">
        <v>286</v>
      </c>
      <c r="AH159" s="102" t="s">
        <v>286</v>
      </c>
      <c r="AI159" s="103" t="s">
        <v>286</v>
      </c>
      <c r="AJ159" s="104" t="s">
        <v>286</v>
      </c>
      <c r="AK159" s="105" t="s">
        <v>286</v>
      </c>
      <c r="AM159" s="96"/>
      <c r="AN159" s="286"/>
      <c r="AO159" s="97" t="s">
        <v>286</v>
      </c>
      <c r="AP159" s="98" t="s">
        <v>286</v>
      </c>
      <c r="AQ159" s="99"/>
      <c r="AR159" s="100"/>
      <c r="AS159" s="101" t="s">
        <v>286</v>
      </c>
      <c r="AT159" s="102" t="s">
        <v>286</v>
      </c>
      <c r="AU159" s="103" t="s">
        <v>286</v>
      </c>
      <c r="AV159" s="104" t="s">
        <v>286</v>
      </c>
      <c r="AW159" s="105" t="s">
        <v>286</v>
      </c>
      <c r="AX159" s="2" t="s">
        <v>286</v>
      </c>
      <c r="AY159" s="96"/>
      <c r="AZ159" s="286"/>
      <c r="BA159" s="97" t="s">
        <v>286</v>
      </c>
      <c r="BB159" s="98" t="s">
        <v>286</v>
      </c>
      <c r="BC159" s="99"/>
      <c r="BD159" s="100"/>
      <c r="BE159" s="101" t="s">
        <v>286</v>
      </c>
      <c r="BF159" s="102" t="s">
        <v>286</v>
      </c>
      <c r="BG159" s="103" t="s">
        <v>286</v>
      </c>
      <c r="BH159" s="104" t="s">
        <v>286</v>
      </c>
      <c r="BI159" s="105" t="s">
        <v>286</v>
      </c>
      <c r="BJ159" s="2" t="s">
        <v>286</v>
      </c>
      <c r="BK159" s="96"/>
      <c r="BL159" s="286"/>
      <c r="BM159" s="97" t="s">
        <v>286</v>
      </c>
      <c r="BN159" s="98" t="s">
        <v>286</v>
      </c>
      <c r="BO159" s="99"/>
      <c r="BP159" s="100"/>
      <c r="BQ159" s="101" t="s">
        <v>286</v>
      </c>
      <c r="BR159" s="102" t="s">
        <v>286</v>
      </c>
      <c r="BS159" s="103" t="s">
        <v>286</v>
      </c>
      <c r="BT159" s="104" t="s">
        <v>286</v>
      </c>
      <c r="BU159" s="105" t="s">
        <v>286</v>
      </c>
      <c r="BV159" s="2" t="s">
        <v>286</v>
      </c>
      <c r="BW159" s="96"/>
      <c r="BX159" s="286"/>
      <c r="BY159" s="97" t="s">
        <v>286</v>
      </c>
      <c r="BZ159" s="98" t="s">
        <v>286</v>
      </c>
      <c r="CA159" s="99"/>
      <c r="CB159" s="100"/>
      <c r="CC159" s="101" t="s">
        <v>286</v>
      </c>
      <c r="CD159" s="102" t="s">
        <v>286</v>
      </c>
      <c r="CE159" s="103" t="s">
        <v>286</v>
      </c>
      <c r="CF159" s="104" t="s">
        <v>286</v>
      </c>
      <c r="CG159" s="105" t="s">
        <v>286</v>
      </c>
      <c r="CH159" s="2" t="s">
        <v>286</v>
      </c>
      <c r="CI159" s="96"/>
      <c r="CJ159" s="286"/>
      <c r="CK159" s="97" t="s">
        <v>286</v>
      </c>
      <c r="CL159" s="98" t="s">
        <v>286</v>
      </c>
      <c r="CM159" s="99"/>
      <c r="CN159" s="100"/>
      <c r="CO159" s="101" t="s">
        <v>286</v>
      </c>
      <c r="CP159" s="102" t="s">
        <v>286</v>
      </c>
      <c r="CQ159" s="103" t="s">
        <v>286</v>
      </c>
      <c r="CR159" s="104" t="s">
        <v>286</v>
      </c>
      <c r="CS159" s="105" t="s">
        <v>286</v>
      </c>
      <c r="CT159" s="2" t="s">
        <v>286</v>
      </c>
      <c r="CU159" s="96"/>
      <c r="CV159" s="286"/>
      <c r="CW159" s="97" t="s">
        <v>286</v>
      </c>
      <c r="CX159" s="98" t="s">
        <v>286</v>
      </c>
      <c r="CY159" s="99"/>
      <c r="CZ159" s="100"/>
      <c r="DA159" s="101" t="s">
        <v>286</v>
      </c>
      <c r="DB159" s="102" t="s">
        <v>286</v>
      </c>
      <c r="DC159" s="103" t="s">
        <v>286</v>
      </c>
      <c r="DD159" s="104" t="s">
        <v>286</v>
      </c>
      <c r="DE159" s="105" t="s">
        <v>286</v>
      </c>
      <c r="DF159" s="2" t="s">
        <v>286</v>
      </c>
      <c r="DG159" s="96"/>
      <c r="DH159" s="286"/>
      <c r="DI159" s="97" t="s">
        <v>286</v>
      </c>
      <c r="DJ159" s="98" t="s">
        <v>286</v>
      </c>
      <c r="DK159" s="99"/>
      <c r="DL159" s="100"/>
      <c r="DM159" s="101" t="s">
        <v>286</v>
      </c>
      <c r="DN159" s="102" t="s">
        <v>286</v>
      </c>
      <c r="DO159" s="103" t="s">
        <v>286</v>
      </c>
      <c r="DP159" s="104" t="s">
        <v>286</v>
      </c>
      <c r="DQ159" s="105" t="s">
        <v>286</v>
      </c>
      <c r="DR159" s="2" t="s">
        <v>286</v>
      </c>
      <c r="DS159" s="96"/>
      <c r="DT159" s="286"/>
      <c r="DU159" s="97" t="s">
        <v>286</v>
      </c>
      <c r="DV159" s="98" t="s">
        <v>286</v>
      </c>
      <c r="DW159" s="99"/>
      <c r="DX159" s="100"/>
      <c r="DY159" s="101" t="s">
        <v>286</v>
      </c>
      <c r="DZ159" s="102" t="s">
        <v>286</v>
      </c>
      <c r="EA159" s="103" t="s">
        <v>286</v>
      </c>
      <c r="EB159" s="104" t="s">
        <v>286</v>
      </c>
      <c r="EC159" s="105" t="s">
        <v>286</v>
      </c>
      <c r="EE159" s="96"/>
      <c r="EF159" s="286"/>
      <c r="EG159" s="97" t="s">
        <v>286</v>
      </c>
      <c r="EH159" s="98" t="s">
        <v>286</v>
      </c>
      <c r="EI159" s="99"/>
      <c r="EJ159" s="100"/>
      <c r="EK159" s="101" t="s">
        <v>286</v>
      </c>
      <c r="EL159" s="102" t="s">
        <v>286</v>
      </c>
      <c r="EM159" s="103" t="s">
        <v>286</v>
      </c>
      <c r="EN159" s="104" t="s">
        <v>286</v>
      </c>
      <c r="EO159" s="105" t="s">
        <v>286</v>
      </c>
      <c r="EQ159" s="96"/>
      <c r="ER159" s="286"/>
      <c r="ES159" s="97" t="s">
        <v>286</v>
      </c>
      <c r="ET159" s="98" t="s">
        <v>286</v>
      </c>
      <c r="EU159" s="99"/>
      <c r="EV159" s="100"/>
      <c r="EW159" s="101" t="s">
        <v>286</v>
      </c>
      <c r="EX159" s="102" t="s">
        <v>286</v>
      </c>
      <c r="EY159" s="103" t="s">
        <v>286</v>
      </c>
      <c r="EZ159" s="104" t="s">
        <v>286</v>
      </c>
      <c r="FA159" s="105" t="s">
        <v>286</v>
      </c>
      <c r="FB159" s="2" t="s">
        <v>286</v>
      </c>
      <c r="FC159" s="96"/>
      <c r="FD159" s="286"/>
      <c r="FE159" s="97" t="s">
        <v>286</v>
      </c>
      <c r="FF159" s="98" t="s">
        <v>286</v>
      </c>
      <c r="FG159" s="99"/>
      <c r="FH159" s="100"/>
      <c r="FI159" s="101" t="s">
        <v>286</v>
      </c>
      <c r="FJ159" s="102" t="s">
        <v>286</v>
      </c>
      <c r="FK159" s="103" t="s">
        <v>286</v>
      </c>
      <c r="FL159" s="104" t="s">
        <v>286</v>
      </c>
      <c r="FM159" s="105" t="s">
        <v>286</v>
      </c>
      <c r="FO159" s="96"/>
      <c r="FP159" s="286"/>
      <c r="FQ159" s="97" t="s">
        <v>286</v>
      </c>
      <c r="FR159" s="98" t="s">
        <v>286</v>
      </c>
      <c r="FS159" s="99"/>
      <c r="FT159" s="100"/>
      <c r="FU159" s="101" t="s">
        <v>286</v>
      </c>
      <c r="FV159" s="102" t="s">
        <v>286</v>
      </c>
      <c r="FW159" s="103" t="s">
        <v>286</v>
      </c>
      <c r="FX159" s="104" t="s">
        <v>286</v>
      </c>
      <c r="FY159" s="105" t="s">
        <v>286</v>
      </c>
      <c r="GA159" s="96"/>
      <c r="GB159" s="286"/>
      <c r="GC159" s="97">
        <v>41692</v>
      </c>
      <c r="GD159" s="98" t="s">
        <v>522</v>
      </c>
      <c r="GE159" s="99">
        <v>41391</v>
      </c>
      <c r="GF159" s="100">
        <v>41692</v>
      </c>
      <c r="GG159" s="101" t="s">
        <v>2470</v>
      </c>
      <c r="GH159" s="102" t="s">
        <v>658</v>
      </c>
      <c r="GI159" s="103" t="s">
        <v>531</v>
      </c>
      <c r="GJ159" s="104" t="s">
        <v>1625</v>
      </c>
      <c r="GK159" s="105" t="s">
        <v>2473</v>
      </c>
      <c r="GL159" s="2" t="s">
        <v>286</v>
      </c>
      <c r="GM159" s="96"/>
      <c r="GO159" s="97" t="str">
        <f t="shared" si="646"/>
        <v/>
      </c>
      <c r="GP159" s="98" t="str">
        <f t="shared" si="647"/>
        <v/>
      </c>
      <c r="GQ159" s="99" t="str">
        <f t="shared" si="675"/>
        <v/>
      </c>
      <c r="GR159" s="100" t="str">
        <f t="shared" si="674"/>
        <v/>
      </c>
      <c r="GS159" s="101" t="str">
        <f t="shared" si="648"/>
        <v/>
      </c>
      <c r="GT159" s="102" t="str">
        <f t="shared" si="649"/>
        <v/>
      </c>
      <c r="GU159" s="103" t="str">
        <f t="shared" si="650"/>
        <v/>
      </c>
      <c r="GV159" s="104" t="str">
        <f t="shared" si="651"/>
        <v/>
      </c>
      <c r="GW159" s="105" t="str">
        <f t="shared" si="652"/>
        <v/>
      </c>
      <c r="GX159" s="2" t="str">
        <f t="shared" si="653"/>
        <v/>
      </c>
      <c r="GY159" s="96"/>
      <c r="GZ159" s="286"/>
      <c r="HA159" s="97" t="str">
        <f t="shared" si="654"/>
        <v/>
      </c>
      <c r="HB159" s="98" t="str">
        <f t="shared" si="655"/>
        <v/>
      </c>
      <c r="HC159" s="293" t="str">
        <f t="shared" si="693"/>
        <v/>
      </c>
      <c r="HD159" s="293" t="str">
        <f t="shared" si="694"/>
        <v/>
      </c>
      <c r="HE159" s="101" t="str">
        <f t="shared" si="656"/>
        <v/>
      </c>
      <c r="HF159" s="102" t="str">
        <f t="shared" si="657"/>
        <v/>
      </c>
      <c r="HG159" s="103" t="str">
        <f t="shared" si="658"/>
        <v/>
      </c>
      <c r="HH159" s="104" t="str">
        <f t="shared" si="659"/>
        <v/>
      </c>
      <c r="HI159" s="105" t="str">
        <f t="shared" si="660"/>
        <v/>
      </c>
      <c r="HJ159" s="2" t="str">
        <f t="shared" si="661"/>
        <v/>
      </c>
      <c r="HK159" s="96"/>
      <c r="HL159" s="286"/>
      <c r="HM159" s="97" t="str">
        <f t="shared" si="678"/>
        <v/>
      </c>
      <c r="HN159" s="98" t="str">
        <f t="shared" si="679"/>
        <v/>
      </c>
      <c r="HO159" s="293" t="str">
        <f t="shared" si="672"/>
        <v/>
      </c>
      <c r="HP159" s="293" t="str">
        <f t="shared" si="673"/>
        <v/>
      </c>
      <c r="HQ159" s="101" t="str">
        <f t="shared" si="680"/>
        <v/>
      </c>
      <c r="HR159" s="102" t="str">
        <f t="shared" si="681"/>
        <v/>
      </c>
      <c r="HS159" s="103" t="str">
        <f t="shared" si="682"/>
        <v/>
      </c>
      <c r="HT159" s="104" t="str">
        <f t="shared" si="632"/>
        <v/>
      </c>
      <c r="HU159" s="105" t="str">
        <f t="shared" si="683"/>
        <v/>
      </c>
      <c r="HV159" s="2" t="str">
        <f t="shared" si="684"/>
        <v/>
      </c>
      <c r="HW159" s="96"/>
      <c r="HX159" s="286"/>
      <c r="HY159" s="97" t="str">
        <f t="shared" si="685"/>
        <v/>
      </c>
      <c r="HZ159" s="98" t="str">
        <f t="shared" si="686"/>
        <v/>
      </c>
      <c r="IA159" s="293" t="str">
        <f t="shared" si="642"/>
        <v/>
      </c>
      <c r="IB159" s="293" t="str">
        <f t="shared" si="643"/>
        <v/>
      </c>
      <c r="IC159" s="101" t="str">
        <f t="shared" si="687"/>
        <v/>
      </c>
      <c r="ID159" s="102" t="str">
        <f t="shared" si="688"/>
        <v/>
      </c>
      <c r="IE159" s="103" t="str">
        <f t="shared" si="689"/>
        <v/>
      </c>
      <c r="IF159" s="104" t="str">
        <f t="shared" si="690"/>
        <v/>
      </c>
      <c r="IG159" s="105" t="str">
        <f t="shared" si="691"/>
        <v/>
      </c>
      <c r="IH159" s="2" t="str">
        <f t="shared" si="692"/>
        <v/>
      </c>
      <c r="II159" s="96"/>
      <c r="IJ159" s="286"/>
      <c r="IK159" s="291" t="str">
        <f t="shared" si="662"/>
        <v/>
      </c>
      <c r="IL159" s="292" t="str">
        <f t="shared" si="663"/>
        <v/>
      </c>
      <c r="IM159" s="293" t="str">
        <f t="shared" si="664"/>
        <v/>
      </c>
      <c r="IN159" s="293" t="str">
        <f t="shared" si="665"/>
        <v/>
      </c>
      <c r="IO159" s="294" t="str">
        <f t="shared" si="666"/>
        <v/>
      </c>
      <c r="IP159" s="295" t="str">
        <f t="shared" si="667"/>
        <v/>
      </c>
      <c r="IQ159" s="296" t="str">
        <f t="shared" si="668"/>
        <v/>
      </c>
      <c r="IR159" s="297" t="str">
        <f t="shared" si="669"/>
        <v/>
      </c>
      <c r="IS159" s="298" t="str">
        <f t="shared" si="670"/>
        <v/>
      </c>
      <c r="IT159" s="299" t="str">
        <f t="shared" si="671"/>
        <v/>
      </c>
      <c r="IU159" s="300"/>
      <c r="IV159" s="286"/>
      <c r="IW159" s="97" t="str">
        <f t="shared" si="635"/>
        <v/>
      </c>
      <c r="IX159" s="98" t="str">
        <f t="shared" si="636"/>
        <v/>
      </c>
      <c r="IY159" s="293" t="str">
        <f t="shared" si="633"/>
        <v/>
      </c>
      <c r="IZ159" s="293" t="str">
        <f t="shared" si="634"/>
        <v/>
      </c>
      <c r="JA159" s="101" t="str">
        <f t="shared" si="637"/>
        <v/>
      </c>
      <c r="JB159" s="102" t="str">
        <f t="shared" si="638"/>
        <v/>
      </c>
      <c r="JC159" s="103" t="str">
        <f t="shared" si="639"/>
        <v/>
      </c>
      <c r="JD159" s="104" t="str">
        <f t="shared" si="640"/>
        <v/>
      </c>
      <c r="JE159" s="105" t="str">
        <f t="shared" si="641"/>
        <v/>
      </c>
      <c r="JG159" s="4"/>
      <c r="JI159" s="106"/>
      <c r="JJ159" s="107"/>
      <c r="JK159" s="99"/>
      <c r="JL159" s="4"/>
      <c r="JM159" s="108"/>
      <c r="JN159" s="109"/>
      <c r="JO159" s="110"/>
      <c r="JP159" s="104"/>
      <c r="JQ159" s="111"/>
      <c r="JS159" s="4"/>
      <c r="JU159" s="106"/>
      <c r="JV159" s="107"/>
      <c r="JW159" s="99"/>
      <c r="JX159" s="4"/>
      <c r="JY159" s="108"/>
      <c r="JZ159" s="109"/>
      <c r="KA159" s="110"/>
      <c r="KB159" s="104"/>
      <c r="KC159" s="111"/>
      <c r="KE159" s="4"/>
    </row>
    <row r="160" spans="1:292" ht="13.5" customHeight="1" x14ac:dyDescent="0.2">
      <c r="A160" s="21"/>
      <c r="B160" s="2" t="s">
        <v>476</v>
      </c>
      <c r="C160" s="2" t="s">
        <v>477</v>
      </c>
      <c r="E160" s="97">
        <v>33340</v>
      </c>
      <c r="F160" s="98" t="s">
        <v>288</v>
      </c>
      <c r="G160" s="99">
        <v>32711</v>
      </c>
      <c r="H160" s="100">
        <v>33340</v>
      </c>
      <c r="I160" s="101" t="s">
        <v>1141</v>
      </c>
      <c r="J160" s="102" t="s">
        <v>637</v>
      </c>
      <c r="K160" s="103" t="s">
        <v>531</v>
      </c>
      <c r="L160" s="104" t="s">
        <v>1393</v>
      </c>
      <c r="M160" s="105" t="s">
        <v>1142</v>
      </c>
      <c r="O160" s="96"/>
      <c r="P160" s="286" t="s">
        <v>1194</v>
      </c>
      <c r="Q160" s="97">
        <v>33718</v>
      </c>
      <c r="R160" s="98" t="s">
        <v>507</v>
      </c>
      <c r="S160" s="99">
        <v>33340</v>
      </c>
      <c r="T160" s="100">
        <v>33718</v>
      </c>
      <c r="U160" s="101" t="s">
        <v>1141</v>
      </c>
      <c r="V160" s="102" t="s">
        <v>637</v>
      </c>
      <c r="W160" s="103" t="s">
        <v>531</v>
      </c>
      <c r="X160" s="104" t="s">
        <v>1393</v>
      </c>
      <c r="Y160" s="105" t="s">
        <v>1142</v>
      </c>
      <c r="Z160" s="2" t="s">
        <v>286</v>
      </c>
      <c r="AA160" s="96"/>
      <c r="AB160" s="286" t="s">
        <v>1194</v>
      </c>
      <c r="AC160" s="97" t="s">
        <v>286</v>
      </c>
      <c r="AD160" s="98" t="s">
        <v>286</v>
      </c>
      <c r="AE160" s="99" t="s">
        <v>286</v>
      </c>
      <c r="AF160" s="100" t="s">
        <v>286</v>
      </c>
      <c r="AG160" s="101" t="s">
        <v>286</v>
      </c>
      <c r="AH160" s="102" t="s">
        <v>286</v>
      </c>
      <c r="AI160" s="103" t="s">
        <v>286</v>
      </c>
      <c r="AJ160" s="104" t="s">
        <v>286</v>
      </c>
      <c r="AK160" s="105" t="s">
        <v>286</v>
      </c>
      <c r="AM160" s="96"/>
      <c r="AN160" s="286"/>
      <c r="AO160" s="97">
        <v>34464</v>
      </c>
      <c r="AP160" s="98" t="s">
        <v>510</v>
      </c>
      <c r="AQ160" s="99">
        <v>34087</v>
      </c>
      <c r="AR160" s="100">
        <v>34093</v>
      </c>
      <c r="AS160" s="101" t="s">
        <v>1143</v>
      </c>
      <c r="AT160" s="102" t="s">
        <v>555</v>
      </c>
      <c r="AU160" s="103" t="s">
        <v>531</v>
      </c>
      <c r="AV160" s="104" t="s">
        <v>1403</v>
      </c>
      <c r="AW160" s="105" t="s">
        <v>1144</v>
      </c>
      <c r="AX160" s="2" t="s">
        <v>286</v>
      </c>
      <c r="AY160" s="96" t="s">
        <v>525</v>
      </c>
      <c r="AZ160" s="286" t="s">
        <v>1194</v>
      </c>
      <c r="BA160" s="97" t="s">
        <v>286</v>
      </c>
      <c r="BB160" s="98" t="s">
        <v>286</v>
      </c>
      <c r="BC160" s="99" t="s">
        <v>286</v>
      </c>
      <c r="BD160" s="100" t="s">
        <v>286</v>
      </c>
      <c r="BE160" s="101" t="s">
        <v>286</v>
      </c>
      <c r="BF160" s="102" t="s">
        <v>286</v>
      </c>
      <c r="BG160" s="103" t="s">
        <v>286</v>
      </c>
      <c r="BH160" s="104" t="s">
        <v>286</v>
      </c>
      <c r="BI160" s="105" t="s">
        <v>286</v>
      </c>
      <c r="BJ160" s="2" t="s">
        <v>286</v>
      </c>
      <c r="BK160" s="96"/>
      <c r="BL160" s="286"/>
      <c r="BM160" s="97" t="s">
        <v>286</v>
      </c>
      <c r="BN160" s="98" t="s">
        <v>286</v>
      </c>
      <c r="BO160" s="99" t="s">
        <v>286</v>
      </c>
      <c r="BP160" s="100" t="s">
        <v>286</v>
      </c>
      <c r="BQ160" s="101" t="s">
        <v>286</v>
      </c>
      <c r="BR160" s="102" t="s">
        <v>286</v>
      </c>
      <c r="BS160" s="103" t="s">
        <v>286</v>
      </c>
      <c r="BT160" s="104" t="s">
        <v>286</v>
      </c>
      <c r="BU160" s="105" t="s">
        <v>286</v>
      </c>
      <c r="BV160" s="2" t="s">
        <v>286</v>
      </c>
      <c r="BW160" s="96"/>
      <c r="BX160" s="286"/>
      <c r="BY160" s="97" t="s">
        <v>286</v>
      </c>
      <c r="BZ160" s="98" t="s">
        <v>286</v>
      </c>
      <c r="CA160" s="99"/>
      <c r="CB160" s="100"/>
      <c r="CC160" s="101" t="s">
        <v>286</v>
      </c>
      <c r="CD160" s="102" t="s">
        <v>286</v>
      </c>
      <c r="CE160" s="103" t="s">
        <v>286</v>
      </c>
      <c r="CF160" s="104" t="s">
        <v>286</v>
      </c>
      <c r="CG160" s="105" t="s">
        <v>286</v>
      </c>
      <c r="CH160" s="2" t="s">
        <v>286</v>
      </c>
      <c r="CI160" s="96"/>
      <c r="CJ160" s="286"/>
      <c r="CK160" s="97" t="s">
        <v>286</v>
      </c>
      <c r="CL160" s="98" t="s">
        <v>286</v>
      </c>
      <c r="CM160" s="99"/>
      <c r="CN160" s="100"/>
      <c r="CO160" s="101" t="s">
        <v>286</v>
      </c>
      <c r="CP160" s="102" t="s">
        <v>286</v>
      </c>
      <c r="CQ160" s="103" t="s">
        <v>286</v>
      </c>
      <c r="CR160" s="104" t="s">
        <v>286</v>
      </c>
      <c r="CS160" s="105" t="s">
        <v>286</v>
      </c>
      <c r="CT160" s="2" t="s">
        <v>286</v>
      </c>
      <c r="CU160" s="96"/>
      <c r="CV160" s="286"/>
      <c r="CW160" s="97" t="s">
        <v>286</v>
      </c>
      <c r="CX160" s="98" t="s">
        <v>286</v>
      </c>
      <c r="CY160" s="99"/>
      <c r="CZ160" s="100"/>
      <c r="DA160" s="101" t="s">
        <v>286</v>
      </c>
      <c r="DB160" s="102" t="s">
        <v>286</v>
      </c>
      <c r="DC160" s="103" t="s">
        <v>286</v>
      </c>
      <c r="DD160" s="104" t="s">
        <v>286</v>
      </c>
      <c r="DE160" s="105" t="s">
        <v>286</v>
      </c>
      <c r="DF160" s="2" t="s">
        <v>286</v>
      </c>
      <c r="DG160" s="96"/>
      <c r="DH160" s="286"/>
      <c r="DI160" s="97" t="s">
        <v>286</v>
      </c>
      <c r="DJ160" s="98" t="s">
        <v>286</v>
      </c>
      <c r="DK160" s="99"/>
      <c r="DL160" s="100"/>
      <c r="DM160" s="101" t="s">
        <v>286</v>
      </c>
      <c r="DN160" s="102" t="s">
        <v>286</v>
      </c>
      <c r="DO160" s="103" t="s">
        <v>286</v>
      </c>
      <c r="DP160" s="104" t="s">
        <v>286</v>
      </c>
      <c r="DQ160" s="105" t="s">
        <v>286</v>
      </c>
      <c r="DR160" s="2" t="s">
        <v>286</v>
      </c>
      <c r="DS160" s="96"/>
      <c r="DT160" s="286"/>
      <c r="DU160" s="97" t="s">
        <v>286</v>
      </c>
      <c r="DV160" s="98" t="s">
        <v>286</v>
      </c>
      <c r="DW160" s="99" t="s">
        <v>286</v>
      </c>
      <c r="DX160" s="100" t="s">
        <v>286</v>
      </c>
      <c r="DY160" s="101" t="s">
        <v>286</v>
      </c>
      <c r="DZ160" s="102" t="s">
        <v>286</v>
      </c>
      <c r="EA160" s="103" t="s">
        <v>286</v>
      </c>
      <c r="EB160" s="104" t="s">
        <v>286</v>
      </c>
      <c r="EC160" s="105" t="s">
        <v>286</v>
      </c>
      <c r="EE160" s="96"/>
      <c r="EF160" s="286"/>
      <c r="EG160" s="97" t="s">
        <v>286</v>
      </c>
      <c r="EH160" s="98" t="s">
        <v>286</v>
      </c>
      <c r="EI160" s="99" t="s">
        <v>286</v>
      </c>
      <c r="EJ160" s="100" t="s">
        <v>286</v>
      </c>
      <c r="EK160" s="101" t="s">
        <v>286</v>
      </c>
      <c r="EL160" s="102" t="s">
        <v>286</v>
      </c>
      <c r="EM160" s="103" t="s">
        <v>286</v>
      </c>
      <c r="EN160" s="104" t="s">
        <v>286</v>
      </c>
      <c r="EO160" s="105" t="s">
        <v>286</v>
      </c>
      <c r="EQ160" s="96"/>
      <c r="ER160" s="286"/>
      <c r="ES160" s="97" t="s">
        <v>286</v>
      </c>
      <c r="ET160" s="98" t="s">
        <v>286</v>
      </c>
      <c r="EU160" s="99" t="s">
        <v>286</v>
      </c>
      <c r="EV160" s="100" t="s">
        <v>286</v>
      </c>
      <c r="EW160" s="101" t="s">
        <v>286</v>
      </c>
      <c r="EX160" s="102" t="s">
        <v>286</v>
      </c>
      <c r="EY160" s="103" t="s">
        <v>286</v>
      </c>
      <c r="EZ160" s="104" t="s">
        <v>286</v>
      </c>
      <c r="FA160" s="105" t="s">
        <v>286</v>
      </c>
      <c r="FB160" s="2" t="s">
        <v>286</v>
      </c>
      <c r="FC160" s="96"/>
      <c r="FD160" s="286"/>
      <c r="FE160" s="97" t="s">
        <v>286</v>
      </c>
      <c r="FF160" s="98" t="s">
        <v>286</v>
      </c>
      <c r="FG160" s="99" t="s">
        <v>286</v>
      </c>
      <c r="FH160" s="100" t="s">
        <v>286</v>
      </c>
      <c r="FI160" s="101" t="s">
        <v>286</v>
      </c>
      <c r="FJ160" s="102" t="s">
        <v>286</v>
      </c>
      <c r="FK160" s="103" t="s">
        <v>286</v>
      </c>
      <c r="FL160" s="104" t="s">
        <v>286</v>
      </c>
      <c r="FM160" s="105" t="s">
        <v>286</v>
      </c>
      <c r="FO160" s="96"/>
      <c r="FP160" s="286"/>
      <c r="FQ160" s="97" t="s">
        <v>286</v>
      </c>
      <c r="FR160" s="98" t="s">
        <v>286</v>
      </c>
      <c r="FS160" s="99" t="s">
        <v>286</v>
      </c>
      <c r="FT160" s="100" t="s">
        <v>286</v>
      </c>
      <c r="FU160" s="101" t="s">
        <v>286</v>
      </c>
      <c r="FV160" s="102" t="s">
        <v>286</v>
      </c>
      <c r="FW160" s="103" t="s">
        <v>286</v>
      </c>
      <c r="FX160" s="104" t="s">
        <v>286</v>
      </c>
      <c r="FY160" s="105" t="s">
        <v>286</v>
      </c>
      <c r="GA160" s="96"/>
      <c r="GB160" s="286"/>
      <c r="GC160" s="97" t="s">
        <v>286</v>
      </c>
      <c r="GD160" s="98" t="s">
        <v>286</v>
      </c>
      <c r="GE160" s="99" t="s">
        <v>286</v>
      </c>
      <c r="GF160" s="100" t="s">
        <v>286</v>
      </c>
      <c r="GG160" s="101" t="s">
        <v>286</v>
      </c>
      <c r="GH160" s="102" t="s">
        <v>286</v>
      </c>
      <c r="GI160" s="103" t="s">
        <v>286</v>
      </c>
      <c r="GJ160" s="104" t="s">
        <v>286</v>
      </c>
      <c r="GK160" s="105" t="s">
        <v>286</v>
      </c>
      <c r="GL160" s="2" t="s">
        <v>286</v>
      </c>
      <c r="GM160" s="96"/>
      <c r="GN160" s="286"/>
      <c r="GO160" s="97" t="str">
        <f t="shared" si="646"/>
        <v/>
      </c>
      <c r="GP160" s="98" t="str">
        <f t="shared" si="647"/>
        <v/>
      </c>
      <c r="GQ160" s="99" t="str">
        <f t="shared" si="675"/>
        <v/>
      </c>
      <c r="GR160" s="100" t="str">
        <f t="shared" si="674"/>
        <v/>
      </c>
      <c r="GS160" s="101" t="str">
        <f t="shared" si="648"/>
        <v/>
      </c>
      <c r="GT160" s="102" t="str">
        <f t="shared" si="649"/>
        <v/>
      </c>
      <c r="GU160" s="103" t="str">
        <f t="shared" si="650"/>
        <v/>
      </c>
      <c r="GV160" s="104" t="str">
        <f t="shared" si="651"/>
        <v/>
      </c>
      <c r="GW160" s="105" t="str">
        <f t="shared" si="652"/>
        <v/>
      </c>
      <c r="GX160" s="2" t="str">
        <f t="shared" si="653"/>
        <v/>
      </c>
      <c r="GY160" s="96"/>
      <c r="GZ160" s="286"/>
      <c r="HA160" s="97" t="str">
        <f t="shared" si="654"/>
        <v/>
      </c>
      <c r="HB160" s="98" t="str">
        <f t="shared" si="655"/>
        <v/>
      </c>
      <c r="HC160" s="293" t="str">
        <f t="shared" si="693"/>
        <v/>
      </c>
      <c r="HD160" s="293" t="str">
        <f t="shared" si="694"/>
        <v/>
      </c>
      <c r="HE160" s="101" t="str">
        <f t="shared" si="656"/>
        <v/>
      </c>
      <c r="HF160" s="102" t="str">
        <f t="shared" si="657"/>
        <v/>
      </c>
      <c r="HG160" s="103" t="str">
        <f t="shared" si="658"/>
        <v/>
      </c>
      <c r="HH160" s="104" t="str">
        <f t="shared" si="659"/>
        <v/>
      </c>
      <c r="HI160" s="105" t="str">
        <f t="shared" si="660"/>
        <v/>
      </c>
      <c r="HJ160" s="2" t="str">
        <f t="shared" si="661"/>
        <v/>
      </c>
      <c r="HK160" s="96"/>
      <c r="HL160" s="286"/>
      <c r="HM160" s="97">
        <f t="shared" si="678"/>
        <v>43713</v>
      </c>
      <c r="HN160" s="98" t="str">
        <f t="shared" si="679"/>
        <v>Conte I</v>
      </c>
      <c r="HO160" s="293">
        <f t="shared" si="672"/>
        <v>43252</v>
      </c>
      <c r="HP160" s="293">
        <f t="shared" si="673"/>
        <v>43713</v>
      </c>
      <c r="HQ160" s="101" t="str">
        <f t="shared" si="680"/>
        <v>Riccardo Fraccaro</v>
      </c>
      <c r="HR160" s="102" t="str">
        <f t="shared" si="681"/>
        <v>1981</v>
      </c>
      <c r="HS160" s="103" t="str">
        <f t="shared" si="682"/>
        <v>male</v>
      </c>
      <c r="HT160" s="104" t="str">
        <f t="shared" si="632"/>
        <v>it_m5s01</v>
      </c>
      <c r="HU160" s="105" t="str">
        <f t="shared" si="683"/>
        <v>Fraccaro_Riccardo_1981</v>
      </c>
      <c r="HV160" s="2" t="str">
        <f t="shared" si="684"/>
        <v/>
      </c>
      <c r="HW160" s="96"/>
      <c r="HX160" s="286" t="s">
        <v>2568</v>
      </c>
      <c r="HY160" s="97">
        <f t="shared" si="685"/>
        <v>44240</v>
      </c>
      <c r="HZ160" s="98" t="str">
        <f t="shared" si="686"/>
        <v>Conte II</v>
      </c>
      <c r="IA160" s="293">
        <f t="shared" si="642"/>
        <v>43713</v>
      </c>
      <c r="IB160" s="293">
        <f t="shared" si="643"/>
        <v>44240</v>
      </c>
      <c r="IC160" s="101" t="str">
        <f t="shared" si="687"/>
        <v>Federico D’Incà</v>
      </c>
      <c r="ID160" s="102" t="str">
        <f t="shared" si="688"/>
        <v>1976</v>
      </c>
      <c r="IE160" s="103" t="str">
        <f t="shared" si="689"/>
        <v>male</v>
      </c>
      <c r="IF160" s="104" t="str">
        <f t="shared" si="690"/>
        <v>it_m5s01</v>
      </c>
      <c r="IG160" s="105" t="str">
        <f t="shared" si="691"/>
        <v>D’Incà_Federico_1976</v>
      </c>
      <c r="IH160" s="2" t="str">
        <f t="shared" si="692"/>
        <v/>
      </c>
      <c r="II160" s="96"/>
      <c r="IJ160" s="286" t="s">
        <v>2580</v>
      </c>
      <c r="IK160" s="291">
        <f t="shared" si="662"/>
        <v>44856</v>
      </c>
      <c r="IL160" s="292" t="str">
        <f t="shared" si="663"/>
        <v>Draghi I</v>
      </c>
      <c r="IM160" s="293">
        <f t="shared" si="664"/>
        <v>44240</v>
      </c>
      <c r="IN160" s="293">
        <f t="shared" si="665"/>
        <v>44856</v>
      </c>
      <c r="IO160" s="294" t="str">
        <f t="shared" si="666"/>
        <v>Federico D’Incà</v>
      </c>
      <c r="IP160" s="295" t="str">
        <f t="shared" si="667"/>
        <v>1976</v>
      </c>
      <c r="IQ160" s="296" t="str">
        <f t="shared" si="668"/>
        <v>male</v>
      </c>
      <c r="IR160" s="297" t="str">
        <f t="shared" si="669"/>
        <v>it_m5s01</v>
      </c>
      <c r="IS160" s="298" t="str">
        <f t="shared" si="670"/>
        <v>D’Incà_Federico_1976</v>
      </c>
      <c r="IT160" s="299" t="str">
        <f t="shared" si="671"/>
        <v/>
      </c>
      <c r="IU160" s="300"/>
      <c r="IV160" s="286" t="s">
        <v>2580</v>
      </c>
      <c r="IW160" s="97">
        <f t="shared" si="635"/>
        <v>44926</v>
      </c>
      <c r="IX160" s="98" t="str">
        <f t="shared" si="636"/>
        <v>Meloni I</v>
      </c>
      <c r="IY160" s="293">
        <f t="shared" si="633"/>
        <v>44856</v>
      </c>
      <c r="IZ160" s="293">
        <f t="shared" si="634"/>
        <v>44926</v>
      </c>
      <c r="JA160" s="101" t="str">
        <f t="shared" si="637"/>
        <v>Luca Ciriani</v>
      </c>
      <c r="JB160" s="102" t="str">
        <f t="shared" si="638"/>
        <v>1967</v>
      </c>
      <c r="JC160" s="103" t="str">
        <f t="shared" si="639"/>
        <v>male</v>
      </c>
      <c r="JD160" s="104" t="str">
        <f t="shared" si="640"/>
        <v>it_fdi01</v>
      </c>
      <c r="JE160" s="105" t="str">
        <f t="shared" si="641"/>
        <v>Ciriani_Luca_1967</v>
      </c>
      <c r="JG160" s="4"/>
      <c r="JH160" s="2" t="s">
        <v>2693</v>
      </c>
      <c r="JI160" s="106"/>
      <c r="JJ160" s="107"/>
      <c r="JK160" s="99"/>
      <c r="JL160" s="4"/>
      <c r="JM160" s="108"/>
      <c r="JN160" s="109"/>
      <c r="JO160" s="110"/>
      <c r="JP160" s="104"/>
      <c r="JQ160" s="111"/>
      <c r="JS160" s="4"/>
      <c r="JU160" s="106"/>
      <c r="JV160" s="107"/>
      <c r="JW160" s="99"/>
      <c r="JX160" s="4"/>
      <c r="JY160" s="108"/>
      <c r="JZ160" s="109"/>
      <c r="KA160" s="110"/>
      <c r="KB160" s="104"/>
      <c r="KC160" s="111"/>
      <c r="KE160" s="4"/>
    </row>
    <row r="161" spans="1:292" ht="13.5" customHeight="1" x14ac:dyDescent="0.2">
      <c r="A161" s="21"/>
      <c r="B161" s="2" t="s">
        <v>476</v>
      </c>
      <c r="C161" s="2" t="s">
        <v>477</v>
      </c>
      <c r="E161" s="97" t="s">
        <v>286</v>
      </c>
      <c r="F161" s="98" t="s">
        <v>286</v>
      </c>
      <c r="G161" s="99"/>
      <c r="H161" s="100"/>
      <c r="I161" s="101" t="s">
        <v>286</v>
      </c>
      <c r="J161" s="102" t="s">
        <v>286</v>
      </c>
      <c r="K161" s="103" t="s">
        <v>286</v>
      </c>
      <c r="L161" s="104" t="s">
        <v>286</v>
      </c>
      <c r="M161" s="105" t="s">
        <v>286</v>
      </c>
      <c r="O161" s="96"/>
      <c r="P161" s="286"/>
      <c r="Q161" s="97" t="s">
        <v>286</v>
      </c>
      <c r="R161" s="98" t="s">
        <v>286</v>
      </c>
      <c r="S161" s="99"/>
      <c r="T161" s="100"/>
      <c r="U161" s="101" t="s">
        <v>286</v>
      </c>
      <c r="V161" s="102" t="s">
        <v>286</v>
      </c>
      <c r="W161" s="103" t="s">
        <v>286</v>
      </c>
      <c r="X161" s="104" t="s">
        <v>286</v>
      </c>
      <c r="Y161" s="105" t="s">
        <v>286</v>
      </c>
      <c r="Z161" s="2" t="s">
        <v>286</v>
      </c>
      <c r="AA161" s="96"/>
      <c r="AB161" s="286"/>
      <c r="AC161" s="97" t="s">
        <v>286</v>
      </c>
      <c r="AD161" s="98" t="s">
        <v>286</v>
      </c>
      <c r="AE161" s="99"/>
      <c r="AF161" s="100"/>
      <c r="AG161" s="101" t="s">
        <v>286</v>
      </c>
      <c r="AH161" s="102" t="s">
        <v>286</v>
      </c>
      <c r="AI161" s="103" t="s">
        <v>286</v>
      </c>
      <c r="AJ161" s="104" t="s">
        <v>286</v>
      </c>
      <c r="AK161" s="105" t="s">
        <v>286</v>
      </c>
      <c r="AM161" s="96"/>
      <c r="AN161" s="286"/>
      <c r="AO161" s="97">
        <v>34464</v>
      </c>
      <c r="AP161" s="98" t="s">
        <v>510</v>
      </c>
      <c r="AQ161" s="99">
        <v>34093</v>
      </c>
      <c r="AR161" s="100">
        <v>34464</v>
      </c>
      <c r="AS161" s="101" t="s">
        <v>1145</v>
      </c>
      <c r="AT161" s="102" t="s">
        <v>1146</v>
      </c>
      <c r="AU161" s="103" t="s">
        <v>531</v>
      </c>
      <c r="AV161" s="104" t="s">
        <v>1434</v>
      </c>
      <c r="AW161" s="105" t="s">
        <v>1147</v>
      </c>
      <c r="AX161" s="2" t="s">
        <v>286</v>
      </c>
      <c r="AY161" s="96"/>
      <c r="AZ161" s="286" t="s">
        <v>1194</v>
      </c>
      <c r="BA161" s="97" t="s">
        <v>286</v>
      </c>
      <c r="BB161" s="98" t="s">
        <v>286</v>
      </c>
      <c r="BC161" s="99" t="s">
        <v>286</v>
      </c>
      <c r="BD161" s="100" t="s">
        <v>286</v>
      </c>
      <c r="BE161" s="101" t="s">
        <v>286</v>
      </c>
      <c r="BF161" s="102" t="s">
        <v>286</v>
      </c>
      <c r="BG161" s="103" t="s">
        <v>286</v>
      </c>
      <c r="BH161" s="104" t="s">
        <v>286</v>
      </c>
      <c r="BI161" s="105" t="s">
        <v>286</v>
      </c>
      <c r="BJ161" s="2" t="s">
        <v>286</v>
      </c>
      <c r="BK161" s="96"/>
      <c r="BL161" s="286"/>
      <c r="BM161" s="97" t="s">
        <v>286</v>
      </c>
      <c r="BN161" s="98" t="s">
        <v>286</v>
      </c>
      <c r="BO161" s="99" t="s">
        <v>286</v>
      </c>
      <c r="BP161" s="100" t="s">
        <v>286</v>
      </c>
      <c r="BQ161" s="101" t="s">
        <v>286</v>
      </c>
      <c r="BR161" s="102" t="s">
        <v>286</v>
      </c>
      <c r="BS161" s="103" t="s">
        <v>286</v>
      </c>
      <c r="BT161" s="104" t="s">
        <v>286</v>
      </c>
      <c r="BU161" s="105" t="s">
        <v>286</v>
      </c>
      <c r="BV161" s="2" t="s">
        <v>286</v>
      </c>
      <c r="BW161" s="96"/>
      <c r="BX161" s="286"/>
      <c r="BY161" s="97" t="s">
        <v>286</v>
      </c>
      <c r="BZ161" s="98" t="s">
        <v>286</v>
      </c>
      <c r="CA161" s="99" t="s">
        <v>286</v>
      </c>
      <c r="CB161" s="100" t="s">
        <v>286</v>
      </c>
      <c r="CC161" s="101" t="s">
        <v>286</v>
      </c>
      <c r="CD161" s="102" t="s">
        <v>286</v>
      </c>
      <c r="CE161" s="103" t="s">
        <v>286</v>
      </c>
      <c r="CF161" s="104" t="s">
        <v>286</v>
      </c>
      <c r="CG161" s="105" t="s">
        <v>286</v>
      </c>
      <c r="CH161" s="2" t="s">
        <v>286</v>
      </c>
      <c r="CI161" s="96"/>
      <c r="CJ161" s="286"/>
      <c r="CK161" s="97" t="s">
        <v>286</v>
      </c>
      <c r="CL161" s="98" t="s">
        <v>286</v>
      </c>
      <c r="CM161" s="99" t="s">
        <v>286</v>
      </c>
      <c r="CN161" s="100" t="s">
        <v>286</v>
      </c>
      <c r="CO161" s="101" t="s">
        <v>286</v>
      </c>
      <c r="CP161" s="102" t="s">
        <v>286</v>
      </c>
      <c r="CQ161" s="103" t="s">
        <v>286</v>
      </c>
      <c r="CR161" s="104" t="s">
        <v>286</v>
      </c>
      <c r="CS161" s="105" t="s">
        <v>286</v>
      </c>
      <c r="CT161" s="2" t="s">
        <v>286</v>
      </c>
      <c r="CU161" s="96"/>
      <c r="CV161" s="286"/>
      <c r="CW161" s="97" t="s">
        <v>286</v>
      </c>
      <c r="CX161" s="98" t="s">
        <v>286</v>
      </c>
      <c r="CY161" s="99" t="s">
        <v>286</v>
      </c>
      <c r="CZ161" s="100" t="s">
        <v>286</v>
      </c>
      <c r="DA161" s="101" t="s">
        <v>286</v>
      </c>
      <c r="DB161" s="102" t="s">
        <v>286</v>
      </c>
      <c r="DC161" s="103" t="s">
        <v>286</v>
      </c>
      <c r="DD161" s="104" t="s">
        <v>286</v>
      </c>
      <c r="DE161" s="105" t="s">
        <v>286</v>
      </c>
      <c r="DF161" s="2" t="s">
        <v>286</v>
      </c>
      <c r="DG161" s="96"/>
      <c r="DH161" s="286"/>
      <c r="DI161" s="97" t="s">
        <v>286</v>
      </c>
      <c r="DJ161" s="98" t="s">
        <v>286</v>
      </c>
      <c r="DK161" s="99" t="s">
        <v>286</v>
      </c>
      <c r="DL161" s="100" t="s">
        <v>286</v>
      </c>
      <c r="DM161" s="101" t="s">
        <v>286</v>
      </c>
      <c r="DN161" s="102" t="s">
        <v>286</v>
      </c>
      <c r="DO161" s="103" t="s">
        <v>286</v>
      </c>
      <c r="DP161" s="104" t="s">
        <v>286</v>
      </c>
      <c r="DQ161" s="105" t="s">
        <v>286</v>
      </c>
      <c r="DR161" s="2" t="s">
        <v>286</v>
      </c>
      <c r="DS161" s="96"/>
      <c r="DT161" s="286"/>
      <c r="DU161" s="97" t="s">
        <v>286</v>
      </c>
      <c r="DV161" s="98" t="s">
        <v>286</v>
      </c>
      <c r="DW161" s="99" t="s">
        <v>286</v>
      </c>
      <c r="DX161" s="100" t="s">
        <v>286</v>
      </c>
      <c r="DY161" s="101" t="s">
        <v>286</v>
      </c>
      <c r="DZ161" s="102" t="s">
        <v>286</v>
      </c>
      <c r="EA161" s="103" t="s">
        <v>286</v>
      </c>
      <c r="EB161" s="104" t="s">
        <v>286</v>
      </c>
      <c r="EC161" s="105" t="s">
        <v>286</v>
      </c>
      <c r="EE161" s="96"/>
      <c r="EF161" s="286"/>
      <c r="EG161" s="97" t="s">
        <v>286</v>
      </c>
      <c r="EH161" s="98" t="s">
        <v>286</v>
      </c>
      <c r="EI161" s="99" t="s">
        <v>286</v>
      </c>
      <c r="EJ161" s="100" t="s">
        <v>286</v>
      </c>
      <c r="EK161" s="101" t="s">
        <v>286</v>
      </c>
      <c r="EL161" s="102" t="s">
        <v>286</v>
      </c>
      <c r="EM161" s="103" t="s">
        <v>286</v>
      </c>
      <c r="EN161" s="104" t="s">
        <v>286</v>
      </c>
      <c r="EO161" s="105" t="s">
        <v>286</v>
      </c>
      <c r="EQ161" s="96"/>
      <c r="ER161" s="286"/>
      <c r="ES161" s="97" t="s">
        <v>286</v>
      </c>
      <c r="ET161" s="98" t="s">
        <v>286</v>
      </c>
      <c r="EU161" s="99" t="s">
        <v>286</v>
      </c>
      <c r="EV161" s="100" t="s">
        <v>286</v>
      </c>
      <c r="EW161" s="101" t="s">
        <v>286</v>
      </c>
      <c r="EX161" s="102" t="s">
        <v>286</v>
      </c>
      <c r="EY161" s="103" t="s">
        <v>286</v>
      </c>
      <c r="EZ161" s="104" t="s">
        <v>286</v>
      </c>
      <c r="FA161" s="105" t="s">
        <v>286</v>
      </c>
      <c r="FB161" s="2" t="s">
        <v>286</v>
      </c>
      <c r="FC161" s="96"/>
      <c r="FD161" s="286"/>
      <c r="FE161" s="97" t="s">
        <v>286</v>
      </c>
      <c r="FF161" s="98" t="s">
        <v>286</v>
      </c>
      <c r="FG161" s="99" t="s">
        <v>286</v>
      </c>
      <c r="FH161" s="100" t="s">
        <v>286</v>
      </c>
      <c r="FI161" s="101" t="s">
        <v>286</v>
      </c>
      <c r="FJ161" s="102" t="s">
        <v>286</v>
      </c>
      <c r="FK161" s="103" t="s">
        <v>286</v>
      </c>
      <c r="FL161" s="104" t="s">
        <v>286</v>
      </c>
      <c r="FM161" s="105" t="s">
        <v>286</v>
      </c>
      <c r="FO161" s="96"/>
      <c r="FP161" s="286"/>
      <c r="FQ161" s="97" t="s">
        <v>286</v>
      </c>
      <c r="FR161" s="98" t="s">
        <v>286</v>
      </c>
      <c r="FS161" s="99" t="s">
        <v>286</v>
      </c>
      <c r="FT161" s="100" t="s">
        <v>286</v>
      </c>
      <c r="FU161" s="101" t="s">
        <v>286</v>
      </c>
      <c r="FV161" s="102" t="s">
        <v>286</v>
      </c>
      <c r="FW161" s="103" t="s">
        <v>286</v>
      </c>
      <c r="FX161" s="104" t="s">
        <v>286</v>
      </c>
      <c r="FY161" s="105" t="s">
        <v>286</v>
      </c>
      <c r="GA161" s="96"/>
      <c r="GB161" s="286"/>
      <c r="GC161" s="97" t="s">
        <v>286</v>
      </c>
      <c r="GD161" s="98" t="s">
        <v>286</v>
      </c>
      <c r="GE161" s="99" t="s">
        <v>286</v>
      </c>
      <c r="GF161" s="100" t="s">
        <v>286</v>
      </c>
      <c r="GG161" s="101" t="s">
        <v>286</v>
      </c>
      <c r="GH161" s="102" t="s">
        <v>286</v>
      </c>
      <c r="GI161" s="103" t="s">
        <v>286</v>
      </c>
      <c r="GJ161" s="104" t="s">
        <v>286</v>
      </c>
      <c r="GK161" s="105" t="s">
        <v>286</v>
      </c>
      <c r="GL161" s="2" t="s">
        <v>286</v>
      </c>
      <c r="GM161" s="96"/>
      <c r="GN161" s="286"/>
      <c r="GO161" s="97" t="str">
        <f t="shared" si="646"/>
        <v/>
      </c>
      <c r="GP161" s="98" t="str">
        <f t="shared" si="647"/>
        <v/>
      </c>
      <c r="GQ161" s="99" t="str">
        <f t="shared" si="675"/>
        <v/>
      </c>
      <c r="GR161" s="100" t="str">
        <f t="shared" si="674"/>
        <v/>
      </c>
      <c r="GS161" s="101" t="str">
        <f t="shared" si="648"/>
        <v/>
      </c>
      <c r="GT161" s="102" t="str">
        <f t="shared" si="649"/>
        <v/>
      </c>
      <c r="GU161" s="103" t="str">
        <f t="shared" si="650"/>
        <v/>
      </c>
      <c r="GV161" s="104" t="str">
        <f t="shared" si="651"/>
        <v/>
      </c>
      <c r="GW161" s="105" t="str">
        <f t="shared" si="652"/>
        <v/>
      </c>
      <c r="GX161" s="2" t="str">
        <f t="shared" si="653"/>
        <v/>
      </c>
      <c r="GY161" s="96"/>
      <c r="GZ161" s="286"/>
      <c r="HA161" s="97" t="str">
        <f t="shared" si="654"/>
        <v/>
      </c>
      <c r="HB161" s="98" t="str">
        <f t="shared" si="655"/>
        <v/>
      </c>
      <c r="HC161" s="293" t="str">
        <f t="shared" si="693"/>
        <v/>
      </c>
      <c r="HD161" s="293" t="str">
        <f t="shared" si="694"/>
        <v/>
      </c>
      <c r="HE161" s="101" t="str">
        <f t="shared" si="656"/>
        <v/>
      </c>
      <c r="HF161" s="102" t="str">
        <f t="shared" si="657"/>
        <v/>
      </c>
      <c r="HG161" s="103" t="str">
        <f t="shared" si="658"/>
        <v/>
      </c>
      <c r="HH161" s="104" t="str">
        <f t="shared" si="659"/>
        <v/>
      </c>
      <c r="HI161" s="105" t="str">
        <f t="shared" si="660"/>
        <v/>
      </c>
      <c r="HJ161" s="2" t="str">
        <f t="shared" si="661"/>
        <v/>
      </c>
      <c r="HK161" s="96"/>
      <c r="HL161" s="286"/>
      <c r="HM161" s="97" t="str">
        <f t="shared" si="678"/>
        <v/>
      </c>
      <c r="HN161" s="98" t="str">
        <f t="shared" si="679"/>
        <v/>
      </c>
      <c r="HO161" s="293" t="str">
        <f t="shared" si="672"/>
        <v/>
      </c>
      <c r="HP161" s="293" t="str">
        <f t="shared" si="673"/>
        <v/>
      </c>
      <c r="HQ161" s="101" t="str">
        <f t="shared" si="680"/>
        <v/>
      </c>
      <c r="HR161" s="102" t="str">
        <f t="shared" si="681"/>
        <v/>
      </c>
      <c r="HS161" s="103" t="str">
        <f t="shared" si="682"/>
        <v/>
      </c>
      <c r="HT161" s="104" t="str">
        <f t="shared" si="632"/>
        <v/>
      </c>
      <c r="HU161" s="105" t="str">
        <f t="shared" si="683"/>
        <v/>
      </c>
      <c r="HV161" s="2" t="str">
        <f t="shared" si="684"/>
        <v/>
      </c>
      <c r="HW161" s="96"/>
      <c r="HX161" s="286"/>
      <c r="HY161" s="97" t="str">
        <f t="shared" si="685"/>
        <v/>
      </c>
      <c r="HZ161" s="98" t="str">
        <f t="shared" si="686"/>
        <v/>
      </c>
      <c r="IA161" s="293" t="str">
        <f t="shared" si="642"/>
        <v/>
      </c>
      <c r="IB161" s="293" t="str">
        <f t="shared" si="643"/>
        <v/>
      </c>
      <c r="IC161" s="101" t="str">
        <f t="shared" si="687"/>
        <v/>
      </c>
      <c r="ID161" s="102" t="str">
        <f t="shared" si="688"/>
        <v/>
      </c>
      <c r="IE161" s="103" t="str">
        <f t="shared" si="689"/>
        <v/>
      </c>
      <c r="IF161" s="104" t="str">
        <f t="shared" si="690"/>
        <v/>
      </c>
      <c r="IG161" s="105" t="str">
        <f t="shared" si="691"/>
        <v/>
      </c>
      <c r="IH161" s="2" t="str">
        <f t="shared" si="692"/>
        <v/>
      </c>
      <c r="II161" s="96"/>
      <c r="IJ161" s="286"/>
      <c r="IK161" s="291" t="str">
        <f t="shared" si="662"/>
        <v/>
      </c>
      <c r="IL161" s="292" t="str">
        <f t="shared" si="663"/>
        <v/>
      </c>
      <c r="IM161" s="293" t="str">
        <f t="shared" si="664"/>
        <v/>
      </c>
      <c r="IN161" s="293" t="str">
        <f t="shared" si="665"/>
        <v/>
      </c>
      <c r="IO161" s="294" t="str">
        <f t="shared" si="666"/>
        <v/>
      </c>
      <c r="IP161" s="295" t="str">
        <f t="shared" si="667"/>
        <v/>
      </c>
      <c r="IQ161" s="296" t="str">
        <f t="shared" si="668"/>
        <v/>
      </c>
      <c r="IR161" s="297" t="str">
        <f t="shared" si="669"/>
        <v/>
      </c>
      <c r="IS161" s="298" t="str">
        <f t="shared" si="670"/>
        <v/>
      </c>
      <c r="IT161" s="299" t="str">
        <f t="shared" si="671"/>
        <v/>
      </c>
      <c r="IU161" s="300"/>
      <c r="IV161" s="286"/>
      <c r="IW161" s="97" t="str">
        <f t="shared" si="635"/>
        <v/>
      </c>
      <c r="IX161" s="98" t="str">
        <f t="shared" si="636"/>
        <v/>
      </c>
      <c r="IY161" s="293" t="str">
        <f t="shared" si="633"/>
        <v/>
      </c>
      <c r="IZ161" s="293" t="str">
        <f t="shared" si="634"/>
        <v/>
      </c>
      <c r="JA161" s="101" t="str">
        <f t="shared" si="637"/>
        <v/>
      </c>
      <c r="JB161" s="102" t="str">
        <f t="shared" si="638"/>
        <v/>
      </c>
      <c r="JC161" s="103" t="str">
        <f t="shared" si="639"/>
        <v/>
      </c>
      <c r="JD161" s="104" t="str">
        <f t="shared" si="640"/>
        <v/>
      </c>
      <c r="JE161" s="105" t="str">
        <f t="shared" si="641"/>
        <v/>
      </c>
      <c r="JG161" s="4"/>
      <c r="JI161" s="106"/>
      <c r="JJ161" s="107"/>
      <c r="JK161" s="99"/>
      <c r="JL161" s="4"/>
      <c r="JM161" s="108"/>
      <c r="JN161" s="109"/>
      <c r="JO161" s="110"/>
      <c r="JP161" s="104"/>
      <c r="JQ161" s="111"/>
      <c r="JS161" s="4"/>
      <c r="JU161" s="106"/>
      <c r="JV161" s="107"/>
      <c r="JW161" s="99"/>
      <c r="JX161" s="4"/>
      <c r="JY161" s="108"/>
      <c r="JZ161" s="109"/>
      <c r="KA161" s="110"/>
      <c r="KB161" s="104"/>
      <c r="KC161" s="111"/>
      <c r="KE161" s="4"/>
    </row>
    <row r="162" spans="1:292" ht="13.5" customHeight="1" x14ac:dyDescent="0.2">
      <c r="A162" s="21"/>
      <c r="B162" s="2" t="s">
        <v>466</v>
      </c>
      <c r="C162" s="2" t="s">
        <v>467</v>
      </c>
      <c r="E162" s="97" t="s">
        <v>286</v>
      </c>
      <c r="F162" s="98" t="s">
        <v>286</v>
      </c>
      <c r="G162" s="99"/>
      <c r="H162" s="100"/>
      <c r="I162" s="101" t="s">
        <v>286</v>
      </c>
      <c r="J162" s="102" t="s">
        <v>286</v>
      </c>
      <c r="K162" s="103" t="s">
        <v>286</v>
      </c>
      <c r="L162" s="104" t="s">
        <v>286</v>
      </c>
      <c r="M162" s="105" t="s">
        <v>286</v>
      </c>
      <c r="O162" s="96"/>
      <c r="P162" s="286"/>
      <c r="Q162" s="97" t="s">
        <v>286</v>
      </c>
      <c r="R162" s="98" t="s">
        <v>286</v>
      </c>
      <c r="S162" s="99" t="s">
        <v>286</v>
      </c>
      <c r="T162" s="100" t="s">
        <v>286</v>
      </c>
      <c r="U162" s="101" t="s">
        <v>286</v>
      </c>
      <c r="V162" s="102" t="s">
        <v>286</v>
      </c>
      <c r="W162" s="103" t="s">
        <v>286</v>
      </c>
      <c r="X162" s="104" t="s">
        <v>286</v>
      </c>
      <c r="Y162" s="105" t="s">
        <v>286</v>
      </c>
      <c r="Z162" s="2" t="s">
        <v>286</v>
      </c>
      <c r="AA162" s="96"/>
      <c r="AB162" s="286"/>
      <c r="AC162" s="97" t="s">
        <v>286</v>
      </c>
      <c r="AD162" s="98" t="s">
        <v>286</v>
      </c>
      <c r="AE162" s="99" t="s">
        <v>286</v>
      </c>
      <c r="AF162" s="100" t="s">
        <v>286</v>
      </c>
      <c r="AG162" s="101" t="s">
        <v>286</v>
      </c>
      <c r="AH162" s="102" t="s">
        <v>286</v>
      </c>
      <c r="AI162" s="103" t="s">
        <v>286</v>
      </c>
      <c r="AJ162" s="104" t="s">
        <v>286</v>
      </c>
      <c r="AK162" s="105" t="s">
        <v>286</v>
      </c>
      <c r="AM162" s="96"/>
      <c r="AN162" s="286"/>
      <c r="AO162" s="97" t="s">
        <v>286</v>
      </c>
      <c r="AP162" s="98" t="s">
        <v>286</v>
      </c>
      <c r="AQ162" s="99" t="s">
        <v>286</v>
      </c>
      <c r="AR162" s="100" t="s">
        <v>286</v>
      </c>
      <c r="AS162" s="101" t="s">
        <v>286</v>
      </c>
      <c r="AT162" s="102" t="s">
        <v>286</v>
      </c>
      <c r="AU162" s="103" t="s">
        <v>286</v>
      </c>
      <c r="AV162" s="104" t="s">
        <v>286</v>
      </c>
      <c r="AW162" s="105" t="s">
        <v>286</v>
      </c>
      <c r="AX162" s="2" t="s">
        <v>286</v>
      </c>
      <c r="AY162" s="96"/>
      <c r="AZ162" s="286"/>
      <c r="BA162" s="97" t="s">
        <v>286</v>
      </c>
      <c r="BB162" s="98" t="s">
        <v>286</v>
      </c>
      <c r="BC162" s="99" t="s">
        <v>286</v>
      </c>
      <c r="BD162" s="100" t="s">
        <v>286</v>
      </c>
      <c r="BE162" s="101" t="s">
        <v>286</v>
      </c>
      <c r="BF162" s="102" t="s">
        <v>286</v>
      </c>
      <c r="BG162" s="103" t="s">
        <v>286</v>
      </c>
      <c r="BH162" s="104" t="s">
        <v>286</v>
      </c>
      <c r="BI162" s="105" t="s">
        <v>286</v>
      </c>
      <c r="BJ162" s="2" t="s">
        <v>286</v>
      </c>
      <c r="BK162" s="96"/>
      <c r="BL162" s="286"/>
      <c r="BM162" s="97" t="s">
        <v>286</v>
      </c>
      <c r="BN162" s="98" t="s">
        <v>286</v>
      </c>
      <c r="BO162" s="99" t="s">
        <v>286</v>
      </c>
      <c r="BP162" s="100" t="s">
        <v>286</v>
      </c>
      <c r="BQ162" s="101" t="s">
        <v>286</v>
      </c>
      <c r="BR162" s="102" t="s">
        <v>286</v>
      </c>
      <c r="BS162" s="103" t="s">
        <v>286</v>
      </c>
      <c r="BT162" s="104" t="s">
        <v>286</v>
      </c>
      <c r="BU162" s="105" t="s">
        <v>286</v>
      </c>
      <c r="BV162" s="2" t="s">
        <v>286</v>
      </c>
      <c r="BW162" s="96"/>
      <c r="BX162" s="286"/>
      <c r="BY162" s="97" t="s">
        <v>286</v>
      </c>
      <c r="BZ162" s="98" t="s">
        <v>286</v>
      </c>
      <c r="CA162" s="99" t="s">
        <v>286</v>
      </c>
      <c r="CB162" s="100" t="s">
        <v>286</v>
      </c>
      <c r="CC162" s="101" t="s">
        <v>286</v>
      </c>
      <c r="CD162" s="102" t="s">
        <v>286</v>
      </c>
      <c r="CE162" s="103" t="s">
        <v>286</v>
      </c>
      <c r="CF162" s="104" t="s">
        <v>286</v>
      </c>
      <c r="CG162" s="105" t="s">
        <v>286</v>
      </c>
      <c r="CH162" s="2" t="s">
        <v>286</v>
      </c>
      <c r="CI162" s="96"/>
      <c r="CJ162" s="286"/>
      <c r="CK162" s="97" t="s">
        <v>286</v>
      </c>
      <c r="CL162" s="98" t="s">
        <v>286</v>
      </c>
      <c r="CM162" s="99" t="s">
        <v>286</v>
      </c>
      <c r="CN162" s="100" t="s">
        <v>286</v>
      </c>
      <c r="CO162" s="101" t="s">
        <v>286</v>
      </c>
      <c r="CP162" s="102" t="s">
        <v>286</v>
      </c>
      <c r="CQ162" s="103" t="s">
        <v>286</v>
      </c>
      <c r="CR162" s="104" t="s">
        <v>286</v>
      </c>
      <c r="CS162" s="105" t="s">
        <v>286</v>
      </c>
      <c r="CT162" s="2" t="s">
        <v>286</v>
      </c>
      <c r="CU162" s="96"/>
      <c r="CV162" s="286"/>
      <c r="CW162" s="97" t="s">
        <v>286</v>
      </c>
      <c r="CX162" s="98" t="s">
        <v>286</v>
      </c>
      <c r="CY162" s="99" t="s">
        <v>286</v>
      </c>
      <c r="CZ162" s="100" t="s">
        <v>286</v>
      </c>
      <c r="DA162" s="101" t="s">
        <v>286</v>
      </c>
      <c r="DB162" s="102" t="s">
        <v>286</v>
      </c>
      <c r="DC162" s="103" t="s">
        <v>286</v>
      </c>
      <c r="DD162" s="104" t="s">
        <v>286</v>
      </c>
      <c r="DE162" s="105" t="s">
        <v>286</v>
      </c>
      <c r="DF162" s="2" t="s">
        <v>286</v>
      </c>
      <c r="DG162" s="96"/>
      <c r="DH162" s="286"/>
      <c r="DI162" s="97" t="s">
        <v>286</v>
      </c>
      <c r="DJ162" s="98" t="s">
        <v>286</v>
      </c>
      <c r="DK162" s="99" t="s">
        <v>286</v>
      </c>
      <c r="DL162" s="100" t="s">
        <v>286</v>
      </c>
      <c r="DM162" s="101" t="s">
        <v>286</v>
      </c>
      <c r="DN162" s="102" t="s">
        <v>286</v>
      </c>
      <c r="DO162" s="103" t="s">
        <v>286</v>
      </c>
      <c r="DP162" s="104" t="s">
        <v>286</v>
      </c>
      <c r="DQ162" s="105" t="s">
        <v>286</v>
      </c>
      <c r="DR162" s="2" t="s">
        <v>286</v>
      </c>
      <c r="DS162" s="96"/>
      <c r="DT162" s="286"/>
      <c r="DU162" s="97" t="s">
        <v>286</v>
      </c>
      <c r="DV162" s="98" t="s">
        <v>286</v>
      </c>
      <c r="DW162" s="99" t="s">
        <v>286</v>
      </c>
      <c r="DX162" s="100" t="s">
        <v>286</v>
      </c>
      <c r="DY162" s="101" t="s">
        <v>286</v>
      </c>
      <c r="DZ162" s="102" t="s">
        <v>286</v>
      </c>
      <c r="EA162" s="103" t="s">
        <v>286</v>
      </c>
      <c r="EB162" s="104" t="s">
        <v>286</v>
      </c>
      <c r="EC162" s="105" t="s">
        <v>286</v>
      </c>
      <c r="EE162" s="96"/>
      <c r="EF162" s="286"/>
      <c r="EG162" s="97" t="s">
        <v>286</v>
      </c>
      <c r="EH162" s="98" t="s">
        <v>286</v>
      </c>
      <c r="EI162" s="99" t="s">
        <v>286</v>
      </c>
      <c r="EJ162" s="100" t="s">
        <v>286</v>
      </c>
      <c r="EK162" s="101" t="s">
        <v>286</v>
      </c>
      <c r="EL162" s="102" t="s">
        <v>286</v>
      </c>
      <c r="EM162" s="103" t="s">
        <v>286</v>
      </c>
      <c r="EN162" s="104" t="s">
        <v>286</v>
      </c>
      <c r="EO162" s="105" t="s">
        <v>286</v>
      </c>
      <c r="EQ162" s="96"/>
      <c r="ER162" s="286"/>
      <c r="ES162" s="97" t="s">
        <v>286</v>
      </c>
      <c r="ET162" s="98" t="s">
        <v>286</v>
      </c>
      <c r="EU162" s="99"/>
      <c r="EV162" s="100"/>
      <c r="EW162" s="101" t="s">
        <v>286</v>
      </c>
      <c r="EX162" s="102" t="s">
        <v>286</v>
      </c>
      <c r="EY162" s="103" t="s">
        <v>286</v>
      </c>
      <c r="EZ162" s="104" t="s">
        <v>286</v>
      </c>
      <c r="FA162" s="105" t="s">
        <v>286</v>
      </c>
      <c r="FB162" s="2" t="s">
        <v>286</v>
      </c>
      <c r="FC162" s="96"/>
      <c r="FD162" s="286"/>
      <c r="FE162" s="97">
        <v>40863</v>
      </c>
      <c r="FF162" s="98" t="s">
        <v>520</v>
      </c>
      <c r="FG162" s="99">
        <v>39576</v>
      </c>
      <c r="FH162" s="100">
        <v>40863</v>
      </c>
      <c r="FI162" s="101" t="s">
        <v>1126</v>
      </c>
      <c r="FJ162" s="102" t="s">
        <v>912</v>
      </c>
      <c r="FK162" s="103" t="s">
        <v>531</v>
      </c>
      <c r="FL162" s="104" t="s">
        <v>1357</v>
      </c>
      <c r="FM162" s="105" t="s">
        <v>1127</v>
      </c>
      <c r="FO162" s="96"/>
      <c r="FP162" s="286" t="s">
        <v>1194</v>
      </c>
      <c r="FQ162" s="97" t="s">
        <v>286</v>
      </c>
      <c r="FR162" s="98" t="s">
        <v>286</v>
      </c>
      <c r="FS162" s="99" t="s">
        <v>286</v>
      </c>
      <c r="FT162" s="100" t="s">
        <v>286</v>
      </c>
      <c r="FU162" s="101" t="s">
        <v>286</v>
      </c>
      <c r="FV162" s="102" t="s">
        <v>286</v>
      </c>
      <c r="FW162" s="103" t="s">
        <v>286</v>
      </c>
      <c r="FX162" s="104" t="s">
        <v>286</v>
      </c>
      <c r="FY162" s="105" t="s">
        <v>286</v>
      </c>
      <c r="GA162" s="96"/>
      <c r="GB162" s="286"/>
      <c r="GC162" s="97" t="s">
        <v>286</v>
      </c>
      <c r="GD162" s="98" t="s">
        <v>286</v>
      </c>
      <c r="GE162" s="99" t="s">
        <v>286</v>
      </c>
      <c r="GF162" s="100" t="s">
        <v>286</v>
      </c>
      <c r="GG162" s="101" t="s">
        <v>286</v>
      </c>
      <c r="GH162" s="102" t="s">
        <v>286</v>
      </c>
      <c r="GI162" s="103" t="s">
        <v>286</v>
      </c>
      <c r="GJ162" s="104" t="s">
        <v>286</v>
      </c>
      <c r="GK162" s="105" t="s">
        <v>286</v>
      </c>
      <c r="GL162" s="2" t="s">
        <v>286</v>
      </c>
      <c r="GM162" s="96"/>
      <c r="GN162" s="286"/>
      <c r="GO162" s="97" t="str">
        <f t="shared" si="646"/>
        <v/>
      </c>
      <c r="GP162" s="98" t="str">
        <f t="shared" si="647"/>
        <v/>
      </c>
      <c r="GQ162" s="99" t="str">
        <f t="shared" si="675"/>
        <v/>
      </c>
      <c r="GR162" s="100" t="str">
        <f t="shared" si="674"/>
        <v/>
      </c>
      <c r="GS162" s="101" t="str">
        <f t="shared" si="648"/>
        <v/>
      </c>
      <c r="GT162" s="102" t="str">
        <f t="shared" si="649"/>
        <v/>
      </c>
      <c r="GU162" s="103" t="str">
        <f t="shared" si="650"/>
        <v/>
      </c>
      <c r="GV162" s="104" t="str">
        <f t="shared" si="651"/>
        <v/>
      </c>
      <c r="GW162" s="105" t="str">
        <f t="shared" si="652"/>
        <v/>
      </c>
      <c r="GX162" s="2" t="str">
        <f t="shared" si="653"/>
        <v/>
      </c>
      <c r="GY162" s="96"/>
      <c r="GZ162" s="286"/>
      <c r="HA162" s="97" t="str">
        <f t="shared" si="654"/>
        <v/>
      </c>
      <c r="HB162" s="98" t="str">
        <f t="shared" si="655"/>
        <v/>
      </c>
      <c r="HC162" s="293" t="str">
        <f t="shared" si="693"/>
        <v/>
      </c>
      <c r="HD162" s="293" t="str">
        <f t="shared" si="694"/>
        <v/>
      </c>
      <c r="HE162" s="101" t="str">
        <f t="shared" si="656"/>
        <v/>
      </c>
      <c r="HF162" s="102" t="str">
        <f t="shared" si="657"/>
        <v/>
      </c>
      <c r="HG162" s="103" t="str">
        <f t="shared" si="658"/>
        <v/>
      </c>
      <c r="HH162" s="104" t="str">
        <f t="shared" si="659"/>
        <v/>
      </c>
      <c r="HI162" s="105" t="str">
        <f t="shared" si="660"/>
        <v/>
      </c>
      <c r="HJ162" s="2" t="str">
        <f t="shared" si="661"/>
        <v/>
      </c>
      <c r="HK162" s="96"/>
      <c r="HL162" s="286"/>
      <c r="HM162" s="97" t="str">
        <f t="shared" si="678"/>
        <v/>
      </c>
      <c r="HN162" s="98" t="str">
        <f t="shared" si="679"/>
        <v/>
      </c>
      <c r="HO162" s="293" t="str">
        <f t="shared" si="672"/>
        <v/>
      </c>
      <c r="HP162" s="293" t="str">
        <f t="shared" si="673"/>
        <v/>
      </c>
      <c r="HQ162" s="101" t="str">
        <f t="shared" si="680"/>
        <v/>
      </c>
      <c r="HR162" s="102" t="str">
        <f t="shared" si="681"/>
        <v/>
      </c>
      <c r="HS162" s="103" t="str">
        <f t="shared" si="682"/>
        <v/>
      </c>
      <c r="HT162" s="104" t="str">
        <f t="shared" si="632"/>
        <v/>
      </c>
      <c r="HU162" s="105" t="str">
        <f t="shared" si="683"/>
        <v/>
      </c>
      <c r="HV162" s="2" t="str">
        <f t="shared" si="684"/>
        <v/>
      </c>
      <c r="HW162" s="96"/>
      <c r="HX162" s="286"/>
      <c r="HY162" s="97" t="str">
        <f t="shared" si="685"/>
        <v/>
      </c>
      <c r="HZ162" s="98" t="str">
        <f t="shared" si="686"/>
        <v/>
      </c>
      <c r="IA162" s="293" t="str">
        <f t="shared" si="642"/>
        <v/>
      </c>
      <c r="IB162" s="293" t="str">
        <f t="shared" si="643"/>
        <v/>
      </c>
      <c r="IC162" s="101" t="str">
        <f t="shared" si="687"/>
        <v/>
      </c>
      <c r="ID162" s="102" t="str">
        <f t="shared" si="688"/>
        <v/>
      </c>
      <c r="IE162" s="103" t="str">
        <f t="shared" si="689"/>
        <v/>
      </c>
      <c r="IF162" s="104" t="str">
        <f t="shared" si="690"/>
        <v/>
      </c>
      <c r="IG162" s="105" t="str">
        <f t="shared" si="691"/>
        <v/>
      </c>
      <c r="IH162" s="2" t="str">
        <f t="shared" si="692"/>
        <v/>
      </c>
      <c r="II162" s="96"/>
      <c r="IJ162" s="286"/>
      <c r="IK162" s="291" t="str">
        <f t="shared" si="662"/>
        <v/>
      </c>
      <c r="IL162" s="292" t="str">
        <f t="shared" si="663"/>
        <v/>
      </c>
      <c r="IM162" s="293" t="str">
        <f t="shared" si="664"/>
        <v/>
      </c>
      <c r="IN162" s="293" t="str">
        <f t="shared" si="665"/>
        <v/>
      </c>
      <c r="IO162" s="294" t="str">
        <f t="shared" si="666"/>
        <v/>
      </c>
      <c r="IP162" s="295" t="str">
        <f t="shared" si="667"/>
        <v/>
      </c>
      <c r="IQ162" s="296" t="str">
        <f t="shared" si="668"/>
        <v/>
      </c>
      <c r="IR162" s="297" t="str">
        <f t="shared" si="669"/>
        <v/>
      </c>
      <c r="IS162" s="298" t="str">
        <f t="shared" si="670"/>
        <v/>
      </c>
      <c r="IT162" s="299" t="str">
        <f t="shared" si="671"/>
        <v/>
      </c>
      <c r="IU162" s="300"/>
      <c r="IV162" s="286"/>
      <c r="IW162" s="97" t="str">
        <f t="shared" si="635"/>
        <v/>
      </c>
      <c r="IX162" s="98" t="str">
        <f t="shared" si="636"/>
        <v/>
      </c>
      <c r="IY162" s="293" t="str">
        <f t="shared" si="633"/>
        <v/>
      </c>
      <c r="IZ162" s="293" t="str">
        <f t="shared" si="634"/>
        <v/>
      </c>
      <c r="JA162" s="101" t="str">
        <f t="shared" si="637"/>
        <v/>
      </c>
      <c r="JB162" s="102" t="str">
        <f t="shared" si="638"/>
        <v/>
      </c>
      <c r="JC162" s="103" t="str">
        <f t="shared" si="639"/>
        <v/>
      </c>
      <c r="JD162" s="104" t="str">
        <f t="shared" si="640"/>
        <v/>
      </c>
      <c r="JE162" s="105" t="str">
        <f t="shared" si="641"/>
        <v/>
      </c>
      <c r="JG162" s="4"/>
      <c r="JI162" s="106"/>
      <c r="JJ162" s="107"/>
      <c r="JK162" s="99"/>
      <c r="JL162" s="4"/>
      <c r="JM162" s="108"/>
      <c r="JN162" s="109"/>
      <c r="JO162" s="110"/>
      <c r="JP162" s="104"/>
      <c r="JQ162" s="111"/>
      <c r="JS162" s="4"/>
      <c r="JU162" s="106"/>
      <c r="JV162" s="107"/>
      <c r="JW162" s="99"/>
      <c r="JX162" s="4"/>
      <c r="JY162" s="108"/>
      <c r="JZ162" s="109"/>
      <c r="KA162" s="110"/>
      <c r="KB162" s="104"/>
      <c r="KC162" s="111"/>
      <c r="KE162" s="4"/>
    </row>
    <row r="163" spans="1:292" ht="13.5" customHeight="1" x14ac:dyDescent="0.2">
      <c r="A163" s="21"/>
      <c r="B163" s="2" t="s">
        <v>490</v>
      </c>
      <c r="C163" s="2" t="s">
        <v>491</v>
      </c>
      <c r="E163" s="97" t="s">
        <v>286</v>
      </c>
      <c r="F163" s="98" t="s">
        <v>286</v>
      </c>
      <c r="G163" s="99"/>
      <c r="H163" s="100"/>
      <c r="I163" s="101" t="s">
        <v>286</v>
      </c>
      <c r="J163" s="102" t="s">
        <v>286</v>
      </c>
      <c r="K163" s="103" t="s">
        <v>286</v>
      </c>
      <c r="L163" s="104" t="s">
        <v>286</v>
      </c>
      <c r="M163" s="105" t="s">
        <v>286</v>
      </c>
      <c r="O163" s="96"/>
      <c r="P163" s="286"/>
      <c r="Q163" s="97" t="s">
        <v>286</v>
      </c>
      <c r="R163" s="98" t="s">
        <v>286</v>
      </c>
      <c r="S163" s="99"/>
      <c r="T163" s="100"/>
      <c r="U163" s="101" t="s">
        <v>286</v>
      </c>
      <c r="V163" s="102" t="s">
        <v>286</v>
      </c>
      <c r="W163" s="103" t="s">
        <v>286</v>
      </c>
      <c r="X163" s="104" t="s">
        <v>286</v>
      </c>
      <c r="Y163" s="105" t="s">
        <v>286</v>
      </c>
      <c r="Z163" s="2" t="s">
        <v>286</v>
      </c>
      <c r="AA163" s="96"/>
      <c r="AB163" s="286"/>
      <c r="AC163" s="97" t="s">
        <v>286</v>
      </c>
      <c r="AD163" s="98" t="s">
        <v>286</v>
      </c>
      <c r="AE163" s="99" t="s">
        <v>286</v>
      </c>
      <c r="AF163" s="100" t="s">
        <v>286</v>
      </c>
      <c r="AG163" s="101" t="s">
        <v>286</v>
      </c>
      <c r="AH163" s="102" t="s">
        <v>286</v>
      </c>
      <c r="AI163" s="103" t="s">
        <v>286</v>
      </c>
      <c r="AJ163" s="104" t="s">
        <v>286</v>
      </c>
      <c r="AK163" s="105" t="s">
        <v>286</v>
      </c>
      <c r="AM163" s="96"/>
      <c r="AN163" s="286"/>
      <c r="AO163" s="97" t="s">
        <v>286</v>
      </c>
      <c r="AP163" s="98" t="s">
        <v>286</v>
      </c>
      <c r="AQ163" s="99" t="s">
        <v>286</v>
      </c>
      <c r="AR163" s="100" t="s">
        <v>286</v>
      </c>
      <c r="AS163" s="101" t="s">
        <v>286</v>
      </c>
      <c r="AT163" s="102" t="s">
        <v>286</v>
      </c>
      <c r="AU163" s="103" t="s">
        <v>286</v>
      </c>
      <c r="AV163" s="104" t="s">
        <v>286</v>
      </c>
      <c r="AW163" s="105" t="s">
        <v>286</v>
      </c>
      <c r="AX163" s="2" t="s">
        <v>286</v>
      </c>
      <c r="AY163" s="96"/>
      <c r="AZ163" s="286"/>
      <c r="BA163" s="97" t="s">
        <v>286</v>
      </c>
      <c r="BB163" s="98" t="s">
        <v>286</v>
      </c>
      <c r="BC163" s="99" t="s">
        <v>286</v>
      </c>
      <c r="BD163" s="100" t="s">
        <v>286</v>
      </c>
      <c r="BE163" s="101" t="s">
        <v>286</v>
      </c>
      <c r="BF163" s="102" t="s">
        <v>286</v>
      </c>
      <c r="BG163" s="103" t="s">
        <v>286</v>
      </c>
      <c r="BH163" s="104" t="s">
        <v>286</v>
      </c>
      <c r="BI163" s="105" t="s">
        <v>286</v>
      </c>
      <c r="BJ163" s="2" t="s">
        <v>286</v>
      </c>
      <c r="BK163" s="96"/>
      <c r="BL163" s="286"/>
      <c r="BM163" s="97" t="s">
        <v>286</v>
      </c>
      <c r="BN163" s="98" t="s">
        <v>286</v>
      </c>
      <c r="BO163" s="99" t="s">
        <v>286</v>
      </c>
      <c r="BP163" s="100" t="s">
        <v>286</v>
      </c>
      <c r="BQ163" s="101" t="s">
        <v>286</v>
      </c>
      <c r="BR163" s="102" t="s">
        <v>286</v>
      </c>
      <c r="BS163" s="103" t="s">
        <v>286</v>
      </c>
      <c r="BT163" s="104" t="s">
        <v>286</v>
      </c>
      <c r="BU163" s="105" t="s">
        <v>286</v>
      </c>
      <c r="BV163" s="2" t="s">
        <v>286</v>
      </c>
      <c r="BW163" s="96"/>
      <c r="BX163" s="286"/>
      <c r="BY163" s="97" t="s">
        <v>286</v>
      </c>
      <c r="BZ163" s="98" t="s">
        <v>286</v>
      </c>
      <c r="CA163" s="99" t="s">
        <v>286</v>
      </c>
      <c r="CB163" s="100" t="s">
        <v>286</v>
      </c>
      <c r="CC163" s="101" t="s">
        <v>286</v>
      </c>
      <c r="CD163" s="102" t="s">
        <v>286</v>
      </c>
      <c r="CE163" s="103" t="s">
        <v>286</v>
      </c>
      <c r="CF163" s="104" t="s">
        <v>286</v>
      </c>
      <c r="CG163" s="105" t="s">
        <v>286</v>
      </c>
      <c r="CH163" s="2" t="s">
        <v>286</v>
      </c>
      <c r="CI163" s="96"/>
      <c r="CJ163" s="286"/>
      <c r="CK163" s="97" t="s">
        <v>286</v>
      </c>
      <c r="CL163" s="98" t="s">
        <v>286</v>
      </c>
      <c r="CM163" s="99" t="s">
        <v>286</v>
      </c>
      <c r="CN163" s="100" t="s">
        <v>286</v>
      </c>
      <c r="CO163" s="101" t="s">
        <v>286</v>
      </c>
      <c r="CP163" s="102" t="s">
        <v>286</v>
      </c>
      <c r="CQ163" s="103" t="s">
        <v>286</v>
      </c>
      <c r="CR163" s="104" t="s">
        <v>286</v>
      </c>
      <c r="CS163" s="105" t="s">
        <v>286</v>
      </c>
      <c r="CT163" s="2" t="s">
        <v>286</v>
      </c>
      <c r="CU163" s="96"/>
      <c r="CV163" s="286"/>
      <c r="CW163" s="97" t="s">
        <v>286</v>
      </c>
      <c r="CX163" s="98" t="s">
        <v>286</v>
      </c>
      <c r="CY163" s="99" t="s">
        <v>286</v>
      </c>
      <c r="CZ163" s="100" t="s">
        <v>286</v>
      </c>
      <c r="DA163" s="101" t="s">
        <v>286</v>
      </c>
      <c r="DB163" s="102" t="s">
        <v>286</v>
      </c>
      <c r="DC163" s="103" t="s">
        <v>286</v>
      </c>
      <c r="DD163" s="104" t="s">
        <v>286</v>
      </c>
      <c r="DE163" s="105" t="s">
        <v>286</v>
      </c>
      <c r="DF163" s="2" t="s">
        <v>286</v>
      </c>
      <c r="DG163" s="96"/>
      <c r="DH163" s="286"/>
      <c r="DI163" s="97" t="s">
        <v>286</v>
      </c>
      <c r="DJ163" s="98" t="s">
        <v>286</v>
      </c>
      <c r="DK163" s="99" t="s">
        <v>286</v>
      </c>
      <c r="DL163" s="100" t="s">
        <v>286</v>
      </c>
      <c r="DM163" s="101" t="s">
        <v>286</v>
      </c>
      <c r="DN163" s="102" t="s">
        <v>286</v>
      </c>
      <c r="DO163" s="103" t="s">
        <v>286</v>
      </c>
      <c r="DP163" s="104" t="s">
        <v>286</v>
      </c>
      <c r="DQ163" s="105" t="s">
        <v>286</v>
      </c>
      <c r="DR163" s="2" t="s">
        <v>286</v>
      </c>
      <c r="DS163" s="96"/>
      <c r="DT163" s="286"/>
      <c r="DU163" s="97" t="s">
        <v>286</v>
      </c>
      <c r="DV163" s="98" t="s">
        <v>286</v>
      </c>
      <c r="DW163" s="99" t="s">
        <v>286</v>
      </c>
      <c r="DX163" s="100" t="s">
        <v>286</v>
      </c>
      <c r="DY163" s="101" t="s">
        <v>286</v>
      </c>
      <c r="DZ163" s="102" t="s">
        <v>286</v>
      </c>
      <c r="EA163" s="103" t="s">
        <v>286</v>
      </c>
      <c r="EB163" s="104" t="s">
        <v>286</v>
      </c>
      <c r="EC163" s="105" t="s">
        <v>286</v>
      </c>
      <c r="EE163" s="96"/>
      <c r="EF163" s="286"/>
      <c r="EG163" s="97" t="s">
        <v>286</v>
      </c>
      <c r="EH163" s="98" t="s">
        <v>286</v>
      </c>
      <c r="EI163" s="99" t="s">
        <v>286</v>
      </c>
      <c r="EJ163" s="100" t="s">
        <v>286</v>
      </c>
      <c r="EK163" s="101" t="s">
        <v>286</v>
      </c>
      <c r="EL163" s="102" t="s">
        <v>286</v>
      </c>
      <c r="EM163" s="103" t="s">
        <v>286</v>
      </c>
      <c r="EN163" s="104" t="s">
        <v>286</v>
      </c>
      <c r="EO163" s="105" t="s">
        <v>286</v>
      </c>
      <c r="EQ163" s="96"/>
      <c r="ER163" s="286"/>
      <c r="ES163" s="97">
        <v>39576</v>
      </c>
      <c r="ET163" s="98" t="s">
        <v>519</v>
      </c>
      <c r="EU163" s="99">
        <v>38854</v>
      </c>
      <c r="EV163" s="100">
        <v>39576</v>
      </c>
      <c r="EW163" s="101" t="s">
        <v>1179</v>
      </c>
      <c r="EX163" s="102" t="s">
        <v>593</v>
      </c>
      <c r="EY163" s="103" t="s">
        <v>620</v>
      </c>
      <c r="EZ163" s="104" t="s">
        <v>1354</v>
      </c>
      <c r="FA163" s="105" t="s">
        <v>1180</v>
      </c>
      <c r="FB163" s="2" t="s">
        <v>286</v>
      </c>
      <c r="FC163" s="96"/>
      <c r="FD163" s="286" t="s">
        <v>1194</v>
      </c>
      <c r="FE163" s="97" t="s">
        <v>286</v>
      </c>
      <c r="FF163" s="98" t="s">
        <v>286</v>
      </c>
      <c r="FG163" s="99" t="s">
        <v>286</v>
      </c>
      <c r="FH163" s="100" t="s">
        <v>286</v>
      </c>
      <c r="FI163" s="101" t="s">
        <v>286</v>
      </c>
      <c r="FJ163" s="102" t="s">
        <v>286</v>
      </c>
      <c r="FK163" s="103" t="s">
        <v>286</v>
      </c>
      <c r="FL163" s="104" t="s">
        <v>286</v>
      </c>
      <c r="FM163" s="105" t="s">
        <v>286</v>
      </c>
      <c r="FO163" s="96"/>
      <c r="FP163" s="286"/>
      <c r="FQ163" s="97" t="s">
        <v>286</v>
      </c>
      <c r="FR163" s="98" t="s">
        <v>286</v>
      </c>
      <c r="FS163" s="99" t="s">
        <v>286</v>
      </c>
      <c r="FT163" s="100" t="s">
        <v>286</v>
      </c>
      <c r="FU163" s="101" t="s">
        <v>286</v>
      </c>
      <c r="FV163" s="102" t="s">
        <v>286</v>
      </c>
      <c r="FW163" s="103" t="s">
        <v>286</v>
      </c>
      <c r="FX163" s="104" t="s">
        <v>286</v>
      </c>
      <c r="FY163" s="105" t="s">
        <v>286</v>
      </c>
      <c r="GA163" s="96"/>
      <c r="GB163" s="286"/>
      <c r="GC163" s="97" t="s">
        <v>286</v>
      </c>
      <c r="GD163" s="98" t="s">
        <v>286</v>
      </c>
      <c r="GE163" s="99" t="s">
        <v>286</v>
      </c>
      <c r="GF163" s="100" t="s">
        <v>286</v>
      </c>
      <c r="GG163" s="101" t="s">
        <v>286</v>
      </c>
      <c r="GH163" s="102" t="s">
        <v>286</v>
      </c>
      <c r="GI163" s="103" t="s">
        <v>286</v>
      </c>
      <c r="GJ163" s="104" t="s">
        <v>286</v>
      </c>
      <c r="GK163" s="105" t="s">
        <v>286</v>
      </c>
      <c r="GL163" s="2" t="s">
        <v>286</v>
      </c>
      <c r="GM163" s="96"/>
      <c r="GN163" s="286"/>
      <c r="GO163" s="97" t="str">
        <f t="shared" si="646"/>
        <v/>
      </c>
      <c r="GP163" s="98" t="str">
        <f t="shared" si="647"/>
        <v/>
      </c>
      <c r="GQ163" s="99" t="str">
        <f t="shared" si="675"/>
        <v/>
      </c>
      <c r="GR163" s="100" t="str">
        <f t="shared" si="674"/>
        <v/>
      </c>
      <c r="GS163" s="101" t="str">
        <f t="shared" si="648"/>
        <v/>
      </c>
      <c r="GT163" s="102" t="str">
        <f t="shared" si="649"/>
        <v/>
      </c>
      <c r="GU163" s="103" t="str">
        <f t="shared" si="650"/>
        <v/>
      </c>
      <c r="GV163" s="104" t="str">
        <f t="shared" si="651"/>
        <v/>
      </c>
      <c r="GW163" s="105" t="str">
        <f t="shared" si="652"/>
        <v/>
      </c>
      <c r="GX163" s="2" t="str">
        <f t="shared" si="653"/>
        <v/>
      </c>
      <c r="GY163" s="96"/>
      <c r="GZ163" s="286"/>
      <c r="HA163" s="97" t="str">
        <f t="shared" si="654"/>
        <v/>
      </c>
      <c r="HB163" s="98" t="str">
        <f t="shared" si="655"/>
        <v/>
      </c>
      <c r="HC163" s="293" t="str">
        <f t="shared" si="693"/>
        <v/>
      </c>
      <c r="HD163" s="293" t="str">
        <f t="shared" si="694"/>
        <v/>
      </c>
      <c r="HE163" s="101" t="str">
        <f t="shared" si="656"/>
        <v/>
      </c>
      <c r="HF163" s="102" t="str">
        <f t="shared" si="657"/>
        <v/>
      </c>
      <c r="HG163" s="103" t="str">
        <f t="shared" si="658"/>
        <v/>
      </c>
      <c r="HH163" s="104" t="str">
        <f t="shared" si="659"/>
        <v/>
      </c>
      <c r="HI163" s="105" t="str">
        <f t="shared" si="660"/>
        <v/>
      </c>
      <c r="HJ163" s="2" t="str">
        <f t="shared" si="661"/>
        <v/>
      </c>
      <c r="HK163" s="96"/>
      <c r="HL163" s="286"/>
      <c r="HM163" s="97" t="str">
        <f t="shared" si="678"/>
        <v/>
      </c>
      <c r="HN163" s="98" t="str">
        <f t="shared" si="679"/>
        <v/>
      </c>
      <c r="HO163" s="293" t="str">
        <f t="shared" si="672"/>
        <v/>
      </c>
      <c r="HP163" s="293" t="str">
        <f t="shared" si="673"/>
        <v/>
      </c>
      <c r="HQ163" s="101" t="str">
        <f t="shared" si="680"/>
        <v/>
      </c>
      <c r="HR163" s="102" t="str">
        <f t="shared" si="681"/>
        <v/>
      </c>
      <c r="HS163" s="103" t="str">
        <f t="shared" si="682"/>
        <v/>
      </c>
      <c r="HT163" s="104" t="str">
        <f t="shared" si="632"/>
        <v/>
      </c>
      <c r="HU163" s="105" t="str">
        <f t="shared" si="683"/>
        <v/>
      </c>
      <c r="HV163" s="2" t="str">
        <f t="shared" si="684"/>
        <v/>
      </c>
      <c r="HW163" s="96"/>
      <c r="HX163" s="286"/>
      <c r="HY163" s="97" t="str">
        <f t="shared" si="685"/>
        <v/>
      </c>
      <c r="HZ163" s="98" t="str">
        <f t="shared" si="686"/>
        <v/>
      </c>
      <c r="IA163" s="293" t="str">
        <f t="shared" si="642"/>
        <v/>
      </c>
      <c r="IB163" s="293" t="str">
        <f t="shared" si="643"/>
        <v/>
      </c>
      <c r="IC163" s="101" t="str">
        <f t="shared" si="687"/>
        <v/>
      </c>
      <c r="ID163" s="102" t="str">
        <f t="shared" si="688"/>
        <v/>
      </c>
      <c r="IE163" s="103" t="str">
        <f t="shared" si="689"/>
        <v/>
      </c>
      <c r="IF163" s="104" t="str">
        <f t="shared" si="690"/>
        <v/>
      </c>
      <c r="IG163" s="105" t="str">
        <f t="shared" si="691"/>
        <v/>
      </c>
      <c r="IH163" s="2" t="str">
        <f t="shared" si="692"/>
        <v/>
      </c>
      <c r="II163" s="96"/>
      <c r="IJ163" s="286"/>
      <c r="IK163" s="291" t="str">
        <f t="shared" si="662"/>
        <v/>
      </c>
      <c r="IL163" s="292" t="str">
        <f t="shared" si="663"/>
        <v/>
      </c>
      <c r="IM163" s="293" t="str">
        <f t="shared" si="664"/>
        <v/>
      </c>
      <c r="IN163" s="293" t="str">
        <f t="shared" si="665"/>
        <v/>
      </c>
      <c r="IO163" s="294" t="str">
        <f t="shared" si="666"/>
        <v/>
      </c>
      <c r="IP163" s="295" t="str">
        <f t="shared" si="667"/>
        <v/>
      </c>
      <c r="IQ163" s="296" t="str">
        <f t="shared" si="668"/>
        <v/>
      </c>
      <c r="IR163" s="297" t="str">
        <f t="shared" si="669"/>
        <v/>
      </c>
      <c r="IS163" s="298" t="str">
        <f t="shared" si="670"/>
        <v/>
      </c>
      <c r="IT163" s="299" t="str">
        <f t="shared" si="671"/>
        <v/>
      </c>
      <c r="IU163" s="300"/>
      <c r="IV163" s="286"/>
      <c r="IW163" s="97" t="str">
        <f t="shared" si="635"/>
        <v/>
      </c>
      <c r="IX163" s="98" t="str">
        <f t="shared" si="636"/>
        <v/>
      </c>
      <c r="IY163" s="293" t="str">
        <f t="shared" si="633"/>
        <v/>
      </c>
      <c r="IZ163" s="293" t="str">
        <f t="shared" si="634"/>
        <v/>
      </c>
      <c r="JA163" s="101" t="str">
        <f t="shared" si="637"/>
        <v/>
      </c>
      <c r="JB163" s="102" t="str">
        <f t="shared" si="638"/>
        <v/>
      </c>
      <c r="JC163" s="103" t="str">
        <f t="shared" si="639"/>
        <v/>
      </c>
      <c r="JD163" s="104" t="str">
        <f t="shared" si="640"/>
        <v/>
      </c>
      <c r="JE163" s="105" t="str">
        <f t="shared" si="641"/>
        <v/>
      </c>
      <c r="JG163" s="4"/>
      <c r="JI163" s="106"/>
      <c r="JJ163" s="107"/>
      <c r="JK163" s="99"/>
      <c r="JL163" s="4"/>
      <c r="JM163" s="108"/>
      <c r="JN163" s="109"/>
      <c r="JO163" s="110"/>
      <c r="JP163" s="104"/>
      <c r="JQ163" s="111"/>
      <c r="JS163" s="4"/>
      <c r="JU163" s="106"/>
      <c r="JV163" s="107"/>
      <c r="JW163" s="99"/>
      <c r="JX163" s="4"/>
      <c r="JY163" s="108"/>
      <c r="JZ163" s="109"/>
      <c r="KA163" s="110"/>
      <c r="KB163" s="104"/>
      <c r="KC163" s="111"/>
      <c r="KE163" s="4"/>
    </row>
    <row r="164" spans="1:292" ht="13.5" customHeight="1" x14ac:dyDescent="0.2">
      <c r="A164" s="21"/>
      <c r="B164" s="2" t="s">
        <v>394</v>
      </c>
      <c r="C164" s="2" t="s">
        <v>395</v>
      </c>
      <c r="E164" s="97">
        <v>33340</v>
      </c>
      <c r="F164" s="98" t="s">
        <v>288</v>
      </c>
      <c r="G164" s="99">
        <v>32711</v>
      </c>
      <c r="H164" s="100">
        <v>33340</v>
      </c>
      <c r="I164" s="101" t="s">
        <v>770</v>
      </c>
      <c r="J164" s="102" t="s">
        <v>541</v>
      </c>
      <c r="K164" s="103" t="s">
        <v>620</v>
      </c>
      <c r="L164" s="104" t="s">
        <v>1328</v>
      </c>
      <c r="M164" s="105" t="s">
        <v>771</v>
      </c>
      <c r="O164" s="96"/>
      <c r="P164" s="286" t="s">
        <v>1194</v>
      </c>
      <c r="Q164" s="97">
        <v>33718</v>
      </c>
      <c r="R164" s="98" t="s">
        <v>507</v>
      </c>
      <c r="S164" s="99">
        <v>33340</v>
      </c>
      <c r="T164" s="100">
        <v>33718</v>
      </c>
      <c r="U164" s="101" t="s">
        <v>770</v>
      </c>
      <c r="V164" s="102" t="s">
        <v>541</v>
      </c>
      <c r="W164" s="103" t="s">
        <v>620</v>
      </c>
      <c r="X164" s="104" t="s">
        <v>1328</v>
      </c>
      <c r="Y164" s="105" t="s">
        <v>771</v>
      </c>
      <c r="Z164" s="2" t="s">
        <v>286</v>
      </c>
      <c r="AA164" s="96"/>
      <c r="AB164" s="286" t="s">
        <v>1194</v>
      </c>
      <c r="AC164" s="97">
        <v>34056</v>
      </c>
      <c r="AD164" s="98" t="s">
        <v>508</v>
      </c>
      <c r="AE164" s="99">
        <v>33783</v>
      </c>
      <c r="AF164" s="100">
        <v>34056</v>
      </c>
      <c r="AG164" s="101" t="s">
        <v>990</v>
      </c>
      <c r="AH164" s="102" t="s">
        <v>758</v>
      </c>
      <c r="AI164" s="103" t="s">
        <v>531</v>
      </c>
      <c r="AJ164" s="104" t="s">
        <v>1434</v>
      </c>
      <c r="AK164" s="105" t="s">
        <v>991</v>
      </c>
      <c r="AM164" s="96"/>
      <c r="AN164" s="286" t="s">
        <v>1194</v>
      </c>
      <c r="AO164" s="97">
        <v>34464</v>
      </c>
      <c r="AP164" s="98" t="s">
        <v>510</v>
      </c>
      <c r="AQ164" s="99">
        <v>34087</v>
      </c>
      <c r="AR164" s="100">
        <v>34464</v>
      </c>
      <c r="AS164" s="101" t="s">
        <v>992</v>
      </c>
      <c r="AT164" s="102" t="s">
        <v>587</v>
      </c>
      <c r="AU164" s="103" t="s">
        <v>620</v>
      </c>
      <c r="AV164" s="104" t="s">
        <v>1423</v>
      </c>
      <c r="AW164" s="105" t="s">
        <v>993</v>
      </c>
      <c r="AX164" s="2" t="s">
        <v>286</v>
      </c>
      <c r="AY164" s="96"/>
      <c r="AZ164" s="286" t="s">
        <v>1194</v>
      </c>
      <c r="BA164" s="97" t="s">
        <v>286</v>
      </c>
      <c r="BB164" s="98" t="s">
        <v>286</v>
      </c>
      <c r="BC164" s="99" t="s">
        <v>286</v>
      </c>
      <c r="BD164" s="100" t="s">
        <v>286</v>
      </c>
      <c r="BE164" s="101" t="s">
        <v>286</v>
      </c>
      <c r="BF164" s="102" t="s">
        <v>286</v>
      </c>
      <c r="BG164" s="103" t="s">
        <v>286</v>
      </c>
      <c r="BH164" s="104" t="s">
        <v>286</v>
      </c>
      <c r="BI164" s="105" t="s">
        <v>286</v>
      </c>
      <c r="BJ164" s="2" t="s">
        <v>286</v>
      </c>
      <c r="BK164" s="96"/>
      <c r="BL164" s="286"/>
      <c r="BM164" s="97" t="s">
        <v>286</v>
      </c>
      <c r="BN164" s="98" t="s">
        <v>286</v>
      </c>
      <c r="BO164" s="99" t="s">
        <v>286</v>
      </c>
      <c r="BP164" s="100" t="s">
        <v>286</v>
      </c>
      <c r="BQ164" s="101" t="s">
        <v>286</v>
      </c>
      <c r="BR164" s="102" t="s">
        <v>286</v>
      </c>
      <c r="BS164" s="103" t="s">
        <v>286</v>
      </c>
      <c r="BT164" s="104" t="s">
        <v>286</v>
      </c>
      <c r="BU164" s="105" t="s">
        <v>286</v>
      </c>
      <c r="BV164" s="2" t="s">
        <v>286</v>
      </c>
      <c r="BW164" s="96"/>
      <c r="BX164" s="286"/>
      <c r="BY164" s="97" t="s">
        <v>286</v>
      </c>
      <c r="BZ164" s="98" t="s">
        <v>286</v>
      </c>
      <c r="CA164" s="99" t="s">
        <v>286</v>
      </c>
      <c r="CB164" s="100" t="s">
        <v>286</v>
      </c>
      <c r="CC164" s="101" t="s">
        <v>286</v>
      </c>
      <c r="CD164" s="102" t="s">
        <v>286</v>
      </c>
      <c r="CE164" s="103" t="s">
        <v>286</v>
      </c>
      <c r="CF164" s="104" t="s">
        <v>286</v>
      </c>
      <c r="CG164" s="105" t="s">
        <v>286</v>
      </c>
      <c r="CH164" s="2" t="s">
        <v>286</v>
      </c>
      <c r="CI164" s="96"/>
      <c r="CJ164" s="286"/>
      <c r="CK164" s="97" t="s">
        <v>286</v>
      </c>
      <c r="CL164" s="98" t="s">
        <v>286</v>
      </c>
      <c r="CM164" s="99" t="s">
        <v>286</v>
      </c>
      <c r="CN164" s="100" t="s">
        <v>286</v>
      </c>
      <c r="CO164" s="101" t="s">
        <v>286</v>
      </c>
      <c r="CP164" s="102" t="s">
        <v>286</v>
      </c>
      <c r="CQ164" s="103" t="s">
        <v>286</v>
      </c>
      <c r="CR164" s="104" t="s">
        <v>286</v>
      </c>
      <c r="CS164" s="105" t="s">
        <v>286</v>
      </c>
      <c r="CT164" s="2" t="s">
        <v>286</v>
      </c>
      <c r="CU164" s="96"/>
      <c r="CV164" s="286"/>
      <c r="CW164" s="97" t="s">
        <v>286</v>
      </c>
      <c r="CX164" s="98" t="s">
        <v>286</v>
      </c>
      <c r="CY164" s="99" t="s">
        <v>286</v>
      </c>
      <c r="CZ164" s="100" t="s">
        <v>286</v>
      </c>
      <c r="DA164" s="101" t="s">
        <v>286</v>
      </c>
      <c r="DB164" s="102" t="s">
        <v>286</v>
      </c>
      <c r="DC164" s="103" t="s">
        <v>286</v>
      </c>
      <c r="DD164" s="104" t="s">
        <v>286</v>
      </c>
      <c r="DE164" s="105" t="s">
        <v>286</v>
      </c>
      <c r="DF164" s="2" t="s">
        <v>286</v>
      </c>
      <c r="DG164" s="96"/>
      <c r="DH164" s="286"/>
      <c r="DI164" s="97" t="s">
        <v>286</v>
      </c>
      <c r="DJ164" s="98" t="s">
        <v>286</v>
      </c>
      <c r="DK164" s="99" t="s">
        <v>286</v>
      </c>
      <c r="DL164" s="100" t="s">
        <v>286</v>
      </c>
      <c r="DM164" s="101" t="s">
        <v>286</v>
      </c>
      <c r="DN164" s="102" t="s">
        <v>286</v>
      </c>
      <c r="DO164" s="103" t="s">
        <v>286</v>
      </c>
      <c r="DP164" s="104" t="s">
        <v>286</v>
      </c>
      <c r="DQ164" s="105" t="s">
        <v>286</v>
      </c>
      <c r="DR164" s="2" t="s">
        <v>286</v>
      </c>
      <c r="DS164" s="96"/>
      <c r="DT164" s="286"/>
      <c r="DU164" s="97" t="s">
        <v>286</v>
      </c>
      <c r="DV164" s="98" t="s">
        <v>286</v>
      </c>
      <c r="DW164" s="99" t="s">
        <v>286</v>
      </c>
      <c r="DX164" s="100" t="s">
        <v>286</v>
      </c>
      <c r="DY164" s="101" t="s">
        <v>286</v>
      </c>
      <c r="DZ164" s="102" t="s">
        <v>286</v>
      </c>
      <c r="EA164" s="103" t="s">
        <v>286</v>
      </c>
      <c r="EB164" s="104" t="s">
        <v>286</v>
      </c>
      <c r="EC164" s="105" t="s">
        <v>286</v>
      </c>
      <c r="EE164" s="96"/>
      <c r="EF164" s="286"/>
      <c r="EG164" s="97" t="s">
        <v>286</v>
      </c>
      <c r="EH164" s="98" t="s">
        <v>286</v>
      </c>
      <c r="EI164" s="99" t="s">
        <v>286</v>
      </c>
      <c r="EJ164" s="100" t="s">
        <v>286</v>
      </c>
      <c r="EK164" s="101" t="s">
        <v>286</v>
      </c>
      <c r="EL164" s="102" t="s">
        <v>286</v>
      </c>
      <c r="EM164" s="103" t="s">
        <v>286</v>
      </c>
      <c r="EN164" s="104" t="s">
        <v>286</v>
      </c>
      <c r="EO164" s="105" t="s">
        <v>286</v>
      </c>
      <c r="EQ164" s="96"/>
      <c r="ER164" s="286"/>
      <c r="ES164" s="97" t="s">
        <v>286</v>
      </c>
      <c r="ET164" s="98" t="s">
        <v>286</v>
      </c>
      <c r="EU164" s="99"/>
      <c r="EV164" s="100"/>
      <c r="EW164" s="101" t="s">
        <v>286</v>
      </c>
      <c r="EX164" s="102" t="s">
        <v>286</v>
      </c>
      <c r="EY164" s="103" t="s">
        <v>286</v>
      </c>
      <c r="EZ164" s="104" t="s">
        <v>286</v>
      </c>
      <c r="FA164" s="105" t="s">
        <v>286</v>
      </c>
      <c r="FB164" s="2" t="s">
        <v>286</v>
      </c>
      <c r="FC164" s="96"/>
      <c r="FD164" s="286"/>
      <c r="FE164" s="97" t="s">
        <v>286</v>
      </c>
      <c r="FF164" s="98" t="s">
        <v>286</v>
      </c>
      <c r="FG164" s="99" t="s">
        <v>286</v>
      </c>
      <c r="FH164" s="100" t="s">
        <v>286</v>
      </c>
      <c r="FI164" s="101" t="s">
        <v>286</v>
      </c>
      <c r="FJ164" s="102" t="s">
        <v>286</v>
      </c>
      <c r="FK164" s="103" t="s">
        <v>286</v>
      </c>
      <c r="FL164" s="104" t="s">
        <v>286</v>
      </c>
      <c r="FM164" s="105" t="s">
        <v>286</v>
      </c>
      <c r="FO164" s="96"/>
      <c r="FP164" s="286"/>
      <c r="FQ164" s="97" t="s">
        <v>286</v>
      </c>
      <c r="FR164" s="98" t="s">
        <v>286</v>
      </c>
      <c r="FS164" s="99" t="s">
        <v>286</v>
      </c>
      <c r="FT164" s="100" t="s">
        <v>286</v>
      </c>
      <c r="FU164" s="101" t="s">
        <v>286</v>
      </c>
      <c r="FV164" s="102" t="s">
        <v>286</v>
      </c>
      <c r="FW164" s="103" t="s">
        <v>286</v>
      </c>
      <c r="FX164" s="104" t="s">
        <v>286</v>
      </c>
      <c r="FY164" s="105" t="s">
        <v>286</v>
      </c>
      <c r="GA164" s="96"/>
      <c r="GB164" s="286"/>
      <c r="GC164" s="97" t="s">
        <v>286</v>
      </c>
      <c r="GD164" s="98" t="s">
        <v>286</v>
      </c>
      <c r="GE164" s="99" t="s">
        <v>286</v>
      </c>
      <c r="GF164" s="100" t="s">
        <v>286</v>
      </c>
      <c r="GG164" s="101" t="s">
        <v>286</v>
      </c>
      <c r="GH164" s="102" t="s">
        <v>286</v>
      </c>
      <c r="GI164" s="103" t="s">
        <v>286</v>
      </c>
      <c r="GJ164" s="104" t="s">
        <v>286</v>
      </c>
      <c r="GK164" s="105" t="s">
        <v>286</v>
      </c>
      <c r="GL164" s="2" t="s">
        <v>286</v>
      </c>
      <c r="GM164" s="96"/>
      <c r="GN164" s="286"/>
      <c r="GO164" s="97" t="str">
        <f t="shared" si="646"/>
        <v/>
      </c>
      <c r="GP164" s="98" t="str">
        <f t="shared" si="647"/>
        <v/>
      </c>
      <c r="GQ164" s="99" t="str">
        <f t="shared" si="675"/>
        <v/>
      </c>
      <c r="GR164" s="100" t="str">
        <f t="shared" si="674"/>
        <v/>
      </c>
      <c r="GS164" s="101" t="str">
        <f t="shared" si="648"/>
        <v/>
      </c>
      <c r="GT164" s="102" t="str">
        <f t="shared" si="649"/>
        <v/>
      </c>
      <c r="GU164" s="103" t="str">
        <f t="shared" si="650"/>
        <v/>
      </c>
      <c r="GV164" s="104" t="str">
        <f t="shared" si="651"/>
        <v/>
      </c>
      <c r="GW164" s="105" t="str">
        <f t="shared" si="652"/>
        <v/>
      </c>
      <c r="GX164" s="2" t="str">
        <f t="shared" si="653"/>
        <v/>
      </c>
      <c r="GY164" s="96"/>
      <c r="GZ164" s="286"/>
      <c r="HA164" s="97" t="str">
        <f t="shared" si="654"/>
        <v/>
      </c>
      <c r="HB164" s="98" t="str">
        <f t="shared" si="655"/>
        <v/>
      </c>
      <c r="HC164" s="293" t="str">
        <f t="shared" si="693"/>
        <v/>
      </c>
      <c r="HD164" s="293" t="str">
        <f t="shared" si="694"/>
        <v/>
      </c>
      <c r="HE164" s="101" t="str">
        <f t="shared" si="656"/>
        <v/>
      </c>
      <c r="HF164" s="102" t="str">
        <f t="shared" si="657"/>
        <v/>
      </c>
      <c r="HG164" s="103" t="str">
        <f t="shared" si="658"/>
        <v/>
      </c>
      <c r="HH164" s="104" t="str">
        <f t="shared" si="659"/>
        <v/>
      </c>
      <c r="HI164" s="105" t="str">
        <f t="shared" si="660"/>
        <v/>
      </c>
      <c r="HJ164" s="2" t="str">
        <f t="shared" si="661"/>
        <v/>
      </c>
      <c r="HK164" s="96"/>
      <c r="HL164" s="286"/>
      <c r="HM164" s="97" t="str">
        <f t="shared" si="678"/>
        <v/>
      </c>
      <c r="HN164" s="98" t="str">
        <f t="shared" si="679"/>
        <v/>
      </c>
      <c r="HO164" s="293" t="str">
        <f t="shared" si="672"/>
        <v/>
      </c>
      <c r="HP164" s="293" t="str">
        <f t="shared" si="673"/>
        <v/>
      </c>
      <c r="HQ164" s="101" t="str">
        <f t="shared" si="680"/>
        <v/>
      </c>
      <c r="HR164" s="102" t="str">
        <f t="shared" si="681"/>
        <v/>
      </c>
      <c r="HS164" s="103" t="str">
        <f t="shared" si="682"/>
        <v/>
      </c>
      <c r="HT164" s="104" t="str">
        <f t="shared" si="632"/>
        <v/>
      </c>
      <c r="HU164" s="105" t="str">
        <f t="shared" si="683"/>
        <v/>
      </c>
      <c r="HV164" s="2" t="str">
        <f t="shared" si="684"/>
        <v/>
      </c>
      <c r="HW164" s="96"/>
      <c r="HX164" s="286"/>
      <c r="HY164" s="97" t="str">
        <f t="shared" si="685"/>
        <v/>
      </c>
      <c r="HZ164" s="98" t="str">
        <f t="shared" si="686"/>
        <v/>
      </c>
      <c r="IA164" s="293" t="str">
        <f t="shared" si="642"/>
        <v/>
      </c>
      <c r="IB164" s="293" t="str">
        <f t="shared" si="643"/>
        <v/>
      </c>
      <c r="IC164" s="101" t="str">
        <f t="shared" si="687"/>
        <v/>
      </c>
      <c r="ID164" s="102" t="str">
        <f t="shared" si="688"/>
        <v/>
      </c>
      <c r="IE164" s="103" t="str">
        <f t="shared" si="689"/>
        <v/>
      </c>
      <c r="IF164" s="104" t="str">
        <f t="shared" si="690"/>
        <v/>
      </c>
      <c r="IG164" s="105" t="str">
        <f t="shared" si="691"/>
        <v/>
      </c>
      <c r="IH164" s="2" t="str">
        <f t="shared" si="692"/>
        <v/>
      </c>
      <c r="II164" s="96"/>
      <c r="IJ164" s="286"/>
      <c r="IK164" s="291" t="str">
        <f t="shared" si="662"/>
        <v/>
      </c>
      <c r="IL164" s="292" t="str">
        <f t="shared" si="663"/>
        <v/>
      </c>
      <c r="IM164" s="293" t="str">
        <f t="shared" si="664"/>
        <v/>
      </c>
      <c r="IN164" s="293" t="str">
        <f t="shared" si="665"/>
        <v/>
      </c>
      <c r="IO164" s="294" t="str">
        <f t="shared" si="666"/>
        <v/>
      </c>
      <c r="IP164" s="295" t="str">
        <f t="shared" si="667"/>
        <v/>
      </c>
      <c r="IQ164" s="296" t="str">
        <f t="shared" si="668"/>
        <v/>
      </c>
      <c r="IR164" s="297" t="str">
        <f t="shared" si="669"/>
        <v/>
      </c>
      <c r="IS164" s="298" t="str">
        <f t="shared" si="670"/>
        <v/>
      </c>
      <c r="IT164" s="299" t="str">
        <f t="shared" si="671"/>
        <v/>
      </c>
      <c r="IU164" s="300"/>
      <c r="IV164" s="286"/>
      <c r="IW164" s="97" t="str">
        <f t="shared" si="635"/>
        <v/>
      </c>
      <c r="IX164" s="98" t="str">
        <f t="shared" si="636"/>
        <v/>
      </c>
      <c r="IY164" s="293" t="str">
        <f t="shared" si="633"/>
        <v/>
      </c>
      <c r="IZ164" s="293" t="str">
        <f t="shared" si="634"/>
        <v/>
      </c>
      <c r="JA164" s="101" t="str">
        <f t="shared" si="637"/>
        <v/>
      </c>
      <c r="JB164" s="102" t="str">
        <f t="shared" si="638"/>
        <v/>
      </c>
      <c r="JC164" s="103" t="str">
        <f t="shared" si="639"/>
        <v/>
      </c>
      <c r="JD164" s="104" t="str">
        <f t="shared" si="640"/>
        <v/>
      </c>
      <c r="JE164" s="105" t="str">
        <f t="shared" si="641"/>
        <v/>
      </c>
      <c r="JF164" s="2" t="str">
        <f>IF(JH164="","",IF((LEN(JH164)-LEN(SUBSTITUTE(JH164,"male","")))/LEN("male")&gt;1,"!",IF(RIGHT(JH164,1)=")","",IF(RIGHT(JH164,2)=") ","",IF(RIGHT(JH164,2)=").","","!!")))))</f>
        <v/>
      </c>
      <c r="JG164" s="96"/>
      <c r="JH164" s="286"/>
      <c r="JI164" s="106" t="str">
        <f>IF(JM164="","",JI$3)</f>
        <v/>
      </c>
      <c r="JJ164" s="107" t="str">
        <f>IF(JM164="","",JI$1)</f>
        <v/>
      </c>
      <c r="JK164" s="99"/>
      <c r="JL164" s="100"/>
      <c r="JM164" s="108" t="str">
        <f>IF(JT164="","",IF(ISNUMBER(SEARCH(":",JT164)),MID(JT164,FIND(":",JT164)+2,FIND("(",JT164)-FIND(":",JT164)-3),LEFT(JT164,FIND("(",JT164)-2)))</f>
        <v/>
      </c>
      <c r="JN164" s="109" t="str">
        <f>IF(JT164="","",MID(JT164,FIND("(",JT164)+1,4))</f>
        <v/>
      </c>
      <c r="JO164" s="110" t="str">
        <f>IF(ISNUMBER(SEARCH("*female*",JT164)),"female",IF(ISNUMBER(SEARCH("*male*",JT164)),"male",""))</f>
        <v/>
      </c>
      <c r="JP164" s="104" t="str">
        <f>IF(JT164="","",IF(ISERROR(MID(JT164,FIND("male,",JT164)+6,(FIND(")",JT164)-(FIND("male,",JT164)+6))))=TRUE,"missing/error",MID(JT164,FIND("male,",JT164)+6,(FIND(")",JT164)-(FIND("male,",JT164)+6)))))</f>
        <v/>
      </c>
      <c r="JQ164" s="111" t="str">
        <f>IF(JM164="","",(MID(JM164,(SEARCH("^^",SUBSTITUTE(JM164," ","^^",LEN(JM164)-LEN(SUBSTITUTE(JM164," ","")))))+1,99)&amp;"_"&amp;LEFT(JM164,FIND(" ",JM164)-1)&amp;"_"&amp;JN164))</f>
        <v/>
      </c>
      <c r="JR164" s="2" t="str">
        <f>IF(JT164="","",IF((LEN(JT164)-LEN(SUBSTITUTE(JT164,"male","")))/LEN("male")&gt;1,"!",IF(RIGHT(JT164,1)=")","",IF(RIGHT(JT164,2)=") ","",IF(RIGHT(JT164,2)=").","","!!")))))</f>
        <v/>
      </c>
      <c r="JS164" s="96"/>
      <c r="JT164" s="286"/>
      <c r="JU164" s="106" t="str">
        <f>IF(JY164="","",JU$3)</f>
        <v/>
      </c>
      <c r="JV164" s="107" t="str">
        <f>IF(JY164="","",JU$1)</f>
        <v/>
      </c>
      <c r="JW164" s="99"/>
      <c r="JX164" s="100"/>
      <c r="JY164" s="108" t="str">
        <f>IF(KF164="","",IF(ISNUMBER(SEARCH(":",KF164)),MID(KF164,FIND(":",KF164)+2,FIND("(",KF164)-FIND(":",KF164)-3),LEFT(KF164,FIND("(",KF164)-2)))</f>
        <v/>
      </c>
      <c r="JZ164" s="109" t="str">
        <f>IF(KF164="","",MID(KF164,FIND("(",KF164)+1,4))</f>
        <v/>
      </c>
      <c r="KA164" s="110" t="str">
        <f>IF(ISNUMBER(SEARCH("*female*",KF164)),"female",IF(ISNUMBER(SEARCH("*male*",KF164)),"male",""))</f>
        <v/>
      </c>
      <c r="KB164" s="104" t="str">
        <f>IF(KF164="","",IF(ISERROR(MID(KF164,FIND("male,",KF164)+6,(FIND(")",KF164)-(FIND("male,",KF164)+6))))=TRUE,"missing/error",MID(KF164,FIND("male,",KF164)+6,(FIND(")",KF164)-(FIND("male,",KF164)+6)))))</f>
        <v/>
      </c>
      <c r="KC164" s="111" t="str">
        <f>IF(JY164="","",(MID(JY164,(SEARCH("^^",SUBSTITUTE(JY164," ","^^",LEN(JY164)-LEN(SUBSTITUTE(JY164," ","")))))+1,99)&amp;"_"&amp;LEFT(JY164,FIND(" ",JY164)-1)&amp;"_"&amp;JZ164))</f>
        <v/>
      </c>
      <c r="KD164" s="2" t="str">
        <f>IF(KF164="","",IF((LEN(KF164)-LEN(SUBSTITUTE(KF164,"male","")))/LEN("male")&gt;1,"!",IF(RIGHT(KF164,1)=")","",IF(RIGHT(KF164,2)=") ","",IF(RIGHT(KF164,2)=").","","!!")))))</f>
        <v/>
      </c>
      <c r="KE164" s="96"/>
      <c r="KF164" s="286"/>
    </row>
    <row r="165" spans="1:292" ht="13.5" customHeight="1" x14ac:dyDescent="0.2">
      <c r="A165" s="21"/>
      <c r="B165" s="2" t="s">
        <v>400</v>
      </c>
      <c r="C165" s="2" t="s">
        <v>401</v>
      </c>
      <c r="E165" s="97" t="s">
        <v>286</v>
      </c>
      <c r="F165" s="98" t="s">
        <v>286</v>
      </c>
      <c r="G165" s="99" t="s">
        <v>286</v>
      </c>
      <c r="H165" s="100" t="s">
        <v>286</v>
      </c>
      <c r="I165" s="101" t="s">
        <v>286</v>
      </c>
      <c r="J165" s="102" t="s">
        <v>286</v>
      </c>
      <c r="K165" s="103" t="s">
        <v>286</v>
      </c>
      <c r="L165" s="104" t="s">
        <v>286</v>
      </c>
      <c r="M165" s="105" t="s">
        <v>286</v>
      </c>
      <c r="O165" s="96"/>
      <c r="P165" s="286"/>
      <c r="Q165" s="97" t="s">
        <v>286</v>
      </c>
      <c r="R165" s="98" t="s">
        <v>286</v>
      </c>
      <c r="S165" s="99" t="s">
        <v>286</v>
      </c>
      <c r="T165" s="100" t="s">
        <v>286</v>
      </c>
      <c r="U165" s="101" t="s">
        <v>286</v>
      </c>
      <c r="V165" s="102" t="s">
        <v>286</v>
      </c>
      <c r="W165" s="103" t="s">
        <v>286</v>
      </c>
      <c r="X165" s="104" t="s">
        <v>286</v>
      </c>
      <c r="Y165" s="105" t="s">
        <v>286</v>
      </c>
      <c r="Z165" s="2" t="s">
        <v>286</v>
      </c>
      <c r="AA165" s="96"/>
      <c r="AB165" s="286"/>
      <c r="AC165" s="97" t="s">
        <v>286</v>
      </c>
      <c r="AD165" s="98" t="s">
        <v>286</v>
      </c>
      <c r="AE165" s="99" t="s">
        <v>286</v>
      </c>
      <c r="AF165" s="100" t="s">
        <v>286</v>
      </c>
      <c r="AG165" s="101" t="s">
        <v>286</v>
      </c>
      <c r="AH165" s="102" t="s">
        <v>286</v>
      </c>
      <c r="AI165" s="103" t="s">
        <v>286</v>
      </c>
      <c r="AJ165" s="104" t="s">
        <v>286</v>
      </c>
      <c r="AK165" s="105" t="s">
        <v>286</v>
      </c>
      <c r="AM165" s="96"/>
      <c r="AN165" s="286"/>
      <c r="AO165" s="97" t="s">
        <v>286</v>
      </c>
      <c r="AP165" s="98" t="s">
        <v>286</v>
      </c>
      <c r="AQ165" s="99" t="s">
        <v>286</v>
      </c>
      <c r="AR165" s="100" t="s">
        <v>286</v>
      </c>
      <c r="AS165" s="101" t="s">
        <v>286</v>
      </c>
      <c r="AT165" s="102" t="s">
        <v>286</v>
      </c>
      <c r="AU165" s="103" t="s">
        <v>286</v>
      </c>
      <c r="AV165" s="104" t="s">
        <v>286</v>
      </c>
      <c r="AW165" s="105" t="s">
        <v>286</v>
      </c>
      <c r="AX165" s="2" t="s">
        <v>286</v>
      </c>
      <c r="AY165" s="96"/>
      <c r="AZ165" s="286"/>
      <c r="BA165" s="97" t="s">
        <v>286</v>
      </c>
      <c r="BB165" s="98" t="s">
        <v>286</v>
      </c>
      <c r="BC165" s="99" t="s">
        <v>286</v>
      </c>
      <c r="BD165" s="100" t="s">
        <v>286</v>
      </c>
      <c r="BE165" s="101" t="s">
        <v>286</v>
      </c>
      <c r="BF165" s="102" t="s">
        <v>286</v>
      </c>
      <c r="BG165" s="103" t="s">
        <v>286</v>
      </c>
      <c r="BH165" s="104" t="s">
        <v>286</v>
      </c>
      <c r="BI165" s="105" t="s">
        <v>286</v>
      </c>
      <c r="BJ165" s="2" t="s">
        <v>286</v>
      </c>
      <c r="BK165" s="96"/>
      <c r="BL165" s="286"/>
      <c r="BM165" s="97" t="s">
        <v>286</v>
      </c>
      <c r="BN165" s="98" t="s">
        <v>286</v>
      </c>
      <c r="BO165" s="99" t="s">
        <v>286</v>
      </c>
      <c r="BP165" s="100" t="s">
        <v>286</v>
      </c>
      <c r="BQ165" s="101" t="s">
        <v>286</v>
      </c>
      <c r="BR165" s="102" t="s">
        <v>286</v>
      </c>
      <c r="BS165" s="103" t="s">
        <v>286</v>
      </c>
      <c r="BT165" s="104" t="s">
        <v>286</v>
      </c>
      <c r="BU165" s="105" t="s">
        <v>286</v>
      </c>
      <c r="BV165" s="2" t="s">
        <v>286</v>
      </c>
      <c r="BW165" s="96"/>
      <c r="BX165" s="286"/>
      <c r="BY165" s="97">
        <v>36089</v>
      </c>
      <c r="BZ165" s="98" t="s">
        <v>513</v>
      </c>
      <c r="CA165" s="99">
        <v>35202</v>
      </c>
      <c r="CB165" s="100">
        <v>36089</v>
      </c>
      <c r="CC165" s="101" t="s">
        <v>960</v>
      </c>
      <c r="CD165" s="102" t="s">
        <v>566</v>
      </c>
      <c r="CE165" s="103" t="s">
        <v>620</v>
      </c>
      <c r="CF165" s="104" t="s">
        <v>1403</v>
      </c>
      <c r="CG165" s="105" t="s">
        <v>961</v>
      </c>
      <c r="CH165" s="2" t="s">
        <v>286</v>
      </c>
      <c r="CI165" s="96"/>
      <c r="CJ165" s="286" t="s">
        <v>1194</v>
      </c>
      <c r="CK165" s="97">
        <v>36516</v>
      </c>
      <c r="CL165" s="98" t="s">
        <v>514</v>
      </c>
      <c r="CM165" s="99">
        <v>36089</v>
      </c>
      <c r="CN165" s="100">
        <v>36516</v>
      </c>
      <c r="CO165" s="101" t="s">
        <v>960</v>
      </c>
      <c r="CP165" s="102" t="s">
        <v>566</v>
      </c>
      <c r="CQ165" s="103" t="s">
        <v>620</v>
      </c>
      <c r="CR165" s="104" t="s">
        <v>1354</v>
      </c>
      <c r="CS165" s="105" t="s">
        <v>961</v>
      </c>
      <c r="CT165" s="2" t="s">
        <v>286</v>
      </c>
      <c r="CU165" s="96"/>
      <c r="CV165" s="286" t="s">
        <v>1194</v>
      </c>
      <c r="CW165" s="97">
        <v>36641</v>
      </c>
      <c r="CX165" s="98" t="s">
        <v>515</v>
      </c>
      <c r="CY165" s="99">
        <v>36516</v>
      </c>
      <c r="CZ165" s="100">
        <v>36641</v>
      </c>
      <c r="DA165" s="101" t="s">
        <v>960</v>
      </c>
      <c r="DB165" s="102" t="s">
        <v>566</v>
      </c>
      <c r="DC165" s="103" t="s">
        <v>620</v>
      </c>
      <c r="DD165" s="104" t="s">
        <v>1354</v>
      </c>
      <c r="DE165" s="105" t="s">
        <v>961</v>
      </c>
      <c r="DF165" s="2" t="s">
        <v>286</v>
      </c>
      <c r="DG165" s="96"/>
      <c r="DH165" s="286" t="s">
        <v>1194</v>
      </c>
      <c r="DI165" s="97">
        <v>37053</v>
      </c>
      <c r="DJ165" s="98" t="s">
        <v>516</v>
      </c>
      <c r="DK165" s="99">
        <v>36641</v>
      </c>
      <c r="DL165" s="100">
        <v>37053</v>
      </c>
      <c r="DM165" s="101" t="s">
        <v>960</v>
      </c>
      <c r="DN165" s="102" t="s">
        <v>566</v>
      </c>
      <c r="DO165" s="103" t="s">
        <v>620</v>
      </c>
      <c r="DP165" s="104" t="s">
        <v>1354</v>
      </c>
      <c r="DQ165" s="105" t="s">
        <v>961</v>
      </c>
      <c r="DR165" s="2" t="s">
        <v>286</v>
      </c>
      <c r="DS165" s="96"/>
      <c r="DT165" s="286" t="s">
        <v>1194</v>
      </c>
      <c r="DU165" s="97" t="s">
        <v>286</v>
      </c>
      <c r="DV165" s="98" t="s">
        <v>286</v>
      </c>
      <c r="DW165" s="99" t="s">
        <v>286</v>
      </c>
      <c r="DX165" s="100" t="s">
        <v>286</v>
      </c>
      <c r="DY165" s="101" t="s">
        <v>286</v>
      </c>
      <c r="DZ165" s="102" t="s">
        <v>286</v>
      </c>
      <c r="EA165" s="103" t="s">
        <v>286</v>
      </c>
      <c r="EB165" s="104" t="s">
        <v>286</v>
      </c>
      <c r="EC165" s="105" t="s">
        <v>286</v>
      </c>
      <c r="EE165" s="96"/>
      <c r="EF165" s="286"/>
      <c r="EG165" s="97" t="s">
        <v>286</v>
      </c>
      <c r="EH165" s="98" t="s">
        <v>286</v>
      </c>
      <c r="EI165" s="99" t="s">
        <v>286</v>
      </c>
      <c r="EJ165" s="100" t="s">
        <v>286</v>
      </c>
      <c r="EK165" s="101" t="s">
        <v>286</v>
      </c>
      <c r="EL165" s="102" t="s">
        <v>286</v>
      </c>
      <c r="EM165" s="103" t="s">
        <v>286</v>
      </c>
      <c r="EN165" s="104" t="s">
        <v>286</v>
      </c>
      <c r="EO165" s="105" t="s">
        <v>286</v>
      </c>
      <c r="EQ165" s="96"/>
      <c r="ER165" s="286"/>
      <c r="ES165" s="97">
        <v>39576</v>
      </c>
      <c r="ET165" s="98" t="s">
        <v>519</v>
      </c>
      <c r="EU165" s="99">
        <v>38854</v>
      </c>
      <c r="EV165" s="100">
        <v>39576</v>
      </c>
      <c r="EW165" s="101" t="s">
        <v>998</v>
      </c>
      <c r="EX165" s="102" t="s">
        <v>999</v>
      </c>
      <c r="EY165" s="103" t="s">
        <v>531</v>
      </c>
      <c r="EZ165" s="104" t="s">
        <v>1411</v>
      </c>
      <c r="FA165" s="105" t="s">
        <v>1000</v>
      </c>
      <c r="FB165" s="2" t="s">
        <v>286</v>
      </c>
      <c r="FC165" s="96"/>
      <c r="FD165" s="286"/>
      <c r="FE165" s="97" t="s">
        <v>286</v>
      </c>
      <c r="FF165" s="98" t="s">
        <v>286</v>
      </c>
      <c r="FG165" s="99" t="s">
        <v>286</v>
      </c>
      <c r="FH165" s="100" t="s">
        <v>286</v>
      </c>
      <c r="FI165" s="101" t="s">
        <v>286</v>
      </c>
      <c r="FJ165" s="102" t="s">
        <v>286</v>
      </c>
      <c r="FK165" s="103" t="s">
        <v>286</v>
      </c>
      <c r="FL165" s="104" t="s">
        <v>286</v>
      </c>
      <c r="FM165" s="105" t="s">
        <v>286</v>
      </c>
      <c r="FO165" s="96"/>
      <c r="FP165" s="286"/>
      <c r="FQ165" s="97" t="s">
        <v>286</v>
      </c>
      <c r="FR165" s="98" t="s">
        <v>286</v>
      </c>
      <c r="FS165" s="99" t="s">
        <v>286</v>
      </c>
      <c r="FT165" s="100" t="s">
        <v>286</v>
      </c>
      <c r="FU165" s="101" t="s">
        <v>286</v>
      </c>
      <c r="FV165" s="102" t="s">
        <v>286</v>
      </c>
      <c r="FW165" s="103" t="s">
        <v>286</v>
      </c>
      <c r="FX165" s="104" t="s">
        <v>286</v>
      </c>
      <c r="FY165" s="105" t="s">
        <v>286</v>
      </c>
      <c r="GA165" s="96"/>
      <c r="GB165" s="286"/>
      <c r="GC165" s="97" t="s">
        <v>286</v>
      </c>
      <c r="GD165" s="98" t="s">
        <v>286</v>
      </c>
      <c r="GE165" s="99" t="s">
        <v>286</v>
      </c>
      <c r="GF165" s="100" t="s">
        <v>286</v>
      </c>
      <c r="GG165" s="101" t="s">
        <v>286</v>
      </c>
      <c r="GH165" s="102" t="s">
        <v>286</v>
      </c>
      <c r="GI165" s="103" t="s">
        <v>286</v>
      </c>
      <c r="GJ165" s="104" t="s">
        <v>286</v>
      </c>
      <c r="GK165" s="105" t="s">
        <v>286</v>
      </c>
      <c r="GL165" s="2" t="s">
        <v>286</v>
      </c>
      <c r="GM165" s="96"/>
      <c r="GN165" s="286"/>
      <c r="GO165" s="97" t="str">
        <f t="shared" si="646"/>
        <v/>
      </c>
      <c r="GP165" s="98" t="str">
        <f t="shared" si="647"/>
        <v/>
      </c>
      <c r="GQ165" s="99" t="str">
        <f t="shared" si="675"/>
        <v/>
      </c>
      <c r="GR165" s="100" t="str">
        <f t="shared" si="674"/>
        <v/>
      </c>
      <c r="GS165" s="101" t="str">
        <f t="shared" si="648"/>
        <v/>
      </c>
      <c r="GT165" s="102" t="str">
        <f t="shared" si="649"/>
        <v/>
      </c>
      <c r="GU165" s="103" t="str">
        <f t="shared" si="650"/>
        <v/>
      </c>
      <c r="GV165" s="104" t="str">
        <f t="shared" si="651"/>
        <v/>
      </c>
      <c r="GW165" s="105" t="str">
        <f t="shared" si="652"/>
        <v/>
      </c>
      <c r="GX165" s="2" t="str">
        <f t="shared" si="653"/>
        <v/>
      </c>
      <c r="GY165" s="96"/>
      <c r="GZ165" s="286"/>
      <c r="HA165" s="97" t="str">
        <f t="shared" si="654"/>
        <v/>
      </c>
      <c r="HB165" s="98" t="str">
        <f t="shared" si="655"/>
        <v/>
      </c>
      <c r="HC165" s="293" t="str">
        <f t="shared" si="693"/>
        <v/>
      </c>
      <c r="HD165" s="293" t="str">
        <f t="shared" si="694"/>
        <v/>
      </c>
      <c r="HE165" s="101" t="str">
        <f t="shared" si="656"/>
        <v/>
      </c>
      <c r="HF165" s="102" t="str">
        <f t="shared" si="657"/>
        <v/>
      </c>
      <c r="HG165" s="103" t="str">
        <f t="shared" si="658"/>
        <v/>
      </c>
      <c r="HH165" s="104" t="str">
        <f t="shared" si="659"/>
        <v/>
      </c>
      <c r="HI165" s="105" t="str">
        <f t="shared" si="660"/>
        <v/>
      </c>
      <c r="HJ165" s="2" t="str">
        <f t="shared" si="661"/>
        <v/>
      </c>
      <c r="HK165" s="96"/>
      <c r="HL165" s="286"/>
      <c r="HM165" s="97" t="str">
        <f t="shared" si="678"/>
        <v/>
      </c>
      <c r="HN165" s="98" t="str">
        <f t="shared" si="679"/>
        <v/>
      </c>
      <c r="HO165" s="293" t="str">
        <f t="shared" si="672"/>
        <v/>
      </c>
      <c r="HP165" s="293" t="str">
        <f t="shared" si="673"/>
        <v/>
      </c>
      <c r="HQ165" s="101" t="str">
        <f t="shared" si="680"/>
        <v/>
      </c>
      <c r="HR165" s="102" t="str">
        <f t="shared" si="681"/>
        <v/>
      </c>
      <c r="HS165" s="103" t="str">
        <f t="shared" si="682"/>
        <v/>
      </c>
      <c r="HT165" s="104" t="str">
        <f t="shared" si="632"/>
        <v/>
      </c>
      <c r="HU165" s="105" t="str">
        <f t="shared" si="683"/>
        <v/>
      </c>
      <c r="HV165" s="2" t="str">
        <f t="shared" si="684"/>
        <v/>
      </c>
      <c r="HW165" s="96"/>
      <c r="HX165" s="286"/>
      <c r="HY165" s="97" t="str">
        <f t="shared" si="685"/>
        <v/>
      </c>
      <c r="HZ165" s="98" t="str">
        <f t="shared" si="686"/>
        <v/>
      </c>
      <c r="IA165" s="293" t="str">
        <f t="shared" si="642"/>
        <v/>
      </c>
      <c r="IB165" s="293" t="str">
        <f t="shared" si="643"/>
        <v/>
      </c>
      <c r="IC165" s="101" t="str">
        <f t="shared" si="687"/>
        <v/>
      </c>
      <c r="ID165" s="102" t="str">
        <f t="shared" si="688"/>
        <v/>
      </c>
      <c r="IE165" s="103" t="str">
        <f t="shared" si="689"/>
        <v/>
      </c>
      <c r="IF165" s="104" t="str">
        <f t="shared" si="690"/>
        <v/>
      </c>
      <c r="IG165" s="105" t="str">
        <f t="shared" si="691"/>
        <v/>
      </c>
      <c r="IH165" s="2" t="str">
        <f t="shared" si="692"/>
        <v/>
      </c>
      <c r="II165" s="96"/>
      <c r="IJ165" s="286"/>
      <c r="IK165" s="291" t="str">
        <f t="shared" si="662"/>
        <v/>
      </c>
      <c r="IL165" s="292" t="str">
        <f t="shared" si="663"/>
        <v/>
      </c>
      <c r="IM165" s="293" t="str">
        <f t="shared" si="664"/>
        <v/>
      </c>
      <c r="IN165" s="293" t="str">
        <f t="shared" si="665"/>
        <v/>
      </c>
      <c r="IO165" s="294" t="str">
        <f t="shared" si="666"/>
        <v/>
      </c>
      <c r="IP165" s="295" t="str">
        <f t="shared" si="667"/>
        <v/>
      </c>
      <c r="IQ165" s="296" t="str">
        <f t="shared" si="668"/>
        <v/>
      </c>
      <c r="IR165" s="297" t="str">
        <f t="shared" si="669"/>
        <v/>
      </c>
      <c r="IS165" s="298" t="str">
        <f t="shared" si="670"/>
        <v/>
      </c>
      <c r="IT165" s="299" t="str">
        <f t="shared" si="671"/>
        <v/>
      </c>
      <c r="IU165" s="300"/>
      <c r="IV165" s="286"/>
      <c r="IW165" s="97" t="str">
        <f t="shared" si="635"/>
        <v/>
      </c>
      <c r="IX165" s="98" t="str">
        <f t="shared" si="636"/>
        <v/>
      </c>
      <c r="IY165" s="293" t="str">
        <f t="shared" si="633"/>
        <v/>
      </c>
      <c r="IZ165" s="293" t="str">
        <f t="shared" si="634"/>
        <v/>
      </c>
      <c r="JA165" s="101" t="str">
        <f t="shared" si="637"/>
        <v/>
      </c>
      <c r="JB165" s="102" t="str">
        <f t="shared" si="638"/>
        <v/>
      </c>
      <c r="JC165" s="103" t="str">
        <f t="shared" si="639"/>
        <v/>
      </c>
      <c r="JD165" s="104" t="str">
        <f t="shared" si="640"/>
        <v/>
      </c>
      <c r="JE165" s="105" t="str">
        <f t="shared" si="641"/>
        <v/>
      </c>
      <c r="JF165" s="2" t="str">
        <f>IF(JH165="","",IF((LEN(JH165)-LEN(SUBSTITUTE(JH165,"male","")))/LEN("male")&gt;1,"!",IF(RIGHT(JH165,1)=")","",IF(RIGHT(JH165,2)=") ","",IF(RIGHT(JH165,2)=").","","!!")))))</f>
        <v/>
      </c>
      <c r="JG165" s="96"/>
      <c r="JH165" s="286"/>
      <c r="JI165" s="106" t="str">
        <f>IF(JM165="","",JI$3)</f>
        <v/>
      </c>
      <c r="JJ165" s="107" t="str">
        <f>IF(JM165="","",JI$1)</f>
        <v/>
      </c>
      <c r="JK165" s="99"/>
      <c r="JL165" s="100"/>
      <c r="JM165" s="108" t="str">
        <f>IF(JT165="","",IF(ISNUMBER(SEARCH(":",JT165)),MID(JT165,FIND(":",JT165)+2,FIND("(",JT165)-FIND(":",JT165)-3),LEFT(JT165,FIND("(",JT165)-2)))</f>
        <v/>
      </c>
      <c r="JN165" s="109" t="str">
        <f>IF(JT165="","",MID(JT165,FIND("(",JT165)+1,4))</f>
        <v/>
      </c>
      <c r="JO165" s="110" t="str">
        <f>IF(ISNUMBER(SEARCH("*female*",JT165)),"female",IF(ISNUMBER(SEARCH("*male*",JT165)),"male",""))</f>
        <v/>
      </c>
      <c r="JP165" s="104" t="str">
        <f>IF(JT165="","",IF(ISERROR(MID(JT165,FIND("male,",JT165)+6,(FIND(")",JT165)-(FIND("male,",JT165)+6))))=TRUE,"missing/error",MID(JT165,FIND("male,",JT165)+6,(FIND(")",JT165)-(FIND("male,",JT165)+6)))))</f>
        <v/>
      </c>
      <c r="JQ165" s="111" t="str">
        <f>IF(JM165="","",(MID(JM165,(SEARCH("^^",SUBSTITUTE(JM165," ","^^",LEN(JM165)-LEN(SUBSTITUTE(JM165," ","")))))+1,99)&amp;"_"&amp;LEFT(JM165,FIND(" ",JM165)-1)&amp;"_"&amp;JN165))</f>
        <v/>
      </c>
      <c r="JR165" s="2" t="str">
        <f>IF(JT165="","",IF((LEN(JT165)-LEN(SUBSTITUTE(JT165,"male","")))/LEN("male")&gt;1,"!",IF(RIGHT(JT165,1)=")","",IF(RIGHT(JT165,2)=") ","",IF(RIGHT(JT165,2)=").","","!!")))))</f>
        <v/>
      </c>
      <c r="JS165" s="96"/>
      <c r="JT165" s="286"/>
      <c r="JU165" s="106" t="str">
        <f>IF(JY165="","",JU$3)</f>
        <v/>
      </c>
      <c r="JV165" s="107" t="str">
        <f>IF(JY165="","",JU$1)</f>
        <v/>
      </c>
      <c r="JW165" s="99"/>
      <c r="JX165" s="100"/>
      <c r="JY165" s="108" t="str">
        <f>IF(KF165="","",IF(ISNUMBER(SEARCH(":",KF165)),MID(KF165,FIND(":",KF165)+2,FIND("(",KF165)-FIND(":",KF165)-3),LEFT(KF165,FIND("(",KF165)-2)))</f>
        <v/>
      </c>
      <c r="JZ165" s="109" t="str">
        <f>IF(KF165="","",MID(KF165,FIND("(",KF165)+1,4))</f>
        <v/>
      </c>
      <c r="KA165" s="110" t="str">
        <f>IF(ISNUMBER(SEARCH("*female*",KF165)),"female",IF(ISNUMBER(SEARCH("*male*",KF165)),"male",""))</f>
        <v/>
      </c>
      <c r="KB165" s="104" t="str">
        <f>IF(KF165="","",IF(ISERROR(MID(KF165,FIND("male,",KF165)+6,(FIND(")",KF165)-(FIND("male,",KF165)+6))))=TRUE,"missing/error",MID(KF165,FIND("male,",KF165)+6,(FIND(")",KF165)-(FIND("male,",KF165)+6)))))</f>
        <v/>
      </c>
      <c r="KC165" s="111" t="str">
        <f>IF(JY165="","",(MID(JY165,(SEARCH("^^",SUBSTITUTE(JY165," ","^^",LEN(JY165)-LEN(SUBSTITUTE(JY165," ","")))))+1,99)&amp;"_"&amp;LEFT(JY165,FIND(" ",JY165)-1)&amp;"_"&amp;JZ165))</f>
        <v/>
      </c>
      <c r="KD165" s="2" t="str">
        <f>IF(KF165="","",IF((LEN(KF165)-LEN(SUBSTITUTE(KF165,"male","")))/LEN("male")&gt;1,"!",IF(RIGHT(KF165,1)=")","",IF(RIGHT(KF165,2)=") ","",IF(RIGHT(KF165,2)=").","","!!")))))</f>
        <v/>
      </c>
      <c r="KE165" s="96"/>
      <c r="KF165" s="286"/>
    </row>
    <row r="166" spans="1:292" ht="13.5" customHeight="1" x14ac:dyDescent="0.2">
      <c r="A166" s="21"/>
      <c r="B166" s="2" t="s">
        <v>457</v>
      </c>
      <c r="C166" s="2" t="s">
        <v>458</v>
      </c>
      <c r="E166" s="97">
        <v>33340</v>
      </c>
      <c r="F166" s="98" t="s">
        <v>288</v>
      </c>
      <c r="G166" s="99">
        <v>32711</v>
      </c>
      <c r="H166" s="100">
        <v>33081</v>
      </c>
      <c r="I166" s="101" t="s">
        <v>853</v>
      </c>
      <c r="J166" s="102" t="s">
        <v>775</v>
      </c>
      <c r="K166" s="103" t="s">
        <v>531</v>
      </c>
      <c r="L166" s="104" t="s">
        <v>1328</v>
      </c>
      <c r="M166" s="105" t="s">
        <v>854</v>
      </c>
      <c r="O166" s="96"/>
      <c r="P166" s="286"/>
      <c r="Q166" s="97">
        <v>33718</v>
      </c>
      <c r="R166" s="98" t="s">
        <v>507</v>
      </c>
      <c r="S166" s="99">
        <v>33340</v>
      </c>
      <c r="T166" s="100">
        <v>33718</v>
      </c>
      <c r="U166" s="101" t="s">
        <v>1113</v>
      </c>
      <c r="V166" s="102" t="s">
        <v>548</v>
      </c>
      <c r="W166" s="103" t="s">
        <v>531</v>
      </c>
      <c r="X166" s="104" t="s">
        <v>1328</v>
      </c>
      <c r="Y166" s="105" t="s">
        <v>640</v>
      </c>
      <c r="Z166" s="2" t="s">
        <v>286</v>
      </c>
      <c r="AA166" s="96"/>
      <c r="AB166" s="286" t="s">
        <v>1194</v>
      </c>
      <c r="AC166" s="97" t="s">
        <v>286</v>
      </c>
      <c r="AD166" s="98" t="s">
        <v>286</v>
      </c>
      <c r="AE166" s="99" t="s">
        <v>286</v>
      </c>
      <c r="AF166" s="100" t="s">
        <v>286</v>
      </c>
      <c r="AG166" s="101" t="s">
        <v>286</v>
      </c>
      <c r="AH166" s="102" t="s">
        <v>286</v>
      </c>
      <c r="AI166" s="103" t="s">
        <v>286</v>
      </c>
      <c r="AJ166" s="104" t="s">
        <v>286</v>
      </c>
      <c r="AK166" s="105" t="s">
        <v>286</v>
      </c>
      <c r="AM166" s="96"/>
      <c r="AN166" s="286"/>
      <c r="AO166" s="97" t="s">
        <v>286</v>
      </c>
      <c r="AP166" s="98" t="s">
        <v>286</v>
      </c>
      <c r="AQ166" s="99" t="s">
        <v>286</v>
      </c>
      <c r="AR166" s="100" t="s">
        <v>286</v>
      </c>
      <c r="AS166" s="101" t="s">
        <v>286</v>
      </c>
      <c r="AT166" s="102" t="s">
        <v>286</v>
      </c>
      <c r="AU166" s="103" t="s">
        <v>286</v>
      </c>
      <c r="AV166" s="104" t="s">
        <v>286</v>
      </c>
      <c r="AW166" s="105" t="s">
        <v>286</v>
      </c>
      <c r="AX166" s="2" t="s">
        <v>286</v>
      </c>
      <c r="AY166" s="96"/>
      <c r="AZ166" s="286"/>
      <c r="BA166" s="97" t="s">
        <v>286</v>
      </c>
      <c r="BB166" s="98" t="s">
        <v>286</v>
      </c>
      <c r="BC166" s="99" t="s">
        <v>286</v>
      </c>
      <c r="BD166" s="100" t="s">
        <v>286</v>
      </c>
      <c r="BE166" s="101" t="s">
        <v>286</v>
      </c>
      <c r="BF166" s="102" t="s">
        <v>286</v>
      </c>
      <c r="BG166" s="103" t="s">
        <v>286</v>
      </c>
      <c r="BH166" s="104" t="s">
        <v>286</v>
      </c>
      <c r="BI166" s="105" t="s">
        <v>286</v>
      </c>
      <c r="BJ166" s="2" t="s">
        <v>286</v>
      </c>
      <c r="BK166" s="96"/>
      <c r="BL166" s="286"/>
      <c r="BM166" s="97" t="s">
        <v>286</v>
      </c>
      <c r="BN166" s="98" t="s">
        <v>286</v>
      </c>
      <c r="BO166" s="99" t="s">
        <v>286</v>
      </c>
      <c r="BP166" s="100" t="s">
        <v>286</v>
      </c>
      <c r="BQ166" s="101" t="s">
        <v>286</v>
      </c>
      <c r="BR166" s="102" t="s">
        <v>286</v>
      </c>
      <c r="BS166" s="103" t="s">
        <v>286</v>
      </c>
      <c r="BT166" s="104" t="s">
        <v>286</v>
      </c>
      <c r="BU166" s="105" t="s">
        <v>286</v>
      </c>
      <c r="BV166" s="2" t="s">
        <v>286</v>
      </c>
      <c r="BW166" s="96"/>
      <c r="BX166" s="286"/>
      <c r="BY166" s="97" t="s">
        <v>286</v>
      </c>
      <c r="BZ166" s="98" t="s">
        <v>286</v>
      </c>
      <c r="CA166" s="99" t="s">
        <v>286</v>
      </c>
      <c r="CB166" s="100" t="s">
        <v>286</v>
      </c>
      <c r="CC166" s="101" t="s">
        <v>286</v>
      </c>
      <c r="CD166" s="102" t="s">
        <v>286</v>
      </c>
      <c r="CE166" s="103" t="s">
        <v>286</v>
      </c>
      <c r="CF166" s="104" t="s">
        <v>286</v>
      </c>
      <c r="CG166" s="105" t="s">
        <v>286</v>
      </c>
      <c r="CH166" s="2" t="s">
        <v>286</v>
      </c>
      <c r="CI166" s="96"/>
      <c r="CJ166" s="286"/>
      <c r="CK166" s="97" t="s">
        <v>286</v>
      </c>
      <c r="CL166" s="98" t="s">
        <v>286</v>
      </c>
      <c r="CM166" s="99" t="s">
        <v>286</v>
      </c>
      <c r="CN166" s="100" t="s">
        <v>286</v>
      </c>
      <c r="CO166" s="101" t="s">
        <v>286</v>
      </c>
      <c r="CP166" s="102" t="s">
        <v>286</v>
      </c>
      <c r="CQ166" s="103" t="s">
        <v>286</v>
      </c>
      <c r="CR166" s="104" t="s">
        <v>286</v>
      </c>
      <c r="CS166" s="105" t="s">
        <v>286</v>
      </c>
      <c r="CT166" s="2" t="s">
        <v>286</v>
      </c>
      <c r="CU166" s="96"/>
      <c r="CV166" s="286"/>
      <c r="CW166" s="97" t="s">
        <v>286</v>
      </c>
      <c r="CX166" s="98" t="s">
        <v>286</v>
      </c>
      <c r="CY166" s="99" t="s">
        <v>286</v>
      </c>
      <c r="CZ166" s="100" t="s">
        <v>286</v>
      </c>
      <c r="DA166" s="101" t="s">
        <v>286</v>
      </c>
      <c r="DB166" s="102" t="s">
        <v>286</v>
      </c>
      <c r="DC166" s="103" t="s">
        <v>286</v>
      </c>
      <c r="DD166" s="104" t="s">
        <v>286</v>
      </c>
      <c r="DE166" s="105" t="s">
        <v>286</v>
      </c>
      <c r="DF166" s="2" t="s">
        <v>286</v>
      </c>
      <c r="DG166" s="96"/>
      <c r="DH166" s="286"/>
      <c r="DI166" s="97" t="s">
        <v>286</v>
      </c>
      <c r="DJ166" s="98" t="s">
        <v>286</v>
      </c>
      <c r="DK166" s="99" t="s">
        <v>286</v>
      </c>
      <c r="DL166" s="100" t="s">
        <v>286</v>
      </c>
      <c r="DM166" s="101" t="s">
        <v>286</v>
      </c>
      <c r="DN166" s="102" t="s">
        <v>286</v>
      </c>
      <c r="DO166" s="103" t="s">
        <v>286</v>
      </c>
      <c r="DP166" s="104" t="s">
        <v>286</v>
      </c>
      <c r="DQ166" s="105" t="s">
        <v>286</v>
      </c>
      <c r="DR166" s="2" t="s">
        <v>286</v>
      </c>
      <c r="DS166" s="96"/>
      <c r="DT166" s="286"/>
      <c r="DU166" s="97" t="s">
        <v>286</v>
      </c>
      <c r="DV166" s="98" t="s">
        <v>286</v>
      </c>
      <c r="DW166" s="8" t="s">
        <v>286</v>
      </c>
      <c r="DX166" s="100" t="s">
        <v>286</v>
      </c>
      <c r="DY166" s="101" t="s">
        <v>286</v>
      </c>
      <c r="DZ166" s="102" t="s">
        <v>286</v>
      </c>
      <c r="EA166" s="103" t="s">
        <v>286</v>
      </c>
      <c r="EB166" s="104" t="s">
        <v>286</v>
      </c>
      <c r="EC166" s="105" t="s">
        <v>286</v>
      </c>
      <c r="EE166" s="96"/>
      <c r="EF166" s="286"/>
      <c r="EG166" s="97" t="s">
        <v>286</v>
      </c>
      <c r="EH166" s="98" t="s">
        <v>286</v>
      </c>
      <c r="EI166" s="99" t="s">
        <v>286</v>
      </c>
      <c r="EJ166" s="100" t="s">
        <v>286</v>
      </c>
      <c r="EK166" s="101" t="s">
        <v>286</v>
      </c>
      <c r="EL166" s="102" t="s">
        <v>286</v>
      </c>
      <c r="EM166" s="103" t="s">
        <v>286</v>
      </c>
      <c r="EN166" s="104" t="s">
        <v>286</v>
      </c>
      <c r="EO166" s="105" t="s">
        <v>286</v>
      </c>
      <c r="EQ166" s="96"/>
      <c r="ER166" s="286"/>
      <c r="ES166" s="97" t="s">
        <v>286</v>
      </c>
      <c r="ET166" s="98" t="s">
        <v>286</v>
      </c>
      <c r="EU166" s="99" t="s">
        <v>286</v>
      </c>
      <c r="EV166" s="100" t="s">
        <v>286</v>
      </c>
      <c r="EW166" s="101" t="s">
        <v>286</v>
      </c>
      <c r="EX166" s="102" t="s">
        <v>286</v>
      </c>
      <c r="EY166" s="103" t="s">
        <v>286</v>
      </c>
      <c r="EZ166" s="104" t="s">
        <v>286</v>
      </c>
      <c r="FA166" s="105" t="s">
        <v>286</v>
      </c>
      <c r="FB166" s="2" t="s">
        <v>286</v>
      </c>
      <c r="FC166" s="96"/>
      <c r="FD166" s="286"/>
      <c r="FE166" s="97" t="s">
        <v>286</v>
      </c>
      <c r="FF166" s="98" t="s">
        <v>286</v>
      </c>
      <c r="FG166" s="99" t="s">
        <v>286</v>
      </c>
      <c r="FH166" s="100" t="s">
        <v>286</v>
      </c>
      <c r="FI166" s="101" t="s">
        <v>286</v>
      </c>
      <c r="FJ166" s="102" t="s">
        <v>286</v>
      </c>
      <c r="FK166" s="103" t="s">
        <v>286</v>
      </c>
      <c r="FL166" s="104" t="s">
        <v>286</v>
      </c>
      <c r="FM166" s="105" t="s">
        <v>286</v>
      </c>
      <c r="FO166" s="96"/>
      <c r="FP166" s="286"/>
      <c r="FQ166" s="97" t="s">
        <v>286</v>
      </c>
      <c r="FR166" s="98" t="s">
        <v>286</v>
      </c>
      <c r="FS166" s="99" t="s">
        <v>286</v>
      </c>
      <c r="FT166" s="100" t="s">
        <v>286</v>
      </c>
      <c r="FU166" s="101" t="s">
        <v>286</v>
      </c>
      <c r="FV166" s="102" t="s">
        <v>286</v>
      </c>
      <c r="FW166" s="103" t="s">
        <v>286</v>
      </c>
      <c r="FX166" s="104" t="s">
        <v>286</v>
      </c>
      <c r="FY166" s="105" t="s">
        <v>286</v>
      </c>
      <c r="GA166" s="96"/>
      <c r="GB166" s="286"/>
      <c r="GC166" s="97" t="s">
        <v>286</v>
      </c>
      <c r="GD166" s="98" t="s">
        <v>286</v>
      </c>
      <c r="GE166" s="99" t="s">
        <v>286</v>
      </c>
      <c r="GF166" s="100" t="s">
        <v>286</v>
      </c>
      <c r="GG166" s="101" t="s">
        <v>286</v>
      </c>
      <c r="GH166" s="102" t="s">
        <v>286</v>
      </c>
      <c r="GI166" s="103" t="s">
        <v>286</v>
      </c>
      <c r="GJ166" s="104" t="s">
        <v>286</v>
      </c>
      <c r="GK166" s="105" t="s">
        <v>286</v>
      </c>
      <c r="GL166" s="2" t="s">
        <v>286</v>
      </c>
      <c r="GM166" s="96"/>
      <c r="GN166" s="286"/>
      <c r="GO166" s="97" t="str">
        <f t="shared" si="646"/>
        <v/>
      </c>
      <c r="GP166" s="98" t="str">
        <f t="shared" si="647"/>
        <v/>
      </c>
      <c r="GQ166" s="99" t="str">
        <f t="shared" si="675"/>
        <v/>
      </c>
      <c r="GR166" s="100" t="str">
        <f t="shared" si="674"/>
        <v/>
      </c>
      <c r="GS166" s="101" t="str">
        <f t="shared" si="648"/>
        <v/>
      </c>
      <c r="GT166" s="102" t="str">
        <f t="shared" si="649"/>
        <v/>
      </c>
      <c r="GU166" s="103" t="str">
        <f t="shared" si="650"/>
        <v/>
      </c>
      <c r="GV166" s="104" t="str">
        <f t="shared" si="651"/>
        <v/>
      </c>
      <c r="GW166" s="105" t="str">
        <f t="shared" si="652"/>
        <v/>
      </c>
      <c r="GX166" s="2" t="str">
        <f t="shared" si="653"/>
        <v/>
      </c>
      <c r="GY166" s="96"/>
      <c r="GZ166" s="286"/>
      <c r="HA166" s="97" t="str">
        <f t="shared" si="654"/>
        <v/>
      </c>
      <c r="HB166" s="98" t="str">
        <f t="shared" si="655"/>
        <v/>
      </c>
      <c r="HC166" s="293" t="str">
        <f t="shared" si="693"/>
        <v/>
      </c>
      <c r="HD166" s="293" t="str">
        <f t="shared" si="694"/>
        <v/>
      </c>
      <c r="HE166" s="101" t="str">
        <f t="shared" si="656"/>
        <v/>
      </c>
      <c r="HF166" s="102" t="str">
        <f t="shared" si="657"/>
        <v/>
      </c>
      <c r="HG166" s="103" t="str">
        <f t="shared" si="658"/>
        <v/>
      </c>
      <c r="HH166" s="104" t="str">
        <f t="shared" si="659"/>
        <v/>
      </c>
      <c r="HI166" s="105" t="str">
        <f t="shared" si="660"/>
        <v/>
      </c>
      <c r="HJ166" s="2" t="str">
        <f t="shared" si="661"/>
        <v/>
      </c>
      <c r="HK166" s="96"/>
      <c r="HL166" s="286"/>
      <c r="HM166" s="97">
        <f t="shared" si="678"/>
        <v>43713</v>
      </c>
      <c r="HN166" s="98" t="str">
        <f t="shared" si="679"/>
        <v>Conte I</v>
      </c>
      <c r="HO166" s="293">
        <f t="shared" si="672"/>
        <v>43252</v>
      </c>
      <c r="HP166" s="293">
        <f t="shared" si="673"/>
        <v>43713</v>
      </c>
      <c r="HQ166" s="101" t="str">
        <f t="shared" si="680"/>
        <v>Barbara Lezzi</v>
      </c>
      <c r="HR166" s="102" t="str">
        <f t="shared" si="681"/>
        <v>1972</v>
      </c>
      <c r="HS166" s="103" t="str">
        <f t="shared" si="682"/>
        <v>female</v>
      </c>
      <c r="HT166" s="104" t="str">
        <f t="shared" si="632"/>
        <v>it_m5s01</v>
      </c>
      <c r="HU166" s="105" t="str">
        <f t="shared" si="683"/>
        <v>Lezzi_Barbara_1972</v>
      </c>
      <c r="HV166" s="2" t="str">
        <f t="shared" si="684"/>
        <v/>
      </c>
      <c r="HW166" s="96"/>
      <c r="HX166" s="286" t="s">
        <v>2571</v>
      </c>
      <c r="HY166" s="97">
        <f t="shared" si="685"/>
        <v>44240</v>
      </c>
      <c r="HZ166" s="98" t="str">
        <f t="shared" si="686"/>
        <v>Conte II</v>
      </c>
      <c r="IA166" s="293">
        <f t="shared" si="642"/>
        <v>43713</v>
      </c>
      <c r="IB166" s="293">
        <f t="shared" si="643"/>
        <v>44240</v>
      </c>
      <c r="IC166" s="101" t="str">
        <f t="shared" si="687"/>
        <v>Giuseppe Provenzano</v>
      </c>
      <c r="ID166" s="102" t="str">
        <f t="shared" si="688"/>
        <v>1982</v>
      </c>
      <c r="IE166" s="103" t="str">
        <f t="shared" si="689"/>
        <v>male</v>
      </c>
      <c r="IF166" s="104" t="str">
        <f t="shared" si="690"/>
        <v>it_pd01</v>
      </c>
      <c r="IG166" s="105" t="str">
        <f t="shared" si="691"/>
        <v>Provenzano_Giuseppe_1982</v>
      </c>
      <c r="IH166" s="2" t="str">
        <f t="shared" si="692"/>
        <v/>
      </c>
      <c r="II166" s="96"/>
      <c r="IJ166" s="286" t="s">
        <v>2586</v>
      </c>
      <c r="IK166" s="291">
        <f t="shared" si="662"/>
        <v>44856</v>
      </c>
      <c r="IL166" s="292" t="str">
        <f t="shared" si="663"/>
        <v>Draghi I</v>
      </c>
      <c r="IM166" s="293">
        <f t="shared" si="664"/>
        <v>44240</v>
      </c>
      <c r="IN166" s="293">
        <f t="shared" si="665"/>
        <v>44856</v>
      </c>
      <c r="IO166" s="294" t="str">
        <f t="shared" si="666"/>
        <v>Mara Carfagna</v>
      </c>
      <c r="IP166" s="295" t="str">
        <f t="shared" si="667"/>
        <v>1975</v>
      </c>
      <c r="IQ166" s="296" t="str">
        <f t="shared" si="668"/>
        <v>female</v>
      </c>
      <c r="IR166" s="297" t="str">
        <f t="shared" si="669"/>
        <v>it_fi01</v>
      </c>
      <c r="IS166" s="298" t="str">
        <f t="shared" si="670"/>
        <v>Carfagna_Mara_1975</v>
      </c>
      <c r="IT166" s="299" t="str">
        <f t="shared" si="671"/>
        <v/>
      </c>
      <c r="IU166" s="300"/>
      <c r="IV166" s="286" t="s">
        <v>2637</v>
      </c>
      <c r="IW166" s="97" t="str">
        <f t="shared" si="635"/>
        <v/>
      </c>
      <c r="IX166" s="98" t="str">
        <f t="shared" si="636"/>
        <v/>
      </c>
      <c r="IY166" s="293" t="str">
        <f t="shared" si="633"/>
        <v/>
      </c>
      <c r="IZ166" s="293" t="str">
        <f t="shared" si="634"/>
        <v/>
      </c>
      <c r="JA166" s="101" t="str">
        <f t="shared" si="637"/>
        <v/>
      </c>
      <c r="JB166" s="102" t="str">
        <f t="shared" si="638"/>
        <v/>
      </c>
      <c r="JC166" s="103" t="str">
        <f t="shared" si="639"/>
        <v/>
      </c>
      <c r="JD166" s="104" t="str">
        <f t="shared" si="640"/>
        <v/>
      </c>
      <c r="JE166" s="105" t="str">
        <f t="shared" si="641"/>
        <v/>
      </c>
      <c r="JG166" s="4"/>
      <c r="JI166" s="106"/>
      <c r="JJ166" s="107"/>
      <c r="JK166" s="99"/>
      <c r="JL166" s="4"/>
      <c r="JM166" s="108"/>
      <c r="JN166" s="109"/>
      <c r="JO166" s="110"/>
      <c r="JP166" s="104"/>
      <c r="JQ166" s="111"/>
      <c r="JS166" s="4"/>
      <c r="JU166" s="106"/>
      <c r="JV166" s="107"/>
      <c r="JW166" s="99"/>
      <c r="JX166" s="4"/>
      <c r="JY166" s="108"/>
      <c r="JZ166" s="109"/>
      <c r="KA166" s="110"/>
      <c r="KB166" s="104"/>
      <c r="KC166" s="111"/>
      <c r="KE166" s="4"/>
    </row>
    <row r="167" spans="1:292" ht="13.5" customHeight="1" x14ac:dyDescent="0.2">
      <c r="A167" s="21"/>
      <c r="B167" s="2" t="s">
        <v>457</v>
      </c>
      <c r="C167" s="2" t="s">
        <v>458</v>
      </c>
      <c r="E167" s="97">
        <v>33340</v>
      </c>
      <c r="F167" s="98" t="s">
        <v>288</v>
      </c>
      <c r="G167" s="99">
        <v>33081</v>
      </c>
      <c r="H167" s="100">
        <v>33340</v>
      </c>
      <c r="I167" s="101" t="s">
        <v>1114</v>
      </c>
      <c r="J167" s="102" t="s">
        <v>653</v>
      </c>
      <c r="K167" s="103" t="s">
        <v>531</v>
      </c>
      <c r="L167" s="104" t="s">
        <v>1328</v>
      </c>
      <c r="M167" s="105" t="s">
        <v>1115</v>
      </c>
      <c r="O167" s="96"/>
      <c r="P167" s="286" t="s">
        <v>2201</v>
      </c>
      <c r="Q167" s="97" t="s">
        <v>286</v>
      </c>
      <c r="R167" s="98" t="s">
        <v>286</v>
      </c>
      <c r="S167" s="99" t="s">
        <v>286</v>
      </c>
      <c r="T167" s="100" t="s">
        <v>286</v>
      </c>
      <c r="U167" s="101" t="s">
        <v>286</v>
      </c>
      <c r="V167" s="102" t="s">
        <v>286</v>
      </c>
      <c r="W167" s="103" t="s">
        <v>286</v>
      </c>
      <c r="X167" s="104" t="s">
        <v>286</v>
      </c>
      <c r="Y167" s="105" t="s">
        <v>286</v>
      </c>
      <c r="Z167" s="2" t="s">
        <v>286</v>
      </c>
      <c r="AA167" s="96"/>
      <c r="AB167" s="286"/>
      <c r="AC167" s="97" t="s">
        <v>286</v>
      </c>
      <c r="AD167" s="98" t="s">
        <v>286</v>
      </c>
      <c r="AE167" s="99" t="s">
        <v>286</v>
      </c>
      <c r="AF167" s="100" t="s">
        <v>286</v>
      </c>
      <c r="AG167" s="101" t="s">
        <v>286</v>
      </c>
      <c r="AH167" s="102" t="s">
        <v>286</v>
      </c>
      <c r="AI167" s="103" t="s">
        <v>286</v>
      </c>
      <c r="AJ167" s="104" t="s">
        <v>286</v>
      </c>
      <c r="AK167" s="105" t="s">
        <v>286</v>
      </c>
      <c r="AM167" s="96"/>
      <c r="AN167" s="286"/>
      <c r="AO167" s="97" t="s">
        <v>286</v>
      </c>
      <c r="AP167" s="98" t="s">
        <v>286</v>
      </c>
      <c r="AQ167" s="99" t="s">
        <v>286</v>
      </c>
      <c r="AR167" s="100" t="s">
        <v>286</v>
      </c>
      <c r="AS167" s="101" t="s">
        <v>286</v>
      </c>
      <c r="AT167" s="102" t="s">
        <v>286</v>
      </c>
      <c r="AU167" s="103" t="s">
        <v>286</v>
      </c>
      <c r="AV167" s="104" t="s">
        <v>286</v>
      </c>
      <c r="AW167" s="105" t="s">
        <v>286</v>
      </c>
      <c r="AX167" s="2" t="s">
        <v>286</v>
      </c>
      <c r="AY167" s="96"/>
      <c r="AZ167" s="286"/>
      <c r="BA167" s="97" t="s">
        <v>286</v>
      </c>
      <c r="BB167" s="98" t="s">
        <v>286</v>
      </c>
      <c r="BC167" s="99" t="s">
        <v>286</v>
      </c>
      <c r="BD167" s="100" t="s">
        <v>286</v>
      </c>
      <c r="BE167" s="101" t="s">
        <v>286</v>
      </c>
      <c r="BF167" s="102" t="s">
        <v>286</v>
      </c>
      <c r="BG167" s="103" t="s">
        <v>286</v>
      </c>
      <c r="BH167" s="104" t="s">
        <v>286</v>
      </c>
      <c r="BI167" s="105" t="s">
        <v>286</v>
      </c>
      <c r="BJ167" s="2" t="s">
        <v>286</v>
      </c>
      <c r="BK167" s="96"/>
      <c r="BL167" s="286"/>
      <c r="BM167" s="97" t="s">
        <v>286</v>
      </c>
      <c r="BN167" s="98" t="s">
        <v>286</v>
      </c>
      <c r="BO167" s="99" t="s">
        <v>286</v>
      </c>
      <c r="BP167" s="100" t="s">
        <v>286</v>
      </c>
      <c r="BQ167" s="101" t="s">
        <v>286</v>
      </c>
      <c r="BR167" s="102" t="s">
        <v>286</v>
      </c>
      <c r="BS167" s="103" t="s">
        <v>286</v>
      </c>
      <c r="BT167" s="104" t="s">
        <v>286</v>
      </c>
      <c r="BU167" s="105" t="s">
        <v>286</v>
      </c>
      <c r="BV167" s="2" t="s">
        <v>286</v>
      </c>
      <c r="BW167" s="96"/>
      <c r="BX167" s="286"/>
      <c r="BY167" s="97" t="s">
        <v>286</v>
      </c>
      <c r="BZ167" s="98" t="s">
        <v>286</v>
      </c>
      <c r="CA167" s="99" t="s">
        <v>286</v>
      </c>
      <c r="CB167" s="100" t="s">
        <v>286</v>
      </c>
      <c r="CC167" s="101" t="s">
        <v>286</v>
      </c>
      <c r="CD167" s="102" t="s">
        <v>286</v>
      </c>
      <c r="CE167" s="103" t="s">
        <v>286</v>
      </c>
      <c r="CF167" s="104" t="s">
        <v>286</v>
      </c>
      <c r="CG167" s="105" t="s">
        <v>286</v>
      </c>
      <c r="CH167" s="2" t="s">
        <v>286</v>
      </c>
      <c r="CI167" s="96"/>
      <c r="CJ167" s="286"/>
      <c r="CK167" s="97" t="s">
        <v>286</v>
      </c>
      <c r="CL167" s="98" t="s">
        <v>286</v>
      </c>
      <c r="CM167" s="99" t="s">
        <v>286</v>
      </c>
      <c r="CN167" s="100" t="s">
        <v>286</v>
      </c>
      <c r="CO167" s="101" t="s">
        <v>286</v>
      </c>
      <c r="CP167" s="102" t="s">
        <v>286</v>
      </c>
      <c r="CQ167" s="103" t="s">
        <v>286</v>
      </c>
      <c r="CR167" s="104" t="s">
        <v>286</v>
      </c>
      <c r="CS167" s="105" t="s">
        <v>286</v>
      </c>
      <c r="CT167" s="2" t="s">
        <v>286</v>
      </c>
      <c r="CU167" s="96"/>
      <c r="CV167" s="286"/>
      <c r="CW167" s="97" t="s">
        <v>286</v>
      </c>
      <c r="CX167" s="98" t="s">
        <v>286</v>
      </c>
      <c r="CY167" s="99" t="s">
        <v>286</v>
      </c>
      <c r="CZ167" s="100" t="s">
        <v>286</v>
      </c>
      <c r="DA167" s="101" t="s">
        <v>286</v>
      </c>
      <c r="DB167" s="102" t="s">
        <v>286</v>
      </c>
      <c r="DC167" s="103" t="s">
        <v>286</v>
      </c>
      <c r="DD167" s="104" t="s">
        <v>286</v>
      </c>
      <c r="DE167" s="105" t="s">
        <v>286</v>
      </c>
      <c r="DF167" s="2" t="s">
        <v>286</v>
      </c>
      <c r="DG167" s="96"/>
      <c r="DH167" s="286"/>
      <c r="DI167" s="97" t="s">
        <v>286</v>
      </c>
      <c r="DJ167" s="98" t="s">
        <v>286</v>
      </c>
      <c r="DK167" s="99" t="s">
        <v>286</v>
      </c>
      <c r="DL167" s="100" t="s">
        <v>286</v>
      </c>
      <c r="DM167" s="101" t="s">
        <v>286</v>
      </c>
      <c r="DN167" s="102" t="s">
        <v>286</v>
      </c>
      <c r="DO167" s="103" t="s">
        <v>286</v>
      </c>
      <c r="DP167" s="104" t="s">
        <v>286</v>
      </c>
      <c r="DQ167" s="105" t="s">
        <v>286</v>
      </c>
      <c r="DR167" s="2" t="s">
        <v>286</v>
      </c>
      <c r="DS167" s="96"/>
      <c r="DT167" s="286"/>
      <c r="DU167" s="97" t="s">
        <v>286</v>
      </c>
      <c r="DV167" s="98" t="s">
        <v>286</v>
      </c>
      <c r="DW167" s="99" t="s">
        <v>286</v>
      </c>
      <c r="DX167" s="100" t="s">
        <v>286</v>
      </c>
      <c r="DY167" s="101" t="s">
        <v>286</v>
      </c>
      <c r="DZ167" s="102" t="s">
        <v>286</v>
      </c>
      <c r="EA167" s="103" t="s">
        <v>286</v>
      </c>
      <c r="EB167" s="104" t="s">
        <v>286</v>
      </c>
      <c r="EC167" s="105" t="s">
        <v>286</v>
      </c>
      <c r="EE167" s="96"/>
      <c r="EF167" s="286"/>
      <c r="EG167" s="97" t="s">
        <v>286</v>
      </c>
      <c r="EH167" s="98" t="s">
        <v>286</v>
      </c>
      <c r="EI167" s="99" t="s">
        <v>286</v>
      </c>
      <c r="EJ167" s="100" t="s">
        <v>286</v>
      </c>
      <c r="EK167" s="101" t="s">
        <v>286</v>
      </c>
      <c r="EL167" s="102" t="s">
        <v>286</v>
      </c>
      <c r="EM167" s="103" t="s">
        <v>286</v>
      </c>
      <c r="EN167" s="104" t="s">
        <v>286</v>
      </c>
      <c r="EO167" s="105" t="s">
        <v>286</v>
      </c>
      <c r="EQ167" s="96"/>
      <c r="ER167" s="286"/>
      <c r="ES167" s="97" t="s">
        <v>286</v>
      </c>
      <c r="ET167" s="98" t="s">
        <v>286</v>
      </c>
      <c r="EU167" s="99" t="s">
        <v>286</v>
      </c>
      <c r="EV167" s="100" t="s">
        <v>286</v>
      </c>
      <c r="EW167" s="101" t="s">
        <v>286</v>
      </c>
      <c r="EX167" s="102" t="s">
        <v>286</v>
      </c>
      <c r="EY167" s="103" t="s">
        <v>286</v>
      </c>
      <c r="EZ167" s="104" t="s">
        <v>286</v>
      </c>
      <c r="FA167" s="105" t="s">
        <v>286</v>
      </c>
      <c r="FB167" s="2" t="s">
        <v>286</v>
      </c>
      <c r="FC167" s="96"/>
      <c r="FD167" s="286"/>
      <c r="FE167" s="97" t="s">
        <v>286</v>
      </c>
      <c r="FF167" s="98" t="s">
        <v>286</v>
      </c>
      <c r="FG167" s="99" t="s">
        <v>286</v>
      </c>
      <c r="FH167" s="100" t="s">
        <v>286</v>
      </c>
      <c r="FI167" s="101" t="s">
        <v>286</v>
      </c>
      <c r="FJ167" s="102" t="s">
        <v>286</v>
      </c>
      <c r="FK167" s="103" t="s">
        <v>286</v>
      </c>
      <c r="FL167" s="104" t="s">
        <v>286</v>
      </c>
      <c r="FM167" s="105" t="s">
        <v>286</v>
      </c>
      <c r="FO167" s="96"/>
      <c r="FP167" s="286"/>
      <c r="FQ167" s="97" t="s">
        <v>286</v>
      </c>
      <c r="FR167" s="98" t="s">
        <v>286</v>
      </c>
      <c r="FS167" s="99" t="s">
        <v>286</v>
      </c>
      <c r="FT167" s="100" t="s">
        <v>286</v>
      </c>
      <c r="FU167" s="101" t="s">
        <v>286</v>
      </c>
      <c r="FV167" s="102" t="s">
        <v>286</v>
      </c>
      <c r="FW167" s="103" t="s">
        <v>286</v>
      </c>
      <c r="FX167" s="104" t="s">
        <v>286</v>
      </c>
      <c r="FY167" s="105" t="s">
        <v>286</v>
      </c>
      <c r="GA167" s="96"/>
      <c r="GB167" s="286"/>
      <c r="GC167" s="97" t="s">
        <v>286</v>
      </c>
      <c r="GD167" s="98" t="s">
        <v>286</v>
      </c>
      <c r="GE167" s="99" t="s">
        <v>286</v>
      </c>
      <c r="GF167" s="100" t="s">
        <v>286</v>
      </c>
      <c r="GG167" s="101" t="s">
        <v>286</v>
      </c>
      <c r="GH167" s="102" t="s">
        <v>286</v>
      </c>
      <c r="GI167" s="103" t="s">
        <v>286</v>
      </c>
      <c r="GJ167" s="104" t="s">
        <v>286</v>
      </c>
      <c r="GK167" s="105" t="s">
        <v>286</v>
      </c>
      <c r="GL167" s="2" t="s">
        <v>286</v>
      </c>
      <c r="GM167" s="96"/>
      <c r="GN167" s="286"/>
      <c r="GO167" s="97" t="str">
        <f t="shared" si="646"/>
        <v/>
      </c>
      <c r="GP167" s="98" t="str">
        <f t="shared" si="647"/>
        <v/>
      </c>
      <c r="GQ167" s="99" t="str">
        <f t="shared" si="675"/>
        <v/>
      </c>
      <c r="GR167" s="100" t="str">
        <f t="shared" si="674"/>
        <v/>
      </c>
      <c r="GS167" s="101" t="str">
        <f t="shared" si="648"/>
        <v/>
      </c>
      <c r="GT167" s="102" t="str">
        <f t="shared" si="649"/>
        <v/>
      </c>
      <c r="GU167" s="103" t="str">
        <f t="shared" si="650"/>
        <v/>
      </c>
      <c r="GV167" s="104" t="str">
        <f t="shared" si="651"/>
        <v/>
      </c>
      <c r="GW167" s="105" t="str">
        <f t="shared" si="652"/>
        <v/>
      </c>
      <c r="GX167" s="2" t="str">
        <f t="shared" si="653"/>
        <v/>
      </c>
      <c r="GY167" s="96"/>
      <c r="GZ167" s="286"/>
      <c r="HA167" s="97" t="str">
        <f t="shared" si="654"/>
        <v/>
      </c>
      <c r="HB167" s="98" t="str">
        <f t="shared" si="655"/>
        <v/>
      </c>
      <c r="HC167" s="293" t="str">
        <f t="shared" si="693"/>
        <v/>
      </c>
      <c r="HD167" s="293" t="str">
        <f t="shared" si="694"/>
        <v/>
      </c>
      <c r="HE167" s="101" t="str">
        <f t="shared" si="656"/>
        <v/>
      </c>
      <c r="HF167" s="102" t="str">
        <f t="shared" si="657"/>
        <v/>
      </c>
      <c r="HG167" s="103" t="str">
        <f t="shared" si="658"/>
        <v/>
      </c>
      <c r="HH167" s="104" t="str">
        <f t="shared" si="659"/>
        <v/>
      </c>
      <c r="HI167" s="105" t="str">
        <f t="shared" si="660"/>
        <v/>
      </c>
      <c r="HJ167" s="2" t="str">
        <f t="shared" si="661"/>
        <v/>
      </c>
      <c r="HK167" s="96"/>
      <c r="HL167" s="286"/>
      <c r="HM167" s="97" t="str">
        <f t="shared" si="678"/>
        <v/>
      </c>
      <c r="HN167" s="98" t="str">
        <f t="shared" si="679"/>
        <v/>
      </c>
      <c r="HO167" s="293" t="str">
        <f t="shared" si="672"/>
        <v/>
      </c>
      <c r="HP167" s="293" t="str">
        <f t="shared" si="673"/>
        <v/>
      </c>
      <c r="HQ167" s="101" t="str">
        <f t="shared" si="680"/>
        <v/>
      </c>
      <c r="HR167" s="102" t="str">
        <f t="shared" si="681"/>
        <v/>
      </c>
      <c r="HS167" s="103" t="str">
        <f t="shared" si="682"/>
        <v/>
      </c>
      <c r="HT167" s="104" t="str">
        <f t="shared" si="632"/>
        <v/>
      </c>
      <c r="HU167" s="105" t="str">
        <f t="shared" si="683"/>
        <v/>
      </c>
      <c r="HV167" s="2" t="str">
        <f t="shared" si="684"/>
        <v/>
      </c>
      <c r="HW167" s="96"/>
      <c r="HX167" s="286"/>
      <c r="HY167" s="97" t="str">
        <f t="shared" si="685"/>
        <v/>
      </c>
      <c r="HZ167" s="98" t="str">
        <f t="shared" si="686"/>
        <v/>
      </c>
      <c r="IA167" s="293" t="str">
        <f t="shared" si="642"/>
        <v/>
      </c>
      <c r="IB167" s="293" t="str">
        <f t="shared" si="643"/>
        <v/>
      </c>
      <c r="IC167" s="101" t="str">
        <f t="shared" si="687"/>
        <v/>
      </c>
      <c r="ID167" s="102" t="str">
        <f t="shared" si="688"/>
        <v/>
      </c>
      <c r="IE167" s="103" t="str">
        <f t="shared" si="689"/>
        <v/>
      </c>
      <c r="IF167" s="104" t="str">
        <f t="shared" si="690"/>
        <v/>
      </c>
      <c r="IG167" s="105" t="str">
        <f t="shared" si="691"/>
        <v/>
      </c>
      <c r="IH167" s="2" t="str">
        <f t="shared" si="692"/>
        <v/>
      </c>
      <c r="II167" s="96"/>
      <c r="IJ167" s="286"/>
      <c r="IK167" s="291" t="str">
        <f t="shared" si="662"/>
        <v/>
      </c>
      <c r="IL167" s="292" t="str">
        <f t="shared" si="663"/>
        <v/>
      </c>
      <c r="IM167" s="293" t="str">
        <f t="shared" si="664"/>
        <v/>
      </c>
      <c r="IN167" s="293" t="str">
        <f t="shared" si="665"/>
        <v/>
      </c>
      <c r="IO167" s="294" t="str">
        <f t="shared" si="666"/>
        <v/>
      </c>
      <c r="IP167" s="295" t="str">
        <f t="shared" si="667"/>
        <v/>
      </c>
      <c r="IQ167" s="296" t="str">
        <f t="shared" si="668"/>
        <v/>
      </c>
      <c r="IR167" s="297" t="str">
        <f t="shared" si="669"/>
        <v/>
      </c>
      <c r="IS167" s="298" t="str">
        <f t="shared" si="670"/>
        <v/>
      </c>
      <c r="IT167" s="299" t="str">
        <f t="shared" si="671"/>
        <v/>
      </c>
      <c r="IU167" s="300"/>
      <c r="IV167" s="286"/>
      <c r="IW167" s="97" t="str">
        <f t="shared" si="635"/>
        <v/>
      </c>
      <c r="IX167" s="98" t="str">
        <f t="shared" si="636"/>
        <v/>
      </c>
      <c r="IY167" s="293" t="str">
        <f t="shared" si="633"/>
        <v/>
      </c>
      <c r="IZ167" s="293" t="str">
        <f t="shared" si="634"/>
        <v/>
      </c>
      <c r="JA167" s="101" t="str">
        <f t="shared" si="637"/>
        <v/>
      </c>
      <c r="JB167" s="102" t="str">
        <f t="shared" si="638"/>
        <v/>
      </c>
      <c r="JC167" s="103" t="str">
        <f t="shared" si="639"/>
        <v/>
      </c>
      <c r="JD167" s="104" t="str">
        <f t="shared" si="640"/>
        <v/>
      </c>
      <c r="JE167" s="105" t="str">
        <f t="shared" si="641"/>
        <v/>
      </c>
      <c r="JG167" s="4"/>
      <c r="JI167" s="106"/>
      <c r="JJ167" s="107"/>
      <c r="JK167" s="99"/>
      <c r="JL167" s="4"/>
      <c r="JM167" s="108"/>
      <c r="JN167" s="109"/>
      <c r="JO167" s="110"/>
      <c r="JP167" s="104"/>
      <c r="JQ167" s="111"/>
      <c r="JS167" s="4"/>
      <c r="JU167" s="106"/>
      <c r="JV167" s="107"/>
      <c r="JW167" s="99"/>
      <c r="JX167" s="4"/>
      <c r="JY167" s="108"/>
      <c r="JZ167" s="109"/>
      <c r="KA167" s="110"/>
      <c r="KB167" s="104"/>
      <c r="KC167" s="111"/>
      <c r="KE167" s="4"/>
    </row>
    <row r="168" spans="1:292" ht="13.5" customHeight="1" x14ac:dyDescent="0.2">
      <c r="A168" s="21"/>
      <c r="B168" s="2" t="s">
        <v>2550</v>
      </c>
      <c r="E168" s="97" t="str">
        <f>IF(I168="","",E$3)</f>
        <v/>
      </c>
      <c r="F168" s="98" t="str">
        <f>IF(I168="","",E$1)</f>
        <v/>
      </c>
      <c r="G168" s="99"/>
      <c r="H168" s="100"/>
      <c r="I168" s="101" t="str">
        <f>IF(P168="","",IF(ISNUMBER(SEARCH(":",P168)),MID(P168,FIND(":",P168)+2,FIND("(",P168)-FIND(":",P168)-3),LEFT(P168,FIND("(",P168)-2)))</f>
        <v/>
      </c>
      <c r="J168" s="102" t="str">
        <f>IF(P168="","",MID(P168,FIND("(",P168)+1,4))</f>
        <v/>
      </c>
      <c r="K168" s="103" t="str">
        <f>IF(ISNUMBER(SEARCH("*female*",P168)),"female",IF(ISNUMBER(SEARCH("*male*",P168)),"male",""))</f>
        <v/>
      </c>
      <c r="L168" s="104" t="str">
        <f>IF(P168="","",IF(ISERROR(MID(P168,FIND("male,",P168)+6,(FIND(")",P168)-(FIND("male,",P168)+6))))=TRUE,"missing/error",MID(P168,FIND("male,",P168)+6,(FIND(")",P168)-(FIND("male,",P168)+6)))))</f>
        <v/>
      </c>
      <c r="M168" s="105" t="str">
        <f>IF(I168="","",(MID(I168,(SEARCH("^^",SUBSTITUTE(I168," ","^^",LEN(I168)-LEN(SUBSTITUTE(I168," ","")))))+1,99)&amp;"_"&amp;LEFT(I168,FIND(" ",I168)-1)&amp;"_"&amp;J168))</f>
        <v/>
      </c>
      <c r="O168" s="96"/>
      <c r="P168" s="286"/>
      <c r="Q168" s="97" t="str">
        <f>IF(U168="","",Q$3)</f>
        <v/>
      </c>
      <c r="R168" s="98" t="str">
        <f>IF(U168="","",Q$1)</f>
        <v/>
      </c>
      <c r="S168" s="99" t="s">
        <v>286</v>
      </c>
      <c r="T168" s="100" t="s">
        <v>286</v>
      </c>
      <c r="U168" s="101" t="str">
        <f>IF(AB168="","",IF(ISNUMBER(SEARCH(":",AB168)),MID(AB168,FIND(":",AB168)+2,FIND("(",AB168)-FIND(":",AB168)-3),LEFT(AB168,FIND("(",AB168)-2)))</f>
        <v/>
      </c>
      <c r="V168" s="102" t="str">
        <f>IF(AB168="","",MID(AB168,FIND("(",AB168)+1,4))</f>
        <v/>
      </c>
      <c r="W168" s="103" t="str">
        <f>IF(ISNUMBER(SEARCH("*female*",AB168)),"female",IF(ISNUMBER(SEARCH("*male*",AB168)),"male",""))</f>
        <v/>
      </c>
      <c r="X168" s="104" t="str">
        <f>IF(AB168="","",IF(ISERROR(MID(AB168,FIND("male,",AB168)+6,(FIND(")",AB168)-(FIND("male,",AB168)+6))))=TRUE,"missing/error",MID(AB168,FIND("male,",AB168)+6,(FIND(")",AB168)-(FIND("male,",AB168)+6)))))</f>
        <v/>
      </c>
      <c r="Y168" s="105" t="str">
        <f>IF(U168="","",(MID(U168,(SEARCH("^^",SUBSTITUTE(U168," ","^^",LEN(U168)-LEN(SUBSTITUTE(U168," ","")))))+1,99)&amp;"_"&amp;LEFT(U168,FIND(" ",U168)-1)&amp;"_"&amp;V168))</f>
        <v/>
      </c>
      <c r="Z168" s="2" t="str">
        <f>IF(AB168="","",IF((LEN(AB168)-LEN(SUBSTITUTE(AB168,"male","")))/LEN("male")&gt;1,"!",IF(RIGHT(AB168,1)=")","",IF(RIGHT(AB168,2)=") ","",IF(RIGHT(AB168,2)=").","","!!")))))</f>
        <v/>
      </c>
      <c r="AA168" s="96"/>
      <c r="AB168" s="286"/>
      <c r="AC168" s="97" t="str">
        <f>IF(AG168="","",AC$3)</f>
        <v/>
      </c>
      <c r="AD168" s="98" t="str">
        <f>IF(AG168="","",AC$1)</f>
        <v/>
      </c>
      <c r="AE168" s="99"/>
      <c r="AF168" s="100"/>
      <c r="AG168" s="101" t="str">
        <f>IF(AN168="","",IF(ISNUMBER(SEARCH(":",AN168)),MID(AN168,FIND(":",AN168)+2,FIND("(",AN168)-FIND(":",AN168)-3),LEFT(AN168,FIND("(",AN168)-2)))</f>
        <v/>
      </c>
      <c r="AH168" s="102" t="str">
        <f>IF(AN168="","",MID(AN168,FIND("(",AN168)+1,4))</f>
        <v/>
      </c>
      <c r="AI168" s="103" t="str">
        <f>IF(ISNUMBER(SEARCH("*female*",AN168)),"female",IF(ISNUMBER(SEARCH("*male*",AN168)),"male",""))</f>
        <v/>
      </c>
      <c r="AJ168" s="104" t="str">
        <f>IF(AN168="","",IF(ISERROR(MID(AN168,FIND("male,",AN168)+6,(FIND(")",AN168)-(FIND("male,",AN168)+6))))=TRUE,"missing/error",MID(AN168,FIND("male,",AN168)+6,(FIND(")",AN168)-(FIND("male,",AN168)+6)))))</f>
        <v/>
      </c>
      <c r="AK168" s="105" t="str">
        <f>IF(AG168="","",(MID(AG168,(SEARCH("^^",SUBSTITUTE(AG168," ","^^",LEN(AG168)-LEN(SUBSTITUTE(AG168," ","")))))+1,99)&amp;"_"&amp;LEFT(AG168,FIND(" ",AG168)-1)&amp;"_"&amp;AH168))</f>
        <v/>
      </c>
      <c r="AM168" s="96"/>
      <c r="AN168" s="286"/>
      <c r="AO168" s="97" t="str">
        <f>IF(AS168="","",AO$3)</f>
        <v/>
      </c>
      <c r="AP168" s="98" t="str">
        <f>IF(AS168="","",AO$1)</f>
        <v/>
      </c>
      <c r="AQ168" s="99" t="s">
        <v>286</v>
      </c>
      <c r="AR168" s="100"/>
      <c r="AS168" s="101" t="str">
        <f>IF(AZ168="","",IF(ISNUMBER(SEARCH(":",AZ168)),MID(AZ168,FIND(":",AZ168)+2,FIND("(",AZ168)-FIND(":",AZ168)-3),LEFT(AZ168,FIND("(",AZ168)-2)))</f>
        <v/>
      </c>
      <c r="AT168" s="102" t="str">
        <f>IF(AZ168="","",MID(AZ168,FIND("(",AZ168)+1,4))</f>
        <v/>
      </c>
      <c r="AU168" s="103" t="str">
        <f>IF(ISNUMBER(SEARCH("*female*",AZ168)),"female",IF(ISNUMBER(SEARCH("*male*",AZ168)),"male",""))</f>
        <v/>
      </c>
      <c r="AV168" s="104" t="str">
        <f>IF(AZ168="","",IF(ISERROR(MID(AZ168,FIND("male,",AZ168)+6,(FIND(")",AZ168)-(FIND("male,",AZ168)+6))))=TRUE,"missing/error",MID(AZ168,FIND("male,",AZ168)+6,(FIND(")",AZ168)-(FIND("male,",AZ168)+6)))))</f>
        <v/>
      </c>
      <c r="AW168" s="105" t="str">
        <f>IF(AS168="","",(MID(AS168,(SEARCH("^^",SUBSTITUTE(AS168," ","^^",LEN(AS168)-LEN(SUBSTITUTE(AS168," ","")))))+1,99)&amp;"_"&amp;LEFT(AS168,FIND(" ",AS168)-1)&amp;"_"&amp;AT168))</f>
        <v/>
      </c>
      <c r="AX168" s="2" t="str">
        <f>IF(AZ168="","",IF((LEN(AZ168)-LEN(SUBSTITUTE(AZ168,"male","")))/LEN("male")&gt;1,"!",IF(RIGHT(AZ168,1)=")","",IF(RIGHT(AZ168,2)=") ","",IF(RIGHT(AZ168,2)=").","","!!")))))</f>
        <v/>
      </c>
      <c r="AY168" s="96"/>
      <c r="AZ168" s="286"/>
      <c r="BA168" s="97" t="str">
        <f>IF(BE168="","",BA$3)</f>
        <v/>
      </c>
      <c r="BB168" s="98" t="str">
        <f>IF(BE168="","",BA$1)</f>
        <v/>
      </c>
      <c r="BC168" s="99"/>
      <c r="BD168" s="100"/>
      <c r="BE168" s="101" t="str">
        <f>IF(BL168="","",IF(ISNUMBER(SEARCH(":",BL168)),MID(BL168,FIND(":",BL168)+2,FIND("(",BL168)-FIND(":",BL168)-3),LEFT(BL168,FIND("(",BL168)-2)))</f>
        <v/>
      </c>
      <c r="BF168" s="102" t="str">
        <f>IF(BL168="","",MID(BL168,FIND("(",BL168)+1,4))</f>
        <v/>
      </c>
      <c r="BG168" s="103" t="str">
        <f>IF(ISNUMBER(SEARCH("*female*",BL168)),"female",IF(ISNUMBER(SEARCH("*male*",BL168)),"male",""))</f>
        <v/>
      </c>
      <c r="BH168" s="104" t="str">
        <f>IF(BL168="","",IF(ISERROR(MID(BL168,FIND("male,",BL168)+6,(FIND(")",BL168)-(FIND("male,",BL168)+6))))=TRUE,"missing/error",MID(BL168,FIND("male,",BL168)+6,(FIND(")",BL168)-(FIND("male,",BL168)+6)))))</f>
        <v/>
      </c>
      <c r="BI168" s="105" t="str">
        <f>IF(BE168="","",(MID(BE168,(SEARCH("^^",SUBSTITUTE(BE168," ","^^",LEN(BE168)-LEN(SUBSTITUTE(BE168," ","")))))+1,99)&amp;"_"&amp;LEFT(BE168,FIND(" ",BE168)-1)&amp;"_"&amp;BF168))</f>
        <v/>
      </c>
      <c r="BJ168" s="2" t="str">
        <f>IF(BL168="","",IF((LEN(BL168)-LEN(SUBSTITUTE(BL168,"male","")))/LEN("male")&gt;1,"!",IF(RIGHT(BL168,1)=")","",IF(RIGHT(BL168,2)=") ","",IF(RIGHT(BL168,2)=").","","!!")))))</f>
        <v/>
      </c>
      <c r="BK168" s="96"/>
      <c r="BL168" s="286"/>
      <c r="BM168" s="97" t="str">
        <f>IF(BQ168="","",BM$3)</f>
        <v/>
      </c>
      <c r="BN168" s="98" t="str">
        <f>IF(BQ168="","",BM$1)</f>
        <v/>
      </c>
      <c r="BO168" s="99"/>
      <c r="BP168" s="100"/>
      <c r="BQ168" s="101" t="str">
        <f>IF(BX168="","",IF(ISNUMBER(SEARCH(":",BX168)),MID(BX168,FIND(":",BX168)+2,FIND("(",BX168)-FIND(":",BX168)-3),LEFT(BX168,FIND("(",BX168)-2)))</f>
        <v/>
      </c>
      <c r="BR168" s="102" t="str">
        <f>IF(BX168="","",MID(BX168,FIND("(",BX168)+1,4))</f>
        <v/>
      </c>
      <c r="BS168" s="103" t="str">
        <f>IF(ISNUMBER(SEARCH("*female*",BX168)),"female",IF(ISNUMBER(SEARCH("*male*",BX168)),"male",""))</f>
        <v/>
      </c>
      <c r="BT168" s="104" t="str">
        <f>IF(BX168="","",IF(ISERROR(MID(BX168,FIND("male,",BX168)+6,(FIND(")",BX168)-(FIND("male,",BX168)+6))))=TRUE,"missing/error",MID(BX168,FIND("male,",BX168)+6,(FIND(")",BX168)-(FIND("male,",BX168)+6)))))</f>
        <v/>
      </c>
      <c r="BU168" s="105" t="str">
        <f>IF(BQ168="","",(MID(BQ168,(SEARCH("^^",SUBSTITUTE(BQ168," ","^^",LEN(BQ168)-LEN(SUBSTITUTE(BQ168," ","")))))+1,99)&amp;"_"&amp;LEFT(BQ168,FIND(" ",BQ168)-1)&amp;"_"&amp;BR168))</f>
        <v/>
      </c>
      <c r="BV168" s="2" t="str">
        <f>IF(BX168="","",IF((LEN(BX168)-LEN(SUBSTITUTE(BX168,"male","")))/LEN("male")&gt;1,"!",IF(RIGHT(BX168,1)=")","",IF(RIGHT(BX168,2)=") ","",IF(RIGHT(BX168,2)=").","","!!")))))</f>
        <v/>
      </c>
      <c r="BW168" s="96"/>
      <c r="BX168" s="286"/>
      <c r="BY168" s="97" t="str">
        <f>IF(CC168="","",BY$3)</f>
        <v/>
      </c>
      <c r="BZ168" s="98" t="str">
        <f>IF(CC168="","",BY$1)</f>
        <v/>
      </c>
      <c r="CA168" s="99"/>
      <c r="CB168" s="100"/>
      <c r="CC168" s="101" t="str">
        <f>IF(CJ168="","",IF(ISNUMBER(SEARCH(":",CJ168)),MID(CJ168,FIND(":",CJ168)+2,FIND("(",CJ168)-FIND(":",CJ168)-3),LEFT(CJ168,FIND("(",CJ168)-2)))</f>
        <v/>
      </c>
      <c r="CD168" s="102" t="str">
        <f>IF(CJ168="","",MID(CJ168,FIND("(",CJ168)+1,4))</f>
        <v/>
      </c>
      <c r="CE168" s="103" t="str">
        <f>IF(ISNUMBER(SEARCH("*female*",CJ168)),"female",IF(ISNUMBER(SEARCH("*male*",CJ168)),"male",""))</f>
        <v/>
      </c>
      <c r="CF168" s="104" t="str">
        <f>IF(CJ168="","",IF(ISERROR(MID(CJ168,FIND("male,",CJ168)+6,(FIND(")",CJ168)-(FIND("male,",CJ168)+6))))=TRUE,"missing/error",MID(CJ168,FIND("male,",CJ168)+6,(FIND(")",CJ168)-(FIND("male,",CJ168)+6)))))</f>
        <v/>
      </c>
      <c r="CG168" s="105" t="str">
        <f>IF(CC168="","",(MID(CC168,(SEARCH("^^",SUBSTITUTE(CC168," ","^^",LEN(CC168)-LEN(SUBSTITUTE(CC168," ","")))))+1,99)&amp;"_"&amp;LEFT(CC168,FIND(" ",CC168)-1)&amp;"_"&amp;CD168))</f>
        <v/>
      </c>
      <c r="CH168" s="2" t="str">
        <f>IF(CJ168="","",IF((LEN(CJ168)-LEN(SUBSTITUTE(CJ168,"male","")))/LEN("male")&gt;1,"!",IF(RIGHT(CJ168,1)=")","",IF(RIGHT(CJ168,2)=") ","",IF(RIGHT(CJ168,2)=").","","!!")))))</f>
        <v/>
      </c>
      <c r="CI168" s="96"/>
      <c r="CJ168" s="286"/>
      <c r="CK168" s="97" t="str">
        <f>IF(CO168="","",CK$3)</f>
        <v/>
      </c>
      <c r="CL168" s="98" t="str">
        <f>IF(CO168="","",CK$1)</f>
        <v/>
      </c>
      <c r="CM168" s="99" t="s">
        <v>286</v>
      </c>
      <c r="CN168" s="100" t="s">
        <v>286</v>
      </c>
      <c r="CO168" s="101" t="str">
        <f>IF(CV168="","",IF(ISNUMBER(SEARCH(":",CV168)),MID(CV168,FIND(":",CV168)+2,FIND("(",CV168)-FIND(":",CV168)-3),LEFT(CV168,FIND("(",CV168)-2)))</f>
        <v/>
      </c>
      <c r="CP168" s="102" t="str">
        <f>IF(CV168="","",MID(CV168,FIND("(",CV168)+1,4))</f>
        <v/>
      </c>
      <c r="CQ168" s="103" t="str">
        <f>IF(ISNUMBER(SEARCH("*female*",CV168)),"female",IF(ISNUMBER(SEARCH("*male*",CV168)),"male",""))</f>
        <v/>
      </c>
      <c r="CR168" s="104" t="str">
        <f>IF(CV168="","",IF(ISERROR(MID(CV168,FIND("male,",CV168)+6,(FIND(")",CV168)-(FIND("male,",CV168)+6))))=TRUE,"missing/error",MID(CV168,FIND("male,",CV168)+6,(FIND(")",CV168)-(FIND("male,",CV168)+6)))))</f>
        <v/>
      </c>
      <c r="CS168" s="105" t="str">
        <f>IF(CO168="","",(MID(CO168,(SEARCH("^^",SUBSTITUTE(CO168," ","^^",LEN(CO168)-LEN(SUBSTITUTE(CO168," ","")))))+1,99)&amp;"_"&amp;LEFT(CO168,FIND(" ",CO168)-1)&amp;"_"&amp;CP168))</f>
        <v/>
      </c>
      <c r="CT168" s="2" t="str">
        <f>IF(CV168="","",IF((LEN(CV168)-LEN(SUBSTITUTE(CV168,"male","")))/LEN("male")&gt;1,"!",IF(RIGHT(CV168,1)=")","",IF(RIGHT(CV168,2)=") ","",IF(RIGHT(CV168,2)=").","","!!")))))</f>
        <v/>
      </c>
      <c r="CU168" s="96"/>
      <c r="CV168" s="286"/>
      <c r="CW168" s="97" t="str">
        <f>IF(DA168="","",CW$3)</f>
        <v/>
      </c>
      <c r="CX168" s="98" t="str">
        <f>IF(DA168="","",CW$1)</f>
        <v/>
      </c>
      <c r="CY168" s="99" t="s">
        <v>286</v>
      </c>
      <c r="CZ168" s="100" t="s">
        <v>286</v>
      </c>
      <c r="DA168" s="101" t="str">
        <f>IF(DH168="","",IF(ISNUMBER(SEARCH(":",DH168)),MID(DH168,FIND(":",DH168)+2,FIND("(",DH168)-FIND(":",DH168)-3),LEFT(DH168,FIND("(",DH168)-2)))</f>
        <v/>
      </c>
      <c r="DB168" s="102" t="str">
        <f>IF(DH168="","",MID(DH168,FIND("(",DH168)+1,4))</f>
        <v/>
      </c>
      <c r="DC168" s="103" t="str">
        <f>IF(ISNUMBER(SEARCH("*female*",DH168)),"female",IF(ISNUMBER(SEARCH("*male*",DH168)),"male",""))</f>
        <v/>
      </c>
      <c r="DD168" s="104" t="str">
        <f>IF(DH168="","",IF(ISERROR(MID(DH168,FIND("male,",DH168)+6,(FIND(")",DH168)-(FIND("male,",DH168)+6))))=TRUE,"missing/error",MID(DH168,FIND("male,",DH168)+6,(FIND(")",DH168)-(FIND("male,",DH168)+6)))))</f>
        <v/>
      </c>
      <c r="DE168" s="105" t="str">
        <f>IF(DA168="","",(MID(DA168,(SEARCH("^^",SUBSTITUTE(DA168," ","^^",LEN(DA168)-LEN(SUBSTITUTE(DA168," ","")))))+1,99)&amp;"_"&amp;LEFT(DA168,FIND(" ",DA168)-1)&amp;"_"&amp;DB168))</f>
        <v/>
      </c>
      <c r="DF168" s="2" t="str">
        <f>IF(DH168="","",IF((LEN(DH168)-LEN(SUBSTITUTE(DH168,"male","")))/LEN("male")&gt;1,"!",IF(RIGHT(DH168,1)=")","",IF(RIGHT(DH168,2)=") ","",IF(RIGHT(DH168,2)=").","","!!")))))</f>
        <v/>
      </c>
      <c r="DG168" s="96"/>
      <c r="DH168" s="286"/>
      <c r="DI168" s="97" t="str">
        <f>IF(DM168="","",DI$3)</f>
        <v/>
      </c>
      <c r="DJ168" s="98" t="str">
        <f>IF(DM168="","",DI$1)</f>
        <v/>
      </c>
      <c r="DK168" s="99"/>
      <c r="DL168" s="100"/>
      <c r="DM168" s="101" t="str">
        <f>IF(DT168="","",IF(ISNUMBER(SEARCH(":",DT168)),MID(DT168,FIND(":",DT168)+2,FIND("(",DT168)-FIND(":",DT168)-3),LEFT(DT168,FIND("(",DT168)-2)))</f>
        <v/>
      </c>
      <c r="DN168" s="102" t="str">
        <f>IF(DT168="","",MID(DT168,FIND("(",DT168)+1,4))</f>
        <v/>
      </c>
      <c r="DO168" s="103" t="str">
        <f>IF(ISNUMBER(SEARCH("*female*",DT168)),"female",IF(ISNUMBER(SEARCH("*male*",DT168)),"male",""))</f>
        <v/>
      </c>
      <c r="DP168" s="104" t="str">
        <f>IF(DT168="","",IF(ISERROR(MID(DT168,FIND("male,",DT168)+6,(FIND(")",DT168)-(FIND("male,",DT168)+6))))=TRUE,"missing/error",MID(DT168,FIND("male,",DT168)+6,(FIND(")",DT168)-(FIND("male,",DT168)+6)))))</f>
        <v/>
      </c>
      <c r="DQ168" s="105" t="str">
        <f>IF(DM168="","",(MID(DM168,(SEARCH("^^",SUBSTITUTE(DM168," ","^^",LEN(DM168)-LEN(SUBSTITUTE(DM168," ","")))))+1,99)&amp;"_"&amp;LEFT(DM168,FIND(" ",DM168)-1)&amp;"_"&amp;DN168))</f>
        <v/>
      </c>
      <c r="DR168" s="2" t="str">
        <f>IF(DT168="","",IF((LEN(DT168)-LEN(SUBSTITUTE(DT168,"male","")))/LEN("male")&gt;1,"!",IF(RIGHT(DT168,1)=")","",IF(RIGHT(DT168,2)=") ","",IF(RIGHT(DT168,2)=").","","!!")))))</f>
        <v/>
      </c>
      <c r="DS168" s="96"/>
      <c r="DT168" s="286"/>
      <c r="DU168" s="97" t="str">
        <f>IF(DY168="","",DU$3)</f>
        <v/>
      </c>
      <c r="DV168" s="98" t="str">
        <f>IF(DY168="","",DU$1)</f>
        <v/>
      </c>
      <c r="DW168" s="99"/>
      <c r="DX168" s="100"/>
      <c r="DY168" s="101" t="str">
        <f>IF(EF168="","",IF(ISNUMBER(SEARCH(":",EF168)),MID(EF168,FIND(":",EF168)+2,FIND("(",EF168)-FIND(":",EF168)-3),LEFT(EF168,FIND("(",EF168)-2)))</f>
        <v/>
      </c>
      <c r="DZ168" s="102" t="str">
        <f>IF(EF168="","",MID(EF168,FIND("(",EF168)+1,4))</f>
        <v/>
      </c>
      <c r="EA168" s="103" t="str">
        <f>IF(ISNUMBER(SEARCH("*female*",EF168)),"female",IF(ISNUMBER(SEARCH("*male*",EF168)),"male",""))</f>
        <v/>
      </c>
      <c r="EB168" s="104" t="str">
        <f>IF(EF168="","",IF(ISERROR(MID(EF168,FIND("male,",EF168)+6,(FIND(")",EF168)-(FIND("male,",EF168)+6))))=TRUE,"missing/error",MID(EF168,FIND("male,",EF168)+6,(FIND(")",EF168)-(FIND("male,",EF168)+6)))))</f>
        <v/>
      </c>
      <c r="EC168" s="105" t="str">
        <f>IF(DY168="","",(MID(DY168,(SEARCH("^^",SUBSTITUTE(DY168," ","^^",LEN(DY168)-LEN(SUBSTITUTE(DY168," ","")))))+1,99)&amp;"_"&amp;LEFT(DY168,FIND(" ",DY168)-1)&amp;"_"&amp;DZ168))</f>
        <v/>
      </c>
      <c r="EE168" s="96"/>
      <c r="EF168" s="286"/>
      <c r="EG168" s="97" t="str">
        <f>IF(EK168="","",EG$3)</f>
        <v/>
      </c>
      <c r="EH168" s="98" t="str">
        <f>IF(EK168="","",EG$1)</f>
        <v/>
      </c>
      <c r="EI168" s="99"/>
      <c r="EJ168" s="100"/>
      <c r="EK168" s="101" t="str">
        <f>IF(ER168="","",IF(ISNUMBER(SEARCH(":",ER168)),MID(ER168,FIND(":",ER168)+2,FIND("(",ER168)-FIND(":",ER168)-3),LEFT(ER168,FIND("(",ER168)-2)))</f>
        <v/>
      </c>
      <c r="EL168" s="102" t="str">
        <f>IF(ER168="","",MID(ER168,FIND("(",ER168)+1,4))</f>
        <v/>
      </c>
      <c r="EM168" s="103" t="str">
        <f>IF(ISNUMBER(SEARCH("*female*",ER168)),"female",IF(ISNUMBER(SEARCH("*male*",ER168)),"male",""))</f>
        <v/>
      </c>
      <c r="EN168" s="104" t="str">
        <f>IF(ER168="","",IF(ISERROR(MID(ER168,FIND("male,",ER168)+6,(FIND(")",ER168)-(FIND("male,",ER168)+6))))=TRUE,"missing/error",MID(ER168,FIND("male,",ER168)+6,(FIND(")",ER168)-(FIND("male,",ER168)+6)))))</f>
        <v/>
      </c>
      <c r="EO168" s="105" t="str">
        <f>IF(EK168="","",(MID(EK168,(SEARCH("^^",SUBSTITUTE(EK168," ","^^",LEN(EK168)-LEN(SUBSTITUTE(EK168," ","")))))+1,99)&amp;"_"&amp;LEFT(EK168,FIND(" ",EK168)-1)&amp;"_"&amp;EL168))</f>
        <v/>
      </c>
      <c r="EQ168" s="96"/>
      <c r="ER168" s="286"/>
      <c r="ES168" s="97" t="str">
        <f>IF(EW168="","",ES$3)</f>
        <v/>
      </c>
      <c r="ET168" s="98" t="str">
        <f>IF(EW168="","",ES$1)</f>
        <v/>
      </c>
      <c r="EU168" s="99"/>
      <c r="EV168" s="100"/>
      <c r="EW168" s="101" t="str">
        <f>IF(FD168="","",IF(ISNUMBER(SEARCH(":",FD168)),MID(FD168,FIND(":",FD168)+2,FIND("(",FD168)-FIND(":",FD168)-3),LEFT(FD168,FIND("(",FD168)-2)))</f>
        <v/>
      </c>
      <c r="EX168" s="102" t="str">
        <f>IF(FD168="","",MID(FD168,FIND("(",FD168)+1,4))</f>
        <v/>
      </c>
      <c r="EY168" s="103" t="str">
        <f>IF(ISNUMBER(SEARCH("*female*",FD168)),"female",IF(ISNUMBER(SEARCH("*male*",FD168)),"male",""))</f>
        <v/>
      </c>
      <c r="EZ168" s="104" t="str">
        <f>IF(FD168="","",IF(ISERROR(MID(FD168,FIND("male,",FD168)+6,(FIND(")",FD168)-(FIND("male,",FD168)+6))))=TRUE,"missing/error",MID(FD168,FIND("male,",FD168)+6,(FIND(")",FD168)-(FIND("male,",FD168)+6)))))</f>
        <v/>
      </c>
      <c r="FA168" s="105" t="str">
        <f>IF(EW168="","",(MID(EW168,(SEARCH("^^",SUBSTITUTE(EW168," ","^^",LEN(EW168)-LEN(SUBSTITUTE(EW168," ","")))))+1,99)&amp;"_"&amp;LEFT(EW168,FIND(" ",EW168)-1)&amp;"_"&amp;EX168))</f>
        <v/>
      </c>
      <c r="FB168" s="2" t="str">
        <f>IF(FD168="","",IF((LEN(FD168)-LEN(SUBSTITUTE(FD168,"male","")))/LEN("male")&gt;1,"!",IF(RIGHT(FD168,1)=")","",IF(RIGHT(FD168,2)=") ","",IF(RIGHT(FD168,2)=").","","!!")))))</f>
        <v/>
      </c>
      <c r="FC168" s="96"/>
      <c r="FD168" s="286"/>
      <c r="FE168" s="97" t="str">
        <f>IF(FI168="","",FE$3)</f>
        <v/>
      </c>
      <c r="FF168" s="98" t="str">
        <f>IF(FI168="","",FE$1)</f>
        <v/>
      </c>
      <c r="FG168" s="99"/>
      <c r="FH168" s="100"/>
      <c r="FI168" s="101" t="str">
        <f>IF(FP168="","",IF(ISNUMBER(SEARCH(":",FP168)),MID(FP168,FIND(":",FP168)+2,FIND("(",FP168)-FIND(":",FP168)-3),LEFT(FP168,FIND("(",FP168)-2)))</f>
        <v/>
      </c>
      <c r="FJ168" s="102" t="str">
        <f>IF(FP168="","",MID(FP168,FIND("(",FP168)+1,4))</f>
        <v/>
      </c>
      <c r="FK168" s="103" t="str">
        <f>IF(ISNUMBER(SEARCH("*female*",FP168)),"female",IF(ISNUMBER(SEARCH("*male*",FP168)),"male",""))</f>
        <v/>
      </c>
      <c r="FL168" s="104" t="str">
        <f>IF(FP168="","",IF(ISERROR(MID(FP168,FIND("male,",FP168)+6,(FIND(")",FP168)-(FIND("male,",FP168)+6))))=TRUE,"missing/error",MID(FP168,FIND("male,",FP168)+6,(FIND(")",FP168)-(FIND("male,",FP168)+6)))))</f>
        <v/>
      </c>
      <c r="FM168" s="105" t="str">
        <f>IF(FI168="","",(MID(FI168,(SEARCH("^^",SUBSTITUTE(FI168," ","^^",LEN(FI168)-LEN(SUBSTITUTE(FI168," ","")))))+1,99)&amp;"_"&amp;LEFT(FI168,FIND(" ",FI168)-1)&amp;"_"&amp;FJ168))</f>
        <v/>
      </c>
      <c r="FO168" s="96"/>
      <c r="FP168" s="286"/>
      <c r="FQ168" s="97" t="str">
        <f>IF(FU168="","",FQ$3)</f>
        <v/>
      </c>
      <c r="FR168" s="98" t="str">
        <f>IF(FU168="","",FQ$1)</f>
        <v/>
      </c>
      <c r="FS168" s="99"/>
      <c r="FT168" s="100"/>
      <c r="FU168" s="101" t="str">
        <f>IF(GB168="","",IF(ISNUMBER(SEARCH(":",GB168)),MID(GB168,FIND(":",GB168)+2,FIND("(",GB168)-FIND(":",GB168)-3),LEFT(GB168,FIND("(",GB168)-2)))</f>
        <v/>
      </c>
      <c r="FV168" s="102" t="str">
        <f>IF(GB168="","",MID(GB168,FIND("(",GB168)+1,4))</f>
        <v/>
      </c>
      <c r="FW168" s="103" t="str">
        <f>IF(ISNUMBER(SEARCH("*female*",GB168)),"female",IF(ISNUMBER(SEARCH("*male*",GB168)),"male",""))</f>
        <v/>
      </c>
      <c r="FX168" s="104" t="str">
        <f>IF(GB168="","",IF(ISERROR(MID(GB168,FIND("male,",GB168)+6,(FIND(")",GB168)-(FIND("male,",GB168)+6))))=TRUE,"missing/error",MID(GB168,FIND("male,",GB168)+6,(FIND(")",GB168)-(FIND("male,",GB168)+6)))))</f>
        <v/>
      </c>
      <c r="FY168" s="105" t="str">
        <f>IF(FU168="","",(MID(FU168,(SEARCH("^^",SUBSTITUTE(FU168," ","^^",LEN(FU168)-LEN(SUBSTITUTE(FU168," ","")))))+1,99)&amp;"_"&amp;LEFT(FU168,FIND(" ",FU168)-1)&amp;"_"&amp;FV168))</f>
        <v/>
      </c>
      <c r="GA168" s="96"/>
      <c r="GB168" s="286"/>
      <c r="GC168" s="97" t="str">
        <f>IF(GG168="","",GC$3)</f>
        <v/>
      </c>
      <c r="GD168" s="98" t="str">
        <f>IF(GG168="","",GC$1)</f>
        <v/>
      </c>
      <c r="GE168" s="99" t="s">
        <v>286</v>
      </c>
      <c r="GF168" s="100" t="s">
        <v>286</v>
      </c>
      <c r="GG168" s="101" t="str">
        <f>IF(GN168="","",IF(ISNUMBER(SEARCH(":",GN168)),MID(GN168,FIND(":",GN168)+2,FIND("(",GN168)-FIND(":",GN168)-3),LEFT(GN168,FIND("(",GN168)-2)))</f>
        <v/>
      </c>
      <c r="GH168" s="102" t="str">
        <f>IF(GN168="","",MID(GN168,FIND("(",GN168)+1,4))</f>
        <v/>
      </c>
      <c r="GI168" s="103" t="str">
        <f>IF(ISNUMBER(SEARCH("*female*",GN168)),"female",IF(ISNUMBER(SEARCH("*male*",GN168)),"male",""))</f>
        <v/>
      </c>
      <c r="GJ168" s="104" t="str">
        <f>IF(GN168="","",IF(ISERROR(MID(GN168,FIND("male,",GN168)+6,(FIND(")",GN168)-(FIND("male,",GN168)+6))))=TRUE,"missing/error",MID(GN168,FIND("male,",GN168)+6,(FIND(")",GN168)-(FIND("male,",GN168)+6)))))</f>
        <v/>
      </c>
      <c r="GK168" s="105" t="str">
        <f>IF(GG168="","",(MID(GG168,(SEARCH("^^",SUBSTITUTE(GG168," ","^^",LEN(GG168)-LEN(SUBSTITUTE(GG168," ","")))))+1,99)&amp;"_"&amp;LEFT(GG168,FIND(" ",GG168)-1)&amp;"_"&amp;GH168))</f>
        <v/>
      </c>
      <c r="GL168" s="2" t="str">
        <f>IF(GN168="","",IF((LEN(GN168)-LEN(SUBSTITUTE(GN168,"male","")))/LEN("male")&gt;1,"!",IF(RIGHT(GN168,1)=")","",IF(RIGHT(GN168,2)=") ","",IF(RIGHT(GN168,2)=").","","!!")))))</f>
        <v/>
      </c>
      <c r="GM168" s="96"/>
      <c r="GN168" s="286"/>
      <c r="GO168" s="97" t="str">
        <f t="shared" si="646"/>
        <v/>
      </c>
      <c r="GP168" s="98" t="str">
        <f t="shared" si="647"/>
        <v/>
      </c>
      <c r="GQ168" s="99" t="str">
        <f t="shared" si="675"/>
        <v/>
      </c>
      <c r="GR168" s="100" t="str">
        <f t="shared" si="674"/>
        <v/>
      </c>
      <c r="GS168" s="101" t="str">
        <f t="shared" si="648"/>
        <v/>
      </c>
      <c r="GT168" s="102" t="str">
        <f t="shared" si="649"/>
        <v/>
      </c>
      <c r="GU168" s="103" t="str">
        <f t="shared" si="650"/>
        <v/>
      </c>
      <c r="GV168" s="104" t="str">
        <f t="shared" si="651"/>
        <v/>
      </c>
      <c r="GW168" s="105" t="str">
        <f t="shared" si="652"/>
        <v/>
      </c>
      <c r="GX168" s="2" t="str">
        <f t="shared" si="653"/>
        <v/>
      </c>
      <c r="GY168" s="96"/>
      <c r="GZ168" s="286"/>
      <c r="HA168" s="97">
        <f t="shared" si="654"/>
        <v>43465</v>
      </c>
      <c r="HB168" s="98" t="str">
        <f t="shared" si="655"/>
        <v>Gentiloni I</v>
      </c>
      <c r="HC168" s="293">
        <f t="shared" si="693"/>
        <v>42716</v>
      </c>
      <c r="HD168" s="293">
        <f t="shared" si="694"/>
        <v>43465</v>
      </c>
      <c r="HE168" s="101" t="str">
        <f t="shared" si="656"/>
        <v>Luca Lotti</v>
      </c>
      <c r="HF168" s="102" t="str">
        <f t="shared" si="657"/>
        <v>1982</v>
      </c>
      <c r="HG168" s="103" t="str">
        <f t="shared" si="658"/>
        <v>male</v>
      </c>
      <c r="HH168" s="104" t="str">
        <f t="shared" si="659"/>
        <v>it_pd01</v>
      </c>
      <c r="HI168" s="105" t="str">
        <f t="shared" si="660"/>
        <v>Lotti_Luca_1982</v>
      </c>
      <c r="HJ168" s="2" t="str">
        <f t="shared" si="661"/>
        <v/>
      </c>
      <c r="HK168" s="96"/>
      <c r="HL168" s="2" t="s">
        <v>2551</v>
      </c>
      <c r="HM168" s="97" t="str">
        <f t="shared" si="678"/>
        <v/>
      </c>
      <c r="HN168" s="98" t="str">
        <f t="shared" si="679"/>
        <v/>
      </c>
      <c r="HO168" s="293" t="str">
        <f t="shared" si="672"/>
        <v/>
      </c>
      <c r="HP168" s="293" t="str">
        <f t="shared" si="673"/>
        <v/>
      </c>
      <c r="HQ168" s="101" t="str">
        <f t="shared" si="680"/>
        <v/>
      </c>
      <c r="HR168" s="102" t="str">
        <f t="shared" si="681"/>
        <v/>
      </c>
      <c r="HS168" s="103" t="str">
        <f t="shared" si="682"/>
        <v/>
      </c>
      <c r="HT168" s="104" t="str">
        <f t="shared" si="632"/>
        <v/>
      </c>
      <c r="HU168" s="105" t="str">
        <f t="shared" si="683"/>
        <v/>
      </c>
      <c r="HV168" s="2" t="str">
        <f t="shared" si="684"/>
        <v/>
      </c>
      <c r="HW168" s="96"/>
      <c r="HX168" s="286"/>
      <c r="HY168" s="97" t="str">
        <f t="shared" si="685"/>
        <v/>
      </c>
      <c r="HZ168" s="98" t="str">
        <f t="shared" si="686"/>
        <v/>
      </c>
      <c r="IA168" s="293" t="str">
        <f t="shared" si="642"/>
        <v/>
      </c>
      <c r="IB168" s="293" t="str">
        <f t="shared" si="643"/>
        <v/>
      </c>
      <c r="IC168" s="101" t="str">
        <f t="shared" si="687"/>
        <v/>
      </c>
      <c r="ID168" s="102" t="str">
        <f t="shared" si="688"/>
        <v/>
      </c>
      <c r="IE168" s="103" t="str">
        <f t="shared" si="689"/>
        <v/>
      </c>
      <c r="IF168" s="104" t="str">
        <f t="shared" si="690"/>
        <v/>
      </c>
      <c r="IG168" s="105" t="str">
        <f t="shared" si="691"/>
        <v/>
      </c>
      <c r="IH168" s="2" t="str">
        <f t="shared" si="692"/>
        <v/>
      </c>
      <c r="II168" s="96"/>
      <c r="IJ168" s="286"/>
      <c r="IK168" s="291" t="str">
        <f t="shared" si="662"/>
        <v/>
      </c>
      <c r="IL168" s="292" t="str">
        <f t="shared" si="663"/>
        <v/>
      </c>
      <c r="IM168" s="293" t="str">
        <f t="shared" si="664"/>
        <v/>
      </c>
      <c r="IN168" s="293" t="str">
        <f t="shared" si="665"/>
        <v/>
      </c>
      <c r="IO168" s="294" t="str">
        <f t="shared" si="666"/>
        <v/>
      </c>
      <c r="IP168" s="295" t="str">
        <f t="shared" si="667"/>
        <v/>
      </c>
      <c r="IQ168" s="296" t="str">
        <f t="shared" si="668"/>
        <v/>
      </c>
      <c r="IR168" s="297" t="str">
        <f t="shared" si="669"/>
        <v/>
      </c>
      <c r="IS168" s="298" t="str">
        <f t="shared" si="670"/>
        <v/>
      </c>
      <c r="IT168" s="299" t="str">
        <f t="shared" si="671"/>
        <v/>
      </c>
      <c r="IU168" s="300"/>
      <c r="IV168" s="286"/>
      <c r="IW168" s="97" t="str">
        <f t="shared" si="635"/>
        <v/>
      </c>
      <c r="IX168" s="98" t="str">
        <f t="shared" si="636"/>
        <v/>
      </c>
      <c r="IY168" s="293" t="str">
        <f t="shared" si="633"/>
        <v/>
      </c>
      <c r="IZ168" s="293" t="str">
        <f t="shared" si="634"/>
        <v/>
      </c>
      <c r="JA168" s="101" t="str">
        <f t="shared" si="637"/>
        <v/>
      </c>
      <c r="JB168" s="102" t="str">
        <f t="shared" si="638"/>
        <v/>
      </c>
      <c r="JC168" s="103" t="str">
        <f t="shared" si="639"/>
        <v/>
      </c>
      <c r="JD168" s="104" t="str">
        <f t="shared" si="640"/>
        <v/>
      </c>
      <c r="JE168" s="105" t="str">
        <f t="shared" si="641"/>
        <v/>
      </c>
      <c r="JG168" s="4"/>
      <c r="JI168" s="106"/>
      <c r="JJ168" s="107"/>
      <c r="JK168" s="99"/>
      <c r="JL168" s="4"/>
      <c r="JM168" s="108"/>
      <c r="JN168" s="109"/>
      <c r="JO168" s="110"/>
      <c r="JP168" s="104"/>
      <c r="JQ168" s="111"/>
      <c r="JS168" s="4"/>
      <c r="JU168" s="106"/>
      <c r="JV168" s="107"/>
      <c r="JW168" s="99"/>
      <c r="JX168" s="4"/>
      <c r="JY168" s="108"/>
      <c r="JZ168" s="109"/>
      <c r="KA168" s="110"/>
      <c r="KB168" s="104"/>
      <c r="KC168" s="111"/>
      <c r="KE168" s="4"/>
    </row>
    <row r="169" spans="1:292" ht="13.5" customHeight="1" x14ac:dyDescent="0.2">
      <c r="A169" s="21"/>
      <c r="B169" s="2" t="s">
        <v>2702</v>
      </c>
      <c r="C169" s="2" t="s">
        <v>2703</v>
      </c>
      <c r="E169" s="97"/>
      <c r="F169" s="98"/>
      <c r="G169" s="99"/>
      <c r="H169" s="100"/>
      <c r="I169" s="101"/>
      <c r="J169" s="102"/>
      <c r="K169" s="103"/>
      <c r="L169" s="104"/>
      <c r="M169" s="105"/>
      <c r="O169" s="96"/>
      <c r="P169" s="286"/>
      <c r="Q169" s="97"/>
      <c r="R169" s="98"/>
      <c r="S169" s="99"/>
      <c r="T169" s="100"/>
      <c r="U169" s="101"/>
      <c r="V169" s="102"/>
      <c r="W169" s="103"/>
      <c r="X169" s="104"/>
      <c r="Y169" s="105"/>
      <c r="AA169" s="96"/>
      <c r="AB169" s="286"/>
      <c r="AC169" s="97"/>
      <c r="AD169" s="98"/>
      <c r="AE169" s="99"/>
      <c r="AF169" s="100"/>
      <c r="AG169" s="101"/>
      <c r="AH169" s="102"/>
      <c r="AI169" s="103"/>
      <c r="AJ169" s="104"/>
      <c r="AK169" s="105"/>
      <c r="AM169" s="96"/>
      <c r="AN169" s="286"/>
      <c r="AO169" s="97"/>
      <c r="AP169" s="98"/>
      <c r="AQ169" s="99"/>
      <c r="AR169" s="100"/>
      <c r="AS169" s="101"/>
      <c r="AT169" s="102"/>
      <c r="AU169" s="103"/>
      <c r="AV169" s="104"/>
      <c r="AW169" s="105"/>
      <c r="AY169" s="96"/>
      <c r="AZ169" s="286"/>
      <c r="BA169" s="97"/>
      <c r="BB169" s="98"/>
      <c r="BC169" s="99"/>
      <c r="BD169" s="100"/>
      <c r="BE169" s="101"/>
      <c r="BF169" s="102"/>
      <c r="BG169" s="103"/>
      <c r="BH169" s="104"/>
      <c r="BI169" s="105"/>
      <c r="BK169" s="96"/>
      <c r="BL169" s="286"/>
      <c r="BM169" s="97"/>
      <c r="BN169" s="98"/>
      <c r="BO169" s="99"/>
      <c r="BP169" s="100"/>
      <c r="BQ169" s="101"/>
      <c r="BR169" s="102"/>
      <c r="BS169" s="103"/>
      <c r="BT169" s="104"/>
      <c r="BU169" s="105"/>
      <c r="BW169" s="96"/>
      <c r="BX169" s="286"/>
      <c r="BY169" s="97"/>
      <c r="BZ169" s="98"/>
      <c r="CA169" s="99"/>
      <c r="CB169" s="100"/>
      <c r="CC169" s="101"/>
      <c r="CD169" s="102"/>
      <c r="CE169" s="103"/>
      <c r="CF169" s="104"/>
      <c r="CG169" s="105"/>
      <c r="CI169" s="96"/>
      <c r="CJ169" s="286"/>
      <c r="CK169" s="97"/>
      <c r="CL169" s="98"/>
      <c r="CM169" s="99"/>
      <c r="CN169" s="100"/>
      <c r="CO169" s="101"/>
      <c r="CP169" s="102"/>
      <c r="CQ169" s="103"/>
      <c r="CR169" s="104"/>
      <c r="CS169" s="105"/>
      <c r="CU169" s="96"/>
      <c r="CV169" s="286"/>
      <c r="CW169" s="97"/>
      <c r="CX169" s="98"/>
      <c r="CY169" s="99"/>
      <c r="CZ169" s="100"/>
      <c r="DA169" s="101"/>
      <c r="DB169" s="102"/>
      <c r="DC169" s="103"/>
      <c r="DD169" s="104"/>
      <c r="DE169" s="105"/>
      <c r="DG169" s="96"/>
      <c r="DH169" s="286"/>
      <c r="DI169" s="97"/>
      <c r="DJ169" s="98"/>
      <c r="DK169" s="99"/>
      <c r="DL169" s="100"/>
      <c r="DM169" s="101"/>
      <c r="DN169" s="102"/>
      <c r="DO169" s="103"/>
      <c r="DP169" s="104"/>
      <c r="DQ169" s="105"/>
      <c r="DS169" s="96"/>
      <c r="DT169" s="286"/>
      <c r="DU169" s="97"/>
      <c r="DV169" s="98"/>
      <c r="DW169" s="99"/>
      <c r="DX169" s="100"/>
      <c r="DY169" s="101"/>
      <c r="DZ169" s="102"/>
      <c r="EA169" s="103"/>
      <c r="EB169" s="104"/>
      <c r="EC169" s="105"/>
      <c r="EE169" s="96"/>
      <c r="EF169" s="286"/>
      <c r="EG169" s="97"/>
      <c r="EH169" s="98"/>
      <c r="EI169" s="99"/>
      <c r="EJ169" s="100"/>
      <c r="EK169" s="101"/>
      <c r="EL169" s="102"/>
      <c r="EM169" s="103"/>
      <c r="EN169" s="104"/>
      <c r="EO169" s="105"/>
      <c r="EQ169" s="96"/>
      <c r="ER169" s="286"/>
      <c r="ES169" s="97"/>
      <c r="ET169" s="98"/>
      <c r="EU169" s="99"/>
      <c r="EV169" s="100"/>
      <c r="EW169" s="101"/>
      <c r="EX169" s="102"/>
      <c r="EY169" s="103"/>
      <c r="EZ169" s="104"/>
      <c r="FA169" s="105"/>
      <c r="FC169" s="96"/>
      <c r="FD169" s="286"/>
      <c r="FE169" s="97"/>
      <c r="FF169" s="98"/>
      <c r="FG169" s="99"/>
      <c r="FH169" s="100"/>
      <c r="FI169" s="101"/>
      <c r="FJ169" s="102"/>
      <c r="FK169" s="103"/>
      <c r="FL169" s="104"/>
      <c r="FM169" s="105"/>
      <c r="FO169" s="96"/>
      <c r="FP169" s="286"/>
      <c r="FQ169" s="97"/>
      <c r="FR169" s="98"/>
      <c r="FS169" s="99"/>
      <c r="FT169" s="100"/>
      <c r="FU169" s="101"/>
      <c r="FV169" s="102"/>
      <c r="FW169" s="103"/>
      <c r="FX169" s="104"/>
      <c r="FY169" s="105"/>
      <c r="GA169" s="96"/>
      <c r="GB169" s="286"/>
      <c r="GC169" s="97"/>
      <c r="GD169" s="98"/>
      <c r="GE169" s="99"/>
      <c r="GF169" s="100"/>
      <c r="GG169" s="101"/>
      <c r="GH169" s="102"/>
      <c r="GI169" s="103"/>
      <c r="GJ169" s="104"/>
      <c r="GK169" s="105"/>
      <c r="GM169" s="96"/>
      <c r="GN169" s="286"/>
      <c r="GO169" s="97"/>
      <c r="GP169" s="98"/>
      <c r="GQ169" s="99"/>
      <c r="GR169" s="100"/>
      <c r="GS169" s="101"/>
      <c r="GT169" s="102"/>
      <c r="GU169" s="103"/>
      <c r="GV169" s="104"/>
      <c r="GW169" s="105"/>
      <c r="GY169" s="96"/>
      <c r="GZ169" s="286"/>
      <c r="HA169" s="97"/>
      <c r="HB169" s="98"/>
      <c r="HC169" s="293" t="str">
        <f t="shared" si="693"/>
        <v/>
      </c>
      <c r="HD169" s="293" t="str">
        <f t="shared" si="694"/>
        <v/>
      </c>
      <c r="HE169" s="101"/>
      <c r="HF169" s="102"/>
      <c r="HG169" s="103"/>
      <c r="HH169" s="104"/>
      <c r="HI169" s="105"/>
      <c r="HK169" s="96"/>
      <c r="HM169" s="97"/>
      <c r="HN169" s="98"/>
      <c r="HO169" s="293" t="str">
        <f t="shared" si="672"/>
        <v/>
      </c>
      <c r="HP169" s="293" t="str">
        <f t="shared" si="673"/>
        <v/>
      </c>
      <c r="HQ169" s="101"/>
      <c r="HR169" s="102"/>
      <c r="HS169" s="103"/>
      <c r="HT169" s="104" t="str">
        <f t="shared" si="632"/>
        <v/>
      </c>
      <c r="HU169" s="105"/>
      <c r="HW169" s="96"/>
      <c r="HX169" s="286"/>
      <c r="HY169" s="97"/>
      <c r="HZ169" s="98"/>
      <c r="IA169" s="293" t="str">
        <f t="shared" si="642"/>
        <v/>
      </c>
      <c r="IB169" s="293" t="str">
        <f t="shared" si="643"/>
        <v/>
      </c>
      <c r="IC169" s="101"/>
      <c r="ID169" s="102"/>
      <c r="IE169" s="103"/>
      <c r="IF169" s="104"/>
      <c r="IG169" s="105"/>
      <c r="II169" s="96"/>
      <c r="IJ169" s="286"/>
      <c r="IK169" s="291"/>
      <c r="IL169" s="292"/>
      <c r="IM169" s="293"/>
      <c r="IN169" s="293"/>
      <c r="IO169" s="294"/>
      <c r="IP169" s="295"/>
      <c r="IQ169" s="296"/>
      <c r="IR169" s="297"/>
      <c r="IS169" s="298"/>
      <c r="IT169" s="299"/>
      <c r="IU169" s="300"/>
      <c r="IV169" s="286"/>
      <c r="IW169" s="97">
        <f t="shared" si="635"/>
        <v>44926</v>
      </c>
      <c r="IX169" s="98" t="str">
        <f t="shared" si="636"/>
        <v>Meloni I</v>
      </c>
      <c r="IY169" s="293">
        <f t="shared" si="633"/>
        <v>44856</v>
      </c>
      <c r="IZ169" s="293">
        <f t="shared" si="634"/>
        <v>44926</v>
      </c>
      <c r="JA169" s="101" t="str">
        <f t="shared" si="637"/>
        <v>Andrea Abodi</v>
      </c>
      <c r="JB169" s="102" t="str">
        <f t="shared" si="638"/>
        <v>1960</v>
      </c>
      <c r="JC169" s="103" t="str">
        <f t="shared" si="639"/>
        <v>male</v>
      </c>
      <c r="JD169" s="104" t="str">
        <f t="shared" si="640"/>
        <v>it_independent01</v>
      </c>
      <c r="JE169" s="105" t="str">
        <f t="shared" si="641"/>
        <v>Abodi_Andrea_1960</v>
      </c>
      <c r="JG169" s="4"/>
      <c r="JH169" s="2" t="s">
        <v>2704</v>
      </c>
      <c r="JI169" s="106"/>
      <c r="JJ169" s="107"/>
      <c r="JK169" s="99"/>
      <c r="JL169" s="4"/>
      <c r="JM169" s="108"/>
      <c r="JN169" s="109"/>
      <c r="JO169" s="110"/>
      <c r="JP169" s="104"/>
      <c r="JQ169" s="111"/>
      <c r="JS169" s="4"/>
      <c r="JU169" s="106"/>
      <c r="JV169" s="107"/>
      <c r="JW169" s="99"/>
      <c r="JX169" s="4"/>
      <c r="JY169" s="108"/>
      <c r="JZ169" s="109"/>
      <c r="KA169" s="110"/>
      <c r="KB169" s="104"/>
      <c r="KC169" s="111"/>
      <c r="KE169" s="4"/>
    </row>
    <row r="170" spans="1:292" ht="13.5" customHeight="1" x14ac:dyDescent="0.2">
      <c r="A170" s="21"/>
      <c r="B170" s="2" t="s">
        <v>482</v>
      </c>
      <c r="C170" s="2" t="s">
        <v>483</v>
      </c>
      <c r="E170" s="97">
        <v>33340</v>
      </c>
      <c r="F170" s="98" t="s">
        <v>288</v>
      </c>
      <c r="G170" s="99">
        <v>32711</v>
      </c>
      <c r="H170" s="100">
        <v>33081</v>
      </c>
      <c r="I170" s="101" t="s">
        <v>1162</v>
      </c>
      <c r="J170" s="102" t="s">
        <v>587</v>
      </c>
      <c r="K170" s="103" t="s">
        <v>531</v>
      </c>
      <c r="L170" s="104" t="s">
        <v>1328</v>
      </c>
      <c r="M170" s="105" t="s">
        <v>1163</v>
      </c>
      <c r="P170" s="286"/>
      <c r="Q170" s="97">
        <v>33718</v>
      </c>
      <c r="R170" s="98" t="s">
        <v>507</v>
      </c>
      <c r="S170" s="99">
        <v>33340</v>
      </c>
      <c r="T170" s="100">
        <v>33718</v>
      </c>
      <c r="U170" s="101" t="s">
        <v>529</v>
      </c>
      <c r="V170" s="102" t="s">
        <v>530</v>
      </c>
      <c r="W170" s="103" t="s">
        <v>531</v>
      </c>
      <c r="X170" s="104" t="s">
        <v>1328</v>
      </c>
      <c r="Y170" s="105" t="s">
        <v>533</v>
      </c>
      <c r="Z170" s="2" t="s">
        <v>286</v>
      </c>
      <c r="AA170" s="96"/>
      <c r="AB170" s="286"/>
      <c r="AC170" s="97">
        <v>34056</v>
      </c>
      <c r="AD170" s="98" t="s">
        <v>508</v>
      </c>
      <c r="AE170" s="99">
        <v>33783</v>
      </c>
      <c r="AF170" s="100">
        <v>34056</v>
      </c>
      <c r="AG170" s="101" t="s">
        <v>1007</v>
      </c>
      <c r="AH170" s="102" t="s">
        <v>629</v>
      </c>
      <c r="AI170" s="103" t="s">
        <v>531</v>
      </c>
      <c r="AJ170" s="104" t="s">
        <v>1434</v>
      </c>
      <c r="AK170" s="105" t="s">
        <v>1008</v>
      </c>
      <c r="AM170" s="96"/>
      <c r="AN170" s="286" t="s">
        <v>1197</v>
      </c>
      <c r="AO170" s="97" t="s">
        <v>286</v>
      </c>
      <c r="AP170" s="98" t="s">
        <v>286</v>
      </c>
      <c r="AQ170" s="99" t="s">
        <v>286</v>
      </c>
      <c r="AR170" s="100" t="s">
        <v>286</v>
      </c>
      <c r="AS170" s="101" t="s">
        <v>286</v>
      </c>
      <c r="AT170" s="102" t="s">
        <v>286</v>
      </c>
      <c r="AU170" s="103" t="s">
        <v>286</v>
      </c>
      <c r="AV170" s="104" t="s">
        <v>286</v>
      </c>
      <c r="AW170" s="105" t="s">
        <v>286</v>
      </c>
      <c r="AX170" s="2" t="s">
        <v>286</v>
      </c>
      <c r="AY170" s="96"/>
      <c r="AZ170" s="286"/>
      <c r="BA170" s="97" t="s">
        <v>286</v>
      </c>
      <c r="BB170" s="98" t="s">
        <v>286</v>
      </c>
      <c r="BC170" s="99" t="s">
        <v>286</v>
      </c>
      <c r="BD170" s="100" t="s">
        <v>286</v>
      </c>
      <c r="BE170" s="101" t="s">
        <v>286</v>
      </c>
      <c r="BF170" s="102" t="s">
        <v>286</v>
      </c>
      <c r="BG170" s="103" t="s">
        <v>286</v>
      </c>
      <c r="BH170" s="104" t="s">
        <v>286</v>
      </c>
      <c r="BI170" s="105" t="s">
        <v>286</v>
      </c>
      <c r="BJ170" s="2" t="s">
        <v>286</v>
      </c>
      <c r="BK170" s="96"/>
      <c r="BL170" s="286"/>
      <c r="BM170" s="97" t="s">
        <v>286</v>
      </c>
      <c r="BN170" s="98" t="s">
        <v>286</v>
      </c>
      <c r="BO170" s="99" t="s">
        <v>286</v>
      </c>
      <c r="BP170" s="100" t="s">
        <v>286</v>
      </c>
      <c r="BQ170" s="101" t="s">
        <v>286</v>
      </c>
      <c r="BR170" s="102" t="s">
        <v>286</v>
      </c>
      <c r="BS170" s="103" t="s">
        <v>286</v>
      </c>
      <c r="BT170" s="104" t="s">
        <v>286</v>
      </c>
      <c r="BU170" s="105" t="s">
        <v>286</v>
      </c>
      <c r="BV170" s="2" t="s">
        <v>286</v>
      </c>
      <c r="BW170" s="96"/>
      <c r="BX170" s="286"/>
      <c r="BY170" s="97" t="s">
        <v>286</v>
      </c>
      <c r="BZ170" s="98" t="s">
        <v>286</v>
      </c>
      <c r="CA170" s="99" t="s">
        <v>286</v>
      </c>
      <c r="CB170" s="100" t="s">
        <v>286</v>
      </c>
      <c r="CC170" s="101" t="s">
        <v>286</v>
      </c>
      <c r="CD170" s="102" t="s">
        <v>286</v>
      </c>
      <c r="CE170" s="103" t="s">
        <v>286</v>
      </c>
      <c r="CF170" s="104" t="s">
        <v>286</v>
      </c>
      <c r="CG170" s="105" t="s">
        <v>286</v>
      </c>
      <c r="CH170" s="2" t="s">
        <v>286</v>
      </c>
      <c r="CI170" s="96"/>
      <c r="CJ170" s="286"/>
      <c r="CK170" s="97" t="s">
        <v>286</v>
      </c>
      <c r="CL170" s="98" t="s">
        <v>286</v>
      </c>
      <c r="CM170" s="99" t="s">
        <v>286</v>
      </c>
      <c r="CN170" s="100" t="s">
        <v>286</v>
      </c>
      <c r="CO170" s="101" t="s">
        <v>286</v>
      </c>
      <c r="CP170" s="102" t="s">
        <v>286</v>
      </c>
      <c r="CQ170" s="103" t="s">
        <v>286</v>
      </c>
      <c r="CR170" s="104" t="s">
        <v>286</v>
      </c>
      <c r="CS170" s="105" t="s">
        <v>286</v>
      </c>
      <c r="CT170" s="2" t="s">
        <v>286</v>
      </c>
      <c r="CU170" s="96"/>
      <c r="CV170" s="286"/>
      <c r="CW170" s="97" t="s">
        <v>286</v>
      </c>
      <c r="CX170" s="98" t="s">
        <v>286</v>
      </c>
      <c r="CY170" s="99" t="s">
        <v>286</v>
      </c>
      <c r="CZ170" s="100" t="s">
        <v>286</v>
      </c>
      <c r="DA170" s="101" t="s">
        <v>286</v>
      </c>
      <c r="DB170" s="102" t="s">
        <v>286</v>
      </c>
      <c r="DC170" s="103" t="s">
        <v>286</v>
      </c>
      <c r="DD170" s="104" t="s">
        <v>286</v>
      </c>
      <c r="DE170" s="105" t="s">
        <v>286</v>
      </c>
      <c r="DF170" s="2" t="s">
        <v>286</v>
      </c>
      <c r="DG170" s="96"/>
      <c r="DH170" s="286"/>
      <c r="DI170" s="97" t="s">
        <v>286</v>
      </c>
      <c r="DJ170" s="98" t="s">
        <v>286</v>
      </c>
      <c r="DK170" s="99" t="s">
        <v>286</v>
      </c>
      <c r="DL170" s="100" t="s">
        <v>286</v>
      </c>
      <c r="DM170" s="101" t="s">
        <v>286</v>
      </c>
      <c r="DN170" s="102" t="s">
        <v>286</v>
      </c>
      <c r="DO170" s="103" t="s">
        <v>286</v>
      </c>
      <c r="DP170" s="104" t="s">
        <v>286</v>
      </c>
      <c r="DQ170" s="105" t="s">
        <v>286</v>
      </c>
      <c r="DR170" s="2" t="s">
        <v>286</v>
      </c>
      <c r="DS170" s="96"/>
      <c r="DT170" s="286"/>
      <c r="DU170" s="97" t="s">
        <v>286</v>
      </c>
      <c r="DV170" s="98" t="s">
        <v>286</v>
      </c>
      <c r="DW170" s="99" t="s">
        <v>286</v>
      </c>
      <c r="DX170" s="100" t="s">
        <v>286</v>
      </c>
      <c r="DY170" s="101" t="s">
        <v>286</v>
      </c>
      <c r="DZ170" s="102" t="s">
        <v>286</v>
      </c>
      <c r="EA170" s="103" t="s">
        <v>286</v>
      </c>
      <c r="EB170" s="104" t="s">
        <v>286</v>
      </c>
      <c r="EC170" s="105" t="s">
        <v>286</v>
      </c>
      <c r="EE170" s="96"/>
      <c r="EF170" s="286"/>
      <c r="EG170" s="97" t="s">
        <v>286</v>
      </c>
      <c r="EH170" s="98" t="s">
        <v>286</v>
      </c>
      <c r="EI170" s="99" t="s">
        <v>286</v>
      </c>
      <c r="EJ170" s="100" t="s">
        <v>286</v>
      </c>
      <c r="EK170" s="101" t="s">
        <v>286</v>
      </c>
      <c r="EL170" s="102" t="s">
        <v>286</v>
      </c>
      <c r="EM170" s="103" t="s">
        <v>286</v>
      </c>
      <c r="EN170" s="104" t="s">
        <v>286</v>
      </c>
      <c r="EO170" s="105" t="s">
        <v>286</v>
      </c>
      <c r="EQ170" s="96"/>
      <c r="ER170" s="286"/>
      <c r="ES170" s="97" t="s">
        <v>286</v>
      </c>
      <c r="ET170" s="98" t="s">
        <v>286</v>
      </c>
      <c r="EU170" s="99" t="s">
        <v>286</v>
      </c>
      <c r="EV170" s="100" t="s">
        <v>286</v>
      </c>
      <c r="EW170" s="101" t="s">
        <v>286</v>
      </c>
      <c r="EX170" s="102" t="s">
        <v>286</v>
      </c>
      <c r="EY170" s="103" t="s">
        <v>286</v>
      </c>
      <c r="EZ170" s="104" t="s">
        <v>286</v>
      </c>
      <c r="FA170" s="105" t="s">
        <v>286</v>
      </c>
      <c r="FB170" s="2" t="s">
        <v>286</v>
      </c>
      <c r="FC170" s="96"/>
      <c r="FD170" s="286"/>
      <c r="FE170" s="97" t="s">
        <v>286</v>
      </c>
      <c r="FF170" s="98" t="s">
        <v>286</v>
      </c>
      <c r="FG170" s="99" t="s">
        <v>286</v>
      </c>
      <c r="FH170" s="100" t="s">
        <v>286</v>
      </c>
      <c r="FI170" s="101" t="s">
        <v>286</v>
      </c>
      <c r="FJ170" s="102" t="s">
        <v>286</v>
      </c>
      <c r="FK170" s="103" t="s">
        <v>286</v>
      </c>
      <c r="FL170" s="104" t="s">
        <v>286</v>
      </c>
      <c r="FM170" s="105" t="s">
        <v>286</v>
      </c>
      <c r="FO170" s="96"/>
      <c r="FP170" s="286"/>
      <c r="FQ170" s="97" t="s">
        <v>286</v>
      </c>
      <c r="FR170" s="98" t="s">
        <v>286</v>
      </c>
      <c r="FS170" s="99" t="s">
        <v>286</v>
      </c>
      <c r="FT170" s="100" t="s">
        <v>286</v>
      </c>
      <c r="FU170" s="101" t="s">
        <v>286</v>
      </c>
      <c r="FV170" s="102" t="s">
        <v>286</v>
      </c>
      <c r="FW170" s="103" t="s">
        <v>286</v>
      </c>
      <c r="FX170" s="104" t="s">
        <v>286</v>
      </c>
      <c r="FY170" s="105" t="s">
        <v>286</v>
      </c>
      <c r="GA170" s="96"/>
      <c r="GB170" s="286"/>
      <c r="GC170" s="97" t="s">
        <v>286</v>
      </c>
      <c r="GD170" s="98" t="s">
        <v>286</v>
      </c>
      <c r="GE170" s="99" t="s">
        <v>286</v>
      </c>
      <c r="GF170" s="100" t="s">
        <v>286</v>
      </c>
      <c r="GG170" s="101" t="s">
        <v>286</v>
      </c>
      <c r="GH170" s="102" t="s">
        <v>286</v>
      </c>
      <c r="GI170" s="103" t="s">
        <v>286</v>
      </c>
      <c r="GJ170" s="104" t="s">
        <v>286</v>
      </c>
      <c r="GK170" s="105" t="s">
        <v>286</v>
      </c>
      <c r="GL170" s="2" t="s">
        <v>286</v>
      </c>
      <c r="GM170" s="96"/>
      <c r="GN170" s="286"/>
      <c r="GO170" s="97" t="str">
        <f t="shared" ref="GO170:GO190" si="695">IF(GS170="","",GO$3)</f>
        <v/>
      </c>
      <c r="GP170" s="98" t="str">
        <f t="shared" ref="GP170:GP190" si="696">IF(GS170="","",GO$1)</f>
        <v/>
      </c>
      <c r="GQ170" s="99" t="str">
        <f t="shared" ref="GQ170:GQ190" si="697">IF(GS170="","",GO$2)</f>
        <v/>
      </c>
      <c r="GR170" s="100" t="str">
        <f t="shared" ref="GR170:GR190" si="698">IF(GS170="","",GO$3)</f>
        <v/>
      </c>
      <c r="GS170" s="101" t="str">
        <f t="shared" ref="GS170:GS190" si="699">IF(GZ170="","",IF(ISNUMBER(SEARCH(":",GZ170)),MID(GZ170,FIND(":",GZ170)+2,FIND("(",GZ170)-FIND(":",GZ170)-3),LEFT(GZ170,FIND("(",GZ170)-2)))</f>
        <v/>
      </c>
      <c r="GT170" s="102" t="str">
        <f t="shared" ref="GT170:GT190" si="700">IF(GZ170="","",MID(GZ170,FIND("(",GZ170)+1,4))</f>
        <v/>
      </c>
      <c r="GU170" s="103" t="str">
        <f t="shared" ref="GU170:GU190" si="701">IF(ISNUMBER(SEARCH("*female*",GZ170)),"female",IF(ISNUMBER(SEARCH("*male*",GZ170)),"male",""))</f>
        <v/>
      </c>
      <c r="GV170" s="104" t="str">
        <f t="shared" ref="GV170:GV190" si="702">IF(GZ170="","",IF(ISERROR(MID(GZ170,FIND("male,",GZ170)+6,(FIND(")",GZ170)-(FIND("male,",GZ170)+6))))=TRUE,"missing/error",MID(GZ170,FIND("male,",GZ170)+6,(FIND(")",GZ170)-(FIND("male,",GZ170)+6)))))</f>
        <v/>
      </c>
      <c r="GW170" s="105" t="str">
        <f t="shared" ref="GW170:GW190" si="703">IF(GS170="","",(MID(GS170,(SEARCH("^^",SUBSTITUTE(GS170," ","^^",LEN(GS170)-LEN(SUBSTITUTE(GS170," ","")))))+1,99)&amp;"_"&amp;LEFT(GS170,FIND(" ",GS170)-1)&amp;"_"&amp;GT170))</f>
        <v/>
      </c>
      <c r="GX170" s="2" t="str">
        <f t="shared" ref="GX170:GX190" si="704">IF(GZ170="","",IF((LEN(GZ170)-LEN(SUBSTITUTE(GZ170,"male","")))/LEN("male")&gt;1,"!",IF(RIGHT(GZ170,1)=")","",IF(RIGHT(GZ170,2)=") ","",IF(RIGHT(GZ170,2)=").","","!!")))))</f>
        <v/>
      </c>
      <c r="GY170" s="96"/>
      <c r="GZ170" s="286"/>
      <c r="HA170" s="97" t="str">
        <f t="shared" ref="HA170:HA190" si="705">IF(HE170="","",HA$3)</f>
        <v/>
      </c>
      <c r="HB170" s="98" t="str">
        <f t="shared" ref="HB170:HB190" si="706">IF(HE170="","",HA$1)</f>
        <v/>
      </c>
      <c r="HC170" s="293" t="str">
        <f t="shared" si="693"/>
        <v/>
      </c>
      <c r="HD170" s="293" t="str">
        <f t="shared" si="694"/>
        <v/>
      </c>
      <c r="HE170" s="101" t="str">
        <f t="shared" ref="HE170:HE190" si="707">IF(HL170="","",IF(ISNUMBER(SEARCH(":",HL170)),MID(HL170,FIND(":",HL170)+2,FIND("(",HL170)-FIND(":",HL170)-3),LEFT(HL170,FIND("(",HL170)-2)))</f>
        <v/>
      </c>
      <c r="HF170" s="102" t="str">
        <f t="shared" ref="HF170:HF190" si="708">IF(HL170="","",MID(HL170,FIND("(",HL170)+1,4))</f>
        <v/>
      </c>
      <c r="HG170" s="103" t="str">
        <f t="shared" ref="HG170:HG190" si="709">IF(ISNUMBER(SEARCH("*female*",HL170)),"female",IF(ISNUMBER(SEARCH("*male*",HL170)),"male",""))</f>
        <v/>
      </c>
      <c r="HH170" s="104" t="str">
        <f t="shared" ref="HH170:HH190" si="710">IF(HL170="","",IF(ISERROR(MID(HL170,FIND("male,",HL170)+6,(FIND(")",HL170)-(FIND("male,",HL170)+6))))=TRUE,"missing/error",MID(HL170,FIND("male,",HL170)+6,(FIND(")",HL170)-(FIND("male,",HL170)+6)))))</f>
        <v/>
      </c>
      <c r="HI170" s="105" t="str">
        <f t="shared" ref="HI170:HI190" si="711">IF(HE170="","",(MID(HE170,(SEARCH("^^",SUBSTITUTE(HE170," ","^^",LEN(HE170)-LEN(SUBSTITUTE(HE170," ","")))))+1,99)&amp;"_"&amp;LEFT(HE170,FIND(" ",HE170)-1)&amp;"_"&amp;HF170))</f>
        <v/>
      </c>
      <c r="HJ170" s="2" t="str">
        <f t="shared" ref="HJ170:HJ190" si="712">IF(HL170="","",IF((LEN(HL170)-LEN(SUBSTITUTE(HL170,"male","")))/LEN("male")&gt;1,"!",IF(RIGHT(HL170,1)=")","",IF(RIGHT(HL170,2)=") ","",IF(RIGHT(HL170,2)=").","","!!")))))</f>
        <v/>
      </c>
      <c r="HK170" s="96"/>
      <c r="HL170" s="286"/>
      <c r="HM170" s="97" t="str">
        <f t="shared" ref="HM170:HM190" si="713">IF(HQ170="","",HM$3)</f>
        <v/>
      </c>
      <c r="HN170" s="98" t="str">
        <f t="shared" ref="HN170:HN190" si="714">IF(HQ170="","",HM$1)</f>
        <v/>
      </c>
      <c r="HO170" s="293" t="str">
        <f t="shared" si="672"/>
        <v/>
      </c>
      <c r="HP170" s="293" t="str">
        <f t="shared" si="673"/>
        <v/>
      </c>
      <c r="HQ170" s="101" t="str">
        <f t="shared" ref="HQ170:HQ190" si="715">IF(HX170="","",IF(ISNUMBER(SEARCH(":",HX170)),MID(HX170,FIND(":",HX170)+2,FIND("(",HX170)-FIND(":",HX170)-3),LEFT(HX170,FIND("(",HX170)-2)))</f>
        <v/>
      </c>
      <c r="HR170" s="102" t="str">
        <f t="shared" ref="HR170:HR190" si="716">IF(HX170="","",MID(HX170,FIND("(",HX170)+1,4))</f>
        <v/>
      </c>
      <c r="HS170" s="103" t="str">
        <f t="shared" ref="HS170:HS190" si="717">IF(ISNUMBER(SEARCH("*female*",HX170)),"female",IF(ISNUMBER(SEARCH("*male*",HX170)),"male",""))</f>
        <v/>
      </c>
      <c r="HT170" s="104" t="str">
        <f t="shared" si="632"/>
        <v/>
      </c>
      <c r="HU170" s="105" t="str">
        <f t="shared" ref="HU170:HU190" si="718">IF(HQ170="","",(MID(HQ170,(SEARCH("^^",SUBSTITUTE(HQ170," ","^^",LEN(HQ170)-LEN(SUBSTITUTE(HQ170," ","")))))+1,99)&amp;"_"&amp;LEFT(HQ170,FIND(" ",HQ170)-1)&amp;"_"&amp;HR170))</f>
        <v/>
      </c>
      <c r="HV170" s="2" t="str">
        <f t="shared" ref="HV170:HV190" si="719">IF(HX170="","",IF((LEN(HX170)-LEN(SUBSTITUTE(HX170,"male","")))/LEN("male")&gt;1,"!",IF(RIGHT(HX170,1)=")","",IF(RIGHT(HX170,2)=") ","",IF(RIGHT(HX170,2)=").","","!!")))))</f>
        <v/>
      </c>
      <c r="HW170" s="96"/>
      <c r="HX170" s="286"/>
      <c r="HY170" s="97" t="str">
        <f t="shared" ref="HY170:HY190" si="720">IF(IC170="","",HY$3)</f>
        <v/>
      </c>
      <c r="HZ170" s="98" t="str">
        <f t="shared" ref="HZ170:HZ190" si="721">IF(IC170="","",HY$1)</f>
        <v/>
      </c>
      <c r="IA170" s="293" t="str">
        <f t="shared" si="642"/>
        <v/>
      </c>
      <c r="IB170" s="293" t="str">
        <f t="shared" si="643"/>
        <v/>
      </c>
      <c r="IC170" s="101" t="str">
        <f t="shared" ref="IC170:IC190" si="722">IF(IJ170="","",IF(ISNUMBER(SEARCH(":",IJ170)),MID(IJ170,FIND(":",IJ170)+2,FIND("(",IJ170)-FIND(":",IJ170)-3),LEFT(IJ170,FIND("(",IJ170)-2)))</f>
        <v/>
      </c>
      <c r="ID170" s="102" t="str">
        <f t="shared" ref="ID170:ID190" si="723">IF(IJ170="","",MID(IJ170,FIND("(",IJ170)+1,4))</f>
        <v/>
      </c>
      <c r="IE170" s="103" t="str">
        <f t="shared" ref="IE170:IE190" si="724">IF(ISNUMBER(SEARCH("*female*",IJ170)),"female",IF(ISNUMBER(SEARCH("*male*",IJ170)),"male",""))</f>
        <v/>
      </c>
      <c r="IF170" s="104" t="str">
        <f t="shared" ref="IF170:IF190" si="725">IF(IJ170="","",IF(ISERROR(MID(IJ170,FIND("male,",IJ170)+6,(FIND(")",IJ170)-(FIND("male,",IJ170)+6))))=TRUE,"missing/error",MID(IJ170,FIND("male,",IJ170)+6,(FIND(")",IJ170)-(FIND("male,",IJ170)+6)))))</f>
        <v/>
      </c>
      <c r="IG170" s="105" t="str">
        <f t="shared" ref="IG170:IG190" si="726">IF(IC170="","",(MID(IC170,(SEARCH("^^",SUBSTITUTE(IC170," ","^^",LEN(IC170)-LEN(SUBSTITUTE(IC170," ","")))))+1,99)&amp;"_"&amp;LEFT(IC170,FIND(" ",IC170)-1)&amp;"_"&amp;ID170))</f>
        <v/>
      </c>
      <c r="IH170" s="2" t="str">
        <f t="shared" ref="IH170:IH190" si="727">IF(IJ170="","",IF((LEN(IJ170)-LEN(SUBSTITUTE(IJ170,"male","")))/LEN("male")&gt;1,"!",IF(RIGHT(IJ170,1)=")","",IF(RIGHT(IJ170,2)=") ","",IF(RIGHT(IJ170,2)=").","","!!")))))</f>
        <v/>
      </c>
      <c r="II170" s="96"/>
      <c r="IJ170" s="286"/>
      <c r="IK170" s="291" t="str">
        <f t="shared" ref="IK170:IK190" si="728">IF(IO170="","",IK$3)</f>
        <v/>
      </c>
      <c r="IL170" s="292" t="str">
        <f t="shared" ref="IL170:IL190" si="729">IF(IO170="","",IK$1)</f>
        <v/>
      </c>
      <c r="IM170" s="293" t="str">
        <f t="shared" ref="IM170:IM190" si="730">IF(IO170="","",IK$2)</f>
        <v/>
      </c>
      <c r="IN170" s="293" t="str">
        <f t="shared" ref="IN170:IN190" si="731">IF(IO170="","",IK$3)</f>
        <v/>
      </c>
      <c r="IO170" s="294" t="str">
        <f t="shared" ref="IO170:IO190" si="732">IF(IV170="","",IF(ISNUMBER(SEARCH(":",IV170)),MID(IV170,FIND(":",IV170)+2,FIND("(",IV170)-FIND(":",IV170)-3),LEFT(IV170,FIND("(",IV170)-2)))</f>
        <v/>
      </c>
      <c r="IP170" s="295" t="str">
        <f t="shared" ref="IP170:IP190" si="733">IF(IV170="","",MID(IV170,FIND("(",IV170)+1,4))</f>
        <v/>
      </c>
      <c r="IQ170" s="296" t="str">
        <f t="shared" ref="IQ170:IQ190" si="734">IF(ISNUMBER(SEARCH("*female*",IV170)),"female",IF(ISNUMBER(SEARCH("*male*",IV170)),"male",""))</f>
        <v/>
      </c>
      <c r="IR170" s="297" t="str">
        <f t="shared" ref="IR170:IR190" si="735">IF(IV170="","",IF(ISERROR(MID(IV170,FIND("male,",IV170)+6,(FIND(")",IV170)-(FIND("male,",IV170)+6))))=TRUE,"missing/error",MID(IV170,FIND("male,",IV170)+6,(FIND(")",IV170)-(FIND("male,",IV170)+6)))))</f>
        <v/>
      </c>
      <c r="IS170" s="298" t="str">
        <f t="shared" ref="IS170:IS190" si="736">IF(IO170="","",(MID(IO170,(SEARCH("^^",SUBSTITUTE(IO170," ","^^",LEN(IO170)-LEN(SUBSTITUTE(IO170," ","")))))+1,99)&amp;"_"&amp;LEFT(IO170,FIND(" ",IO170)-1)&amp;"_"&amp;IP170))</f>
        <v/>
      </c>
      <c r="IT170" s="299" t="str">
        <f t="shared" ref="IT170:IT190" si="737">IF(IV170="","",IF((LEN(IV170)-LEN(SUBSTITUTE(IV170,"male","")))/LEN("male")&gt;1,"!",IF(RIGHT(IV170,1)=")","",IF(RIGHT(IV170,2)=") ","",IF(RIGHT(IV170,2)=").","","!!")))))</f>
        <v/>
      </c>
      <c r="IU170" s="300"/>
      <c r="IV170" s="286"/>
      <c r="IW170" s="97" t="str">
        <f t="shared" si="635"/>
        <v/>
      </c>
      <c r="IX170" s="98" t="str">
        <f t="shared" si="636"/>
        <v/>
      </c>
      <c r="IY170" s="293" t="str">
        <f t="shared" si="633"/>
        <v/>
      </c>
      <c r="IZ170" s="293" t="str">
        <f t="shared" si="634"/>
        <v/>
      </c>
      <c r="JA170" s="101" t="str">
        <f t="shared" si="637"/>
        <v/>
      </c>
      <c r="JB170" s="102" t="str">
        <f t="shared" si="638"/>
        <v/>
      </c>
      <c r="JC170" s="103" t="str">
        <f t="shared" si="639"/>
        <v/>
      </c>
      <c r="JD170" s="104" t="str">
        <f t="shared" si="640"/>
        <v/>
      </c>
      <c r="JE170" s="105" t="str">
        <f t="shared" si="641"/>
        <v/>
      </c>
      <c r="JG170" s="4"/>
      <c r="JI170" s="106"/>
      <c r="JJ170" s="107"/>
      <c r="JK170" s="99"/>
      <c r="JL170" s="4"/>
      <c r="JM170" s="108"/>
      <c r="JN170" s="109"/>
      <c r="JO170" s="110"/>
      <c r="JP170" s="104"/>
      <c r="JQ170" s="111"/>
      <c r="JS170" s="4"/>
      <c r="JU170" s="106"/>
      <c r="JV170" s="107"/>
      <c r="JW170" s="99"/>
      <c r="JX170" s="4"/>
      <c r="JY170" s="108"/>
      <c r="JZ170" s="109"/>
      <c r="KA170" s="110"/>
      <c r="KB170" s="104"/>
      <c r="KC170" s="111"/>
      <c r="KE170" s="4"/>
    </row>
    <row r="171" spans="1:292" ht="13.5" customHeight="1" x14ac:dyDescent="0.2">
      <c r="A171" s="21"/>
      <c r="B171" s="2" t="s">
        <v>482</v>
      </c>
      <c r="C171" s="2" t="s">
        <v>483</v>
      </c>
      <c r="E171" s="97">
        <v>33340</v>
      </c>
      <c r="F171" s="98" t="s">
        <v>288</v>
      </c>
      <c r="G171" s="99">
        <v>33081</v>
      </c>
      <c r="H171" s="100">
        <v>33233</v>
      </c>
      <c r="I171" s="101" t="s">
        <v>1164</v>
      </c>
      <c r="J171" s="102" t="s">
        <v>709</v>
      </c>
      <c r="K171" s="103" t="s">
        <v>531</v>
      </c>
      <c r="L171" s="104" t="s">
        <v>1328</v>
      </c>
      <c r="M171" s="105" t="s">
        <v>1165</v>
      </c>
      <c r="N171" s="96" t="s">
        <v>506</v>
      </c>
      <c r="O171" s="2" t="s">
        <v>505</v>
      </c>
      <c r="P171" s="286"/>
      <c r="Q171" s="97" t="s">
        <v>286</v>
      </c>
      <c r="R171" s="98" t="s">
        <v>286</v>
      </c>
      <c r="S171" s="99"/>
      <c r="T171" s="100"/>
      <c r="U171" s="101" t="s">
        <v>286</v>
      </c>
      <c r="V171" s="102" t="s">
        <v>286</v>
      </c>
      <c r="W171" s="103" t="s">
        <v>286</v>
      </c>
      <c r="X171" s="104" t="s">
        <v>286</v>
      </c>
      <c r="Y171" s="105" t="s">
        <v>286</v>
      </c>
      <c r="Z171" s="2" t="s">
        <v>286</v>
      </c>
      <c r="AA171" s="96"/>
      <c r="AB171" s="286"/>
      <c r="AC171" s="97" t="s">
        <v>286</v>
      </c>
      <c r="AD171" s="98" t="s">
        <v>286</v>
      </c>
      <c r="AE171" s="99" t="s">
        <v>286</v>
      </c>
      <c r="AF171" s="100" t="s">
        <v>286</v>
      </c>
      <c r="AG171" s="101" t="s">
        <v>286</v>
      </c>
      <c r="AH171" s="102" t="s">
        <v>286</v>
      </c>
      <c r="AI171" s="103" t="s">
        <v>286</v>
      </c>
      <c r="AJ171" s="104" t="s">
        <v>286</v>
      </c>
      <c r="AK171" s="105" t="s">
        <v>286</v>
      </c>
      <c r="AM171" s="96"/>
      <c r="AN171" s="286"/>
      <c r="AO171" s="97" t="s">
        <v>286</v>
      </c>
      <c r="AP171" s="98" t="s">
        <v>286</v>
      </c>
      <c r="AQ171" s="99" t="s">
        <v>286</v>
      </c>
      <c r="AR171" s="100" t="s">
        <v>286</v>
      </c>
      <c r="AS171" s="101" t="s">
        <v>286</v>
      </c>
      <c r="AT171" s="102" t="s">
        <v>286</v>
      </c>
      <c r="AU171" s="103" t="s">
        <v>286</v>
      </c>
      <c r="AV171" s="104" t="s">
        <v>286</v>
      </c>
      <c r="AW171" s="105" t="s">
        <v>286</v>
      </c>
      <c r="AX171" s="2" t="s">
        <v>286</v>
      </c>
      <c r="AY171" s="96"/>
      <c r="AZ171" s="286"/>
      <c r="BA171" s="97" t="s">
        <v>286</v>
      </c>
      <c r="BB171" s="98" t="s">
        <v>286</v>
      </c>
      <c r="BC171" s="99" t="s">
        <v>286</v>
      </c>
      <c r="BD171" s="100" t="s">
        <v>286</v>
      </c>
      <c r="BE171" s="101" t="s">
        <v>286</v>
      </c>
      <c r="BF171" s="102" t="s">
        <v>286</v>
      </c>
      <c r="BG171" s="103" t="s">
        <v>286</v>
      </c>
      <c r="BH171" s="104" t="s">
        <v>286</v>
      </c>
      <c r="BI171" s="105" t="s">
        <v>286</v>
      </c>
      <c r="BJ171" s="2" t="s">
        <v>286</v>
      </c>
      <c r="BK171" s="96"/>
      <c r="BL171" s="286"/>
      <c r="BM171" s="97" t="s">
        <v>286</v>
      </c>
      <c r="BN171" s="98" t="s">
        <v>286</v>
      </c>
      <c r="BO171" s="99" t="s">
        <v>286</v>
      </c>
      <c r="BP171" s="100" t="s">
        <v>286</v>
      </c>
      <c r="BQ171" s="101" t="s">
        <v>286</v>
      </c>
      <c r="BR171" s="102" t="s">
        <v>286</v>
      </c>
      <c r="BS171" s="103" t="s">
        <v>286</v>
      </c>
      <c r="BT171" s="104" t="s">
        <v>286</v>
      </c>
      <c r="BU171" s="105" t="s">
        <v>286</v>
      </c>
      <c r="BV171" s="2" t="s">
        <v>286</v>
      </c>
      <c r="BW171" s="96"/>
      <c r="BX171" s="286"/>
      <c r="BY171" s="97" t="s">
        <v>286</v>
      </c>
      <c r="BZ171" s="98" t="s">
        <v>286</v>
      </c>
      <c r="CA171" s="99" t="s">
        <v>286</v>
      </c>
      <c r="CB171" s="100" t="s">
        <v>286</v>
      </c>
      <c r="CC171" s="101" t="s">
        <v>286</v>
      </c>
      <c r="CD171" s="102" t="s">
        <v>286</v>
      </c>
      <c r="CE171" s="103" t="s">
        <v>286</v>
      </c>
      <c r="CF171" s="104" t="s">
        <v>286</v>
      </c>
      <c r="CG171" s="105" t="s">
        <v>286</v>
      </c>
      <c r="CH171" s="2" t="s">
        <v>286</v>
      </c>
      <c r="CI171" s="96"/>
      <c r="CJ171" s="286"/>
      <c r="CK171" s="97" t="s">
        <v>286</v>
      </c>
      <c r="CL171" s="98" t="s">
        <v>286</v>
      </c>
      <c r="CM171" s="99" t="s">
        <v>286</v>
      </c>
      <c r="CN171" s="100" t="s">
        <v>286</v>
      </c>
      <c r="CO171" s="101" t="s">
        <v>286</v>
      </c>
      <c r="CP171" s="102" t="s">
        <v>286</v>
      </c>
      <c r="CQ171" s="103" t="s">
        <v>286</v>
      </c>
      <c r="CR171" s="104" t="s">
        <v>286</v>
      </c>
      <c r="CS171" s="105" t="s">
        <v>286</v>
      </c>
      <c r="CT171" s="2" t="s">
        <v>286</v>
      </c>
      <c r="CU171" s="96"/>
      <c r="CV171" s="286"/>
      <c r="CW171" s="97" t="s">
        <v>286</v>
      </c>
      <c r="CX171" s="98" t="s">
        <v>286</v>
      </c>
      <c r="CY171" s="99" t="s">
        <v>286</v>
      </c>
      <c r="CZ171" s="100" t="s">
        <v>286</v>
      </c>
      <c r="DA171" s="101" t="s">
        <v>286</v>
      </c>
      <c r="DB171" s="102" t="s">
        <v>286</v>
      </c>
      <c r="DC171" s="103" t="s">
        <v>286</v>
      </c>
      <c r="DD171" s="104" t="s">
        <v>286</v>
      </c>
      <c r="DE171" s="105" t="s">
        <v>286</v>
      </c>
      <c r="DF171" s="2" t="s">
        <v>286</v>
      </c>
      <c r="DG171" s="96"/>
      <c r="DH171" s="286"/>
      <c r="DI171" s="97" t="s">
        <v>286</v>
      </c>
      <c r="DJ171" s="98" t="s">
        <v>286</v>
      </c>
      <c r="DK171" s="99" t="s">
        <v>286</v>
      </c>
      <c r="DL171" s="100" t="s">
        <v>286</v>
      </c>
      <c r="DM171" s="101" t="s">
        <v>286</v>
      </c>
      <c r="DN171" s="102" t="s">
        <v>286</v>
      </c>
      <c r="DO171" s="103" t="s">
        <v>286</v>
      </c>
      <c r="DP171" s="104" t="s">
        <v>286</v>
      </c>
      <c r="DQ171" s="105" t="s">
        <v>286</v>
      </c>
      <c r="DR171" s="2" t="s">
        <v>286</v>
      </c>
      <c r="DS171" s="96"/>
      <c r="DT171" s="286"/>
      <c r="DU171" s="97" t="s">
        <v>286</v>
      </c>
      <c r="DV171" s="98" t="s">
        <v>286</v>
      </c>
      <c r="DW171" s="99" t="s">
        <v>286</v>
      </c>
      <c r="DX171" s="100" t="s">
        <v>286</v>
      </c>
      <c r="DY171" s="101" t="s">
        <v>286</v>
      </c>
      <c r="DZ171" s="102" t="s">
        <v>286</v>
      </c>
      <c r="EA171" s="103" t="s">
        <v>286</v>
      </c>
      <c r="EB171" s="104" t="s">
        <v>286</v>
      </c>
      <c r="EC171" s="105" t="s">
        <v>286</v>
      </c>
      <c r="EE171" s="96"/>
      <c r="EF171" s="286"/>
      <c r="EG171" s="97" t="s">
        <v>286</v>
      </c>
      <c r="EH171" s="98" t="s">
        <v>286</v>
      </c>
      <c r="EI171" s="99" t="s">
        <v>286</v>
      </c>
      <c r="EJ171" s="100" t="s">
        <v>286</v>
      </c>
      <c r="EK171" s="101" t="s">
        <v>286</v>
      </c>
      <c r="EL171" s="102" t="s">
        <v>286</v>
      </c>
      <c r="EM171" s="103" t="s">
        <v>286</v>
      </c>
      <c r="EN171" s="104" t="s">
        <v>286</v>
      </c>
      <c r="EO171" s="105" t="s">
        <v>286</v>
      </c>
      <c r="EQ171" s="96"/>
      <c r="ER171" s="286"/>
      <c r="ES171" s="97" t="s">
        <v>286</v>
      </c>
      <c r="ET171" s="98" t="s">
        <v>286</v>
      </c>
      <c r="EU171" s="99" t="s">
        <v>286</v>
      </c>
      <c r="EV171" s="100" t="s">
        <v>286</v>
      </c>
      <c r="EW171" s="101" t="s">
        <v>286</v>
      </c>
      <c r="EX171" s="102" t="s">
        <v>286</v>
      </c>
      <c r="EY171" s="103" t="s">
        <v>286</v>
      </c>
      <c r="EZ171" s="104" t="s">
        <v>286</v>
      </c>
      <c r="FA171" s="105" t="s">
        <v>286</v>
      </c>
      <c r="FB171" s="2" t="s">
        <v>286</v>
      </c>
      <c r="FC171" s="96"/>
      <c r="FD171" s="286"/>
      <c r="FE171" s="97" t="s">
        <v>286</v>
      </c>
      <c r="FF171" s="98" t="s">
        <v>286</v>
      </c>
      <c r="FG171" s="99" t="s">
        <v>286</v>
      </c>
      <c r="FH171" s="100" t="s">
        <v>286</v>
      </c>
      <c r="FI171" s="101" t="s">
        <v>286</v>
      </c>
      <c r="FJ171" s="102" t="s">
        <v>286</v>
      </c>
      <c r="FK171" s="103" t="s">
        <v>286</v>
      </c>
      <c r="FL171" s="104" t="s">
        <v>286</v>
      </c>
      <c r="FM171" s="105" t="s">
        <v>286</v>
      </c>
      <c r="FO171" s="96"/>
      <c r="FP171" s="286"/>
      <c r="FQ171" s="97" t="s">
        <v>286</v>
      </c>
      <c r="FR171" s="98" t="s">
        <v>286</v>
      </c>
      <c r="FS171" s="99" t="s">
        <v>286</v>
      </c>
      <c r="FT171" s="100" t="s">
        <v>286</v>
      </c>
      <c r="FU171" s="101" t="s">
        <v>286</v>
      </c>
      <c r="FV171" s="102" t="s">
        <v>286</v>
      </c>
      <c r="FW171" s="103" t="s">
        <v>286</v>
      </c>
      <c r="FX171" s="104" t="s">
        <v>286</v>
      </c>
      <c r="FY171" s="105" t="s">
        <v>286</v>
      </c>
      <c r="GA171" s="96"/>
      <c r="GB171" s="286"/>
      <c r="GC171" s="97" t="s">
        <v>286</v>
      </c>
      <c r="GD171" s="98" t="s">
        <v>286</v>
      </c>
      <c r="GE171" s="99" t="s">
        <v>286</v>
      </c>
      <c r="GF171" s="100" t="s">
        <v>286</v>
      </c>
      <c r="GG171" s="101" t="s">
        <v>286</v>
      </c>
      <c r="GH171" s="102" t="s">
        <v>286</v>
      </c>
      <c r="GI171" s="103" t="s">
        <v>286</v>
      </c>
      <c r="GJ171" s="104" t="s">
        <v>286</v>
      </c>
      <c r="GK171" s="105" t="s">
        <v>286</v>
      </c>
      <c r="GL171" s="2" t="s">
        <v>286</v>
      </c>
      <c r="GM171" s="96"/>
      <c r="GN171" s="286"/>
      <c r="GO171" s="97" t="str">
        <f t="shared" si="695"/>
        <v/>
      </c>
      <c r="GP171" s="98" t="str">
        <f t="shared" si="696"/>
        <v/>
      </c>
      <c r="GQ171" s="99" t="str">
        <f t="shared" si="697"/>
        <v/>
      </c>
      <c r="GR171" s="100" t="str">
        <f t="shared" si="698"/>
        <v/>
      </c>
      <c r="GS171" s="101" t="str">
        <f t="shared" si="699"/>
        <v/>
      </c>
      <c r="GT171" s="102" t="str">
        <f t="shared" si="700"/>
        <v/>
      </c>
      <c r="GU171" s="103" t="str">
        <f t="shared" si="701"/>
        <v/>
      </c>
      <c r="GV171" s="104" t="str">
        <f t="shared" si="702"/>
        <v/>
      </c>
      <c r="GW171" s="105" t="str">
        <f t="shared" si="703"/>
        <v/>
      </c>
      <c r="GX171" s="2" t="str">
        <f t="shared" si="704"/>
        <v/>
      </c>
      <c r="GY171" s="96"/>
      <c r="GZ171" s="286"/>
      <c r="HA171" s="97" t="str">
        <f t="shared" si="705"/>
        <v/>
      </c>
      <c r="HB171" s="98" t="str">
        <f t="shared" si="706"/>
        <v/>
      </c>
      <c r="HC171" s="293" t="str">
        <f t="shared" si="693"/>
        <v/>
      </c>
      <c r="HD171" s="293" t="str">
        <f t="shared" si="694"/>
        <v/>
      </c>
      <c r="HE171" s="101" t="str">
        <f t="shared" si="707"/>
        <v/>
      </c>
      <c r="HF171" s="102" t="str">
        <f t="shared" si="708"/>
        <v/>
      </c>
      <c r="HG171" s="103" t="str">
        <f t="shared" si="709"/>
        <v/>
      </c>
      <c r="HH171" s="104" t="str">
        <f t="shared" si="710"/>
        <v/>
      </c>
      <c r="HI171" s="105" t="str">
        <f t="shared" si="711"/>
        <v/>
      </c>
      <c r="HJ171" s="2" t="str">
        <f t="shared" si="712"/>
        <v/>
      </c>
      <c r="HK171" s="96"/>
      <c r="HL171" s="286"/>
      <c r="HM171" s="97" t="str">
        <f t="shared" si="713"/>
        <v/>
      </c>
      <c r="HN171" s="98" t="str">
        <f t="shared" si="714"/>
        <v/>
      </c>
      <c r="HO171" s="293" t="str">
        <f t="shared" si="672"/>
        <v/>
      </c>
      <c r="HP171" s="293" t="str">
        <f t="shared" si="673"/>
        <v/>
      </c>
      <c r="HQ171" s="101" t="str">
        <f t="shared" si="715"/>
        <v/>
      </c>
      <c r="HR171" s="102" t="str">
        <f t="shared" si="716"/>
        <v/>
      </c>
      <c r="HS171" s="103" t="str">
        <f t="shared" si="717"/>
        <v/>
      </c>
      <c r="HT171" s="104" t="str">
        <f t="shared" si="632"/>
        <v/>
      </c>
      <c r="HU171" s="105" t="str">
        <f t="shared" si="718"/>
        <v/>
      </c>
      <c r="HV171" s="2" t="str">
        <f t="shared" si="719"/>
        <v/>
      </c>
      <c r="HW171" s="96"/>
      <c r="HX171" s="286"/>
      <c r="HY171" s="97" t="str">
        <f t="shared" si="720"/>
        <v/>
      </c>
      <c r="HZ171" s="98" t="str">
        <f t="shared" si="721"/>
        <v/>
      </c>
      <c r="IA171" s="293" t="str">
        <f t="shared" si="642"/>
        <v/>
      </c>
      <c r="IB171" s="293" t="str">
        <f t="shared" si="643"/>
        <v/>
      </c>
      <c r="IC171" s="101" t="str">
        <f t="shared" si="722"/>
        <v/>
      </c>
      <c r="ID171" s="102" t="str">
        <f t="shared" si="723"/>
        <v/>
      </c>
      <c r="IE171" s="103" t="str">
        <f t="shared" si="724"/>
        <v/>
      </c>
      <c r="IF171" s="104" t="str">
        <f t="shared" si="725"/>
        <v/>
      </c>
      <c r="IG171" s="105" t="str">
        <f t="shared" si="726"/>
        <v/>
      </c>
      <c r="IH171" s="2" t="str">
        <f t="shared" si="727"/>
        <v/>
      </c>
      <c r="II171" s="96"/>
      <c r="IJ171" s="286"/>
      <c r="IK171" s="291" t="str">
        <f t="shared" si="728"/>
        <v/>
      </c>
      <c r="IL171" s="292" t="str">
        <f t="shared" si="729"/>
        <v/>
      </c>
      <c r="IM171" s="293" t="str">
        <f t="shared" si="730"/>
        <v/>
      </c>
      <c r="IN171" s="293" t="str">
        <f t="shared" si="731"/>
        <v/>
      </c>
      <c r="IO171" s="294" t="str">
        <f t="shared" si="732"/>
        <v/>
      </c>
      <c r="IP171" s="295" t="str">
        <f t="shared" si="733"/>
        <v/>
      </c>
      <c r="IQ171" s="296" t="str">
        <f t="shared" si="734"/>
        <v/>
      </c>
      <c r="IR171" s="297" t="str">
        <f t="shared" si="735"/>
        <v/>
      </c>
      <c r="IS171" s="298" t="str">
        <f t="shared" si="736"/>
        <v/>
      </c>
      <c r="IT171" s="299" t="str">
        <f t="shared" si="737"/>
        <v/>
      </c>
      <c r="IU171" s="300"/>
      <c r="IV171" s="286"/>
      <c r="IW171" s="97" t="str">
        <f t="shared" si="635"/>
        <v/>
      </c>
      <c r="IX171" s="98" t="str">
        <f t="shared" si="636"/>
        <v/>
      </c>
      <c r="IY171" s="293" t="str">
        <f t="shared" si="633"/>
        <v/>
      </c>
      <c r="IZ171" s="293" t="str">
        <f t="shared" si="634"/>
        <v/>
      </c>
      <c r="JA171" s="101" t="str">
        <f t="shared" si="637"/>
        <v/>
      </c>
      <c r="JB171" s="102" t="str">
        <f t="shared" si="638"/>
        <v/>
      </c>
      <c r="JC171" s="103" t="str">
        <f t="shared" si="639"/>
        <v/>
      </c>
      <c r="JD171" s="104" t="str">
        <f t="shared" si="640"/>
        <v/>
      </c>
      <c r="JE171" s="105" t="str">
        <f t="shared" si="641"/>
        <v/>
      </c>
      <c r="JG171" s="4"/>
      <c r="JI171" s="106"/>
      <c r="JJ171" s="107"/>
      <c r="JK171" s="99"/>
      <c r="JL171" s="4"/>
      <c r="JM171" s="108"/>
      <c r="JN171" s="109"/>
      <c r="JO171" s="110"/>
      <c r="JP171" s="104"/>
      <c r="JQ171" s="111"/>
      <c r="JS171" s="4"/>
      <c r="JU171" s="106"/>
      <c r="JV171" s="107"/>
      <c r="JW171" s="99"/>
      <c r="JX171" s="4"/>
      <c r="JY171" s="108"/>
      <c r="JZ171" s="109"/>
      <c r="KA171" s="110"/>
      <c r="KB171" s="104"/>
      <c r="KC171" s="111"/>
      <c r="KE171" s="4"/>
    </row>
    <row r="172" spans="1:292" ht="13.5" customHeight="1" x14ac:dyDescent="0.2">
      <c r="A172" s="21"/>
      <c r="B172" s="2" t="s">
        <v>482</v>
      </c>
      <c r="C172" s="2" t="s">
        <v>483</v>
      </c>
      <c r="E172" s="97">
        <v>33340</v>
      </c>
      <c r="F172" s="98" t="s">
        <v>288</v>
      </c>
      <c r="G172" s="99">
        <v>33233</v>
      </c>
      <c r="H172" s="100">
        <v>33340</v>
      </c>
      <c r="I172" s="101" t="s">
        <v>529</v>
      </c>
      <c r="J172" s="102" t="s">
        <v>530</v>
      </c>
      <c r="K172" s="103" t="s">
        <v>531</v>
      </c>
      <c r="L172" s="104" t="s">
        <v>1328</v>
      </c>
      <c r="M172" s="105" t="s">
        <v>533</v>
      </c>
      <c r="O172" s="96"/>
      <c r="P172" s="286"/>
      <c r="Q172" s="97" t="s">
        <v>286</v>
      </c>
      <c r="R172" s="98" t="s">
        <v>286</v>
      </c>
      <c r="S172" s="99"/>
      <c r="T172" s="100"/>
      <c r="U172" s="101" t="s">
        <v>286</v>
      </c>
      <c r="V172" s="102" t="s">
        <v>286</v>
      </c>
      <c r="W172" s="103" t="s">
        <v>286</v>
      </c>
      <c r="X172" s="104" t="s">
        <v>286</v>
      </c>
      <c r="Y172" s="105" t="s">
        <v>286</v>
      </c>
      <c r="Z172" s="2" t="s">
        <v>286</v>
      </c>
      <c r="AA172" s="96"/>
      <c r="AB172" s="286"/>
      <c r="AC172" s="97" t="s">
        <v>286</v>
      </c>
      <c r="AD172" s="98" t="s">
        <v>286</v>
      </c>
      <c r="AE172" s="99" t="s">
        <v>286</v>
      </c>
      <c r="AF172" s="100" t="s">
        <v>286</v>
      </c>
      <c r="AG172" s="101" t="s">
        <v>286</v>
      </c>
      <c r="AH172" s="102" t="s">
        <v>286</v>
      </c>
      <c r="AI172" s="103" t="s">
        <v>286</v>
      </c>
      <c r="AJ172" s="104" t="s">
        <v>286</v>
      </c>
      <c r="AK172" s="105" t="s">
        <v>286</v>
      </c>
      <c r="AM172" s="96"/>
      <c r="AN172" s="286"/>
      <c r="AO172" s="97" t="s">
        <v>286</v>
      </c>
      <c r="AP172" s="98" t="s">
        <v>286</v>
      </c>
      <c r="AQ172" s="99" t="s">
        <v>286</v>
      </c>
      <c r="AR172" s="100" t="s">
        <v>286</v>
      </c>
      <c r="AS172" s="101" t="s">
        <v>286</v>
      </c>
      <c r="AT172" s="102" t="s">
        <v>286</v>
      </c>
      <c r="AU172" s="103" t="s">
        <v>286</v>
      </c>
      <c r="AV172" s="104" t="s">
        <v>286</v>
      </c>
      <c r="AW172" s="105" t="s">
        <v>286</v>
      </c>
      <c r="AX172" s="2" t="s">
        <v>286</v>
      </c>
      <c r="AY172" s="96"/>
      <c r="AZ172" s="286"/>
      <c r="BA172" s="97" t="s">
        <v>286</v>
      </c>
      <c r="BB172" s="98" t="s">
        <v>286</v>
      </c>
      <c r="BC172" s="99" t="s">
        <v>286</v>
      </c>
      <c r="BD172" s="100" t="s">
        <v>286</v>
      </c>
      <c r="BE172" s="101" t="s">
        <v>286</v>
      </c>
      <c r="BF172" s="102" t="s">
        <v>286</v>
      </c>
      <c r="BG172" s="103" t="s">
        <v>286</v>
      </c>
      <c r="BH172" s="104" t="s">
        <v>286</v>
      </c>
      <c r="BI172" s="105" t="s">
        <v>286</v>
      </c>
      <c r="BJ172" s="2" t="s">
        <v>286</v>
      </c>
      <c r="BK172" s="96"/>
      <c r="BL172" s="286"/>
      <c r="BM172" s="97" t="s">
        <v>286</v>
      </c>
      <c r="BN172" s="98" t="s">
        <v>286</v>
      </c>
      <c r="BO172" s="99" t="s">
        <v>286</v>
      </c>
      <c r="BP172" s="100" t="s">
        <v>286</v>
      </c>
      <c r="BQ172" s="101" t="s">
        <v>286</v>
      </c>
      <c r="BR172" s="102" t="s">
        <v>286</v>
      </c>
      <c r="BS172" s="103" t="s">
        <v>286</v>
      </c>
      <c r="BT172" s="104" t="s">
        <v>286</v>
      </c>
      <c r="BU172" s="105" t="s">
        <v>286</v>
      </c>
      <c r="BV172" s="2" t="s">
        <v>286</v>
      </c>
      <c r="BW172" s="96"/>
      <c r="BX172" s="286"/>
      <c r="BY172" s="97" t="s">
        <v>286</v>
      </c>
      <c r="BZ172" s="98" t="s">
        <v>286</v>
      </c>
      <c r="CA172" s="99" t="s">
        <v>286</v>
      </c>
      <c r="CB172" s="100" t="s">
        <v>286</v>
      </c>
      <c r="CC172" s="101" t="s">
        <v>286</v>
      </c>
      <c r="CD172" s="102" t="s">
        <v>286</v>
      </c>
      <c r="CE172" s="103" t="s">
        <v>286</v>
      </c>
      <c r="CF172" s="104" t="s">
        <v>286</v>
      </c>
      <c r="CG172" s="105" t="s">
        <v>286</v>
      </c>
      <c r="CH172" s="2" t="s">
        <v>286</v>
      </c>
      <c r="CI172" s="96"/>
      <c r="CJ172" s="286"/>
      <c r="CK172" s="97" t="s">
        <v>286</v>
      </c>
      <c r="CL172" s="98" t="s">
        <v>286</v>
      </c>
      <c r="CM172" s="99" t="s">
        <v>286</v>
      </c>
      <c r="CN172" s="100" t="s">
        <v>286</v>
      </c>
      <c r="CO172" s="101" t="s">
        <v>286</v>
      </c>
      <c r="CP172" s="102" t="s">
        <v>286</v>
      </c>
      <c r="CQ172" s="103" t="s">
        <v>286</v>
      </c>
      <c r="CR172" s="104" t="s">
        <v>286</v>
      </c>
      <c r="CS172" s="105" t="s">
        <v>286</v>
      </c>
      <c r="CT172" s="2" t="s">
        <v>286</v>
      </c>
      <c r="CU172" s="96"/>
      <c r="CV172" s="286"/>
      <c r="CW172" s="97" t="s">
        <v>286</v>
      </c>
      <c r="CX172" s="98" t="s">
        <v>286</v>
      </c>
      <c r="CY172" s="99" t="s">
        <v>286</v>
      </c>
      <c r="CZ172" s="100" t="s">
        <v>286</v>
      </c>
      <c r="DA172" s="101" t="s">
        <v>286</v>
      </c>
      <c r="DB172" s="102" t="s">
        <v>286</v>
      </c>
      <c r="DC172" s="103" t="s">
        <v>286</v>
      </c>
      <c r="DD172" s="104" t="s">
        <v>286</v>
      </c>
      <c r="DE172" s="105" t="s">
        <v>286</v>
      </c>
      <c r="DF172" s="2" t="s">
        <v>286</v>
      </c>
      <c r="DG172" s="96"/>
      <c r="DH172" s="286"/>
      <c r="DI172" s="97" t="s">
        <v>286</v>
      </c>
      <c r="DJ172" s="98" t="s">
        <v>286</v>
      </c>
      <c r="DK172" s="99" t="s">
        <v>286</v>
      </c>
      <c r="DL172" s="100" t="s">
        <v>286</v>
      </c>
      <c r="DM172" s="101" t="s">
        <v>286</v>
      </c>
      <c r="DN172" s="102" t="s">
        <v>286</v>
      </c>
      <c r="DO172" s="103" t="s">
        <v>286</v>
      </c>
      <c r="DP172" s="104" t="s">
        <v>286</v>
      </c>
      <c r="DQ172" s="105" t="s">
        <v>286</v>
      </c>
      <c r="DR172" s="2" t="s">
        <v>286</v>
      </c>
      <c r="DS172" s="96"/>
      <c r="DT172" s="286"/>
      <c r="DU172" s="97" t="s">
        <v>286</v>
      </c>
      <c r="DV172" s="98" t="s">
        <v>286</v>
      </c>
      <c r="DW172" s="99" t="s">
        <v>286</v>
      </c>
      <c r="DX172" s="100" t="s">
        <v>286</v>
      </c>
      <c r="DY172" s="101" t="s">
        <v>286</v>
      </c>
      <c r="DZ172" s="102" t="s">
        <v>286</v>
      </c>
      <c r="EA172" s="103" t="s">
        <v>286</v>
      </c>
      <c r="EB172" s="104" t="s">
        <v>286</v>
      </c>
      <c r="EC172" s="105" t="s">
        <v>286</v>
      </c>
      <c r="EE172" s="96"/>
      <c r="EF172" s="286"/>
      <c r="EG172" s="97" t="s">
        <v>286</v>
      </c>
      <c r="EH172" s="98" t="s">
        <v>286</v>
      </c>
      <c r="EI172" s="99" t="s">
        <v>286</v>
      </c>
      <c r="EJ172" s="100" t="s">
        <v>286</v>
      </c>
      <c r="EK172" s="101" t="s">
        <v>286</v>
      </c>
      <c r="EL172" s="102" t="s">
        <v>286</v>
      </c>
      <c r="EM172" s="103" t="s">
        <v>286</v>
      </c>
      <c r="EN172" s="104" t="s">
        <v>286</v>
      </c>
      <c r="EO172" s="105" t="s">
        <v>286</v>
      </c>
      <c r="EQ172" s="96"/>
      <c r="ER172" s="286"/>
      <c r="ES172" s="97" t="s">
        <v>286</v>
      </c>
      <c r="ET172" s="98" t="s">
        <v>286</v>
      </c>
      <c r="EU172" s="99" t="s">
        <v>286</v>
      </c>
      <c r="EV172" s="100" t="s">
        <v>286</v>
      </c>
      <c r="EW172" s="101" t="s">
        <v>286</v>
      </c>
      <c r="EX172" s="102" t="s">
        <v>286</v>
      </c>
      <c r="EY172" s="103" t="s">
        <v>286</v>
      </c>
      <c r="EZ172" s="104" t="s">
        <v>286</v>
      </c>
      <c r="FA172" s="105" t="s">
        <v>286</v>
      </c>
      <c r="FB172" s="2" t="s">
        <v>286</v>
      </c>
      <c r="FC172" s="96"/>
      <c r="FD172" s="286"/>
      <c r="FE172" s="97" t="s">
        <v>286</v>
      </c>
      <c r="FF172" s="98" t="s">
        <v>286</v>
      </c>
      <c r="FG172" s="99" t="s">
        <v>286</v>
      </c>
      <c r="FH172" s="100" t="s">
        <v>286</v>
      </c>
      <c r="FI172" s="101" t="s">
        <v>286</v>
      </c>
      <c r="FJ172" s="102" t="s">
        <v>286</v>
      </c>
      <c r="FK172" s="103" t="s">
        <v>286</v>
      </c>
      <c r="FL172" s="104" t="s">
        <v>286</v>
      </c>
      <c r="FM172" s="105" t="s">
        <v>286</v>
      </c>
      <c r="FO172" s="96"/>
      <c r="FP172" s="286"/>
      <c r="FQ172" s="97" t="s">
        <v>286</v>
      </c>
      <c r="FR172" s="98" t="s">
        <v>286</v>
      </c>
      <c r="FS172" s="99" t="s">
        <v>286</v>
      </c>
      <c r="FT172" s="100" t="s">
        <v>286</v>
      </c>
      <c r="FU172" s="101" t="s">
        <v>286</v>
      </c>
      <c r="FV172" s="102" t="s">
        <v>286</v>
      </c>
      <c r="FW172" s="103" t="s">
        <v>286</v>
      </c>
      <c r="FX172" s="104" t="s">
        <v>286</v>
      </c>
      <c r="FY172" s="105" t="s">
        <v>286</v>
      </c>
      <c r="GA172" s="96"/>
      <c r="GB172" s="286"/>
      <c r="GC172" s="97" t="s">
        <v>286</v>
      </c>
      <c r="GD172" s="98" t="s">
        <v>286</v>
      </c>
      <c r="GE172" s="99" t="s">
        <v>286</v>
      </c>
      <c r="GF172" s="100" t="s">
        <v>286</v>
      </c>
      <c r="GG172" s="101" t="s">
        <v>286</v>
      </c>
      <c r="GH172" s="102" t="s">
        <v>286</v>
      </c>
      <c r="GI172" s="103" t="s">
        <v>286</v>
      </c>
      <c r="GJ172" s="104" t="s">
        <v>286</v>
      </c>
      <c r="GK172" s="105" t="s">
        <v>286</v>
      </c>
      <c r="GL172" s="2" t="s">
        <v>286</v>
      </c>
      <c r="GM172" s="96"/>
      <c r="GN172" s="286"/>
      <c r="GO172" s="97" t="str">
        <f t="shared" si="695"/>
        <v/>
      </c>
      <c r="GP172" s="98" t="str">
        <f t="shared" si="696"/>
        <v/>
      </c>
      <c r="GQ172" s="99" t="str">
        <f t="shared" si="697"/>
        <v/>
      </c>
      <c r="GR172" s="100" t="str">
        <f t="shared" si="698"/>
        <v/>
      </c>
      <c r="GS172" s="101" t="str">
        <f t="shared" si="699"/>
        <v/>
      </c>
      <c r="GT172" s="102" t="str">
        <f t="shared" si="700"/>
        <v/>
      </c>
      <c r="GU172" s="103" t="str">
        <f t="shared" si="701"/>
        <v/>
      </c>
      <c r="GV172" s="104" t="str">
        <f t="shared" si="702"/>
        <v/>
      </c>
      <c r="GW172" s="105" t="str">
        <f t="shared" si="703"/>
        <v/>
      </c>
      <c r="GX172" s="2" t="str">
        <f t="shared" si="704"/>
        <v/>
      </c>
      <c r="GY172" s="96"/>
      <c r="GZ172" s="286"/>
      <c r="HA172" s="97" t="str">
        <f t="shared" si="705"/>
        <v/>
      </c>
      <c r="HB172" s="98" t="str">
        <f t="shared" si="706"/>
        <v/>
      </c>
      <c r="HC172" s="293" t="str">
        <f t="shared" si="693"/>
        <v/>
      </c>
      <c r="HD172" s="293" t="str">
        <f t="shared" si="694"/>
        <v/>
      </c>
      <c r="HE172" s="101" t="str">
        <f t="shared" si="707"/>
        <v/>
      </c>
      <c r="HF172" s="102" t="str">
        <f t="shared" si="708"/>
        <v/>
      </c>
      <c r="HG172" s="103" t="str">
        <f t="shared" si="709"/>
        <v/>
      </c>
      <c r="HH172" s="104" t="str">
        <f t="shared" si="710"/>
        <v/>
      </c>
      <c r="HI172" s="105" t="str">
        <f t="shared" si="711"/>
        <v/>
      </c>
      <c r="HJ172" s="2" t="str">
        <f t="shared" si="712"/>
        <v/>
      </c>
      <c r="HK172" s="96"/>
      <c r="HL172" s="286"/>
      <c r="HM172" s="97" t="str">
        <f t="shared" si="713"/>
        <v/>
      </c>
      <c r="HN172" s="98" t="str">
        <f t="shared" si="714"/>
        <v/>
      </c>
      <c r="HO172" s="293" t="str">
        <f t="shared" si="672"/>
        <v/>
      </c>
      <c r="HP172" s="293" t="str">
        <f t="shared" si="673"/>
        <v/>
      </c>
      <c r="HQ172" s="101" t="str">
        <f t="shared" si="715"/>
        <v/>
      </c>
      <c r="HR172" s="102" t="str">
        <f t="shared" si="716"/>
        <v/>
      </c>
      <c r="HS172" s="103" t="str">
        <f t="shared" si="717"/>
        <v/>
      </c>
      <c r="HT172" s="104" t="str">
        <f t="shared" si="632"/>
        <v/>
      </c>
      <c r="HU172" s="105" t="str">
        <f t="shared" si="718"/>
        <v/>
      </c>
      <c r="HV172" s="2" t="str">
        <f t="shared" si="719"/>
        <v/>
      </c>
      <c r="HW172" s="96"/>
      <c r="HX172" s="286"/>
      <c r="HY172" s="97" t="str">
        <f t="shared" si="720"/>
        <v/>
      </c>
      <c r="HZ172" s="98" t="str">
        <f t="shared" si="721"/>
        <v/>
      </c>
      <c r="IA172" s="293" t="str">
        <f t="shared" si="642"/>
        <v/>
      </c>
      <c r="IB172" s="293" t="str">
        <f t="shared" si="643"/>
        <v/>
      </c>
      <c r="IC172" s="101" t="str">
        <f t="shared" si="722"/>
        <v/>
      </c>
      <c r="ID172" s="102" t="str">
        <f t="shared" si="723"/>
        <v/>
      </c>
      <c r="IE172" s="103" t="str">
        <f t="shared" si="724"/>
        <v/>
      </c>
      <c r="IF172" s="104" t="str">
        <f t="shared" si="725"/>
        <v/>
      </c>
      <c r="IG172" s="105" t="str">
        <f t="shared" si="726"/>
        <v/>
      </c>
      <c r="IH172" s="2" t="str">
        <f t="shared" si="727"/>
        <v/>
      </c>
      <c r="II172" s="96"/>
      <c r="IJ172" s="286"/>
      <c r="IK172" s="291" t="str">
        <f t="shared" si="728"/>
        <v/>
      </c>
      <c r="IL172" s="292" t="str">
        <f t="shared" si="729"/>
        <v/>
      </c>
      <c r="IM172" s="293" t="str">
        <f t="shared" si="730"/>
        <v/>
      </c>
      <c r="IN172" s="293" t="str">
        <f t="shared" si="731"/>
        <v/>
      </c>
      <c r="IO172" s="294" t="str">
        <f t="shared" si="732"/>
        <v/>
      </c>
      <c r="IP172" s="295" t="str">
        <f t="shared" si="733"/>
        <v/>
      </c>
      <c r="IQ172" s="296" t="str">
        <f t="shared" si="734"/>
        <v/>
      </c>
      <c r="IR172" s="297" t="str">
        <f t="shared" si="735"/>
        <v/>
      </c>
      <c r="IS172" s="298" t="str">
        <f t="shared" si="736"/>
        <v/>
      </c>
      <c r="IT172" s="299" t="str">
        <f t="shared" si="737"/>
        <v/>
      </c>
      <c r="IU172" s="300"/>
      <c r="IV172" s="286"/>
      <c r="IW172" s="97" t="str">
        <f t="shared" si="635"/>
        <v/>
      </c>
      <c r="IX172" s="98" t="str">
        <f t="shared" si="636"/>
        <v/>
      </c>
      <c r="IY172" s="293" t="str">
        <f t="shared" si="633"/>
        <v/>
      </c>
      <c r="IZ172" s="293" t="str">
        <f t="shared" si="634"/>
        <v/>
      </c>
      <c r="JA172" s="101" t="str">
        <f t="shared" si="637"/>
        <v/>
      </c>
      <c r="JB172" s="102" t="str">
        <f t="shared" si="638"/>
        <v/>
      </c>
      <c r="JC172" s="103" t="str">
        <f t="shared" si="639"/>
        <v/>
      </c>
      <c r="JD172" s="104" t="str">
        <f t="shared" si="640"/>
        <v/>
      </c>
      <c r="JE172" s="105" t="str">
        <f t="shared" si="641"/>
        <v/>
      </c>
      <c r="JG172" s="4"/>
      <c r="JI172" s="106"/>
      <c r="JJ172" s="107"/>
      <c r="JK172" s="99"/>
      <c r="JL172" s="4"/>
      <c r="JM172" s="108"/>
      <c r="JN172" s="109"/>
      <c r="JO172" s="110"/>
      <c r="JP172" s="104"/>
      <c r="JQ172" s="111"/>
      <c r="JS172" s="4"/>
      <c r="JU172" s="106"/>
      <c r="JV172" s="107"/>
      <c r="JW172" s="99"/>
      <c r="JX172" s="4"/>
      <c r="JY172" s="108"/>
      <c r="JZ172" s="109"/>
      <c r="KA172" s="110"/>
      <c r="KB172" s="104"/>
      <c r="KC172" s="111"/>
      <c r="KE172" s="4"/>
    </row>
    <row r="173" spans="1:292" ht="13.5" customHeight="1" x14ac:dyDescent="0.2">
      <c r="A173" s="21"/>
      <c r="B173" s="2" t="s">
        <v>470</v>
      </c>
      <c r="C173" s="2" t="s">
        <v>471</v>
      </c>
      <c r="E173" s="97" t="s">
        <v>286</v>
      </c>
      <c r="F173" s="98" t="s">
        <v>286</v>
      </c>
      <c r="G173" s="99"/>
      <c r="H173" s="100"/>
      <c r="I173" s="101" t="s">
        <v>286</v>
      </c>
      <c r="J173" s="102" t="s">
        <v>286</v>
      </c>
      <c r="K173" s="103" t="s">
        <v>286</v>
      </c>
      <c r="L173" s="104" t="s">
        <v>286</v>
      </c>
      <c r="M173" s="105" t="s">
        <v>286</v>
      </c>
      <c r="O173" s="96"/>
      <c r="P173" s="286"/>
      <c r="Q173" s="97" t="s">
        <v>286</v>
      </c>
      <c r="R173" s="98" t="s">
        <v>286</v>
      </c>
      <c r="S173" s="99" t="s">
        <v>286</v>
      </c>
      <c r="T173" s="100" t="s">
        <v>286</v>
      </c>
      <c r="U173" s="101" t="s">
        <v>286</v>
      </c>
      <c r="V173" s="102" t="s">
        <v>286</v>
      </c>
      <c r="W173" s="103" t="s">
        <v>286</v>
      </c>
      <c r="X173" s="104" t="s">
        <v>286</v>
      </c>
      <c r="Y173" s="105" t="s">
        <v>286</v>
      </c>
      <c r="Z173" s="2" t="s">
        <v>286</v>
      </c>
      <c r="AA173" s="96"/>
      <c r="AB173" s="286"/>
      <c r="AC173" s="97" t="s">
        <v>286</v>
      </c>
      <c r="AD173" s="98" t="s">
        <v>286</v>
      </c>
      <c r="AE173" s="99"/>
      <c r="AF173" s="100"/>
      <c r="AG173" s="101" t="s">
        <v>286</v>
      </c>
      <c r="AH173" s="102" t="s">
        <v>286</v>
      </c>
      <c r="AI173" s="103" t="s">
        <v>286</v>
      </c>
      <c r="AJ173" s="104" t="s">
        <v>286</v>
      </c>
      <c r="AK173" s="105" t="s">
        <v>286</v>
      </c>
      <c r="AM173" s="96"/>
      <c r="AN173" s="286"/>
      <c r="AO173" s="97" t="s">
        <v>286</v>
      </c>
      <c r="AP173" s="98" t="s">
        <v>286</v>
      </c>
      <c r="AQ173" s="99" t="s">
        <v>286</v>
      </c>
      <c r="AR173" s="100"/>
      <c r="AS173" s="101" t="s">
        <v>286</v>
      </c>
      <c r="AT173" s="102" t="s">
        <v>286</v>
      </c>
      <c r="AU173" s="103" t="s">
        <v>286</v>
      </c>
      <c r="AV173" s="104" t="s">
        <v>286</v>
      </c>
      <c r="AW173" s="105" t="s">
        <v>286</v>
      </c>
      <c r="AX173" s="2" t="s">
        <v>286</v>
      </c>
      <c r="AY173" s="96"/>
      <c r="AZ173" s="286"/>
      <c r="BA173" s="97" t="s">
        <v>286</v>
      </c>
      <c r="BB173" s="98" t="s">
        <v>286</v>
      </c>
      <c r="BC173" s="99"/>
      <c r="BD173" s="100"/>
      <c r="BE173" s="101" t="s">
        <v>286</v>
      </c>
      <c r="BF173" s="102" t="s">
        <v>286</v>
      </c>
      <c r="BG173" s="103" t="s">
        <v>286</v>
      </c>
      <c r="BH173" s="104" t="s">
        <v>286</v>
      </c>
      <c r="BI173" s="105" t="s">
        <v>286</v>
      </c>
      <c r="BJ173" s="2" t="s">
        <v>286</v>
      </c>
      <c r="BK173" s="96"/>
      <c r="BL173" s="286"/>
      <c r="BM173" s="97" t="s">
        <v>286</v>
      </c>
      <c r="BN173" s="98" t="s">
        <v>286</v>
      </c>
      <c r="BO173" s="99"/>
      <c r="BP173" s="100"/>
      <c r="BQ173" s="101" t="s">
        <v>286</v>
      </c>
      <c r="BR173" s="102" t="s">
        <v>286</v>
      </c>
      <c r="BS173" s="103" t="s">
        <v>286</v>
      </c>
      <c r="BT173" s="104" t="s">
        <v>286</v>
      </c>
      <c r="BU173" s="105" t="s">
        <v>286</v>
      </c>
      <c r="BV173" s="2" t="s">
        <v>286</v>
      </c>
      <c r="BW173" s="96"/>
      <c r="BX173" s="286"/>
      <c r="BY173" s="97" t="s">
        <v>286</v>
      </c>
      <c r="BZ173" s="98" t="s">
        <v>286</v>
      </c>
      <c r="CA173" s="99"/>
      <c r="CB173" s="100"/>
      <c r="CC173" s="101" t="s">
        <v>286</v>
      </c>
      <c r="CD173" s="102" t="s">
        <v>286</v>
      </c>
      <c r="CE173" s="103" t="s">
        <v>286</v>
      </c>
      <c r="CF173" s="104" t="s">
        <v>286</v>
      </c>
      <c r="CG173" s="105" t="s">
        <v>286</v>
      </c>
      <c r="CH173" s="2" t="s">
        <v>286</v>
      </c>
      <c r="CI173" s="96"/>
      <c r="CJ173" s="286"/>
      <c r="CK173" s="97" t="s">
        <v>286</v>
      </c>
      <c r="CL173" s="98" t="s">
        <v>286</v>
      </c>
      <c r="CM173" s="99" t="s">
        <v>286</v>
      </c>
      <c r="CN173" s="100" t="s">
        <v>286</v>
      </c>
      <c r="CO173" s="101" t="s">
        <v>286</v>
      </c>
      <c r="CP173" s="102" t="s">
        <v>286</v>
      </c>
      <c r="CQ173" s="103" t="s">
        <v>286</v>
      </c>
      <c r="CR173" s="104" t="s">
        <v>286</v>
      </c>
      <c r="CS173" s="105" t="s">
        <v>286</v>
      </c>
      <c r="CT173" s="2" t="s">
        <v>286</v>
      </c>
      <c r="CU173" s="96"/>
      <c r="CV173" s="286"/>
      <c r="CW173" s="97" t="s">
        <v>286</v>
      </c>
      <c r="CX173" s="98" t="s">
        <v>286</v>
      </c>
      <c r="CY173" s="99" t="s">
        <v>286</v>
      </c>
      <c r="CZ173" s="100" t="s">
        <v>286</v>
      </c>
      <c r="DA173" s="101" t="s">
        <v>286</v>
      </c>
      <c r="DB173" s="102" t="s">
        <v>286</v>
      </c>
      <c r="DC173" s="103" t="s">
        <v>286</v>
      </c>
      <c r="DD173" s="104" t="s">
        <v>286</v>
      </c>
      <c r="DE173" s="105" t="s">
        <v>286</v>
      </c>
      <c r="DF173" s="2" t="s">
        <v>286</v>
      </c>
      <c r="DG173" s="96"/>
      <c r="DH173" s="286"/>
      <c r="DI173" s="97" t="s">
        <v>286</v>
      </c>
      <c r="DJ173" s="98" t="s">
        <v>286</v>
      </c>
      <c r="DK173" s="99"/>
      <c r="DL173" s="100"/>
      <c r="DM173" s="101" t="s">
        <v>286</v>
      </c>
      <c r="DN173" s="102" t="s">
        <v>286</v>
      </c>
      <c r="DO173" s="103" t="s">
        <v>286</v>
      </c>
      <c r="DP173" s="104" t="s">
        <v>286</v>
      </c>
      <c r="DQ173" s="105" t="s">
        <v>286</v>
      </c>
      <c r="DR173" s="2" t="s">
        <v>286</v>
      </c>
      <c r="DS173" s="96"/>
      <c r="DT173" s="286"/>
      <c r="DU173" s="97" t="s">
        <v>286</v>
      </c>
      <c r="DV173" s="98" t="s">
        <v>286</v>
      </c>
      <c r="DW173" s="99"/>
      <c r="DX173" s="100"/>
      <c r="DY173" s="101" t="s">
        <v>286</v>
      </c>
      <c r="DZ173" s="102" t="s">
        <v>286</v>
      </c>
      <c r="EA173" s="103" t="s">
        <v>286</v>
      </c>
      <c r="EB173" s="104" t="s">
        <v>286</v>
      </c>
      <c r="EC173" s="105" t="s">
        <v>286</v>
      </c>
      <c r="EE173" s="96"/>
      <c r="EF173" s="286"/>
      <c r="EG173" s="97" t="s">
        <v>286</v>
      </c>
      <c r="EH173" s="98" t="s">
        <v>286</v>
      </c>
      <c r="EI173" s="99"/>
      <c r="EJ173" s="100"/>
      <c r="EK173" s="101" t="s">
        <v>286</v>
      </c>
      <c r="EL173" s="102" t="s">
        <v>286</v>
      </c>
      <c r="EM173" s="103" t="s">
        <v>286</v>
      </c>
      <c r="EN173" s="104" t="s">
        <v>286</v>
      </c>
      <c r="EO173" s="105" t="s">
        <v>286</v>
      </c>
      <c r="EQ173" s="96"/>
      <c r="ER173" s="286"/>
      <c r="ES173" s="97" t="s">
        <v>286</v>
      </c>
      <c r="ET173" s="98" t="s">
        <v>286</v>
      </c>
      <c r="EU173" s="99"/>
      <c r="EV173" s="100"/>
      <c r="EW173" s="101" t="s">
        <v>286</v>
      </c>
      <c r="EX173" s="102" t="s">
        <v>286</v>
      </c>
      <c r="EY173" s="103" t="s">
        <v>286</v>
      </c>
      <c r="EZ173" s="104" t="s">
        <v>286</v>
      </c>
      <c r="FA173" s="105" t="s">
        <v>286</v>
      </c>
      <c r="FB173" s="2" t="s">
        <v>286</v>
      </c>
      <c r="FC173" s="96"/>
      <c r="FD173" s="286"/>
      <c r="FE173" s="97">
        <v>40863</v>
      </c>
      <c r="FF173" s="98" t="s">
        <v>520</v>
      </c>
      <c r="FG173" s="99">
        <v>40347</v>
      </c>
      <c r="FH173" s="100">
        <v>40365</v>
      </c>
      <c r="FI173" s="101" t="s">
        <v>1130</v>
      </c>
      <c r="FJ173" s="102" t="s">
        <v>558</v>
      </c>
      <c r="FK173" s="103" t="s">
        <v>531</v>
      </c>
      <c r="FL173" s="104" t="s">
        <v>1357</v>
      </c>
      <c r="FM173" s="105" t="s">
        <v>1131</v>
      </c>
      <c r="FO173" s="96"/>
      <c r="FP173" s="286" t="s">
        <v>1194</v>
      </c>
      <c r="FQ173" s="97" t="s">
        <v>286</v>
      </c>
      <c r="FR173" s="98" t="s">
        <v>286</v>
      </c>
      <c r="FS173" s="99" t="s">
        <v>286</v>
      </c>
      <c r="FT173" s="100" t="s">
        <v>286</v>
      </c>
      <c r="FU173" s="101" t="s">
        <v>286</v>
      </c>
      <c r="FV173" s="102" t="s">
        <v>286</v>
      </c>
      <c r="FW173" s="103" t="s">
        <v>286</v>
      </c>
      <c r="FX173" s="104" t="s">
        <v>286</v>
      </c>
      <c r="FY173" s="105" t="s">
        <v>286</v>
      </c>
      <c r="GA173" s="96"/>
      <c r="GB173" s="286"/>
      <c r="GC173" s="97" t="s">
        <v>286</v>
      </c>
      <c r="GD173" s="98" t="s">
        <v>286</v>
      </c>
      <c r="GE173" s="99" t="s">
        <v>286</v>
      </c>
      <c r="GF173" s="100" t="s">
        <v>286</v>
      </c>
      <c r="GG173" s="101" t="s">
        <v>286</v>
      </c>
      <c r="GH173" s="102" t="s">
        <v>286</v>
      </c>
      <c r="GI173" s="103" t="s">
        <v>286</v>
      </c>
      <c r="GJ173" s="104" t="s">
        <v>286</v>
      </c>
      <c r="GK173" s="105" t="s">
        <v>286</v>
      </c>
      <c r="GL173" s="2" t="s">
        <v>286</v>
      </c>
      <c r="GM173" s="96"/>
      <c r="GN173" s="286"/>
      <c r="GO173" s="97" t="str">
        <f t="shared" si="695"/>
        <v/>
      </c>
      <c r="GP173" s="98" t="str">
        <f t="shared" si="696"/>
        <v/>
      </c>
      <c r="GQ173" s="99" t="str">
        <f t="shared" si="697"/>
        <v/>
      </c>
      <c r="GR173" s="100" t="str">
        <f t="shared" si="698"/>
        <v/>
      </c>
      <c r="GS173" s="101" t="str">
        <f t="shared" si="699"/>
        <v/>
      </c>
      <c r="GT173" s="102" t="str">
        <f t="shared" si="700"/>
        <v/>
      </c>
      <c r="GU173" s="103" t="str">
        <f t="shared" si="701"/>
        <v/>
      </c>
      <c r="GV173" s="104" t="str">
        <f t="shared" si="702"/>
        <v/>
      </c>
      <c r="GW173" s="105" t="str">
        <f t="shared" si="703"/>
        <v/>
      </c>
      <c r="GX173" s="2" t="str">
        <f t="shared" si="704"/>
        <v/>
      </c>
      <c r="GY173" s="96"/>
      <c r="GZ173" s="286"/>
      <c r="HA173" s="97" t="str">
        <f t="shared" si="705"/>
        <v/>
      </c>
      <c r="HB173" s="98" t="str">
        <f t="shared" si="706"/>
        <v/>
      </c>
      <c r="HC173" s="293" t="str">
        <f t="shared" si="693"/>
        <v/>
      </c>
      <c r="HD173" s="293" t="str">
        <f t="shared" si="694"/>
        <v/>
      </c>
      <c r="HE173" s="101" t="str">
        <f t="shared" si="707"/>
        <v/>
      </c>
      <c r="HF173" s="102" t="str">
        <f t="shared" si="708"/>
        <v/>
      </c>
      <c r="HG173" s="103" t="str">
        <f t="shared" si="709"/>
        <v/>
      </c>
      <c r="HH173" s="104" t="str">
        <f t="shared" si="710"/>
        <v/>
      </c>
      <c r="HI173" s="105" t="str">
        <f t="shared" si="711"/>
        <v/>
      </c>
      <c r="HJ173" s="2" t="str">
        <f t="shared" si="712"/>
        <v/>
      </c>
      <c r="HK173" s="96"/>
      <c r="HL173" s="286"/>
      <c r="HM173" s="97" t="str">
        <f t="shared" si="713"/>
        <v/>
      </c>
      <c r="HN173" s="98" t="str">
        <f t="shared" si="714"/>
        <v/>
      </c>
      <c r="HO173" s="293" t="str">
        <f t="shared" si="672"/>
        <v/>
      </c>
      <c r="HP173" s="293" t="str">
        <f t="shared" si="673"/>
        <v/>
      </c>
      <c r="HQ173" s="101" t="str">
        <f t="shared" si="715"/>
        <v/>
      </c>
      <c r="HR173" s="102" t="str">
        <f t="shared" si="716"/>
        <v/>
      </c>
      <c r="HS173" s="103" t="str">
        <f t="shared" si="717"/>
        <v/>
      </c>
      <c r="HT173" s="104" t="str">
        <f t="shared" si="632"/>
        <v/>
      </c>
      <c r="HU173" s="105" t="str">
        <f t="shared" si="718"/>
        <v/>
      </c>
      <c r="HV173" s="2" t="str">
        <f t="shared" si="719"/>
        <v/>
      </c>
      <c r="HW173" s="96"/>
      <c r="HX173" s="286"/>
      <c r="HY173" s="97" t="str">
        <f t="shared" si="720"/>
        <v/>
      </c>
      <c r="HZ173" s="98" t="str">
        <f t="shared" si="721"/>
        <v/>
      </c>
      <c r="IA173" s="293" t="str">
        <f t="shared" si="642"/>
        <v/>
      </c>
      <c r="IB173" s="293" t="str">
        <f t="shared" si="643"/>
        <v/>
      </c>
      <c r="IC173" s="101" t="str">
        <f t="shared" si="722"/>
        <v/>
      </c>
      <c r="ID173" s="102" t="str">
        <f t="shared" si="723"/>
        <v/>
      </c>
      <c r="IE173" s="103" t="str">
        <f t="shared" si="724"/>
        <v/>
      </c>
      <c r="IF173" s="104" t="str">
        <f t="shared" si="725"/>
        <v/>
      </c>
      <c r="IG173" s="105" t="str">
        <f t="shared" si="726"/>
        <v/>
      </c>
      <c r="IH173" s="2" t="str">
        <f t="shared" si="727"/>
        <v/>
      </c>
      <c r="II173" s="96"/>
      <c r="IJ173" s="286"/>
      <c r="IK173" s="291" t="str">
        <f t="shared" si="728"/>
        <v/>
      </c>
      <c r="IL173" s="292" t="str">
        <f t="shared" si="729"/>
        <v/>
      </c>
      <c r="IM173" s="293" t="str">
        <f t="shared" si="730"/>
        <v/>
      </c>
      <c r="IN173" s="293" t="str">
        <f t="shared" si="731"/>
        <v/>
      </c>
      <c r="IO173" s="294" t="str">
        <f t="shared" si="732"/>
        <v/>
      </c>
      <c r="IP173" s="295" t="str">
        <f t="shared" si="733"/>
        <v/>
      </c>
      <c r="IQ173" s="296" t="str">
        <f t="shared" si="734"/>
        <v/>
      </c>
      <c r="IR173" s="297" t="str">
        <f t="shared" si="735"/>
        <v/>
      </c>
      <c r="IS173" s="298" t="str">
        <f t="shared" si="736"/>
        <v/>
      </c>
      <c r="IT173" s="299" t="str">
        <f t="shared" si="737"/>
        <v/>
      </c>
      <c r="IU173" s="300"/>
      <c r="IV173" s="286"/>
      <c r="IW173" s="97" t="str">
        <f t="shared" si="635"/>
        <v/>
      </c>
      <c r="IX173" s="98" t="str">
        <f t="shared" si="636"/>
        <v/>
      </c>
      <c r="IY173" s="293" t="str">
        <f t="shared" si="633"/>
        <v/>
      </c>
      <c r="IZ173" s="293" t="str">
        <f t="shared" si="634"/>
        <v/>
      </c>
      <c r="JA173" s="101" t="str">
        <f t="shared" si="637"/>
        <v/>
      </c>
      <c r="JB173" s="102" t="str">
        <f t="shared" si="638"/>
        <v/>
      </c>
      <c r="JC173" s="103" t="str">
        <f t="shared" si="639"/>
        <v/>
      </c>
      <c r="JD173" s="104" t="str">
        <f t="shared" si="640"/>
        <v/>
      </c>
      <c r="JE173" s="105" t="str">
        <f t="shared" si="641"/>
        <v/>
      </c>
      <c r="JG173" s="4"/>
      <c r="JI173" s="106"/>
      <c r="JJ173" s="107"/>
      <c r="JK173" s="99"/>
      <c r="JL173" s="4"/>
      <c r="JM173" s="108"/>
      <c r="JN173" s="109"/>
      <c r="JO173" s="110"/>
      <c r="JP173" s="104"/>
      <c r="JQ173" s="111"/>
      <c r="JS173" s="4"/>
      <c r="JU173" s="106"/>
      <c r="JV173" s="107"/>
      <c r="JW173" s="99"/>
      <c r="JX173" s="4"/>
      <c r="JY173" s="108"/>
      <c r="JZ173" s="109"/>
      <c r="KA173" s="110"/>
      <c r="KB173" s="104"/>
      <c r="KC173" s="111"/>
      <c r="KE173" s="4"/>
    </row>
    <row r="174" spans="1:292" ht="13.5" customHeight="1" x14ac:dyDescent="0.2">
      <c r="A174" s="21"/>
      <c r="B174" s="2" t="s">
        <v>2581</v>
      </c>
      <c r="C174" s="2" t="s">
        <v>2582</v>
      </c>
      <c r="E174" s="97" t="str">
        <f>IF(I174="","",E$3)</f>
        <v/>
      </c>
      <c r="F174" s="98" t="str">
        <f>IF(I174="","",E$1)</f>
        <v/>
      </c>
      <c r="G174" s="99"/>
      <c r="H174" s="100"/>
      <c r="I174" s="101" t="str">
        <f>IF(P174="","",IF(ISNUMBER(SEARCH(":",P174)),MID(P174,FIND(":",P174)+2,FIND("(",P174)-FIND(":",P174)-3),LEFT(P174,FIND("(",P174)-2)))</f>
        <v/>
      </c>
      <c r="J174" s="102" t="str">
        <f>IF(P174="","",MID(P174,FIND("(",P174)+1,4))</f>
        <v/>
      </c>
      <c r="K174" s="103" t="str">
        <f>IF(ISNUMBER(SEARCH("*female*",P174)),"female",IF(ISNUMBER(SEARCH("*male*",P174)),"male",""))</f>
        <v/>
      </c>
      <c r="L174" s="104" t="str">
        <f>IF(P174="","",IF(ISERROR(MID(P174,FIND("male,",P174)+6,(FIND(")",P174)-(FIND("male,",P174)+6))))=TRUE,"missing/error",MID(P174,FIND("male,",P174)+6,(FIND(")",P174)-(FIND("male,",P174)+6)))))</f>
        <v/>
      </c>
      <c r="M174" s="105" t="str">
        <f>IF(I174="","",(MID(I174,(SEARCH("^^",SUBSTITUTE(I174," ","^^",LEN(I174)-LEN(SUBSTITUTE(I174," ","")))))+1,99)&amp;"_"&amp;LEFT(I174,FIND(" ",I174)-1)&amp;"_"&amp;J174))</f>
        <v/>
      </c>
      <c r="O174" s="96"/>
      <c r="P174" s="286"/>
      <c r="Q174" s="97" t="str">
        <f>IF(U174="","",Q$3)</f>
        <v/>
      </c>
      <c r="R174" s="98" t="str">
        <f>IF(U174="","",Q$1)</f>
        <v/>
      </c>
      <c r="S174" s="99" t="s">
        <v>286</v>
      </c>
      <c r="T174" s="100" t="s">
        <v>286</v>
      </c>
      <c r="U174" s="101" t="str">
        <f>IF(AB174="","",IF(ISNUMBER(SEARCH(":",AB174)),MID(AB174,FIND(":",AB174)+2,FIND("(",AB174)-FIND(":",AB174)-3),LEFT(AB174,FIND("(",AB174)-2)))</f>
        <v/>
      </c>
      <c r="V174" s="102" t="str">
        <f>IF(AB174="","",MID(AB174,FIND("(",AB174)+1,4))</f>
        <v/>
      </c>
      <c r="W174" s="103" t="str">
        <f>IF(ISNUMBER(SEARCH("*female*",AB174)),"female",IF(ISNUMBER(SEARCH("*male*",AB174)),"male",""))</f>
        <v/>
      </c>
      <c r="X174" s="104" t="str">
        <f>IF(AB174="","",IF(ISERROR(MID(AB174,FIND("male,",AB174)+6,(FIND(")",AB174)-(FIND("male,",AB174)+6))))=TRUE,"missing/error",MID(AB174,FIND("male,",AB174)+6,(FIND(")",AB174)-(FIND("male,",AB174)+6)))))</f>
        <v/>
      </c>
      <c r="Y174" s="105" t="str">
        <f>IF(U174="","",(MID(U174,(SEARCH("^^",SUBSTITUTE(U174," ","^^",LEN(U174)-LEN(SUBSTITUTE(U174," ","")))))+1,99)&amp;"_"&amp;LEFT(U174,FIND(" ",U174)-1)&amp;"_"&amp;V174))</f>
        <v/>
      </c>
      <c r="Z174" s="2" t="str">
        <f>IF(AB174="","",IF((LEN(AB174)-LEN(SUBSTITUTE(AB174,"male","")))/LEN("male")&gt;1,"!",IF(RIGHT(AB174,1)=")","",IF(RIGHT(AB174,2)=") ","",IF(RIGHT(AB174,2)=").","","!!")))))</f>
        <v/>
      </c>
      <c r="AA174" s="96"/>
      <c r="AB174" s="286"/>
      <c r="AC174" s="97" t="str">
        <f>IF(AG174="","",AC$3)</f>
        <v/>
      </c>
      <c r="AD174" s="98" t="str">
        <f>IF(AG174="","",AC$1)</f>
        <v/>
      </c>
      <c r="AE174" s="99"/>
      <c r="AF174" s="100"/>
      <c r="AG174" s="101" t="str">
        <f>IF(AN174="","",IF(ISNUMBER(SEARCH(":",AN174)),MID(AN174,FIND(":",AN174)+2,FIND("(",AN174)-FIND(":",AN174)-3),LEFT(AN174,FIND("(",AN174)-2)))</f>
        <v/>
      </c>
      <c r="AH174" s="102" t="str">
        <f>IF(AN174="","",MID(AN174,FIND("(",AN174)+1,4))</f>
        <v/>
      </c>
      <c r="AI174" s="103" t="str">
        <f>IF(ISNUMBER(SEARCH("*female*",AN174)),"female",IF(ISNUMBER(SEARCH("*male*",AN174)),"male",""))</f>
        <v/>
      </c>
      <c r="AJ174" s="104" t="str">
        <f>IF(AN174="","",IF(ISERROR(MID(AN174,FIND("male,",AN174)+6,(FIND(")",AN174)-(FIND("male,",AN174)+6))))=TRUE,"missing/error",MID(AN174,FIND("male,",AN174)+6,(FIND(")",AN174)-(FIND("male,",AN174)+6)))))</f>
        <v/>
      </c>
      <c r="AK174" s="105" t="str">
        <f>IF(AG174="","",(MID(AG174,(SEARCH("^^",SUBSTITUTE(AG174," ","^^",LEN(AG174)-LEN(SUBSTITUTE(AG174," ","")))))+1,99)&amp;"_"&amp;LEFT(AG174,FIND(" ",AG174)-1)&amp;"_"&amp;AH174))</f>
        <v/>
      </c>
      <c r="AM174" s="96"/>
      <c r="AN174" s="286"/>
      <c r="AO174" s="97" t="str">
        <f>IF(AS174="","",AO$3)</f>
        <v/>
      </c>
      <c r="AP174" s="98" t="str">
        <f>IF(AS174="","",AO$1)</f>
        <v/>
      </c>
      <c r="AQ174" s="99" t="s">
        <v>286</v>
      </c>
      <c r="AR174" s="100"/>
      <c r="AS174" s="101" t="str">
        <f>IF(AZ174="","",IF(ISNUMBER(SEARCH(":",AZ174)),MID(AZ174,FIND(":",AZ174)+2,FIND("(",AZ174)-FIND(":",AZ174)-3),LEFT(AZ174,FIND("(",AZ174)-2)))</f>
        <v/>
      </c>
      <c r="AT174" s="102" t="str">
        <f>IF(AZ174="","",MID(AZ174,FIND("(",AZ174)+1,4))</f>
        <v/>
      </c>
      <c r="AU174" s="103" t="str">
        <f>IF(ISNUMBER(SEARCH("*female*",AZ174)),"female",IF(ISNUMBER(SEARCH("*male*",AZ174)),"male",""))</f>
        <v/>
      </c>
      <c r="AV174" s="104" t="str">
        <f>IF(AZ174="","",IF(ISERROR(MID(AZ174,FIND("male,",AZ174)+6,(FIND(")",AZ174)-(FIND("male,",AZ174)+6))))=TRUE,"missing/error",MID(AZ174,FIND("male,",AZ174)+6,(FIND(")",AZ174)-(FIND("male,",AZ174)+6)))))</f>
        <v/>
      </c>
      <c r="AW174" s="105" t="str">
        <f>IF(AS174="","",(MID(AS174,(SEARCH("^^",SUBSTITUTE(AS174," ","^^",LEN(AS174)-LEN(SUBSTITUTE(AS174," ","")))))+1,99)&amp;"_"&amp;LEFT(AS174,FIND(" ",AS174)-1)&amp;"_"&amp;AT174))</f>
        <v/>
      </c>
      <c r="AX174" s="2" t="str">
        <f>IF(AZ174="","",IF((LEN(AZ174)-LEN(SUBSTITUTE(AZ174,"male","")))/LEN("male")&gt;1,"!",IF(RIGHT(AZ174,1)=")","",IF(RIGHT(AZ174,2)=") ","",IF(RIGHT(AZ174,2)=").","","!!")))))</f>
        <v/>
      </c>
      <c r="AY174" s="96"/>
      <c r="AZ174" s="286"/>
      <c r="BA174" s="97" t="str">
        <f>IF(BE174="","",BA$3)</f>
        <v/>
      </c>
      <c r="BB174" s="98" t="str">
        <f>IF(BE174="","",BA$1)</f>
        <v/>
      </c>
      <c r="BC174" s="99"/>
      <c r="BD174" s="100"/>
      <c r="BE174" s="101" t="str">
        <f>IF(BL174="","",IF(ISNUMBER(SEARCH(":",BL174)),MID(BL174,FIND(":",BL174)+2,FIND("(",BL174)-FIND(":",BL174)-3),LEFT(BL174,FIND("(",BL174)-2)))</f>
        <v/>
      </c>
      <c r="BF174" s="102" t="str">
        <f>IF(BL174="","",MID(BL174,FIND("(",BL174)+1,4))</f>
        <v/>
      </c>
      <c r="BG174" s="103" t="str">
        <f>IF(ISNUMBER(SEARCH("*female*",BL174)),"female",IF(ISNUMBER(SEARCH("*male*",BL174)),"male",""))</f>
        <v/>
      </c>
      <c r="BH174" s="104" t="str">
        <f>IF(BL174="","",IF(ISERROR(MID(BL174,FIND("male,",BL174)+6,(FIND(")",BL174)-(FIND("male,",BL174)+6))))=TRUE,"missing/error",MID(BL174,FIND("male,",BL174)+6,(FIND(")",BL174)-(FIND("male,",BL174)+6)))))</f>
        <v/>
      </c>
      <c r="BI174" s="105" t="str">
        <f>IF(BE174="","",(MID(BE174,(SEARCH("^^",SUBSTITUTE(BE174," ","^^",LEN(BE174)-LEN(SUBSTITUTE(BE174," ","")))))+1,99)&amp;"_"&amp;LEFT(BE174,FIND(" ",BE174)-1)&amp;"_"&amp;BF174))</f>
        <v/>
      </c>
      <c r="BJ174" s="2" t="str">
        <f>IF(BL174="","",IF((LEN(BL174)-LEN(SUBSTITUTE(BL174,"male","")))/LEN("male")&gt;1,"!",IF(RIGHT(BL174,1)=")","",IF(RIGHT(BL174,2)=") ","",IF(RIGHT(BL174,2)=").","","!!")))))</f>
        <v/>
      </c>
      <c r="BK174" s="96"/>
      <c r="BL174" s="286"/>
      <c r="BM174" s="97" t="str">
        <f>IF(BQ174="","",BM$3)</f>
        <v/>
      </c>
      <c r="BN174" s="98" t="str">
        <f>IF(BQ174="","",BM$1)</f>
        <v/>
      </c>
      <c r="BO174" s="99"/>
      <c r="BP174" s="100"/>
      <c r="BQ174" s="101" t="str">
        <f>IF(BX174="","",IF(ISNUMBER(SEARCH(":",BX174)),MID(BX174,FIND(":",BX174)+2,FIND("(",BX174)-FIND(":",BX174)-3),LEFT(BX174,FIND("(",BX174)-2)))</f>
        <v/>
      </c>
      <c r="BR174" s="102" t="str">
        <f>IF(BX174="","",MID(BX174,FIND("(",BX174)+1,4))</f>
        <v/>
      </c>
      <c r="BS174" s="103" t="str">
        <f>IF(ISNUMBER(SEARCH("*female*",BX174)),"female",IF(ISNUMBER(SEARCH("*male*",BX174)),"male",""))</f>
        <v/>
      </c>
      <c r="BT174" s="104" t="str">
        <f>IF(BX174="","",IF(ISERROR(MID(BX174,FIND("male,",BX174)+6,(FIND(")",BX174)-(FIND("male,",BX174)+6))))=TRUE,"missing/error",MID(BX174,FIND("male,",BX174)+6,(FIND(")",BX174)-(FIND("male,",BX174)+6)))))</f>
        <v/>
      </c>
      <c r="BU174" s="105" t="str">
        <f>IF(BQ174="","",(MID(BQ174,(SEARCH("^^",SUBSTITUTE(BQ174," ","^^",LEN(BQ174)-LEN(SUBSTITUTE(BQ174," ","")))))+1,99)&amp;"_"&amp;LEFT(BQ174,FIND(" ",BQ174)-1)&amp;"_"&amp;BR174))</f>
        <v/>
      </c>
      <c r="BV174" s="2" t="str">
        <f>IF(BX174="","",IF((LEN(BX174)-LEN(SUBSTITUTE(BX174,"male","")))/LEN("male")&gt;1,"!",IF(RIGHT(BX174,1)=")","",IF(RIGHT(BX174,2)=") ","",IF(RIGHT(BX174,2)=").","","!!")))))</f>
        <v/>
      </c>
      <c r="BW174" s="96"/>
      <c r="BX174" s="286"/>
      <c r="BY174" s="97" t="str">
        <f>IF(CC174="","",BY$3)</f>
        <v/>
      </c>
      <c r="BZ174" s="98" t="str">
        <f>IF(CC174="","",BY$1)</f>
        <v/>
      </c>
      <c r="CA174" s="99"/>
      <c r="CB174" s="100"/>
      <c r="CC174" s="101" t="str">
        <f>IF(CJ174="","",IF(ISNUMBER(SEARCH(":",CJ174)),MID(CJ174,FIND(":",CJ174)+2,FIND("(",CJ174)-FIND(":",CJ174)-3),LEFT(CJ174,FIND("(",CJ174)-2)))</f>
        <v/>
      </c>
      <c r="CD174" s="102" t="str">
        <f>IF(CJ174="","",MID(CJ174,FIND("(",CJ174)+1,4))</f>
        <v/>
      </c>
      <c r="CE174" s="103" t="str">
        <f>IF(ISNUMBER(SEARCH("*female*",CJ174)),"female",IF(ISNUMBER(SEARCH("*male*",CJ174)),"male",""))</f>
        <v/>
      </c>
      <c r="CF174" s="104" t="str">
        <f>IF(CJ174="","",IF(ISERROR(MID(CJ174,FIND("male,",CJ174)+6,(FIND(")",CJ174)-(FIND("male,",CJ174)+6))))=TRUE,"missing/error",MID(CJ174,FIND("male,",CJ174)+6,(FIND(")",CJ174)-(FIND("male,",CJ174)+6)))))</f>
        <v/>
      </c>
      <c r="CG174" s="105" t="str">
        <f>IF(CC174="","",(MID(CC174,(SEARCH("^^",SUBSTITUTE(CC174," ","^^",LEN(CC174)-LEN(SUBSTITUTE(CC174," ","")))))+1,99)&amp;"_"&amp;LEFT(CC174,FIND(" ",CC174)-1)&amp;"_"&amp;CD174))</f>
        <v/>
      </c>
      <c r="CH174" s="2" t="str">
        <f>IF(CJ174="","",IF((LEN(CJ174)-LEN(SUBSTITUTE(CJ174,"male","")))/LEN("male")&gt;1,"!",IF(RIGHT(CJ174,1)=")","",IF(RIGHT(CJ174,2)=") ","",IF(RIGHT(CJ174,2)=").","","!!")))))</f>
        <v/>
      </c>
      <c r="CI174" s="96"/>
      <c r="CJ174" s="286"/>
      <c r="CK174" s="97" t="str">
        <f>IF(CO174="","",CK$3)</f>
        <v/>
      </c>
      <c r="CL174" s="98" t="str">
        <f>IF(CO174="","",CK$1)</f>
        <v/>
      </c>
      <c r="CM174" s="99" t="s">
        <v>286</v>
      </c>
      <c r="CN174" s="100" t="s">
        <v>286</v>
      </c>
      <c r="CO174" s="101" t="str">
        <f>IF(CV174="","",IF(ISNUMBER(SEARCH(":",CV174)),MID(CV174,FIND(":",CV174)+2,FIND("(",CV174)-FIND(":",CV174)-3),LEFT(CV174,FIND("(",CV174)-2)))</f>
        <v/>
      </c>
      <c r="CP174" s="102" t="str">
        <f>IF(CV174="","",MID(CV174,FIND("(",CV174)+1,4))</f>
        <v/>
      </c>
      <c r="CQ174" s="103" t="str">
        <f>IF(ISNUMBER(SEARCH("*female*",CV174)),"female",IF(ISNUMBER(SEARCH("*male*",CV174)),"male",""))</f>
        <v/>
      </c>
      <c r="CR174" s="104" t="str">
        <f>IF(CV174="","",IF(ISERROR(MID(CV174,FIND("male,",CV174)+6,(FIND(")",CV174)-(FIND("male,",CV174)+6))))=TRUE,"missing/error",MID(CV174,FIND("male,",CV174)+6,(FIND(")",CV174)-(FIND("male,",CV174)+6)))))</f>
        <v/>
      </c>
      <c r="CS174" s="105" t="str">
        <f>IF(CO174="","",(MID(CO174,(SEARCH("^^",SUBSTITUTE(CO174," ","^^",LEN(CO174)-LEN(SUBSTITUTE(CO174," ","")))))+1,99)&amp;"_"&amp;LEFT(CO174,FIND(" ",CO174)-1)&amp;"_"&amp;CP174))</f>
        <v/>
      </c>
      <c r="CT174" s="2" t="str">
        <f>IF(CV174="","",IF((LEN(CV174)-LEN(SUBSTITUTE(CV174,"male","")))/LEN("male")&gt;1,"!",IF(RIGHT(CV174,1)=")","",IF(RIGHT(CV174,2)=") ","",IF(RIGHT(CV174,2)=").","","!!")))))</f>
        <v/>
      </c>
      <c r="CU174" s="96"/>
      <c r="CV174" s="286"/>
      <c r="CW174" s="97" t="str">
        <f>IF(DA174="","",CW$3)</f>
        <v/>
      </c>
      <c r="CX174" s="98" t="str">
        <f>IF(DA174="","",CW$1)</f>
        <v/>
      </c>
      <c r="CY174" s="99"/>
      <c r="CZ174" s="100"/>
      <c r="DA174" s="101" t="str">
        <f>IF(DH174="","",IF(ISNUMBER(SEARCH(":",DH174)),MID(DH174,FIND(":",DH174)+2,FIND("(",DH174)-FIND(":",DH174)-3),LEFT(DH174,FIND("(",DH174)-2)))</f>
        <v/>
      </c>
      <c r="DB174" s="102" t="str">
        <f>IF(DH174="","",MID(DH174,FIND("(",DH174)+1,4))</f>
        <v/>
      </c>
      <c r="DC174" s="103" t="str">
        <f>IF(ISNUMBER(SEARCH("*female*",DH174)),"female",IF(ISNUMBER(SEARCH("*male*",DH174)),"male",""))</f>
        <v/>
      </c>
      <c r="DD174" s="104" t="str">
        <f>IF(DH174="","",IF(ISERROR(MID(DH174,FIND("male,",DH174)+6,(FIND(")",DH174)-(FIND("male,",DH174)+6))))=TRUE,"missing/error",MID(DH174,FIND("male,",DH174)+6,(FIND(")",DH174)-(FIND("male,",DH174)+6)))))</f>
        <v/>
      </c>
      <c r="DE174" s="105" t="str">
        <f>IF(DA174="","",(MID(DA174,(SEARCH("^^",SUBSTITUTE(DA174," ","^^",LEN(DA174)-LEN(SUBSTITUTE(DA174," ","")))))+1,99)&amp;"_"&amp;LEFT(DA174,FIND(" ",DA174)-1)&amp;"_"&amp;DB174))</f>
        <v/>
      </c>
      <c r="DF174" s="2" t="str">
        <f>IF(DH174="","",IF((LEN(DH174)-LEN(SUBSTITUTE(DH174,"male","")))/LEN("male")&gt;1,"!",IF(RIGHT(DH174,1)=")","",IF(RIGHT(DH174,2)=") ","",IF(RIGHT(DH174,2)=").","","!!")))))</f>
        <v/>
      </c>
      <c r="DG174" s="96"/>
      <c r="DH174" s="286"/>
      <c r="DI174" s="97" t="str">
        <f>IF(DM174="","",DI$3)</f>
        <v/>
      </c>
      <c r="DJ174" s="98" t="str">
        <f>IF(DM174="","",DI$1)</f>
        <v/>
      </c>
      <c r="DK174" s="99"/>
      <c r="DL174" s="100"/>
      <c r="DM174" s="101" t="str">
        <f>IF(DT174="","",IF(ISNUMBER(SEARCH(":",DT174)),MID(DT174,FIND(":",DT174)+2,FIND("(",DT174)-FIND(":",DT174)-3),LEFT(DT174,FIND("(",DT174)-2)))</f>
        <v/>
      </c>
      <c r="DN174" s="102" t="str">
        <f>IF(DT174="","",MID(DT174,FIND("(",DT174)+1,4))</f>
        <v/>
      </c>
      <c r="DO174" s="103" t="str">
        <f>IF(ISNUMBER(SEARCH("*female*",DT174)),"female",IF(ISNUMBER(SEARCH("*male*",DT174)),"male",""))</f>
        <v/>
      </c>
      <c r="DP174" s="104" t="str">
        <f>IF(DT174="","",IF(ISERROR(MID(DT174,FIND("male,",DT174)+6,(FIND(")",DT174)-(FIND("male,",DT174)+6))))=TRUE,"missing/error",MID(DT174,FIND("male,",DT174)+6,(FIND(")",DT174)-(FIND("male,",DT174)+6)))))</f>
        <v/>
      </c>
      <c r="DQ174" s="105" t="str">
        <f>IF(DM174="","",(MID(DM174,(SEARCH("^^",SUBSTITUTE(DM174," ","^^",LEN(DM174)-LEN(SUBSTITUTE(DM174," ","")))))+1,99)&amp;"_"&amp;LEFT(DM174,FIND(" ",DM174)-1)&amp;"_"&amp;DN174))</f>
        <v/>
      </c>
      <c r="DR174" s="2" t="str">
        <f>IF(DT174="","",IF((LEN(DT174)-LEN(SUBSTITUTE(DT174,"male","")))/LEN("male")&gt;1,"!",IF(RIGHT(DT174,1)=")","",IF(RIGHT(DT174,2)=") ","",IF(RIGHT(DT174,2)=").","","!!")))))</f>
        <v/>
      </c>
      <c r="DS174" s="96"/>
      <c r="DT174" s="286"/>
      <c r="DU174" s="97" t="str">
        <f>IF(DY174="","",DU$3)</f>
        <v/>
      </c>
      <c r="DV174" s="98" t="str">
        <f>IF(DY174="","",DU$1)</f>
        <v/>
      </c>
      <c r="DW174" s="99"/>
      <c r="DX174" s="100"/>
      <c r="DY174" s="101" t="str">
        <f>IF(EF174="","",IF(ISNUMBER(SEARCH(":",EF174)),MID(EF174,FIND(":",EF174)+2,FIND("(",EF174)-FIND(":",EF174)-3),LEFT(EF174,FIND("(",EF174)-2)))</f>
        <v/>
      </c>
      <c r="DZ174" s="102" t="str">
        <f>IF(EF174="","",MID(EF174,FIND("(",EF174)+1,4))</f>
        <v/>
      </c>
      <c r="EA174" s="103" t="str">
        <f>IF(ISNUMBER(SEARCH("*female*",EF174)),"female",IF(ISNUMBER(SEARCH("*male*",EF174)),"male",""))</f>
        <v/>
      </c>
      <c r="EB174" s="104" t="str">
        <f>IF(EF174="","",IF(ISERROR(MID(EF174,FIND("male,",EF174)+6,(FIND(")",EF174)-(FIND("male,",EF174)+6))))=TRUE,"missing/error",MID(EF174,FIND("male,",EF174)+6,(FIND(")",EF174)-(FIND("male,",EF174)+6)))))</f>
        <v/>
      </c>
      <c r="EC174" s="105" t="str">
        <f>IF(DY174="","",(MID(DY174,(SEARCH("^^",SUBSTITUTE(DY174," ","^^",LEN(DY174)-LEN(SUBSTITUTE(DY174," ","")))))+1,99)&amp;"_"&amp;LEFT(DY174,FIND(" ",DY174)-1)&amp;"_"&amp;DZ174))</f>
        <v/>
      </c>
      <c r="EE174" s="96"/>
      <c r="EF174" s="286"/>
      <c r="EG174" s="97" t="str">
        <f>IF(EK174="","",EG$3)</f>
        <v/>
      </c>
      <c r="EH174" s="98" t="str">
        <f>IF(EK174="","",EG$1)</f>
        <v/>
      </c>
      <c r="EI174" s="99"/>
      <c r="EJ174" s="100"/>
      <c r="EK174" s="101" t="str">
        <f>IF(ER174="","",IF(ISNUMBER(SEARCH(":",ER174)),MID(ER174,FIND(":",ER174)+2,FIND("(",ER174)-FIND(":",ER174)-3),LEFT(ER174,FIND("(",ER174)-2)))</f>
        <v/>
      </c>
      <c r="EL174" s="102" t="str">
        <f>IF(ER174="","",MID(ER174,FIND("(",ER174)+1,4))</f>
        <v/>
      </c>
      <c r="EM174" s="103" t="str">
        <f>IF(ISNUMBER(SEARCH("*female*",ER174)),"female",IF(ISNUMBER(SEARCH("*male*",ER174)),"male",""))</f>
        <v/>
      </c>
      <c r="EN174" s="104" t="str">
        <f>IF(ER174="","",IF(ISERROR(MID(ER174,FIND("male,",ER174)+6,(FIND(")",ER174)-(FIND("male,",ER174)+6))))=TRUE,"missing/error",MID(ER174,FIND("male,",ER174)+6,(FIND(")",ER174)-(FIND("male,",ER174)+6)))))</f>
        <v/>
      </c>
      <c r="EO174" s="105" t="str">
        <f>IF(EK174="","",(MID(EK174,(SEARCH("^^",SUBSTITUTE(EK174," ","^^",LEN(EK174)-LEN(SUBSTITUTE(EK174," ","")))))+1,99)&amp;"_"&amp;LEFT(EK174,FIND(" ",EK174)-1)&amp;"_"&amp;EL174))</f>
        <v/>
      </c>
      <c r="EQ174" s="96"/>
      <c r="ER174" s="286"/>
      <c r="ES174" s="97" t="str">
        <f>IF(EW174="","",ES$3)</f>
        <v/>
      </c>
      <c r="ET174" s="98" t="str">
        <f>IF(EW174="","",ES$1)</f>
        <v/>
      </c>
      <c r="EU174" s="99"/>
      <c r="EV174" s="100"/>
      <c r="EW174" s="101" t="str">
        <f>IF(FD174="","",IF(ISNUMBER(SEARCH(":",FD174)),MID(FD174,FIND(":",FD174)+2,FIND("(",FD174)-FIND(":",FD174)-3),LEFT(FD174,FIND("(",FD174)-2)))</f>
        <v/>
      </c>
      <c r="EX174" s="102" t="str">
        <f>IF(FD174="","",MID(FD174,FIND("(",FD174)+1,4))</f>
        <v/>
      </c>
      <c r="EY174" s="103" t="str">
        <f>IF(ISNUMBER(SEARCH("*female*",FD174)),"female",IF(ISNUMBER(SEARCH("*male*",FD174)),"male",""))</f>
        <v/>
      </c>
      <c r="EZ174" s="104" t="str">
        <f>IF(FD174="","",IF(ISERROR(MID(FD174,FIND("male,",FD174)+6,(FIND(")",FD174)-(FIND("male,",FD174)+6))))=TRUE,"missing/error",MID(FD174,FIND("male,",FD174)+6,(FIND(")",FD174)-(FIND("male,",FD174)+6)))))</f>
        <v/>
      </c>
      <c r="FA174" s="105" t="str">
        <f>IF(EW174="","",(MID(EW174,(SEARCH("^^",SUBSTITUTE(EW174," ","^^",LEN(EW174)-LEN(SUBSTITUTE(EW174," ","")))))+1,99)&amp;"_"&amp;LEFT(EW174,FIND(" ",EW174)-1)&amp;"_"&amp;EX174))</f>
        <v/>
      </c>
      <c r="FB174" s="2" t="str">
        <f>IF(FD174="","",IF((LEN(FD174)-LEN(SUBSTITUTE(FD174,"male","")))/LEN("male")&gt;1,"!",IF(RIGHT(FD174,1)=")","",IF(RIGHT(FD174,2)=") ","",IF(RIGHT(FD174,2)=").","","!!")))))</f>
        <v/>
      </c>
      <c r="FC174" s="96"/>
      <c r="FD174" s="286"/>
      <c r="FE174" s="97" t="str">
        <f>IF(FI174="","",FE$3)</f>
        <v/>
      </c>
      <c r="FF174" s="98" t="str">
        <f>IF(FI174="","",FE$1)</f>
        <v/>
      </c>
      <c r="FG174" s="99"/>
      <c r="FH174" s="100"/>
      <c r="FI174" s="101" t="str">
        <f>IF(FP174="","",IF(ISNUMBER(SEARCH(":",FP174)),MID(FP174,FIND(":",FP174)+2,FIND("(",FP174)-FIND(":",FP174)-3),LEFT(FP174,FIND("(",FP174)-2)))</f>
        <v/>
      </c>
      <c r="FJ174" s="102" t="str">
        <f>IF(FP174="","",MID(FP174,FIND("(",FP174)+1,4))</f>
        <v/>
      </c>
      <c r="FK174" s="103" t="str">
        <f>IF(ISNUMBER(SEARCH("*female*",FP174)),"female",IF(ISNUMBER(SEARCH("*male*",FP174)),"male",""))</f>
        <v/>
      </c>
      <c r="FL174" s="104" t="str">
        <f>IF(FP174="","",IF(ISERROR(MID(FP174,FIND("male,",FP174)+6,(FIND(")",FP174)-(FIND("male,",FP174)+6))))=TRUE,"missing/error",MID(FP174,FIND("male,",FP174)+6,(FIND(")",FP174)-(FIND("male,",FP174)+6)))))</f>
        <v/>
      </c>
      <c r="FM174" s="105" t="str">
        <f>IF(FI174="","",(MID(FI174,(SEARCH("^^",SUBSTITUTE(FI174," ","^^",LEN(FI174)-LEN(SUBSTITUTE(FI174," ","")))))+1,99)&amp;"_"&amp;LEFT(FI174,FIND(" ",FI174)-1)&amp;"_"&amp;FJ174))</f>
        <v/>
      </c>
      <c r="FO174" s="96"/>
      <c r="FP174" s="286"/>
      <c r="FQ174" s="97" t="str">
        <f>IF(FU174="","",FQ$3)</f>
        <v/>
      </c>
      <c r="FR174" s="98" t="str">
        <f>IF(FU174="","",FQ$1)</f>
        <v/>
      </c>
      <c r="FS174" s="99"/>
      <c r="FT174" s="100"/>
      <c r="FU174" s="101" t="str">
        <f>IF(GB174="","",IF(ISNUMBER(SEARCH(":",GB174)),MID(GB174,FIND(":",GB174)+2,FIND("(",GB174)-FIND(":",GB174)-3),LEFT(GB174,FIND("(",GB174)-2)))</f>
        <v/>
      </c>
      <c r="FV174" s="102" t="str">
        <f>IF(GB174="","",MID(GB174,FIND("(",GB174)+1,4))</f>
        <v/>
      </c>
      <c r="FW174" s="103" t="str">
        <f>IF(ISNUMBER(SEARCH("*female*",GB174)),"female",IF(ISNUMBER(SEARCH("*male*",GB174)),"male",""))</f>
        <v/>
      </c>
      <c r="FX174" s="104" t="str">
        <f>IF(GB174="","",IF(ISERROR(MID(GB174,FIND("male,",GB174)+6,(FIND(")",GB174)-(FIND("male,",GB174)+6))))=TRUE,"missing/error",MID(GB174,FIND("male,",GB174)+6,(FIND(")",GB174)-(FIND("male,",GB174)+6)))))</f>
        <v/>
      </c>
      <c r="FY174" s="105" t="str">
        <f>IF(FU174="","",(MID(FU174,(SEARCH("^^",SUBSTITUTE(FU174," ","^^",LEN(FU174)-LEN(SUBSTITUTE(FU174," ","")))))+1,99)&amp;"_"&amp;LEFT(FU174,FIND(" ",FU174)-1)&amp;"_"&amp;FV174))</f>
        <v/>
      </c>
      <c r="GA174" s="96"/>
      <c r="GB174" s="286"/>
      <c r="GC174" s="97" t="str">
        <f>IF(GG174="","",GC$3)</f>
        <v/>
      </c>
      <c r="GD174" s="98" t="str">
        <f>IF(GG174="","",GC$1)</f>
        <v/>
      </c>
      <c r="GE174" s="99"/>
      <c r="GF174" s="100"/>
      <c r="GG174" s="101" t="str">
        <f>IF(GN174="","",IF(ISNUMBER(SEARCH(":",GN174)),MID(GN174,FIND(":",GN174)+2,FIND("(",GN174)-FIND(":",GN174)-3),LEFT(GN174,FIND("(",GN174)-2)))</f>
        <v/>
      </c>
      <c r="GH174" s="102" t="str">
        <f>IF(GN174="","",MID(GN174,FIND("(",GN174)+1,4))</f>
        <v/>
      </c>
      <c r="GI174" s="103" t="str">
        <f>IF(ISNUMBER(SEARCH("*female*",GN174)),"female",IF(ISNUMBER(SEARCH("*male*",GN174)),"male",""))</f>
        <v/>
      </c>
      <c r="GJ174" s="104" t="str">
        <f>IF(GN174="","",IF(ISERROR(MID(GN174,FIND("male,",GN174)+6,(FIND(")",GN174)-(FIND("male,",GN174)+6))))=TRUE,"missing/error",MID(GN174,FIND("male,",GN174)+6,(FIND(")",GN174)-(FIND("male,",GN174)+6)))))</f>
        <v/>
      </c>
      <c r="GK174" s="105" t="str">
        <f>IF(GG174="","",(MID(GG174,(SEARCH("^^",SUBSTITUTE(GG174," ","^^",LEN(GG174)-LEN(SUBSTITUTE(GG174," ","")))))+1,99)&amp;"_"&amp;LEFT(GG174,FIND(" ",GG174)-1)&amp;"_"&amp;GH174))</f>
        <v/>
      </c>
      <c r="GL174" s="2" t="str">
        <f>IF(GN174="","",IF((LEN(GN174)-LEN(SUBSTITUTE(GN174,"male","")))/LEN("male")&gt;1,"!",IF(RIGHT(GN174,1)=")","",IF(RIGHT(GN174,2)=") ","",IF(RIGHT(GN174,2)=").","","!!")))))</f>
        <v/>
      </c>
      <c r="GM174" s="96"/>
      <c r="GN174" s="286"/>
      <c r="GO174" s="97" t="str">
        <f t="shared" si="695"/>
        <v/>
      </c>
      <c r="GP174" s="98" t="str">
        <f t="shared" si="696"/>
        <v/>
      </c>
      <c r="GQ174" s="99" t="str">
        <f t="shared" si="697"/>
        <v/>
      </c>
      <c r="GR174" s="100" t="str">
        <f t="shared" si="698"/>
        <v/>
      </c>
      <c r="GS174" s="101" t="str">
        <f t="shared" si="699"/>
        <v/>
      </c>
      <c r="GT174" s="102" t="str">
        <f t="shared" si="700"/>
        <v/>
      </c>
      <c r="GU174" s="103" t="str">
        <f t="shared" si="701"/>
        <v/>
      </c>
      <c r="GV174" s="104" t="str">
        <f t="shared" si="702"/>
        <v/>
      </c>
      <c r="GW174" s="105" t="str">
        <f t="shared" si="703"/>
        <v/>
      </c>
      <c r="GX174" s="2" t="str">
        <f t="shared" si="704"/>
        <v/>
      </c>
      <c r="GY174" s="96"/>
      <c r="GZ174" s="286"/>
      <c r="HA174" s="97" t="str">
        <f t="shared" si="705"/>
        <v/>
      </c>
      <c r="HB174" s="98" t="str">
        <f t="shared" si="706"/>
        <v/>
      </c>
      <c r="HC174" s="293" t="str">
        <f t="shared" si="693"/>
        <v/>
      </c>
      <c r="HD174" s="293" t="str">
        <f t="shared" si="694"/>
        <v/>
      </c>
      <c r="HE174" s="101" t="str">
        <f t="shared" si="707"/>
        <v/>
      </c>
      <c r="HF174" s="102" t="str">
        <f t="shared" si="708"/>
        <v/>
      </c>
      <c r="HG174" s="103" t="str">
        <f t="shared" si="709"/>
        <v/>
      </c>
      <c r="HH174" s="104" t="str">
        <f t="shared" si="710"/>
        <v/>
      </c>
      <c r="HI174" s="105" t="str">
        <f t="shared" si="711"/>
        <v/>
      </c>
      <c r="HJ174" s="2" t="str">
        <f t="shared" si="712"/>
        <v/>
      </c>
      <c r="HK174" s="96"/>
      <c r="HL174" s="286"/>
      <c r="HM174" s="97" t="str">
        <f t="shared" si="713"/>
        <v/>
      </c>
      <c r="HN174" s="98" t="str">
        <f t="shared" si="714"/>
        <v/>
      </c>
      <c r="HO174" s="293" t="str">
        <f t="shared" si="672"/>
        <v/>
      </c>
      <c r="HP174" s="293" t="str">
        <f t="shared" si="673"/>
        <v/>
      </c>
      <c r="HQ174" s="101" t="str">
        <f t="shared" si="715"/>
        <v/>
      </c>
      <c r="HR174" s="102" t="str">
        <f t="shared" si="716"/>
        <v/>
      </c>
      <c r="HS174" s="103" t="str">
        <f t="shared" si="717"/>
        <v/>
      </c>
      <c r="HT174" s="104" t="str">
        <f t="shared" si="632"/>
        <v/>
      </c>
      <c r="HU174" s="105" t="str">
        <f t="shared" si="718"/>
        <v/>
      </c>
      <c r="HV174" s="2" t="str">
        <f t="shared" si="719"/>
        <v/>
      </c>
      <c r="HW174" s="96"/>
      <c r="HX174" s="286"/>
      <c r="HY174" s="97">
        <f t="shared" si="720"/>
        <v>44240</v>
      </c>
      <c r="HZ174" s="98" t="str">
        <f t="shared" si="721"/>
        <v>Conte II</v>
      </c>
      <c r="IA174" s="293">
        <f t="shared" si="642"/>
        <v>43713</v>
      </c>
      <c r="IB174" s="293">
        <f t="shared" si="643"/>
        <v>44240</v>
      </c>
      <c r="IC174" s="101" t="str">
        <f t="shared" si="722"/>
        <v>Paola Pisano</v>
      </c>
      <c r="ID174" s="102" t="str">
        <f t="shared" si="723"/>
        <v>1977</v>
      </c>
      <c r="IE174" s="103" t="str">
        <f t="shared" si="724"/>
        <v>female</v>
      </c>
      <c r="IF174" s="104" t="str">
        <f t="shared" si="725"/>
        <v>it_m5s01</v>
      </c>
      <c r="IG174" s="105" t="str">
        <f t="shared" si="726"/>
        <v>Pisano_Paola_1977</v>
      </c>
      <c r="IH174" s="2" t="str">
        <f t="shared" si="727"/>
        <v/>
      </c>
      <c r="II174" s="96"/>
      <c r="IJ174" s="286" t="s">
        <v>2583</v>
      </c>
      <c r="IK174" s="291">
        <f t="shared" si="728"/>
        <v>44856</v>
      </c>
      <c r="IL174" s="292" t="str">
        <f t="shared" si="729"/>
        <v>Draghi I</v>
      </c>
      <c r="IM174" s="293">
        <f t="shared" si="730"/>
        <v>44240</v>
      </c>
      <c r="IN174" s="293">
        <f t="shared" si="731"/>
        <v>44856</v>
      </c>
      <c r="IO174" s="294" t="str">
        <f t="shared" si="732"/>
        <v>Vittorio Colao</v>
      </c>
      <c r="IP174" s="295" t="str">
        <f t="shared" si="733"/>
        <v>1961</v>
      </c>
      <c r="IQ174" s="296" t="str">
        <f t="shared" si="734"/>
        <v>male</v>
      </c>
      <c r="IR174" s="297" t="str">
        <f t="shared" si="735"/>
        <v>it_independent01</v>
      </c>
      <c r="IS174" s="298" t="str">
        <f t="shared" si="736"/>
        <v>Colao_Vittorio_1961</v>
      </c>
      <c r="IT174" s="299" t="str">
        <f t="shared" si="737"/>
        <v/>
      </c>
      <c r="IU174" s="300"/>
      <c r="IV174" s="286" t="s">
        <v>2634</v>
      </c>
      <c r="IW174" s="97" t="str">
        <f t="shared" si="635"/>
        <v/>
      </c>
      <c r="IX174" s="98" t="str">
        <f t="shared" si="636"/>
        <v/>
      </c>
      <c r="IY174" s="293" t="str">
        <f t="shared" si="633"/>
        <v/>
      </c>
      <c r="IZ174" s="293" t="str">
        <f t="shared" si="634"/>
        <v/>
      </c>
      <c r="JA174" s="101" t="str">
        <f t="shared" si="637"/>
        <v/>
      </c>
      <c r="JB174" s="102" t="str">
        <f t="shared" si="638"/>
        <v/>
      </c>
      <c r="JC174" s="103" t="str">
        <f t="shared" si="639"/>
        <v/>
      </c>
      <c r="JD174" s="104" t="str">
        <f t="shared" si="640"/>
        <v/>
      </c>
      <c r="JE174" s="105" t="str">
        <f t="shared" si="641"/>
        <v/>
      </c>
      <c r="JG174" s="4"/>
      <c r="JI174" s="106"/>
      <c r="JJ174" s="107"/>
      <c r="JK174" s="99"/>
      <c r="JL174" s="4"/>
      <c r="JM174" s="108"/>
      <c r="JN174" s="109"/>
      <c r="JO174" s="110"/>
      <c r="JP174" s="104"/>
      <c r="JQ174" s="111"/>
      <c r="JS174" s="4"/>
      <c r="JU174" s="106"/>
      <c r="JV174" s="107"/>
      <c r="JW174" s="99"/>
      <c r="JX174" s="4"/>
      <c r="JY174" s="108"/>
      <c r="JZ174" s="109"/>
      <c r="KA174" s="110"/>
      <c r="KB174" s="104"/>
      <c r="KC174" s="111"/>
      <c r="KE174" s="4"/>
    </row>
    <row r="175" spans="1:292" ht="13.5" customHeight="1" x14ac:dyDescent="0.2">
      <c r="A175" s="21"/>
      <c r="B175" s="2" t="s">
        <v>475</v>
      </c>
      <c r="C175" s="2" t="s">
        <v>475</v>
      </c>
      <c r="E175" s="97" t="s">
        <v>286</v>
      </c>
      <c r="F175" s="98" t="s">
        <v>286</v>
      </c>
      <c r="G175" s="99"/>
      <c r="H175" s="100"/>
      <c r="I175" s="101" t="s">
        <v>286</v>
      </c>
      <c r="J175" s="102" t="s">
        <v>286</v>
      </c>
      <c r="K175" s="103" t="s">
        <v>286</v>
      </c>
      <c r="L175" s="104" t="s">
        <v>286</v>
      </c>
      <c r="M175" s="105" t="s">
        <v>286</v>
      </c>
      <c r="O175" s="96"/>
      <c r="P175" s="286"/>
      <c r="Q175" s="97" t="s">
        <v>286</v>
      </c>
      <c r="R175" s="98" t="s">
        <v>286</v>
      </c>
      <c r="S175" s="99"/>
      <c r="T175" s="100"/>
      <c r="U175" s="101" t="s">
        <v>286</v>
      </c>
      <c r="V175" s="102" t="s">
        <v>286</v>
      </c>
      <c r="W175" s="103" t="s">
        <v>286</v>
      </c>
      <c r="X175" s="104" t="s">
        <v>286</v>
      </c>
      <c r="Y175" s="105" t="s">
        <v>286</v>
      </c>
      <c r="Z175" s="2" t="s">
        <v>286</v>
      </c>
      <c r="AA175" s="96"/>
      <c r="AB175" s="286"/>
      <c r="AC175" s="97" t="s">
        <v>286</v>
      </c>
      <c r="AD175" s="98" t="s">
        <v>286</v>
      </c>
      <c r="AE175" s="99"/>
      <c r="AF175" s="100"/>
      <c r="AG175" s="101" t="s">
        <v>286</v>
      </c>
      <c r="AH175" s="102" t="s">
        <v>286</v>
      </c>
      <c r="AI175" s="103" t="s">
        <v>286</v>
      </c>
      <c r="AJ175" s="104" t="s">
        <v>286</v>
      </c>
      <c r="AK175" s="105" t="s">
        <v>286</v>
      </c>
      <c r="AM175" s="96"/>
      <c r="AN175" s="286"/>
      <c r="AO175" s="97" t="s">
        <v>286</v>
      </c>
      <c r="AP175" s="98" t="s">
        <v>286</v>
      </c>
      <c r="AQ175" s="99"/>
      <c r="AR175" s="100"/>
      <c r="AS175" s="101" t="s">
        <v>286</v>
      </c>
      <c r="AT175" s="102" t="s">
        <v>286</v>
      </c>
      <c r="AU175" s="103" t="s">
        <v>286</v>
      </c>
      <c r="AV175" s="104" t="s">
        <v>286</v>
      </c>
      <c r="AW175" s="105" t="s">
        <v>286</v>
      </c>
      <c r="AX175" s="2" t="s">
        <v>286</v>
      </c>
      <c r="AY175" s="96"/>
      <c r="AZ175" s="286"/>
      <c r="BA175" s="97" t="s">
        <v>286</v>
      </c>
      <c r="BB175" s="98" t="s">
        <v>286</v>
      </c>
      <c r="BC175" s="99"/>
      <c r="BD175" s="100"/>
      <c r="BE175" s="101" t="s">
        <v>286</v>
      </c>
      <c r="BF175" s="102" t="s">
        <v>286</v>
      </c>
      <c r="BG175" s="103" t="s">
        <v>286</v>
      </c>
      <c r="BH175" s="104" t="s">
        <v>286</v>
      </c>
      <c r="BI175" s="105" t="s">
        <v>286</v>
      </c>
      <c r="BJ175" s="2" t="s">
        <v>286</v>
      </c>
      <c r="BK175" s="96"/>
      <c r="BL175" s="286"/>
      <c r="BM175" s="97" t="s">
        <v>286</v>
      </c>
      <c r="BN175" s="98" t="s">
        <v>286</v>
      </c>
      <c r="BO175" s="99"/>
      <c r="BP175" s="100"/>
      <c r="BQ175" s="101" t="s">
        <v>286</v>
      </c>
      <c r="BR175" s="102" t="s">
        <v>286</v>
      </c>
      <c r="BS175" s="103" t="s">
        <v>286</v>
      </c>
      <c r="BT175" s="104" t="s">
        <v>286</v>
      </c>
      <c r="BU175" s="105" t="s">
        <v>286</v>
      </c>
      <c r="BV175" s="2" t="s">
        <v>286</v>
      </c>
      <c r="BW175" s="96"/>
      <c r="BX175" s="286"/>
      <c r="BY175" s="97" t="s">
        <v>286</v>
      </c>
      <c r="BZ175" s="98" t="s">
        <v>286</v>
      </c>
      <c r="CA175" s="99"/>
      <c r="CB175" s="100"/>
      <c r="CC175" s="101" t="s">
        <v>286</v>
      </c>
      <c r="CD175" s="102" t="s">
        <v>286</v>
      </c>
      <c r="CE175" s="103" t="s">
        <v>286</v>
      </c>
      <c r="CF175" s="104" t="s">
        <v>286</v>
      </c>
      <c r="CG175" s="105" t="s">
        <v>286</v>
      </c>
      <c r="CH175" s="2" t="s">
        <v>286</v>
      </c>
      <c r="CI175" s="96"/>
      <c r="CJ175" s="286"/>
      <c r="CK175" s="97" t="s">
        <v>286</v>
      </c>
      <c r="CL175" s="98" t="s">
        <v>286</v>
      </c>
      <c r="CM175" s="99"/>
      <c r="CN175" s="100"/>
      <c r="CO175" s="101" t="s">
        <v>286</v>
      </c>
      <c r="CP175" s="102" t="s">
        <v>286</v>
      </c>
      <c r="CQ175" s="103" t="s">
        <v>286</v>
      </c>
      <c r="CR175" s="104" t="s">
        <v>286</v>
      </c>
      <c r="CS175" s="105" t="s">
        <v>286</v>
      </c>
      <c r="CT175" s="2" t="s">
        <v>286</v>
      </c>
      <c r="CU175" s="96"/>
      <c r="CV175" s="286"/>
      <c r="CW175" s="97" t="s">
        <v>286</v>
      </c>
      <c r="CX175" s="98" t="s">
        <v>286</v>
      </c>
      <c r="CY175" s="99"/>
      <c r="CZ175" s="100"/>
      <c r="DA175" s="101" t="s">
        <v>286</v>
      </c>
      <c r="DB175" s="102" t="s">
        <v>286</v>
      </c>
      <c r="DC175" s="103" t="s">
        <v>286</v>
      </c>
      <c r="DD175" s="104" t="s">
        <v>286</v>
      </c>
      <c r="DE175" s="105" t="s">
        <v>286</v>
      </c>
      <c r="DF175" s="2" t="s">
        <v>286</v>
      </c>
      <c r="DG175" s="96"/>
      <c r="DH175" s="286"/>
      <c r="DI175" s="97" t="s">
        <v>286</v>
      </c>
      <c r="DJ175" s="98" t="s">
        <v>286</v>
      </c>
      <c r="DK175" s="99"/>
      <c r="DL175" s="100"/>
      <c r="DM175" s="101" t="s">
        <v>286</v>
      </c>
      <c r="DN175" s="102" t="s">
        <v>286</v>
      </c>
      <c r="DO175" s="103" t="s">
        <v>286</v>
      </c>
      <c r="DP175" s="104" t="s">
        <v>286</v>
      </c>
      <c r="DQ175" s="105" t="s">
        <v>286</v>
      </c>
      <c r="DR175" s="2" t="s">
        <v>286</v>
      </c>
      <c r="DS175" s="96"/>
      <c r="DT175" s="286"/>
      <c r="DU175" s="97" t="s">
        <v>286</v>
      </c>
      <c r="DV175" s="98" t="s">
        <v>286</v>
      </c>
      <c r="DW175" s="99"/>
      <c r="DX175" s="100"/>
      <c r="DY175" s="101" t="s">
        <v>286</v>
      </c>
      <c r="DZ175" s="102" t="s">
        <v>286</v>
      </c>
      <c r="EA175" s="103" t="s">
        <v>286</v>
      </c>
      <c r="EB175" s="104" t="s">
        <v>286</v>
      </c>
      <c r="EC175" s="105" t="s">
        <v>286</v>
      </c>
      <c r="EE175" s="96"/>
      <c r="EF175" s="286"/>
      <c r="EG175" s="97" t="s">
        <v>286</v>
      </c>
      <c r="EH175" s="98" t="s">
        <v>286</v>
      </c>
      <c r="EI175" s="99"/>
      <c r="EJ175" s="100"/>
      <c r="EK175" s="101" t="s">
        <v>286</v>
      </c>
      <c r="EL175" s="102" t="s">
        <v>286</v>
      </c>
      <c r="EM175" s="103" t="s">
        <v>286</v>
      </c>
      <c r="EN175" s="104" t="s">
        <v>286</v>
      </c>
      <c r="EO175" s="105" t="s">
        <v>286</v>
      </c>
      <c r="EQ175" s="96"/>
      <c r="ER175" s="286"/>
      <c r="ES175" s="97" t="s">
        <v>286</v>
      </c>
      <c r="ET175" s="98" t="s">
        <v>286</v>
      </c>
      <c r="EU175" s="99"/>
      <c r="EV175" s="100"/>
      <c r="EW175" s="101" t="s">
        <v>286</v>
      </c>
      <c r="EX175" s="102" t="s">
        <v>286</v>
      </c>
      <c r="EY175" s="103" t="s">
        <v>286</v>
      </c>
      <c r="EZ175" s="104" t="s">
        <v>286</v>
      </c>
      <c r="FA175" s="105" t="s">
        <v>286</v>
      </c>
      <c r="FB175" s="2" t="s">
        <v>286</v>
      </c>
      <c r="FC175" s="96"/>
      <c r="FD175" s="286"/>
      <c r="FE175" s="97" t="s">
        <v>286</v>
      </c>
      <c r="FF175" s="98" t="s">
        <v>286</v>
      </c>
      <c r="FG175" s="99"/>
      <c r="FH175" s="100"/>
      <c r="FI175" s="101" t="s">
        <v>286</v>
      </c>
      <c r="FJ175" s="102" t="s">
        <v>286</v>
      </c>
      <c r="FK175" s="103" t="s">
        <v>286</v>
      </c>
      <c r="FL175" s="104" t="s">
        <v>286</v>
      </c>
      <c r="FM175" s="105" t="s">
        <v>286</v>
      </c>
      <c r="FO175" s="96"/>
      <c r="FP175" s="286"/>
      <c r="FQ175" s="97">
        <v>41391</v>
      </c>
      <c r="FR175" s="98" t="s">
        <v>521</v>
      </c>
      <c r="FS175" s="99">
        <v>40863</v>
      </c>
      <c r="FT175" s="100">
        <v>41391</v>
      </c>
      <c r="FU175" s="101" t="s">
        <v>1137</v>
      </c>
      <c r="FV175" s="102" t="s">
        <v>579</v>
      </c>
      <c r="FW175" s="103" t="s">
        <v>531</v>
      </c>
      <c r="FX175" s="104" t="s">
        <v>1434</v>
      </c>
      <c r="FY175" s="105" t="s">
        <v>1138</v>
      </c>
      <c r="GA175" s="96"/>
      <c r="GB175" s="286" t="s">
        <v>1194</v>
      </c>
      <c r="GC175" s="97">
        <f>GC$3</f>
        <v>41692</v>
      </c>
      <c r="GD175" s="98" t="s">
        <v>522</v>
      </c>
      <c r="GE175" s="99">
        <v>41391</v>
      </c>
      <c r="GF175" s="100">
        <f>GC$3</f>
        <v>41692</v>
      </c>
      <c r="GG175" s="101" t="s">
        <v>1139</v>
      </c>
      <c r="GH175" s="102" t="s">
        <v>727</v>
      </c>
      <c r="GI175" s="103" t="s">
        <v>531</v>
      </c>
      <c r="GJ175" s="104" t="s">
        <v>1625</v>
      </c>
      <c r="GK175" s="105" t="s">
        <v>1140</v>
      </c>
      <c r="GL175" s="2" t="s">
        <v>286</v>
      </c>
      <c r="GM175" s="96"/>
      <c r="GN175" s="286" t="s">
        <v>1194</v>
      </c>
      <c r="GO175" s="97" t="str">
        <f t="shared" si="695"/>
        <v/>
      </c>
      <c r="GP175" s="98" t="str">
        <f t="shared" si="696"/>
        <v/>
      </c>
      <c r="GQ175" s="99" t="str">
        <f t="shared" si="697"/>
        <v/>
      </c>
      <c r="GR175" s="100" t="str">
        <f t="shared" si="698"/>
        <v/>
      </c>
      <c r="GS175" s="101" t="str">
        <f t="shared" si="699"/>
        <v/>
      </c>
      <c r="GT175" s="102" t="str">
        <f t="shared" si="700"/>
        <v/>
      </c>
      <c r="GU175" s="103" t="str">
        <f t="shared" si="701"/>
        <v/>
      </c>
      <c r="GV175" s="104" t="str">
        <f t="shared" si="702"/>
        <v/>
      </c>
      <c r="GW175" s="105" t="str">
        <f t="shared" si="703"/>
        <v/>
      </c>
      <c r="GX175" s="2" t="str">
        <f t="shared" si="704"/>
        <v/>
      </c>
      <c r="GY175" s="96"/>
      <c r="GZ175" s="286"/>
      <c r="HA175" s="97">
        <f t="shared" si="705"/>
        <v>43465</v>
      </c>
      <c r="HB175" s="98" t="str">
        <f t="shared" si="706"/>
        <v>Gentiloni I</v>
      </c>
      <c r="HC175" s="293">
        <f t="shared" si="693"/>
        <v>42716</v>
      </c>
      <c r="HD175" s="293">
        <f t="shared" si="694"/>
        <v>43465</v>
      </c>
      <c r="HE175" s="101" t="str">
        <f t="shared" si="707"/>
        <v>Claudio De Vincenti</v>
      </c>
      <c r="HF175" s="102" t="str">
        <f t="shared" si="708"/>
        <v>1948</v>
      </c>
      <c r="HG175" s="103" t="str">
        <f t="shared" si="709"/>
        <v>male</v>
      </c>
      <c r="HH175" s="104" t="str">
        <f t="shared" si="710"/>
        <v>it_pd01</v>
      </c>
      <c r="HI175" s="105" t="str">
        <f t="shared" si="711"/>
        <v>Vincenti_Claudio_1948</v>
      </c>
      <c r="HJ175" s="2" t="str">
        <f t="shared" si="712"/>
        <v/>
      </c>
      <c r="HK175" s="96"/>
      <c r="HL175" s="286" t="s">
        <v>2549</v>
      </c>
      <c r="HM175" s="97" t="str">
        <f t="shared" si="713"/>
        <v/>
      </c>
      <c r="HN175" s="98" t="str">
        <f t="shared" si="714"/>
        <v/>
      </c>
      <c r="HO175" s="293" t="str">
        <f t="shared" si="672"/>
        <v/>
      </c>
      <c r="HP175" s="293" t="str">
        <f t="shared" si="673"/>
        <v/>
      </c>
      <c r="HQ175" s="101" t="str">
        <f t="shared" si="715"/>
        <v/>
      </c>
      <c r="HR175" s="102" t="str">
        <f t="shared" si="716"/>
        <v/>
      </c>
      <c r="HS175" s="103" t="str">
        <f t="shared" si="717"/>
        <v/>
      </c>
      <c r="HT175" s="104" t="str">
        <f t="shared" si="632"/>
        <v/>
      </c>
      <c r="HU175" s="105" t="str">
        <f t="shared" si="718"/>
        <v/>
      </c>
      <c r="HV175" s="2" t="str">
        <f t="shared" si="719"/>
        <v/>
      </c>
      <c r="HW175" s="96"/>
      <c r="HX175" s="286"/>
      <c r="HY175" s="97" t="str">
        <f t="shared" si="720"/>
        <v/>
      </c>
      <c r="HZ175" s="98" t="str">
        <f t="shared" si="721"/>
        <v/>
      </c>
      <c r="IA175" s="293" t="str">
        <f t="shared" si="642"/>
        <v/>
      </c>
      <c r="IB175" s="293" t="str">
        <f t="shared" si="643"/>
        <v/>
      </c>
      <c r="IC175" s="101" t="str">
        <f t="shared" si="722"/>
        <v/>
      </c>
      <c r="ID175" s="102" t="str">
        <f t="shared" si="723"/>
        <v/>
      </c>
      <c r="IE175" s="103" t="str">
        <f t="shared" si="724"/>
        <v/>
      </c>
      <c r="IF175" s="104" t="str">
        <f t="shared" si="725"/>
        <v/>
      </c>
      <c r="IG175" s="105" t="str">
        <f t="shared" si="726"/>
        <v/>
      </c>
      <c r="IH175" s="2" t="str">
        <f t="shared" si="727"/>
        <v/>
      </c>
      <c r="II175" s="96"/>
      <c r="IJ175" s="286"/>
      <c r="IK175" s="291">
        <f t="shared" si="728"/>
        <v>44856</v>
      </c>
      <c r="IL175" s="292" t="str">
        <f t="shared" si="729"/>
        <v>Draghi I</v>
      </c>
      <c r="IM175" s="293">
        <f t="shared" si="730"/>
        <v>44240</v>
      </c>
      <c r="IN175" s="293">
        <f t="shared" si="731"/>
        <v>44856</v>
      </c>
      <c r="IO175" s="294" t="str">
        <f t="shared" si="732"/>
        <v>Mara Carfagna</v>
      </c>
      <c r="IP175" s="295" t="str">
        <f t="shared" si="733"/>
        <v>1975</v>
      </c>
      <c r="IQ175" s="296" t="str">
        <f t="shared" si="734"/>
        <v>female</v>
      </c>
      <c r="IR175" s="297" t="str">
        <f t="shared" si="735"/>
        <v>it_fi01</v>
      </c>
      <c r="IS175" s="298" t="str">
        <f t="shared" si="736"/>
        <v>Carfagna_Mara_1975</v>
      </c>
      <c r="IT175" s="299" t="str">
        <f t="shared" si="737"/>
        <v/>
      </c>
      <c r="IU175" s="300"/>
      <c r="IV175" s="286" t="s">
        <v>2637</v>
      </c>
      <c r="IW175" s="97" t="str">
        <f t="shared" ref="IW175:IW190" si="738">IF(JA175="","",IW$3)</f>
        <v/>
      </c>
      <c r="IX175" s="98" t="str">
        <f t="shared" ref="IX175:IX190" si="739">IF(JA175="","",IW$1)</f>
        <v/>
      </c>
      <c r="IY175" s="293" t="str">
        <f t="shared" si="633"/>
        <v/>
      </c>
      <c r="IZ175" s="293" t="str">
        <f t="shared" si="634"/>
        <v/>
      </c>
      <c r="JA175" s="101" t="str">
        <f t="shared" ref="JA175:JA190" si="740">IF(JH175="","",IF(ISNUMBER(SEARCH(":",JH175)),MID(JH175,FIND(":",JH175)+2,FIND("(",JH175)-FIND(":",JH175)-3),LEFT(JH175,FIND("(",JH175)-2)))</f>
        <v/>
      </c>
      <c r="JB175" s="102" t="str">
        <f t="shared" ref="JB175:JB190" si="741">IF(JH175="","",MID(JH175,FIND("(",JH175)+1,4))</f>
        <v/>
      </c>
      <c r="JC175" s="103" t="str">
        <f t="shared" ref="JC175:JC190" si="742">IF(ISNUMBER(SEARCH("*female*",JH175)),"female",IF(ISNUMBER(SEARCH("*male*",JH175)),"male",""))</f>
        <v/>
      </c>
      <c r="JD175" s="104" t="str">
        <f t="shared" ref="JD175:JD190" si="743">IF(JH175="","",IF(ISERROR(MID(JH175,FIND("male,",JH175)+6,(FIND(")",JH175)-(FIND("male,",JH175)+6))))=TRUE,"missing/error",MID(JH175,FIND("male,",JH175)+6,(FIND(")",JH175)-(FIND("male,",JH175)+6)))))</f>
        <v/>
      </c>
      <c r="JE175" s="105" t="str">
        <f t="shared" ref="JE175:JE190" si="744">IF(JA175="","",(MID(JA175,(SEARCH("^^",SUBSTITUTE(JA175," ","^^",LEN(JA175)-LEN(SUBSTITUTE(JA175," ","")))))+1,99)&amp;"_"&amp;LEFT(JA175,FIND(" ",JA175)-1)&amp;"_"&amp;JB175))</f>
        <v/>
      </c>
      <c r="JG175" s="4"/>
      <c r="JI175" s="106"/>
      <c r="JJ175" s="107"/>
      <c r="JK175" s="99"/>
      <c r="JL175" s="4"/>
      <c r="JM175" s="108"/>
      <c r="JN175" s="109"/>
      <c r="JO175" s="110"/>
      <c r="JP175" s="104"/>
      <c r="JQ175" s="111"/>
      <c r="JS175" s="4"/>
      <c r="JU175" s="106"/>
      <c r="JV175" s="107"/>
      <c r="JW175" s="99"/>
      <c r="JX175" s="4"/>
      <c r="JY175" s="108"/>
      <c r="JZ175" s="109"/>
      <c r="KA175" s="110"/>
      <c r="KB175" s="104"/>
      <c r="KC175" s="111"/>
      <c r="KE175" s="4"/>
    </row>
    <row r="176" spans="1:292" ht="13.5" customHeight="1" x14ac:dyDescent="0.2">
      <c r="A176" s="21"/>
      <c r="B176" s="2" t="s">
        <v>486</v>
      </c>
      <c r="C176" s="2" t="s">
        <v>487</v>
      </c>
      <c r="E176" s="97" t="s">
        <v>286</v>
      </c>
      <c r="F176" s="98" t="s">
        <v>286</v>
      </c>
      <c r="G176" s="99"/>
      <c r="H176" s="100"/>
      <c r="I176" s="101" t="s">
        <v>286</v>
      </c>
      <c r="J176" s="102" t="s">
        <v>286</v>
      </c>
      <c r="K176" s="103" t="s">
        <v>286</v>
      </c>
      <c r="L176" s="104" t="s">
        <v>286</v>
      </c>
      <c r="M176" s="105" t="s">
        <v>286</v>
      </c>
      <c r="O176" s="96"/>
      <c r="P176" s="286"/>
      <c r="Q176" s="97" t="s">
        <v>286</v>
      </c>
      <c r="R176" s="98" t="s">
        <v>286</v>
      </c>
      <c r="S176" s="99"/>
      <c r="T176" s="100"/>
      <c r="U176" s="101" t="s">
        <v>286</v>
      </c>
      <c r="V176" s="102" t="s">
        <v>286</v>
      </c>
      <c r="W176" s="103" t="s">
        <v>286</v>
      </c>
      <c r="X176" s="104" t="s">
        <v>286</v>
      </c>
      <c r="Y176" s="105" t="s">
        <v>286</v>
      </c>
      <c r="Z176" s="2" t="s">
        <v>286</v>
      </c>
      <c r="AA176" s="96"/>
      <c r="AB176" s="286"/>
      <c r="AC176" s="97" t="s">
        <v>286</v>
      </c>
      <c r="AD176" s="98" t="s">
        <v>286</v>
      </c>
      <c r="AE176" s="99"/>
      <c r="AF176" s="100"/>
      <c r="AG176" s="101" t="s">
        <v>286</v>
      </c>
      <c r="AH176" s="102" t="s">
        <v>286</v>
      </c>
      <c r="AI176" s="103" t="s">
        <v>286</v>
      </c>
      <c r="AJ176" s="104" t="s">
        <v>286</v>
      </c>
      <c r="AK176" s="105" t="s">
        <v>286</v>
      </c>
      <c r="AM176" s="96"/>
      <c r="AN176" s="286"/>
      <c r="AO176" s="97" t="s">
        <v>286</v>
      </c>
      <c r="AP176" s="98" t="s">
        <v>286</v>
      </c>
      <c r="AQ176" s="99"/>
      <c r="AR176" s="100"/>
      <c r="AS176" s="101" t="s">
        <v>286</v>
      </c>
      <c r="AT176" s="102" t="s">
        <v>286</v>
      </c>
      <c r="AU176" s="103" t="s">
        <v>286</v>
      </c>
      <c r="AV176" s="104" t="s">
        <v>286</v>
      </c>
      <c r="AW176" s="105" t="s">
        <v>286</v>
      </c>
      <c r="AX176" s="2" t="s">
        <v>286</v>
      </c>
      <c r="AY176" s="96"/>
      <c r="AZ176" s="286"/>
      <c r="BA176" s="97" t="s">
        <v>286</v>
      </c>
      <c r="BB176" s="98" t="s">
        <v>286</v>
      </c>
      <c r="BC176" s="99"/>
      <c r="BD176" s="100"/>
      <c r="BE176" s="101" t="s">
        <v>286</v>
      </c>
      <c r="BF176" s="102" t="s">
        <v>286</v>
      </c>
      <c r="BG176" s="103" t="s">
        <v>286</v>
      </c>
      <c r="BH176" s="104" t="s">
        <v>286</v>
      </c>
      <c r="BI176" s="105" t="s">
        <v>286</v>
      </c>
      <c r="BJ176" s="2" t="s">
        <v>286</v>
      </c>
      <c r="BK176" s="96"/>
      <c r="BL176" s="286"/>
      <c r="BM176" s="97" t="s">
        <v>286</v>
      </c>
      <c r="BN176" s="98" t="s">
        <v>286</v>
      </c>
      <c r="BO176" s="99"/>
      <c r="BP176" s="100"/>
      <c r="BQ176" s="101" t="s">
        <v>286</v>
      </c>
      <c r="BR176" s="102" t="s">
        <v>286</v>
      </c>
      <c r="BS176" s="103" t="s">
        <v>286</v>
      </c>
      <c r="BT176" s="104" t="s">
        <v>286</v>
      </c>
      <c r="BU176" s="105" t="s">
        <v>286</v>
      </c>
      <c r="BV176" s="2" t="s">
        <v>286</v>
      </c>
      <c r="BW176" s="96"/>
      <c r="BX176" s="286"/>
      <c r="BY176" s="97" t="s">
        <v>286</v>
      </c>
      <c r="BZ176" s="98" t="s">
        <v>286</v>
      </c>
      <c r="CA176" s="99"/>
      <c r="CB176" s="100"/>
      <c r="CC176" s="101" t="s">
        <v>286</v>
      </c>
      <c r="CD176" s="102" t="s">
        <v>286</v>
      </c>
      <c r="CE176" s="103" t="s">
        <v>286</v>
      </c>
      <c r="CF176" s="104" t="s">
        <v>286</v>
      </c>
      <c r="CG176" s="105" t="s">
        <v>286</v>
      </c>
      <c r="CH176" s="2" t="s">
        <v>286</v>
      </c>
      <c r="CI176" s="96"/>
      <c r="CJ176" s="286"/>
      <c r="CK176" s="97" t="s">
        <v>286</v>
      </c>
      <c r="CL176" s="98" t="s">
        <v>286</v>
      </c>
      <c r="CM176" s="99"/>
      <c r="CN176" s="100"/>
      <c r="CO176" s="101" t="s">
        <v>286</v>
      </c>
      <c r="CP176" s="102" t="s">
        <v>286</v>
      </c>
      <c r="CQ176" s="103" t="s">
        <v>286</v>
      </c>
      <c r="CR176" s="104" t="s">
        <v>286</v>
      </c>
      <c r="CS176" s="105" t="s">
        <v>286</v>
      </c>
      <c r="CT176" s="2" t="s">
        <v>286</v>
      </c>
      <c r="CU176" s="96"/>
      <c r="CV176" s="286"/>
      <c r="CW176" s="97" t="s">
        <v>286</v>
      </c>
      <c r="CX176" s="98" t="s">
        <v>286</v>
      </c>
      <c r="CY176" s="99"/>
      <c r="CZ176" s="100"/>
      <c r="DA176" s="101" t="s">
        <v>286</v>
      </c>
      <c r="DB176" s="102" t="s">
        <v>286</v>
      </c>
      <c r="DC176" s="103" t="s">
        <v>286</v>
      </c>
      <c r="DD176" s="104" t="s">
        <v>286</v>
      </c>
      <c r="DE176" s="105" t="s">
        <v>286</v>
      </c>
      <c r="DF176" s="2" t="s">
        <v>286</v>
      </c>
      <c r="DG176" s="96"/>
      <c r="DH176" s="286"/>
      <c r="DI176" s="97" t="s">
        <v>286</v>
      </c>
      <c r="DJ176" s="98" t="s">
        <v>286</v>
      </c>
      <c r="DK176" s="99"/>
      <c r="DL176" s="100"/>
      <c r="DM176" s="101" t="s">
        <v>286</v>
      </c>
      <c r="DN176" s="102" t="s">
        <v>286</v>
      </c>
      <c r="DO176" s="103" t="s">
        <v>286</v>
      </c>
      <c r="DP176" s="104" t="s">
        <v>286</v>
      </c>
      <c r="DQ176" s="105" t="s">
        <v>286</v>
      </c>
      <c r="DR176" s="2" t="s">
        <v>286</v>
      </c>
      <c r="DS176" s="96"/>
      <c r="DT176" s="286"/>
      <c r="DU176" s="97" t="s">
        <v>286</v>
      </c>
      <c r="DV176" s="98" t="s">
        <v>286</v>
      </c>
      <c r="DW176" s="8"/>
      <c r="DX176" s="100"/>
      <c r="DY176" s="101" t="s">
        <v>286</v>
      </c>
      <c r="DZ176" s="102" t="s">
        <v>286</v>
      </c>
      <c r="EA176" s="103" t="s">
        <v>286</v>
      </c>
      <c r="EB176" s="104" t="s">
        <v>286</v>
      </c>
      <c r="EC176" s="105" t="s">
        <v>286</v>
      </c>
      <c r="EE176" s="96"/>
      <c r="EF176" s="286"/>
      <c r="EG176" s="97" t="s">
        <v>286</v>
      </c>
      <c r="EH176" s="98" t="s">
        <v>286</v>
      </c>
      <c r="EI176" s="99"/>
      <c r="EJ176" s="100"/>
      <c r="EK176" s="101" t="s">
        <v>286</v>
      </c>
      <c r="EL176" s="102" t="s">
        <v>286</v>
      </c>
      <c r="EM176" s="103" t="s">
        <v>286</v>
      </c>
      <c r="EN176" s="104" t="s">
        <v>286</v>
      </c>
      <c r="EO176" s="105" t="s">
        <v>286</v>
      </c>
      <c r="EQ176" s="96"/>
      <c r="ER176" s="286"/>
      <c r="ES176" s="97" t="s">
        <v>286</v>
      </c>
      <c r="ET176" s="98" t="s">
        <v>286</v>
      </c>
      <c r="EU176" s="99"/>
      <c r="EV176" s="100"/>
      <c r="EW176" s="101" t="s">
        <v>286</v>
      </c>
      <c r="EX176" s="102" t="s">
        <v>286</v>
      </c>
      <c r="EY176" s="103" t="s">
        <v>286</v>
      </c>
      <c r="EZ176" s="104" t="s">
        <v>286</v>
      </c>
      <c r="FA176" s="105" t="s">
        <v>286</v>
      </c>
      <c r="FB176" s="2" t="s">
        <v>286</v>
      </c>
      <c r="FC176" s="96"/>
      <c r="FD176" s="286"/>
      <c r="FE176" s="97">
        <v>40863</v>
      </c>
      <c r="FF176" s="98" t="s">
        <v>520</v>
      </c>
      <c r="FG176" s="99">
        <v>39941</v>
      </c>
      <c r="FH176" s="100">
        <v>40863</v>
      </c>
      <c r="FI176" s="101" t="s">
        <v>1170</v>
      </c>
      <c r="FJ176" s="102" t="s">
        <v>1171</v>
      </c>
      <c r="FK176" s="103" t="s">
        <v>620</v>
      </c>
      <c r="FL176" s="104" t="s">
        <v>1357</v>
      </c>
      <c r="FM176" s="105" t="s">
        <v>1172</v>
      </c>
      <c r="FO176" s="96"/>
      <c r="FP176" s="286"/>
      <c r="FQ176" s="97" t="s">
        <v>286</v>
      </c>
      <c r="FR176" s="98" t="s">
        <v>286</v>
      </c>
      <c r="FS176" s="99" t="s">
        <v>286</v>
      </c>
      <c r="FT176" s="100" t="s">
        <v>286</v>
      </c>
      <c r="FU176" s="101" t="s">
        <v>286</v>
      </c>
      <c r="FV176" s="102" t="s">
        <v>286</v>
      </c>
      <c r="FW176" s="103" t="s">
        <v>286</v>
      </c>
      <c r="FX176" s="104" t="s">
        <v>286</v>
      </c>
      <c r="FY176" s="105" t="s">
        <v>286</v>
      </c>
      <c r="GA176" s="96"/>
      <c r="GB176" s="286"/>
      <c r="GC176" s="97" t="s">
        <v>286</v>
      </c>
      <c r="GD176" s="98" t="s">
        <v>286</v>
      </c>
      <c r="GE176" s="99" t="s">
        <v>286</v>
      </c>
      <c r="GF176" s="100" t="s">
        <v>286</v>
      </c>
      <c r="GG176" s="101" t="s">
        <v>286</v>
      </c>
      <c r="GH176" s="102" t="s">
        <v>286</v>
      </c>
      <c r="GI176" s="103" t="s">
        <v>286</v>
      </c>
      <c r="GJ176" s="104" t="s">
        <v>286</v>
      </c>
      <c r="GK176" s="105" t="s">
        <v>286</v>
      </c>
      <c r="GL176" s="2" t="s">
        <v>286</v>
      </c>
      <c r="GM176" s="96"/>
      <c r="GN176" s="286"/>
      <c r="GO176" s="97" t="str">
        <f t="shared" si="695"/>
        <v/>
      </c>
      <c r="GP176" s="98" t="str">
        <f t="shared" si="696"/>
        <v/>
      </c>
      <c r="GQ176" s="99" t="str">
        <f t="shared" si="697"/>
        <v/>
      </c>
      <c r="GR176" s="100" t="str">
        <f t="shared" si="698"/>
        <v/>
      </c>
      <c r="GS176" s="101" t="str">
        <f t="shared" si="699"/>
        <v/>
      </c>
      <c r="GT176" s="102" t="str">
        <f t="shared" si="700"/>
        <v/>
      </c>
      <c r="GU176" s="103" t="str">
        <f t="shared" si="701"/>
        <v/>
      </c>
      <c r="GV176" s="104" t="str">
        <f t="shared" si="702"/>
        <v/>
      </c>
      <c r="GW176" s="105" t="str">
        <f t="shared" si="703"/>
        <v/>
      </c>
      <c r="GX176" s="2" t="str">
        <f t="shared" si="704"/>
        <v/>
      </c>
      <c r="GY176" s="96"/>
      <c r="GZ176" s="286"/>
      <c r="HA176" s="97" t="str">
        <f t="shared" si="705"/>
        <v/>
      </c>
      <c r="HB176" s="98" t="str">
        <f t="shared" si="706"/>
        <v/>
      </c>
      <c r="HC176" s="293" t="str">
        <f t="shared" si="693"/>
        <v/>
      </c>
      <c r="HD176" s="293" t="str">
        <f t="shared" si="694"/>
        <v/>
      </c>
      <c r="HE176" s="101" t="str">
        <f t="shared" si="707"/>
        <v/>
      </c>
      <c r="HF176" s="102" t="str">
        <f t="shared" si="708"/>
        <v/>
      </c>
      <c r="HG176" s="103" t="str">
        <f t="shared" si="709"/>
        <v/>
      </c>
      <c r="HH176" s="104" t="str">
        <f t="shared" si="710"/>
        <v/>
      </c>
      <c r="HI176" s="105" t="str">
        <f t="shared" si="711"/>
        <v/>
      </c>
      <c r="HJ176" s="2" t="str">
        <f t="shared" si="712"/>
        <v/>
      </c>
      <c r="HK176" s="96"/>
      <c r="HL176" s="286"/>
      <c r="HM176" s="97" t="str">
        <f t="shared" si="713"/>
        <v/>
      </c>
      <c r="HN176" s="98" t="str">
        <f t="shared" si="714"/>
        <v/>
      </c>
      <c r="HO176" s="293" t="str">
        <f t="shared" si="672"/>
        <v/>
      </c>
      <c r="HP176" s="293" t="str">
        <f t="shared" si="673"/>
        <v/>
      </c>
      <c r="HQ176" s="101" t="str">
        <f t="shared" si="715"/>
        <v/>
      </c>
      <c r="HR176" s="102" t="str">
        <f t="shared" si="716"/>
        <v/>
      </c>
      <c r="HS176" s="103" t="str">
        <f t="shared" si="717"/>
        <v/>
      </c>
      <c r="HT176" s="104" t="str">
        <f t="shared" si="632"/>
        <v/>
      </c>
      <c r="HU176" s="105" t="str">
        <f t="shared" si="718"/>
        <v/>
      </c>
      <c r="HV176" s="2" t="str">
        <f t="shared" si="719"/>
        <v/>
      </c>
      <c r="HW176" s="96"/>
      <c r="HX176" s="286"/>
      <c r="HY176" s="97" t="str">
        <f t="shared" si="720"/>
        <v/>
      </c>
      <c r="HZ176" s="98" t="str">
        <f t="shared" si="721"/>
        <v/>
      </c>
      <c r="IA176" s="293" t="str">
        <f t="shared" si="642"/>
        <v/>
      </c>
      <c r="IB176" s="293" t="str">
        <f t="shared" si="643"/>
        <v/>
      </c>
      <c r="IC176" s="101" t="str">
        <f t="shared" si="722"/>
        <v/>
      </c>
      <c r="ID176" s="102" t="str">
        <f t="shared" si="723"/>
        <v/>
      </c>
      <c r="IE176" s="103" t="str">
        <f t="shared" si="724"/>
        <v/>
      </c>
      <c r="IF176" s="104" t="str">
        <f t="shared" si="725"/>
        <v/>
      </c>
      <c r="IG176" s="105" t="str">
        <f t="shared" si="726"/>
        <v/>
      </c>
      <c r="IH176" s="2" t="str">
        <f t="shared" si="727"/>
        <v/>
      </c>
      <c r="II176" s="96"/>
      <c r="IJ176" s="286"/>
      <c r="IK176" s="291" t="str">
        <f t="shared" si="728"/>
        <v/>
      </c>
      <c r="IL176" s="292" t="str">
        <f t="shared" si="729"/>
        <v/>
      </c>
      <c r="IM176" s="293" t="str">
        <f t="shared" si="730"/>
        <v/>
      </c>
      <c r="IN176" s="293" t="str">
        <f t="shared" si="731"/>
        <v/>
      </c>
      <c r="IO176" s="294" t="str">
        <f t="shared" si="732"/>
        <v/>
      </c>
      <c r="IP176" s="295" t="str">
        <f t="shared" si="733"/>
        <v/>
      </c>
      <c r="IQ176" s="296" t="str">
        <f t="shared" si="734"/>
        <v/>
      </c>
      <c r="IR176" s="297" t="str">
        <f t="shared" si="735"/>
        <v/>
      </c>
      <c r="IS176" s="298" t="str">
        <f t="shared" si="736"/>
        <v/>
      </c>
      <c r="IT176" s="299" t="str">
        <f t="shared" si="737"/>
        <v/>
      </c>
      <c r="IU176" s="300"/>
      <c r="IV176" s="286"/>
      <c r="IW176" s="97">
        <f t="shared" si="738"/>
        <v>44926</v>
      </c>
      <c r="IX176" s="98" t="str">
        <f t="shared" si="739"/>
        <v>Meloni I</v>
      </c>
      <c r="IY176" s="293">
        <f t="shared" si="633"/>
        <v>44856</v>
      </c>
      <c r="IZ176" s="293">
        <f t="shared" si="634"/>
        <v>44926</v>
      </c>
      <c r="JA176" s="101" t="str">
        <f t="shared" si="740"/>
        <v>Daniela Santanchè</v>
      </c>
      <c r="JB176" s="102" t="str">
        <f t="shared" si="741"/>
        <v>1961</v>
      </c>
      <c r="JC176" s="103" t="str">
        <f t="shared" si="742"/>
        <v>female</v>
      </c>
      <c r="JD176" s="104" t="str">
        <f t="shared" si="743"/>
        <v>it_fdi01</v>
      </c>
      <c r="JE176" s="105" t="str">
        <f t="shared" si="744"/>
        <v>Santanchè_Daniela_1961</v>
      </c>
      <c r="JG176" s="4"/>
      <c r="JH176" s="2" t="s">
        <v>2734</v>
      </c>
      <c r="JI176" s="106"/>
      <c r="JJ176" s="107"/>
      <c r="JK176" s="99"/>
      <c r="JL176" s="4"/>
      <c r="JM176" s="108"/>
      <c r="JN176" s="109"/>
      <c r="JO176" s="110"/>
      <c r="JP176" s="104"/>
      <c r="JQ176" s="111"/>
      <c r="JS176" s="4"/>
      <c r="JU176" s="106"/>
      <c r="JV176" s="107"/>
      <c r="JW176" s="99"/>
      <c r="JX176" s="4"/>
      <c r="JY176" s="108"/>
      <c r="JZ176" s="109"/>
      <c r="KA176" s="110"/>
      <c r="KB176" s="104"/>
      <c r="KC176" s="111"/>
      <c r="KE176" s="4"/>
    </row>
    <row r="177" spans="1:292" ht="13.5" customHeight="1" x14ac:dyDescent="0.2">
      <c r="A177" s="21"/>
      <c r="B177" s="2" t="s">
        <v>484</v>
      </c>
      <c r="C177" s="2" t="s">
        <v>485</v>
      </c>
      <c r="E177" s="97">
        <v>33340</v>
      </c>
      <c r="F177" s="98" t="s">
        <v>288</v>
      </c>
      <c r="G177" s="99">
        <v>32711</v>
      </c>
      <c r="H177" s="100">
        <v>32910</v>
      </c>
      <c r="I177" s="101" t="s">
        <v>1166</v>
      </c>
      <c r="J177" s="102" t="s">
        <v>548</v>
      </c>
      <c r="K177" s="103" t="s">
        <v>531</v>
      </c>
      <c r="L177" s="104" t="s">
        <v>1423</v>
      </c>
      <c r="M177" s="105" t="s">
        <v>1167</v>
      </c>
      <c r="O177" s="96"/>
      <c r="P177" s="286"/>
      <c r="Q177" s="97">
        <v>33718</v>
      </c>
      <c r="R177" s="98" t="s">
        <v>507</v>
      </c>
      <c r="S177" s="99">
        <v>33340</v>
      </c>
      <c r="T177" s="100">
        <v>33718</v>
      </c>
      <c r="U177" s="101" t="s">
        <v>1168</v>
      </c>
      <c r="V177" s="102" t="s">
        <v>555</v>
      </c>
      <c r="W177" s="103" t="s">
        <v>531</v>
      </c>
      <c r="X177" s="104" t="s">
        <v>1423</v>
      </c>
      <c r="Y177" s="105" t="s">
        <v>1169</v>
      </c>
      <c r="Z177" s="2" t="s">
        <v>286</v>
      </c>
      <c r="AA177" s="96"/>
      <c r="AB177" s="286"/>
      <c r="AC177" s="97">
        <v>34056</v>
      </c>
      <c r="AD177" s="98" t="s">
        <v>508</v>
      </c>
      <c r="AE177" s="99">
        <v>33783</v>
      </c>
      <c r="AF177" s="100">
        <v>34056</v>
      </c>
      <c r="AG177" s="101" t="s">
        <v>631</v>
      </c>
      <c r="AH177" s="102" t="s">
        <v>555</v>
      </c>
      <c r="AI177" s="103" t="s">
        <v>620</v>
      </c>
      <c r="AJ177" s="104" t="s">
        <v>1423</v>
      </c>
      <c r="AK177" s="105" t="s">
        <v>632</v>
      </c>
      <c r="AM177" s="96"/>
      <c r="AN177" s="286"/>
      <c r="AO177" s="97">
        <v>34464</v>
      </c>
      <c r="AP177" s="98" t="s">
        <v>510</v>
      </c>
      <c r="AQ177" s="99">
        <v>34087</v>
      </c>
      <c r="AR177" s="100">
        <v>34464</v>
      </c>
      <c r="AS177" s="101" t="s">
        <v>538</v>
      </c>
      <c r="AT177" s="102" t="s">
        <v>539</v>
      </c>
      <c r="AU177" s="103" t="s">
        <v>531</v>
      </c>
      <c r="AV177" s="104" t="s">
        <v>1434</v>
      </c>
      <c r="AW177" s="105" t="s">
        <v>540</v>
      </c>
      <c r="AX177" s="2" t="s">
        <v>286</v>
      </c>
      <c r="AY177" s="96"/>
      <c r="AZ177" s="286" t="s">
        <v>1198</v>
      </c>
      <c r="BA177" s="97" t="s">
        <v>286</v>
      </c>
      <c r="BB177" s="98" t="s">
        <v>286</v>
      </c>
      <c r="BC177" s="99" t="s">
        <v>286</v>
      </c>
      <c r="BD177" s="100" t="s">
        <v>286</v>
      </c>
      <c r="BE177" s="101" t="s">
        <v>286</v>
      </c>
      <c r="BF177" s="102" t="s">
        <v>286</v>
      </c>
      <c r="BG177" s="103" t="s">
        <v>286</v>
      </c>
      <c r="BH177" s="104" t="s">
        <v>286</v>
      </c>
      <c r="BI177" s="105" t="s">
        <v>286</v>
      </c>
      <c r="BJ177" s="2" t="s">
        <v>286</v>
      </c>
      <c r="BK177" s="96"/>
      <c r="BL177" s="286"/>
      <c r="BM177" s="97" t="s">
        <v>286</v>
      </c>
      <c r="BN177" s="98" t="s">
        <v>286</v>
      </c>
      <c r="BO177" s="99"/>
      <c r="BP177" s="100"/>
      <c r="BQ177" s="101" t="s">
        <v>286</v>
      </c>
      <c r="BR177" s="102" t="s">
        <v>286</v>
      </c>
      <c r="BS177" s="103" t="s">
        <v>286</v>
      </c>
      <c r="BT177" s="104" t="s">
        <v>286</v>
      </c>
      <c r="BU177" s="105" t="s">
        <v>286</v>
      </c>
      <c r="BV177" s="2" t="s">
        <v>286</v>
      </c>
      <c r="BW177" s="96"/>
      <c r="BX177" s="286"/>
      <c r="BY177" s="97" t="s">
        <v>286</v>
      </c>
      <c r="BZ177" s="98" t="s">
        <v>286</v>
      </c>
      <c r="CA177" s="99" t="s">
        <v>286</v>
      </c>
      <c r="CB177" s="100" t="s">
        <v>286</v>
      </c>
      <c r="CC177" s="101" t="s">
        <v>286</v>
      </c>
      <c r="CD177" s="102" t="s">
        <v>286</v>
      </c>
      <c r="CE177" s="103" t="s">
        <v>286</v>
      </c>
      <c r="CF177" s="104" t="s">
        <v>286</v>
      </c>
      <c r="CG177" s="105" t="s">
        <v>286</v>
      </c>
      <c r="CH177" s="2" t="s">
        <v>286</v>
      </c>
      <c r="CI177" s="96"/>
      <c r="CJ177" s="286"/>
      <c r="CK177" s="97" t="s">
        <v>286</v>
      </c>
      <c r="CL177" s="98" t="s">
        <v>286</v>
      </c>
      <c r="CM177" s="99" t="s">
        <v>286</v>
      </c>
      <c r="CN177" s="100" t="s">
        <v>286</v>
      </c>
      <c r="CO177" s="101" t="s">
        <v>286</v>
      </c>
      <c r="CP177" s="102" t="s">
        <v>286</v>
      </c>
      <c r="CQ177" s="103" t="s">
        <v>286</v>
      </c>
      <c r="CR177" s="104" t="s">
        <v>286</v>
      </c>
      <c r="CS177" s="105" t="s">
        <v>286</v>
      </c>
      <c r="CT177" s="2" t="s">
        <v>286</v>
      </c>
      <c r="CU177" s="96"/>
      <c r="CV177" s="286"/>
      <c r="CW177" s="97" t="s">
        <v>286</v>
      </c>
      <c r="CX177" s="98" t="s">
        <v>286</v>
      </c>
      <c r="CY177" s="99" t="s">
        <v>286</v>
      </c>
      <c r="CZ177" s="100" t="s">
        <v>286</v>
      </c>
      <c r="DA177" s="101" t="s">
        <v>286</v>
      </c>
      <c r="DB177" s="102" t="s">
        <v>286</v>
      </c>
      <c r="DC177" s="103" t="s">
        <v>286</v>
      </c>
      <c r="DD177" s="104" t="s">
        <v>286</v>
      </c>
      <c r="DE177" s="105" t="s">
        <v>286</v>
      </c>
      <c r="DF177" s="2" t="s">
        <v>286</v>
      </c>
      <c r="DG177" s="96"/>
      <c r="DH177" s="286"/>
      <c r="DI177" s="97" t="s">
        <v>286</v>
      </c>
      <c r="DJ177" s="98" t="s">
        <v>286</v>
      </c>
      <c r="DK177" s="99" t="s">
        <v>286</v>
      </c>
      <c r="DL177" s="100" t="s">
        <v>286</v>
      </c>
      <c r="DM177" s="101" t="s">
        <v>286</v>
      </c>
      <c r="DN177" s="102" t="s">
        <v>286</v>
      </c>
      <c r="DO177" s="103" t="s">
        <v>286</v>
      </c>
      <c r="DP177" s="104" t="s">
        <v>286</v>
      </c>
      <c r="DQ177" s="105" t="s">
        <v>286</v>
      </c>
      <c r="DR177" s="2" t="s">
        <v>286</v>
      </c>
      <c r="DS177" s="96"/>
      <c r="DT177" s="286"/>
      <c r="DU177" s="97" t="s">
        <v>286</v>
      </c>
      <c r="DV177" s="98" t="s">
        <v>286</v>
      </c>
      <c r="DW177" s="99" t="s">
        <v>286</v>
      </c>
      <c r="DX177" s="100" t="s">
        <v>286</v>
      </c>
      <c r="DY177" s="101" t="s">
        <v>286</v>
      </c>
      <c r="DZ177" s="102" t="s">
        <v>286</v>
      </c>
      <c r="EA177" s="103" t="s">
        <v>286</v>
      </c>
      <c r="EB177" s="104" t="s">
        <v>286</v>
      </c>
      <c r="EC177" s="105" t="s">
        <v>286</v>
      </c>
      <c r="EE177" s="96"/>
      <c r="EF177" s="286"/>
      <c r="EG177" s="97" t="s">
        <v>286</v>
      </c>
      <c r="EH177" s="98" t="s">
        <v>286</v>
      </c>
      <c r="EI177" s="99" t="s">
        <v>286</v>
      </c>
      <c r="EJ177" s="100" t="s">
        <v>286</v>
      </c>
      <c r="EK177" s="101" t="s">
        <v>286</v>
      </c>
      <c r="EL177" s="102" t="s">
        <v>286</v>
      </c>
      <c r="EM177" s="103" t="s">
        <v>286</v>
      </c>
      <c r="EN177" s="104" t="s">
        <v>286</v>
      </c>
      <c r="EO177" s="105" t="s">
        <v>286</v>
      </c>
      <c r="EQ177" s="96"/>
      <c r="ER177" s="286"/>
      <c r="ES177" s="97" t="s">
        <v>286</v>
      </c>
      <c r="ET177" s="98" t="s">
        <v>286</v>
      </c>
      <c r="EU177" s="99" t="s">
        <v>286</v>
      </c>
      <c r="EV177" s="100" t="s">
        <v>286</v>
      </c>
      <c r="EW177" s="101" t="s">
        <v>286</v>
      </c>
      <c r="EX177" s="102" t="s">
        <v>286</v>
      </c>
      <c r="EY177" s="103" t="s">
        <v>286</v>
      </c>
      <c r="EZ177" s="104" t="s">
        <v>286</v>
      </c>
      <c r="FA177" s="105" t="s">
        <v>286</v>
      </c>
      <c r="FB177" s="2" t="s">
        <v>286</v>
      </c>
      <c r="FC177" s="96"/>
      <c r="FD177" s="286"/>
      <c r="FE177" s="97" t="s">
        <v>286</v>
      </c>
      <c r="FF177" s="98" t="s">
        <v>286</v>
      </c>
      <c r="FG177" s="99" t="s">
        <v>286</v>
      </c>
      <c r="FH177" s="100" t="s">
        <v>286</v>
      </c>
      <c r="FI177" s="101" t="s">
        <v>286</v>
      </c>
      <c r="FJ177" s="102" t="s">
        <v>286</v>
      </c>
      <c r="FK177" s="103" t="s">
        <v>286</v>
      </c>
      <c r="FL177" s="104" t="s">
        <v>286</v>
      </c>
      <c r="FM177" s="105" t="s">
        <v>286</v>
      </c>
      <c r="FO177" s="96"/>
      <c r="FP177" s="286"/>
      <c r="FQ177" s="97" t="s">
        <v>286</v>
      </c>
      <c r="FR177" s="98" t="s">
        <v>286</v>
      </c>
      <c r="FS177" s="99" t="s">
        <v>286</v>
      </c>
      <c r="FT177" s="100" t="s">
        <v>286</v>
      </c>
      <c r="FU177" s="101" t="s">
        <v>286</v>
      </c>
      <c r="FV177" s="102" t="s">
        <v>286</v>
      </c>
      <c r="FW177" s="103" t="s">
        <v>286</v>
      </c>
      <c r="FX177" s="104" t="s">
        <v>286</v>
      </c>
      <c r="FY177" s="105" t="s">
        <v>286</v>
      </c>
      <c r="GA177" s="96"/>
      <c r="GB177" s="286"/>
      <c r="GC177" s="97" t="s">
        <v>286</v>
      </c>
      <c r="GD177" s="98" t="s">
        <v>286</v>
      </c>
      <c r="GE177" s="99" t="s">
        <v>286</v>
      </c>
      <c r="GF177" s="100" t="s">
        <v>286</v>
      </c>
      <c r="GG177" s="101" t="s">
        <v>286</v>
      </c>
      <c r="GH177" s="102" t="s">
        <v>286</v>
      </c>
      <c r="GI177" s="103" t="s">
        <v>286</v>
      </c>
      <c r="GJ177" s="104" t="s">
        <v>286</v>
      </c>
      <c r="GK177" s="105" t="s">
        <v>286</v>
      </c>
      <c r="GL177" s="2" t="s">
        <v>286</v>
      </c>
      <c r="GM177" s="96"/>
      <c r="GN177" s="286"/>
      <c r="GO177" s="97" t="str">
        <f t="shared" si="695"/>
        <v/>
      </c>
      <c r="GP177" s="98" t="str">
        <f t="shared" si="696"/>
        <v/>
      </c>
      <c r="GQ177" s="99" t="str">
        <f t="shared" si="697"/>
        <v/>
      </c>
      <c r="GR177" s="100" t="str">
        <f t="shared" si="698"/>
        <v/>
      </c>
      <c r="GS177" s="101" t="str">
        <f t="shared" si="699"/>
        <v/>
      </c>
      <c r="GT177" s="102" t="str">
        <f t="shared" si="700"/>
        <v/>
      </c>
      <c r="GU177" s="103" t="str">
        <f t="shared" si="701"/>
        <v/>
      </c>
      <c r="GV177" s="104" t="str">
        <f t="shared" si="702"/>
        <v/>
      </c>
      <c r="GW177" s="105" t="str">
        <f t="shared" si="703"/>
        <v/>
      </c>
      <c r="GX177" s="2" t="str">
        <f t="shared" si="704"/>
        <v/>
      </c>
      <c r="GY177" s="96"/>
      <c r="GZ177" s="286"/>
      <c r="HA177" s="97" t="str">
        <f t="shared" si="705"/>
        <v/>
      </c>
      <c r="HB177" s="98" t="str">
        <f t="shared" si="706"/>
        <v/>
      </c>
      <c r="HC177" s="293" t="str">
        <f t="shared" si="693"/>
        <v/>
      </c>
      <c r="HD177" s="293" t="str">
        <f t="shared" si="694"/>
        <v/>
      </c>
      <c r="HE177" s="101" t="str">
        <f t="shared" si="707"/>
        <v/>
      </c>
      <c r="HF177" s="102" t="str">
        <f t="shared" si="708"/>
        <v/>
      </c>
      <c r="HG177" s="103" t="str">
        <f t="shared" si="709"/>
        <v/>
      </c>
      <c r="HH177" s="104" t="str">
        <f t="shared" si="710"/>
        <v/>
      </c>
      <c r="HI177" s="105" t="str">
        <f t="shared" si="711"/>
        <v/>
      </c>
      <c r="HJ177" s="2" t="str">
        <f t="shared" si="712"/>
        <v/>
      </c>
      <c r="HK177" s="96"/>
      <c r="HL177" s="286"/>
      <c r="HM177" s="97" t="str">
        <f t="shared" si="713"/>
        <v/>
      </c>
      <c r="HN177" s="98" t="str">
        <f t="shared" si="714"/>
        <v/>
      </c>
      <c r="HO177" s="293" t="str">
        <f t="shared" si="672"/>
        <v/>
      </c>
      <c r="HP177" s="293" t="str">
        <f t="shared" si="673"/>
        <v/>
      </c>
      <c r="HQ177" s="101" t="str">
        <f t="shared" si="715"/>
        <v/>
      </c>
      <c r="HR177" s="102" t="str">
        <f t="shared" si="716"/>
        <v/>
      </c>
      <c r="HS177" s="103" t="str">
        <f t="shared" si="717"/>
        <v/>
      </c>
      <c r="HT177" s="104" t="str">
        <f t="shared" si="632"/>
        <v/>
      </c>
      <c r="HU177" s="105" t="str">
        <f t="shared" si="718"/>
        <v/>
      </c>
      <c r="HV177" s="2" t="str">
        <f t="shared" si="719"/>
        <v/>
      </c>
      <c r="HW177" s="96"/>
      <c r="HX177" s="286"/>
      <c r="HY177" s="97" t="str">
        <f t="shared" si="720"/>
        <v/>
      </c>
      <c r="HZ177" s="98" t="str">
        <f t="shared" si="721"/>
        <v/>
      </c>
      <c r="IA177" s="293" t="str">
        <f t="shared" si="642"/>
        <v/>
      </c>
      <c r="IB177" s="293" t="str">
        <f t="shared" si="643"/>
        <v/>
      </c>
      <c r="IC177" s="101" t="str">
        <f t="shared" si="722"/>
        <v/>
      </c>
      <c r="ID177" s="102" t="str">
        <f t="shared" si="723"/>
        <v/>
      </c>
      <c r="IE177" s="103" t="str">
        <f t="shared" si="724"/>
        <v/>
      </c>
      <c r="IF177" s="104" t="str">
        <f t="shared" si="725"/>
        <v/>
      </c>
      <c r="IG177" s="105" t="str">
        <f t="shared" si="726"/>
        <v/>
      </c>
      <c r="IH177" s="2" t="str">
        <f t="shared" si="727"/>
        <v/>
      </c>
      <c r="II177" s="96"/>
      <c r="IJ177" s="286"/>
      <c r="IK177" s="291" t="str">
        <f t="shared" si="728"/>
        <v/>
      </c>
      <c r="IL177" s="292" t="str">
        <f t="shared" si="729"/>
        <v/>
      </c>
      <c r="IM177" s="293" t="str">
        <f t="shared" si="730"/>
        <v/>
      </c>
      <c r="IN177" s="293" t="str">
        <f t="shared" si="731"/>
        <v/>
      </c>
      <c r="IO177" s="294" t="str">
        <f t="shared" si="732"/>
        <v/>
      </c>
      <c r="IP177" s="295" t="str">
        <f t="shared" si="733"/>
        <v/>
      </c>
      <c r="IQ177" s="296" t="str">
        <f t="shared" si="734"/>
        <v/>
      </c>
      <c r="IR177" s="297" t="str">
        <f t="shared" si="735"/>
        <v/>
      </c>
      <c r="IS177" s="298" t="str">
        <f t="shared" si="736"/>
        <v/>
      </c>
      <c r="IT177" s="299" t="str">
        <f t="shared" si="737"/>
        <v/>
      </c>
      <c r="IU177" s="300"/>
      <c r="IV177" s="286"/>
      <c r="IW177" s="97" t="str">
        <f t="shared" si="738"/>
        <v/>
      </c>
      <c r="IX177" s="98" t="str">
        <f t="shared" si="739"/>
        <v/>
      </c>
      <c r="IY177" s="293" t="str">
        <f t="shared" si="633"/>
        <v/>
      </c>
      <c r="IZ177" s="293" t="str">
        <f t="shared" si="634"/>
        <v/>
      </c>
      <c r="JA177" s="101" t="str">
        <f t="shared" si="740"/>
        <v/>
      </c>
      <c r="JB177" s="102" t="str">
        <f t="shared" si="741"/>
        <v/>
      </c>
      <c r="JC177" s="103" t="str">
        <f t="shared" si="742"/>
        <v/>
      </c>
      <c r="JD177" s="104" t="str">
        <f t="shared" si="743"/>
        <v/>
      </c>
      <c r="JE177" s="105" t="str">
        <f t="shared" si="744"/>
        <v/>
      </c>
      <c r="JG177" s="4"/>
      <c r="JI177" s="106"/>
      <c r="JJ177" s="107"/>
      <c r="JK177" s="99"/>
      <c r="JL177" s="4"/>
      <c r="JM177" s="108"/>
      <c r="JN177" s="109"/>
      <c r="JO177" s="110"/>
      <c r="JP177" s="104"/>
      <c r="JQ177" s="111"/>
      <c r="JS177" s="4"/>
      <c r="JU177" s="106"/>
      <c r="JV177" s="107"/>
      <c r="JW177" s="99"/>
      <c r="JX177" s="4"/>
      <c r="JY177" s="108"/>
      <c r="JZ177" s="109"/>
      <c r="KA177" s="110"/>
      <c r="KB177" s="104"/>
      <c r="KC177" s="111"/>
      <c r="KE177" s="4"/>
    </row>
    <row r="178" spans="1:292" ht="13.5" customHeight="1" x14ac:dyDescent="0.2">
      <c r="A178" s="21"/>
      <c r="B178" s="2" t="s">
        <v>484</v>
      </c>
      <c r="C178" s="2" t="s">
        <v>485</v>
      </c>
      <c r="E178" s="97">
        <v>33340</v>
      </c>
      <c r="F178" s="98" t="s">
        <v>288</v>
      </c>
      <c r="G178" s="99">
        <v>32910</v>
      </c>
      <c r="H178" s="100">
        <v>33340</v>
      </c>
      <c r="I178" s="101" t="s">
        <v>1168</v>
      </c>
      <c r="J178" s="102" t="s">
        <v>555</v>
      </c>
      <c r="K178" s="103" t="s">
        <v>531</v>
      </c>
      <c r="L178" s="104" t="s">
        <v>1423</v>
      </c>
      <c r="M178" s="105" t="s">
        <v>1169</v>
      </c>
      <c r="O178" s="96"/>
      <c r="P178" s="286"/>
      <c r="Q178" s="97" t="s">
        <v>286</v>
      </c>
      <c r="R178" s="98" t="s">
        <v>286</v>
      </c>
      <c r="S178" s="99"/>
      <c r="T178" s="100"/>
      <c r="U178" s="101" t="s">
        <v>286</v>
      </c>
      <c r="V178" s="102" t="s">
        <v>286</v>
      </c>
      <c r="W178" s="103" t="s">
        <v>286</v>
      </c>
      <c r="X178" s="104" t="s">
        <v>286</v>
      </c>
      <c r="Y178" s="105" t="s">
        <v>286</v>
      </c>
      <c r="Z178" s="2" t="s">
        <v>286</v>
      </c>
      <c r="AA178" s="96"/>
      <c r="AB178" s="286"/>
      <c r="AC178" s="97" t="s">
        <v>286</v>
      </c>
      <c r="AD178" s="98" t="s">
        <v>286</v>
      </c>
      <c r="AE178" s="99" t="s">
        <v>286</v>
      </c>
      <c r="AF178" s="100" t="s">
        <v>286</v>
      </c>
      <c r="AG178" s="101" t="s">
        <v>286</v>
      </c>
      <c r="AH178" s="102" t="s">
        <v>286</v>
      </c>
      <c r="AI178" s="103" t="s">
        <v>286</v>
      </c>
      <c r="AJ178" s="104" t="s">
        <v>286</v>
      </c>
      <c r="AK178" s="105" t="s">
        <v>286</v>
      </c>
      <c r="AM178" s="96"/>
      <c r="AN178" s="286"/>
      <c r="AO178" s="97" t="s">
        <v>286</v>
      </c>
      <c r="AP178" s="98" t="s">
        <v>286</v>
      </c>
      <c r="AQ178" s="99" t="s">
        <v>286</v>
      </c>
      <c r="AR178" s="100" t="s">
        <v>286</v>
      </c>
      <c r="AS178" s="101" t="s">
        <v>286</v>
      </c>
      <c r="AT178" s="102" t="s">
        <v>286</v>
      </c>
      <c r="AU178" s="103" t="s">
        <v>286</v>
      </c>
      <c r="AV178" s="104" t="s">
        <v>286</v>
      </c>
      <c r="AW178" s="105" t="s">
        <v>286</v>
      </c>
      <c r="AX178" s="2" t="s">
        <v>286</v>
      </c>
      <c r="AY178" s="96"/>
      <c r="AZ178" s="286"/>
      <c r="BA178" s="97" t="s">
        <v>286</v>
      </c>
      <c r="BB178" s="98" t="s">
        <v>286</v>
      </c>
      <c r="BC178" s="99" t="s">
        <v>286</v>
      </c>
      <c r="BD178" s="100" t="s">
        <v>286</v>
      </c>
      <c r="BE178" s="101" t="s">
        <v>286</v>
      </c>
      <c r="BF178" s="102" t="s">
        <v>286</v>
      </c>
      <c r="BG178" s="103" t="s">
        <v>286</v>
      </c>
      <c r="BH178" s="104" t="s">
        <v>286</v>
      </c>
      <c r="BI178" s="105" t="s">
        <v>286</v>
      </c>
      <c r="BJ178" s="2" t="s">
        <v>286</v>
      </c>
      <c r="BK178" s="96"/>
      <c r="BL178" s="286"/>
      <c r="BM178" s="97" t="s">
        <v>286</v>
      </c>
      <c r="BN178" s="98" t="s">
        <v>286</v>
      </c>
      <c r="BO178" s="99" t="s">
        <v>286</v>
      </c>
      <c r="BP178" s="100" t="s">
        <v>286</v>
      </c>
      <c r="BQ178" s="101" t="s">
        <v>286</v>
      </c>
      <c r="BR178" s="102" t="s">
        <v>286</v>
      </c>
      <c r="BS178" s="103" t="s">
        <v>286</v>
      </c>
      <c r="BT178" s="104" t="s">
        <v>286</v>
      </c>
      <c r="BU178" s="105" t="s">
        <v>286</v>
      </c>
      <c r="BV178" s="2" t="s">
        <v>286</v>
      </c>
      <c r="BW178" s="96"/>
      <c r="BX178" s="286"/>
      <c r="BY178" s="97" t="s">
        <v>286</v>
      </c>
      <c r="BZ178" s="98" t="s">
        <v>286</v>
      </c>
      <c r="CA178" s="99" t="s">
        <v>286</v>
      </c>
      <c r="CB178" s="100" t="s">
        <v>286</v>
      </c>
      <c r="CC178" s="101" t="s">
        <v>286</v>
      </c>
      <c r="CD178" s="102" t="s">
        <v>286</v>
      </c>
      <c r="CE178" s="103" t="s">
        <v>286</v>
      </c>
      <c r="CF178" s="104" t="s">
        <v>286</v>
      </c>
      <c r="CG178" s="105" t="s">
        <v>286</v>
      </c>
      <c r="CH178" s="2" t="s">
        <v>286</v>
      </c>
      <c r="CI178" s="96"/>
      <c r="CJ178" s="286"/>
      <c r="CK178" s="97" t="s">
        <v>286</v>
      </c>
      <c r="CL178" s="98" t="s">
        <v>286</v>
      </c>
      <c r="CM178" s="99" t="s">
        <v>286</v>
      </c>
      <c r="CN178" s="100" t="s">
        <v>286</v>
      </c>
      <c r="CO178" s="101" t="s">
        <v>286</v>
      </c>
      <c r="CP178" s="102" t="s">
        <v>286</v>
      </c>
      <c r="CQ178" s="103" t="s">
        <v>286</v>
      </c>
      <c r="CR178" s="104" t="s">
        <v>286</v>
      </c>
      <c r="CS178" s="105" t="s">
        <v>286</v>
      </c>
      <c r="CT178" s="2" t="s">
        <v>286</v>
      </c>
      <c r="CU178" s="96"/>
      <c r="CV178" s="286"/>
      <c r="CW178" s="97" t="s">
        <v>286</v>
      </c>
      <c r="CX178" s="98" t="s">
        <v>286</v>
      </c>
      <c r="CY178" s="99" t="s">
        <v>286</v>
      </c>
      <c r="CZ178" s="100" t="s">
        <v>286</v>
      </c>
      <c r="DA178" s="101" t="s">
        <v>286</v>
      </c>
      <c r="DB178" s="102" t="s">
        <v>286</v>
      </c>
      <c r="DC178" s="103" t="s">
        <v>286</v>
      </c>
      <c r="DD178" s="104" t="s">
        <v>286</v>
      </c>
      <c r="DE178" s="105" t="s">
        <v>286</v>
      </c>
      <c r="DF178" s="2" t="s">
        <v>286</v>
      </c>
      <c r="DG178" s="96"/>
      <c r="DH178" s="286"/>
      <c r="DI178" s="97" t="s">
        <v>286</v>
      </c>
      <c r="DJ178" s="98" t="s">
        <v>286</v>
      </c>
      <c r="DK178" s="99" t="s">
        <v>286</v>
      </c>
      <c r="DL178" s="100" t="s">
        <v>286</v>
      </c>
      <c r="DM178" s="101" t="s">
        <v>286</v>
      </c>
      <c r="DN178" s="102" t="s">
        <v>286</v>
      </c>
      <c r="DO178" s="103" t="s">
        <v>286</v>
      </c>
      <c r="DP178" s="104" t="s">
        <v>286</v>
      </c>
      <c r="DQ178" s="105" t="s">
        <v>286</v>
      </c>
      <c r="DR178" s="2" t="s">
        <v>286</v>
      </c>
      <c r="DS178" s="96"/>
      <c r="DT178" s="286"/>
      <c r="DU178" s="97" t="s">
        <v>286</v>
      </c>
      <c r="DV178" s="98" t="s">
        <v>286</v>
      </c>
      <c r="DW178" s="99" t="s">
        <v>286</v>
      </c>
      <c r="DX178" s="100" t="s">
        <v>286</v>
      </c>
      <c r="DY178" s="101" t="s">
        <v>286</v>
      </c>
      <c r="DZ178" s="102" t="s">
        <v>286</v>
      </c>
      <c r="EA178" s="103" t="s">
        <v>286</v>
      </c>
      <c r="EB178" s="104" t="s">
        <v>286</v>
      </c>
      <c r="EC178" s="105" t="s">
        <v>286</v>
      </c>
      <c r="EE178" s="96"/>
      <c r="EF178" s="286"/>
      <c r="EG178" s="97" t="s">
        <v>286</v>
      </c>
      <c r="EH178" s="98" t="s">
        <v>286</v>
      </c>
      <c r="EI178" s="99" t="s">
        <v>286</v>
      </c>
      <c r="EJ178" s="100" t="s">
        <v>286</v>
      </c>
      <c r="EK178" s="101" t="s">
        <v>286</v>
      </c>
      <c r="EL178" s="102" t="s">
        <v>286</v>
      </c>
      <c r="EM178" s="103" t="s">
        <v>286</v>
      </c>
      <c r="EN178" s="104" t="s">
        <v>286</v>
      </c>
      <c r="EO178" s="105" t="s">
        <v>286</v>
      </c>
      <c r="EQ178" s="96"/>
      <c r="ER178" s="286"/>
      <c r="ES178" s="97" t="s">
        <v>286</v>
      </c>
      <c r="ET178" s="98" t="s">
        <v>286</v>
      </c>
      <c r="EU178" s="99"/>
      <c r="EV178" s="100"/>
      <c r="EW178" s="101" t="s">
        <v>286</v>
      </c>
      <c r="EX178" s="102" t="s">
        <v>286</v>
      </c>
      <c r="EY178" s="103" t="s">
        <v>286</v>
      </c>
      <c r="EZ178" s="104" t="s">
        <v>286</v>
      </c>
      <c r="FA178" s="105" t="s">
        <v>286</v>
      </c>
      <c r="FB178" s="2" t="s">
        <v>286</v>
      </c>
      <c r="FC178" s="96"/>
      <c r="FD178" s="286"/>
      <c r="FE178" s="97" t="s">
        <v>286</v>
      </c>
      <c r="FF178" s="98" t="s">
        <v>286</v>
      </c>
      <c r="FG178" s="99" t="s">
        <v>286</v>
      </c>
      <c r="FH178" s="100" t="s">
        <v>286</v>
      </c>
      <c r="FI178" s="101" t="s">
        <v>286</v>
      </c>
      <c r="FJ178" s="102" t="s">
        <v>286</v>
      </c>
      <c r="FK178" s="103" t="s">
        <v>286</v>
      </c>
      <c r="FL178" s="104" t="s">
        <v>286</v>
      </c>
      <c r="FM178" s="105" t="s">
        <v>286</v>
      </c>
      <c r="FO178" s="96"/>
      <c r="FP178" s="286"/>
      <c r="FQ178" s="97" t="s">
        <v>286</v>
      </c>
      <c r="FR178" s="98" t="s">
        <v>286</v>
      </c>
      <c r="FS178" s="99" t="s">
        <v>286</v>
      </c>
      <c r="FT178" s="100" t="s">
        <v>286</v>
      </c>
      <c r="FU178" s="101" t="s">
        <v>286</v>
      </c>
      <c r="FV178" s="102" t="s">
        <v>286</v>
      </c>
      <c r="FW178" s="103" t="s">
        <v>286</v>
      </c>
      <c r="FX178" s="104" t="s">
        <v>286</v>
      </c>
      <c r="FY178" s="105" t="s">
        <v>286</v>
      </c>
      <c r="GA178" s="96"/>
      <c r="GB178" s="286"/>
      <c r="GC178" s="97" t="s">
        <v>286</v>
      </c>
      <c r="GD178" s="98" t="s">
        <v>286</v>
      </c>
      <c r="GE178" s="99" t="s">
        <v>286</v>
      </c>
      <c r="GF178" s="100" t="s">
        <v>286</v>
      </c>
      <c r="GG178" s="101" t="s">
        <v>286</v>
      </c>
      <c r="GH178" s="102" t="s">
        <v>286</v>
      </c>
      <c r="GI178" s="103" t="s">
        <v>286</v>
      </c>
      <c r="GJ178" s="104" t="s">
        <v>286</v>
      </c>
      <c r="GK178" s="105" t="s">
        <v>286</v>
      </c>
      <c r="GL178" s="2" t="s">
        <v>286</v>
      </c>
      <c r="GM178" s="96"/>
      <c r="GN178" s="286"/>
      <c r="GO178" s="97" t="str">
        <f t="shared" si="695"/>
        <v/>
      </c>
      <c r="GP178" s="98" t="str">
        <f t="shared" si="696"/>
        <v/>
      </c>
      <c r="GQ178" s="99" t="str">
        <f t="shared" si="697"/>
        <v/>
      </c>
      <c r="GR178" s="100" t="str">
        <f t="shared" si="698"/>
        <v/>
      </c>
      <c r="GS178" s="101" t="str">
        <f t="shared" si="699"/>
        <v/>
      </c>
      <c r="GT178" s="102" t="str">
        <f t="shared" si="700"/>
        <v/>
      </c>
      <c r="GU178" s="103" t="str">
        <f t="shared" si="701"/>
        <v/>
      </c>
      <c r="GV178" s="104" t="str">
        <f t="shared" si="702"/>
        <v/>
      </c>
      <c r="GW178" s="105" t="str">
        <f t="shared" si="703"/>
        <v/>
      </c>
      <c r="GX178" s="2" t="str">
        <f t="shared" si="704"/>
        <v/>
      </c>
      <c r="GY178" s="96"/>
      <c r="GZ178" s="286"/>
      <c r="HA178" s="97" t="str">
        <f t="shared" si="705"/>
        <v/>
      </c>
      <c r="HB178" s="98" t="str">
        <f t="shared" si="706"/>
        <v/>
      </c>
      <c r="HC178" s="293" t="str">
        <f t="shared" si="693"/>
        <v/>
      </c>
      <c r="HD178" s="293" t="str">
        <f t="shared" si="694"/>
        <v/>
      </c>
      <c r="HE178" s="101" t="str">
        <f t="shared" si="707"/>
        <v/>
      </c>
      <c r="HF178" s="102" t="str">
        <f t="shared" si="708"/>
        <v/>
      </c>
      <c r="HG178" s="103" t="str">
        <f t="shared" si="709"/>
        <v/>
      </c>
      <c r="HH178" s="104" t="str">
        <f t="shared" si="710"/>
        <v/>
      </c>
      <c r="HI178" s="105" t="str">
        <f t="shared" si="711"/>
        <v/>
      </c>
      <c r="HJ178" s="2" t="str">
        <f t="shared" si="712"/>
        <v/>
      </c>
      <c r="HK178" s="96"/>
      <c r="HL178" s="286"/>
      <c r="HM178" s="97" t="str">
        <f t="shared" si="713"/>
        <v/>
      </c>
      <c r="HN178" s="98" t="str">
        <f t="shared" si="714"/>
        <v/>
      </c>
      <c r="HO178" s="293" t="str">
        <f t="shared" si="672"/>
        <v/>
      </c>
      <c r="HP178" s="293" t="str">
        <f t="shared" si="673"/>
        <v/>
      </c>
      <c r="HQ178" s="101" t="str">
        <f t="shared" si="715"/>
        <v/>
      </c>
      <c r="HR178" s="102" t="str">
        <f t="shared" si="716"/>
        <v/>
      </c>
      <c r="HS178" s="103" t="str">
        <f t="shared" si="717"/>
        <v/>
      </c>
      <c r="HT178" s="104" t="str">
        <f t="shared" si="632"/>
        <v/>
      </c>
      <c r="HU178" s="105" t="str">
        <f t="shared" si="718"/>
        <v/>
      </c>
      <c r="HV178" s="2" t="str">
        <f t="shared" si="719"/>
        <v/>
      </c>
      <c r="HW178" s="96"/>
      <c r="HX178" s="286"/>
      <c r="HY178" s="97" t="str">
        <f t="shared" si="720"/>
        <v/>
      </c>
      <c r="HZ178" s="98" t="str">
        <f t="shared" si="721"/>
        <v/>
      </c>
      <c r="IA178" s="293" t="str">
        <f t="shared" si="642"/>
        <v/>
      </c>
      <c r="IB178" s="293" t="str">
        <f t="shared" si="643"/>
        <v/>
      </c>
      <c r="IC178" s="101" t="str">
        <f t="shared" si="722"/>
        <v/>
      </c>
      <c r="ID178" s="102" t="str">
        <f t="shared" si="723"/>
        <v/>
      </c>
      <c r="IE178" s="103" t="str">
        <f t="shared" si="724"/>
        <v/>
      </c>
      <c r="IF178" s="104" t="str">
        <f t="shared" si="725"/>
        <v/>
      </c>
      <c r="IG178" s="105" t="str">
        <f t="shared" si="726"/>
        <v/>
      </c>
      <c r="IH178" s="2" t="str">
        <f t="shared" si="727"/>
        <v/>
      </c>
      <c r="II178" s="96"/>
      <c r="IJ178" s="286"/>
      <c r="IK178" s="291" t="str">
        <f t="shared" si="728"/>
        <v/>
      </c>
      <c r="IL178" s="292" t="str">
        <f t="shared" si="729"/>
        <v/>
      </c>
      <c r="IM178" s="293" t="str">
        <f t="shared" si="730"/>
        <v/>
      </c>
      <c r="IN178" s="293" t="str">
        <f t="shared" si="731"/>
        <v/>
      </c>
      <c r="IO178" s="294" t="str">
        <f t="shared" si="732"/>
        <v/>
      </c>
      <c r="IP178" s="295" t="str">
        <f t="shared" si="733"/>
        <v/>
      </c>
      <c r="IQ178" s="296" t="str">
        <f t="shared" si="734"/>
        <v/>
      </c>
      <c r="IR178" s="297" t="str">
        <f t="shared" si="735"/>
        <v/>
      </c>
      <c r="IS178" s="298" t="str">
        <f t="shared" si="736"/>
        <v/>
      </c>
      <c r="IT178" s="299" t="str">
        <f t="shared" si="737"/>
        <v/>
      </c>
      <c r="IU178" s="300"/>
      <c r="IV178" s="286"/>
      <c r="IW178" s="97" t="str">
        <f t="shared" si="738"/>
        <v/>
      </c>
      <c r="IX178" s="98" t="str">
        <f t="shared" si="739"/>
        <v/>
      </c>
      <c r="IY178" s="293" t="str">
        <f t="shared" si="633"/>
        <v/>
      </c>
      <c r="IZ178" s="293" t="str">
        <f t="shared" si="634"/>
        <v/>
      </c>
      <c r="JA178" s="101" t="str">
        <f t="shared" si="740"/>
        <v/>
      </c>
      <c r="JB178" s="102" t="str">
        <f t="shared" si="741"/>
        <v/>
      </c>
      <c r="JC178" s="103" t="str">
        <f t="shared" si="742"/>
        <v/>
      </c>
      <c r="JD178" s="104" t="str">
        <f t="shared" si="743"/>
        <v/>
      </c>
      <c r="JE178" s="105" t="str">
        <f t="shared" si="744"/>
        <v/>
      </c>
      <c r="JG178" s="4"/>
      <c r="JI178" s="106"/>
      <c r="JJ178" s="107"/>
      <c r="JK178" s="99"/>
      <c r="JL178" s="4"/>
      <c r="JM178" s="108"/>
      <c r="JN178" s="109"/>
      <c r="JO178" s="110"/>
      <c r="JP178" s="104"/>
      <c r="JQ178" s="111"/>
      <c r="JS178" s="4"/>
      <c r="JU178" s="106"/>
      <c r="JV178" s="107"/>
      <c r="JW178" s="99"/>
      <c r="JX178" s="4"/>
      <c r="JY178" s="108"/>
      <c r="JZ178" s="109"/>
      <c r="KA178" s="110"/>
      <c r="KB178" s="104"/>
      <c r="KC178" s="111"/>
      <c r="KE178" s="4"/>
    </row>
    <row r="179" spans="1:292" ht="13.5" customHeight="1" x14ac:dyDescent="0.2">
      <c r="A179" s="21"/>
      <c r="B179" s="2" t="s">
        <v>421</v>
      </c>
      <c r="C179" s="2" t="s">
        <v>422</v>
      </c>
      <c r="E179" s="97">
        <v>33340</v>
      </c>
      <c r="F179" s="98" t="s">
        <v>288</v>
      </c>
      <c r="G179" s="99">
        <v>32711</v>
      </c>
      <c r="H179" s="100">
        <v>33340</v>
      </c>
      <c r="I179" s="101" t="s">
        <v>1033</v>
      </c>
      <c r="J179" s="102" t="s">
        <v>541</v>
      </c>
      <c r="K179" s="103" t="s">
        <v>531</v>
      </c>
      <c r="L179" s="104" t="s">
        <v>1328</v>
      </c>
      <c r="M179" s="105" t="s">
        <v>1034</v>
      </c>
      <c r="O179" s="96"/>
      <c r="P179" s="286"/>
      <c r="Q179" s="97">
        <v>33718</v>
      </c>
      <c r="R179" s="98" t="s">
        <v>507</v>
      </c>
      <c r="S179" s="99">
        <v>33340</v>
      </c>
      <c r="T179" s="100">
        <v>33718</v>
      </c>
      <c r="U179" s="101" t="s">
        <v>1033</v>
      </c>
      <c r="V179" s="102" t="s">
        <v>541</v>
      </c>
      <c r="W179" s="103" t="s">
        <v>531</v>
      </c>
      <c r="X179" s="104" t="s">
        <v>1328</v>
      </c>
      <c r="Y179" s="105" t="s">
        <v>1034</v>
      </c>
      <c r="Z179" s="2" t="s">
        <v>286</v>
      </c>
      <c r="AA179" s="96"/>
      <c r="AB179" s="286"/>
      <c r="AC179" s="97">
        <v>34056</v>
      </c>
      <c r="AD179" s="98" t="s">
        <v>508</v>
      </c>
      <c r="AE179" s="99">
        <v>33783</v>
      </c>
      <c r="AF179" s="100">
        <v>34056</v>
      </c>
      <c r="AG179" s="101" t="s">
        <v>1033</v>
      </c>
      <c r="AH179" s="102" t="s">
        <v>541</v>
      </c>
      <c r="AI179" s="103" t="s">
        <v>531</v>
      </c>
      <c r="AJ179" s="104" t="s">
        <v>1328</v>
      </c>
      <c r="AK179" s="105" t="s">
        <v>1034</v>
      </c>
      <c r="AM179" s="96"/>
      <c r="AN179" s="286"/>
      <c r="AO179" s="97">
        <v>34464</v>
      </c>
      <c r="AP179" s="98" t="s">
        <v>510</v>
      </c>
      <c r="AQ179" s="99">
        <v>34087</v>
      </c>
      <c r="AR179" s="100">
        <v>34464</v>
      </c>
      <c r="AS179" s="101" t="s">
        <v>786</v>
      </c>
      <c r="AT179" s="102" t="s">
        <v>541</v>
      </c>
      <c r="AU179" s="103" t="s">
        <v>531</v>
      </c>
      <c r="AV179" s="104" t="s">
        <v>1393</v>
      </c>
      <c r="AW179" s="105" t="s">
        <v>788</v>
      </c>
      <c r="AX179" s="2" t="s">
        <v>286</v>
      </c>
      <c r="AY179" s="96"/>
      <c r="AZ179" s="286"/>
      <c r="BA179" s="97" t="s">
        <v>286</v>
      </c>
      <c r="BB179" s="98" t="s">
        <v>286</v>
      </c>
      <c r="BC179" s="99"/>
      <c r="BD179" s="100"/>
      <c r="BE179" s="101" t="s">
        <v>286</v>
      </c>
      <c r="BF179" s="102" t="s">
        <v>286</v>
      </c>
      <c r="BG179" s="103" t="s">
        <v>286</v>
      </c>
      <c r="BH179" s="104" t="s">
        <v>286</v>
      </c>
      <c r="BI179" s="105" t="s">
        <v>286</v>
      </c>
      <c r="BJ179" s="2" t="s">
        <v>286</v>
      </c>
      <c r="BK179" s="96"/>
      <c r="BL179" s="286"/>
      <c r="BM179" s="97">
        <v>35202</v>
      </c>
      <c r="BN179" s="98" t="s">
        <v>512</v>
      </c>
      <c r="BO179" s="99">
        <v>34716</v>
      </c>
      <c r="BP179" s="100">
        <v>35202</v>
      </c>
      <c r="BQ179" s="101" t="s">
        <v>1035</v>
      </c>
      <c r="BR179" s="102" t="s">
        <v>587</v>
      </c>
      <c r="BS179" s="103" t="s">
        <v>531</v>
      </c>
      <c r="BT179" s="104" t="s">
        <v>1434</v>
      </c>
      <c r="BU179" s="105" t="s">
        <v>1036</v>
      </c>
      <c r="BV179" s="2" t="s">
        <v>286</v>
      </c>
      <c r="BW179" s="96"/>
      <c r="BX179" s="286"/>
      <c r="BY179" s="97" t="s">
        <v>286</v>
      </c>
      <c r="BZ179" s="98" t="s">
        <v>286</v>
      </c>
      <c r="CA179" s="99" t="s">
        <v>286</v>
      </c>
      <c r="CB179" s="100" t="s">
        <v>286</v>
      </c>
      <c r="CC179" s="101" t="s">
        <v>286</v>
      </c>
      <c r="CD179" s="102" t="s">
        <v>286</v>
      </c>
      <c r="CE179" s="103" t="s">
        <v>286</v>
      </c>
      <c r="CF179" s="104" t="s">
        <v>286</v>
      </c>
      <c r="CG179" s="105" t="s">
        <v>286</v>
      </c>
      <c r="CH179" s="2" t="s">
        <v>286</v>
      </c>
      <c r="CI179" s="96"/>
      <c r="CJ179" s="286"/>
      <c r="CK179" s="97" t="s">
        <v>286</v>
      </c>
      <c r="CL179" s="98" t="s">
        <v>286</v>
      </c>
      <c r="CM179" s="99" t="s">
        <v>286</v>
      </c>
      <c r="CN179" s="100" t="s">
        <v>286</v>
      </c>
      <c r="CO179" s="101" t="s">
        <v>286</v>
      </c>
      <c r="CP179" s="102" t="s">
        <v>286</v>
      </c>
      <c r="CQ179" s="103" t="s">
        <v>286</v>
      </c>
      <c r="CR179" s="104" t="s">
        <v>286</v>
      </c>
      <c r="CS179" s="105" t="s">
        <v>286</v>
      </c>
      <c r="CT179" s="2" t="s">
        <v>286</v>
      </c>
      <c r="CU179" s="96"/>
      <c r="CV179" s="286"/>
      <c r="CW179" s="97" t="s">
        <v>286</v>
      </c>
      <c r="CX179" s="98" t="s">
        <v>286</v>
      </c>
      <c r="CY179" s="99" t="s">
        <v>286</v>
      </c>
      <c r="CZ179" s="100" t="s">
        <v>286</v>
      </c>
      <c r="DA179" s="101" t="s">
        <v>286</v>
      </c>
      <c r="DB179" s="102" t="s">
        <v>286</v>
      </c>
      <c r="DC179" s="103" t="s">
        <v>286</v>
      </c>
      <c r="DD179" s="104" t="s">
        <v>286</v>
      </c>
      <c r="DE179" s="105" t="s">
        <v>286</v>
      </c>
      <c r="DF179" s="2" t="s">
        <v>286</v>
      </c>
      <c r="DG179" s="96"/>
      <c r="DH179" s="286"/>
      <c r="DI179" s="97" t="s">
        <v>286</v>
      </c>
      <c r="DJ179" s="98" t="s">
        <v>286</v>
      </c>
      <c r="DK179" s="99" t="s">
        <v>286</v>
      </c>
      <c r="DL179" s="100" t="s">
        <v>286</v>
      </c>
      <c r="DM179" s="101" t="s">
        <v>286</v>
      </c>
      <c r="DN179" s="102" t="s">
        <v>286</v>
      </c>
      <c r="DO179" s="103" t="s">
        <v>286</v>
      </c>
      <c r="DP179" s="104" t="s">
        <v>286</v>
      </c>
      <c r="DQ179" s="105" t="s">
        <v>286</v>
      </c>
      <c r="DR179" s="2" t="s">
        <v>286</v>
      </c>
      <c r="DS179" s="96"/>
      <c r="DT179" s="286"/>
      <c r="DU179" s="97" t="s">
        <v>286</v>
      </c>
      <c r="DV179" s="98" t="s">
        <v>286</v>
      </c>
      <c r="DW179" s="99" t="s">
        <v>286</v>
      </c>
      <c r="DX179" s="100" t="s">
        <v>286</v>
      </c>
      <c r="DY179" s="101" t="s">
        <v>286</v>
      </c>
      <c r="DZ179" s="102" t="s">
        <v>286</v>
      </c>
      <c r="EA179" s="103" t="s">
        <v>286</v>
      </c>
      <c r="EB179" s="104" t="s">
        <v>286</v>
      </c>
      <c r="EC179" s="105" t="s">
        <v>286</v>
      </c>
      <c r="EE179" s="96"/>
      <c r="EF179" s="286"/>
      <c r="EG179" s="97" t="s">
        <v>286</v>
      </c>
      <c r="EH179" s="98" t="s">
        <v>286</v>
      </c>
      <c r="EI179" s="99" t="s">
        <v>286</v>
      </c>
      <c r="EJ179" s="100" t="s">
        <v>286</v>
      </c>
      <c r="EK179" s="101" t="s">
        <v>286</v>
      </c>
      <c r="EL179" s="102" t="s">
        <v>286</v>
      </c>
      <c r="EM179" s="103" t="s">
        <v>286</v>
      </c>
      <c r="EN179" s="104" t="s">
        <v>286</v>
      </c>
      <c r="EO179" s="105" t="s">
        <v>286</v>
      </c>
      <c r="EQ179" s="96"/>
      <c r="ER179" s="286"/>
      <c r="ES179" s="97">
        <v>39576</v>
      </c>
      <c r="ET179" s="98" t="s">
        <v>519</v>
      </c>
      <c r="EU179" s="99">
        <v>38854</v>
      </c>
      <c r="EV179" s="100">
        <v>39576</v>
      </c>
      <c r="EW179" s="101" t="s">
        <v>1037</v>
      </c>
      <c r="EX179" s="102" t="s">
        <v>833</v>
      </c>
      <c r="EY179" s="103" t="s">
        <v>531</v>
      </c>
      <c r="EZ179" s="104" t="s">
        <v>1434</v>
      </c>
      <c r="FA179" s="105" t="s">
        <v>1038</v>
      </c>
      <c r="FB179" s="2" t="s">
        <v>286</v>
      </c>
      <c r="FC179" s="96"/>
      <c r="FD179" s="286"/>
      <c r="FE179" s="97" t="s">
        <v>286</v>
      </c>
      <c r="FF179" s="98" t="s">
        <v>286</v>
      </c>
      <c r="FG179" s="99" t="s">
        <v>286</v>
      </c>
      <c r="FH179" s="100"/>
      <c r="FI179" s="101" t="s">
        <v>286</v>
      </c>
      <c r="FJ179" s="102" t="s">
        <v>286</v>
      </c>
      <c r="FK179" s="103" t="s">
        <v>286</v>
      </c>
      <c r="FL179" s="104" t="s">
        <v>286</v>
      </c>
      <c r="FM179" s="105" t="s">
        <v>286</v>
      </c>
      <c r="FO179" s="96"/>
      <c r="FP179" s="286"/>
      <c r="FQ179" s="97" t="s">
        <v>286</v>
      </c>
      <c r="FR179" s="98" t="s">
        <v>286</v>
      </c>
      <c r="FS179" s="99" t="s">
        <v>286</v>
      </c>
      <c r="FT179" s="100" t="s">
        <v>286</v>
      </c>
      <c r="FU179" s="101" t="s">
        <v>286</v>
      </c>
      <c r="FV179" s="102" t="s">
        <v>286</v>
      </c>
      <c r="FW179" s="103" t="s">
        <v>286</v>
      </c>
      <c r="FX179" s="104" t="s">
        <v>286</v>
      </c>
      <c r="FY179" s="105" t="s">
        <v>286</v>
      </c>
      <c r="GA179" s="96"/>
      <c r="GB179" s="286"/>
      <c r="GC179" s="97" t="s">
        <v>286</v>
      </c>
      <c r="GD179" s="98" t="s">
        <v>286</v>
      </c>
      <c r="GE179" s="99" t="s">
        <v>286</v>
      </c>
      <c r="GF179" s="100" t="s">
        <v>286</v>
      </c>
      <c r="GG179" s="101" t="s">
        <v>286</v>
      </c>
      <c r="GH179" s="102" t="s">
        <v>286</v>
      </c>
      <c r="GI179" s="103" t="s">
        <v>286</v>
      </c>
      <c r="GJ179" s="104" t="s">
        <v>286</v>
      </c>
      <c r="GK179" s="105" t="s">
        <v>286</v>
      </c>
      <c r="GL179" s="2" t="s">
        <v>286</v>
      </c>
      <c r="GM179" s="96"/>
      <c r="GN179" s="286"/>
      <c r="GO179" s="97" t="str">
        <f t="shared" si="695"/>
        <v/>
      </c>
      <c r="GP179" s="98" t="str">
        <f t="shared" si="696"/>
        <v/>
      </c>
      <c r="GQ179" s="99" t="str">
        <f t="shared" si="697"/>
        <v/>
      </c>
      <c r="GR179" s="100" t="str">
        <f t="shared" si="698"/>
        <v/>
      </c>
      <c r="GS179" s="101" t="str">
        <f t="shared" si="699"/>
        <v/>
      </c>
      <c r="GT179" s="102" t="str">
        <f t="shared" si="700"/>
        <v/>
      </c>
      <c r="GU179" s="103" t="str">
        <f t="shared" si="701"/>
        <v/>
      </c>
      <c r="GV179" s="104" t="str">
        <f t="shared" si="702"/>
        <v/>
      </c>
      <c r="GW179" s="105" t="str">
        <f t="shared" si="703"/>
        <v/>
      </c>
      <c r="GX179" s="2" t="str">
        <f t="shared" si="704"/>
        <v/>
      </c>
      <c r="GY179" s="96"/>
      <c r="GZ179" s="286"/>
      <c r="HA179" s="97" t="str">
        <f t="shared" si="705"/>
        <v/>
      </c>
      <c r="HB179" s="98" t="str">
        <f t="shared" si="706"/>
        <v/>
      </c>
      <c r="HC179" s="293" t="str">
        <f t="shared" si="693"/>
        <v/>
      </c>
      <c r="HD179" s="293" t="str">
        <f t="shared" si="694"/>
        <v/>
      </c>
      <c r="HE179" s="101" t="str">
        <f t="shared" si="707"/>
        <v/>
      </c>
      <c r="HF179" s="102" t="str">
        <f t="shared" si="708"/>
        <v/>
      </c>
      <c r="HG179" s="103" t="str">
        <f t="shared" si="709"/>
        <v/>
      </c>
      <c r="HH179" s="104" t="str">
        <f t="shared" si="710"/>
        <v/>
      </c>
      <c r="HI179" s="105" t="str">
        <f t="shared" si="711"/>
        <v/>
      </c>
      <c r="HJ179" s="2" t="str">
        <f t="shared" si="712"/>
        <v/>
      </c>
      <c r="HK179" s="96"/>
      <c r="HL179" s="286"/>
      <c r="HM179" s="97" t="str">
        <f t="shared" si="713"/>
        <v/>
      </c>
      <c r="HN179" s="98" t="str">
        <f t="shared" si="714"/>
        <v/>
      </c>
      <c r="HO179" s="293" t="str">
        <f t="shared" si="672"/>
        <v/>
      </c>
      <c r="HP179" s="293" t="str">
        <f t="shared" si="673"/>
        <v/>
      </c>
      <c r="HQ179" s="101" t="str">
        <f t="shared" si="715"/>
        <v/>
      </c>
      <c r="HR179" s="102" t="str">
        <f t="shared" si="716"/>
        <v/>
      </c>
      <c r="HS179" s="103" t="str">
        <f t="shared" si="717"/>
        <v/>
      </c>
      <c r="HT179" s="104" t="str">
        <f t="shared" si="632"/>
        <v/>
      </c>
      <c r="HU179" s="105" t="str">
        <f t="shared" si="718"/>
        <v/>
      </c>
      <c r="HV179" s="2" t="str">
        <f t="shared" si="719"/>
        <v/>
      </c>
      <c r="HW179" s="96"/>
      <c r="HX179" s="286"/>
      <c r="HY179" s="97" t="str">
        <f t="shared" si="720"/>
        <v/>
      </c>
      <c r="HZ179" s="98" t="str">
        <f t="shared" si="721"/>
        <v/>
      </c>
      <c r="IA179" s="293" t="str">
        <f t="shared" si="642"/>
        <v/>
      </c>
      <c r="IB179" s="293" t="str">
        <f t="shared" si="643"/>
        <v/>
      </c>
      <c r="IC179" s="101" t="str">
        <f t="shared" si="722"/>
        <v/>
      </c>
      <c r="ID179" s="102" t="str">
        <f t="shared" si="723"/>
        <v/>
      </c>
      <c r="IE179" s="103" t="str">
        <f t="shared" si="724"/>
        <v/>
      </c>
      <c r="IF179" s="104" t="str">
        <f t="shared" si="725"/>
        <v/>
      </c>
      <c r="IG179" s="105" t="str">
        <f t="shared" si="726"/>
        <v/>
      </c>
      <c r="IH179" s="2" t="str">
        <f t="shared" si="727"/>
        <v/>
      </c>
      <c r="II179" s="96"/>
      <c r="IJ179" s="286"/>
      <c r="IK179" s="291" t="str">
        <f t="shared" si="728"/>
        <v/>
      </c>
      <c r="IL179" s="292" t="str">
        <f t="shared" si="729"/>
        <v/>
      </c>
      <c r="IM179" s="293" t="str">
        <f t="shared" si="730"/>
        <v/>
      </c>
      <c r="IN179" s="293" t="str">
        <f t="shared" si="731"/>
        <v/>
      </c>
      <c r="IO179" s="294" t="str">
        <f t="shared" si="732"/>
        <v/>
      </c>
      <c r="IP179" s="295" t="str">
        <f t="shared" si="733"/>
        <v/>
      </c>
      <c r="IQ179" s="296" t="str">
        <f t="shared" si="734"/>
        <v/>
      </c>
      <c r="IR179" s="297" t="str">
        <f t="shared" si="735"/>
        <v/>
      </c>
      <c r="IS179" s="298" t="str">
        <f t="shared" si="736"/>
        <v/>
      </c>
      <c r="IT179" s="299" t="str">
        <f t="shared" si="737"/>
        <v/>
      </c>
      <c r="IU179" s="300"/>
      <c r="IV179" s="286"/>
      <c r="IW179" s="97" t="str">
        <f t="shared" si="738"/>
        <v/>
      </c>
      <c r="IX179" s="98" t="str">
        <f t="shared" si="739"/>
        <v/>
      </c>
      <c r="IY179" s="293" t="str">
        <f t="shared" si="633"/>
        <v/>
      </c>
      <c r="IZ179" s="293" t="str">
        <f t="shared" si="634"/>
        <v/>
      </c>
      <c r="JA179" s="101" t="str">
        <f t="shared" si="740"/>
        <v/>
      </c>
      <c r="JB179" s="102" t="str">
        <f t="shared" si="741"/>
        <v/>
      </c>
      <c r="JC179" s="103" t="str">
        <f t="shared" si="742"/>
        <v/>
      </c>
      <c r="JD179" s="104" t="str">
        <f t="shared" si="743"/>
        <v/>
      </c>
      <c r="JE179" s="105" t="str">
        <f t="shared" si="744"/>
        <v/>
      </c>
      <c r="JG179" s="4"/>
      <c r="JI179" s="106"/>
      <c r="JJ179" s="107"/>
      <c r="JK179" s="99"/>
      <c r="JL179" s="4"/>
      <c r="JM179" s="108"/>
      <c r="JN179" s="109"/>
      <c r="JO179" s="110"/>
      <c r="JP179" s="104"/>
      <c r="JQ179" s="111"/>
      <c r="JS179" s="4"/>
      <c r="JU179" s="106"/>
      <c r="JV179" s="107"/>
      <c r="JW179" s="99"/>
      <c r="JX179" s="4"/>
      <c r="JY179" s="108"/>
      <c r="JZ179" s="109"/>
      <c r="KA179" s="110"/>
      <c r="KB179" s="104"/>
      <c r="KC179" s="111"/>
      <c r="KE179" s="4"/>
    </row>
    <row r="180" spans="1:292" ht="13.5" customHeight="1" x14ac:dyDescent="0.2">
      <c r="A180" s="21"/>
      <c r="B180" s="2" t="s">
        <v>425</v>
      </c>
      <c r="C180" s="2" t="s">
        <v>426</v>
      </c>
      <c r="E180" s="97" t="s">
        <v>286</v>
      </c>
      <c r="F180" s="98" t="s">
        <v>286</v>
      </c>
      <c r="G180" s="99" t="s">
        <v>286</v>
      </c>
      <c r="H180" s="100" t="s">
        <v>286</v>
      </c>
      <c r="I180" s="101" t="s">
        <v>286</v>
      </c>
      <c r="J180" s="102" t="s">
        <v>286</v>
      </c>
      <c r="K180" s="103" t="s">
        <v>286</v>
      </c>
      <c r="L180" s="104" t="s">
        <v>286</v>
      </c>
      <c r="M180" s="105" t="s">
        <v>286</v>
      </c>
      <c r="O180" s="96"/>
      <c r="P180" s="286"/>
      <c r="Q180" s="97" t="s">
        <v>286</v>
      </c>
      <c r="R180" s="98" t="s">
        <v>286</v>
      </c>
      <c r="S180" s="99"/>
      <c r="T180" s="100"/>
      <c r="U180" s="101" t="s">
        <v>286</v>
      </c>
      <c r="V180" s="102" t="s">
        <v>286</v>
      </c>
      <c r="W180" s="103" t="s">
        <v>286</v>
      </c>
      <c r="X180" s="104" t="s">
        <v>286</v>
      </c>
      <c r="Y180" s="105" t="s">
        <v>286</v>
      </c>
      <c r="Z180" s="2" t="s">
        <v>286</v>
      </c>
      <c r="AA180" s="96"/>
      <c r="AB180" s="286"/>
      <c r="AC180" s="97" t="s">
        <v>286</v>
      </c>
      <c r="AD180" s="98" t="s">
        <v>286</v>
      </c>
      <c r="AE180" s="99" t="s">
        <v>286</v>
      </c>
      <c r="AF180" s="100" t="s">
        <v>286</v>
      </c>
      <c r="AG180" s="101" t="s">
        <v>286</v>
      </c>
      <c r="AH180" s="102" t="s">
        <v>286</v>
      </c>
      <c r="AI180" s="103" t="s">
        <v>286</v>
      </c>
      <c r="AJ180" s="104" t="s">
        <v>286</v>
      </c>
      <c r="AK180" s="105" t="s">
        <v>286</v>
      </c>
      <c r="AM180" s="96"/>
      <c r="AN180" s="286"/>
      <c r="AO180" s="97" t="s">
        <v>286</v>
      </c>
      <c r="AP180" s="98" t="s">
        <v>286</v>
      </c>
      <c r="AQ180" s="99" t="s">
        <v>286</v>
      </c>
      <c r="AR180" s="100" t="s">
        <v>286</v>
      </c>
      <c r="AS180" s="101" t="s">
        <v>286</v>
      </c>
      <c r="AT180" s="102" t="s">
        <v>286</v>
      </c>
      <c r="AU180" s="103" t="s">
        <v>286</v>
      </c>
      <c r="AV180" s="104" t="s">
        <v>286</v>
      </c>
      <c r="AW180" s="105" t="s">
        <v>286</v>
      </c>
      <c r="AX180" s="2" t="s">
        <v>286</v>
      </c>
      <c r="AY180" s="96"/>
      <c r="AZ180" s="286"/>
      <c r="BA180" s="97">
        <v>34716</v>
      </c>
      <c r="BB180" s="98" t="s">
        <v>511</v>
      </c>
      <c r="BC180" s="99">
        <v>34464</v>
      </c>
      <c r="BD180" s="100">
        <v>34716</v>
      </c>
      <c r="BE180" s="101" t="s">
        <v>1044</v>
      </c>
      <c r="BF180" s="102" t="s">
        <v>555</v>
      </c>
      <c r="BG180" s="103" t="s">
        <v>531</v>
      </c>
      <c r="BH180" s="104" t="s">
        <v>1321</v>
      </c>
      <c r="BI180" s="105" t="s">
        <v>1045</v>
      </c>
      <c r="BJ180" s="2" t="s">
        <v>286</v>
      </c>
      <c r="BK180" s="96"/>
      <c r="BL180" s="286"/>
      <c r="BM180" s="97" t="s">
        <v>286</v>
      </c>
      <c r="BN180" s="98" t="s">
        <v>286</v>
      </c>
      <c r="BO180" s="99"/>
      <c r="BP180" s="100"/>
      <c r="BQ180" s="101" t="s">
        <v>286</v>
      </c>
      <c r="BR180" s="102" t="s">
        <v>286</v>
      </c>
      <c r="BS180" s="103" t="s">
        <v>286</v>
      </c>
      <c r="BT180" s="104" t="s">
        <v>286</v>
      </c>
      <c r="BU180" s="105" t="s">
        <v>286</v>
      </c>
      <c r="BV180" s="2" t="s">
        <v>286</v>
      </c>
      <c r="BW180" s="96"/>
      <c r="BX180" s="286"/>
      <c r="BY180" s="97">
        <v>36089</v>
      </c>
      <c r="BZ180" s="98" t="s">
        <v>513</v>
      </c>
      <c r="CA180" s="99">
        <v>35202</v>
      </c>
      <c r="CB180" s="100">
        <v>36089</v>
      </c>
      <c r="CC180" s="101" t="s">
        <v>1046</v>
      </c>
      <c r="CD180" s="102" t="s">
        <v>579</v>
      </c>
      <c r="CE180" s="103" t="s">
        <v>531</v>
      </c>
      <c r="CF180" s="104" t="s">
        <v>1403</v>
      </c>
      <c r="CG180" s="105" t="s">
        <v>1047</v>
      </c>
      <c r="CH180" s="2" t="s">
        <v>286</v>
      </c>
      <c r="CI180" s="96"/>
      <c r="CJ180" s="286"/>
      <c r="CK180" s="97">
        <v>36516</v>
      </c>
      <c r="CL180" s="98" t="s">
        <v>514</v>
      </c>
      <c r="CM180" s="99">
        <v>36089</v>
      </c>
      <c r="CN180" s="100">
        <v>36516</v>
      </c>
      <c r="CO180" s="101" t="s">
        <v>976</v>
      </c>
      <c r="CP180" s="102" t="s">
        <v>548</v>
      </c>
      <c r="CQ180" s="103" t="s">
        <v>531</v>
      </c>
      <c r="CR180" s="104" t="s">
        <v>1378</v>
      </c>
      <c r="CS180" s="105" t="s">
        <v>977</v>
      </c>
      <c r="CT180" s="2" t="s">
        <v>286</v>
      </c>
      <c r="CU180" s="96"/>
      <c r="CV180" s="286"/>
      <c r="CW180" s="97">
        <v>36641</v>
      </c>
      <c r="CX180" s="98" t="s">
        <v>515</v>
      </c>
      <c r="CY180" s="99">
        <v>36516</v>
      </c>
      <c r="CZ180" s="100">
        <v>36641</v>
      </c>
      <c r="DA180" s="101" t="s">
        <v>726</v>
      </c>
      <c r="DB180" s="102" t="s">
        <v>727</v>
      </c>
      <c r="DC180" s="103" t="s">
        <v>531</v>
      </c>
      <c r="DD180" s="104" t="s">
        <v>1354</v>
      </c>
      <c r="DE180" s="105" t="s">
        <v>728</v>
      </c>
      <c r="DF180" s="2" t="s">
        <v>286</v>
      </c>
      <c r="DG180" s="96"/>
      <c r="DH180" s="286"/>
      <c r="DI180" s="97">
        <v>37053</v>
      </c>
      <c r="DJ180" s="98" t="s">
        <v>516</v>
      </c>
      <c r="DK180" s="99">
        <v>36641</v>
      </c>
      <c r="DL180" s="100">
        <v>37053</v>
      </c>
      <c r="DM180" s="101" t="s">
        <v>726</v>
      </c>
      <c r="DN180" s="102" t="s">
        <v>727</v>
      </c>
      <c r="DO180" s="103" t="s">
        <v>531</v>
      </c>
      <c r="DP180" s="104" t="s">
        <v>1354</v>
      </c>
      <c r="DQ180" s="105" t="s">
        <v>728</v>
      </c>
      <c r="DR180" s="2" t="s">
        <v>286</v>
      </c>
      <c r="DS180" s="96"/>
      <c r="DT180" s="286"/>
      <c r="DU180" s="97" t="s">
        <v>286</v>
      </c>
      <c r="DV180" s="98" t="s">
        <v>286</v>
      </c>
      <c r="DW180" s="99"/>
      <c r="DX180" s="100"/>
      <c r="DY180" s="101" t="s">
        <v>286</v>
      </c>
      <c r="DZ180" s="102" t="s">
        <v>286</v>
      </c>
      <c r="EA180" s="103" t="s">
        <v>286</v>
      </c>
      <c r="EB180" s="104" t="s">
        <v>286</v>
      </c>
      <c r="EC180" s="105" t="s">
        <v>286</v>
      </c>
      <c r="EE180" s="96"/>
      <c r="EF180" s="286"/>
      <c r="EG180" s="97" t="s">
        <v>286</v>
      </c>
      <c r="EH180" s="98" t="s">
        <v>286</v>
      </c>
      <c r="EI180" s="99" t="s">
        <v>286</v>
      </c>
      <c r="EJ180" s="100" t="s">
        <v>286</v>
      </c>
      <c r="EK180" s="101" t="s">
        <v>286</v>
      </c>
      <c r="EL180" s="102" t="s">
        <v>286</v>
      </c>
      <c r="EM180" s="103" t="s">
        <v>286</v>
      </c>
      <c r="EN180" s="104" t="s">
        <v>286</v>
      </c>
      <c r="EO180" s="105" t="s">
        <v>286</v>
      </c>
      <c r="EQ180" s="96"/>
      <c r="ER180" s="286"/>
      <c r="ES180" s="97" t="s">
        <v>286</v>
      </c>
      <c r="ET180" s="98" t="s">
        <v>286</v>
      </c>
      <c r="EU180" s="99" t="s">
        <v>286</v>
      </c>
      <c r="EV180" s="100" t="s">
        <v>286</v>
      </c>
      <c r="EW180" s="101" t="s">
        <v>286</v>
      </c>
      <c r="EX180" s="102" t="s">
        <v>286</v>
      </c>
      <c r="EY180" s="103" t="s">
        <v>286</v>
      </c>
      <c r="EZ180" s="104" t="s">
        <v>286</v>
      </c>
      <c r="FA180" s="105" t="s">
        <v>286</v>
      </c>
      <c r="FB180" s="2" t="s">
        <v>286</v>
      </c>
      <c r="FC180" s="96"/>
      <c r="FD180" s="286"/>
      <c r="FE180" s="97" t="s">
        <v>286</v>
      </c>
      <c r="FF180" s="98" t="s">
        <v>286</v>
      </c>
      <c r="FG180" s="99" t="s">
        <v>286</v>
      </c>
      <c r="FH180" s="100"/>
      <c r="FI180" s="101" t="s">
        <v>286</v>
      </c>
      <c r="FJ180" s="102" t="s">
        <v>286</v>
      </c>
      <c r="FK180" s="103" t="s">
        <v>286</v>
      </c>
      <c r="FL180" s="104" t="s">
        <v>286</v>
      </c>
      <c r="FM180" s="105" t="s">
        <v>286</v>
      </c>
      <c r="FO180" s="96"/>
      <c r="FP180" s="286"/>
      <c r="FQ180" s="97" t="s">
        <v>286</v>
      </c>
      <c r="FR180" s="98" t="s">
        <v>286</v>
      </c>
      <c r="FS180" s="99" t="s">
        <v>286</v>
      </c>
      <c r="FT180" s="100" t="s">
        <v>286</v>
      </c>
      <c r="FU180" s="101" t="s">
        <v>286</v>
      </c>
      <c r="FV180" s="102" t="s">
        <v>286</v>
      </c>
      <c r="FW180" s="103" t="s">
        <v>286</v>
      </c>
      <c r="FX180" s="104" t="s">
        <v>286</v>
      </c>
      <c r="FY180" s="105" t="s">
        <v>286</v>
      </c>
      <c r="GA180" s="96"/>
      <c r="GB180" s="286"/>
      <c r="GC180" s="97" t="s">
        <v>286</v>
      </c>
      <c r="GD180" s="98" t="s">
        <v>286</v>
      </c>
      <c r="GE180" s="99" t="s">
        <v>286</v>
      </c>
      <c r="GF180" s="100" t="s">
        <v>286</v>
      </c>
      <c r="GG180" s="101" t="s">
        <v>286</v>
      </c>
      <c r="GH180" s="102" t="s">
        <v>286</v>
      </c>
      <c r="GI180" s="103" t="s">
        <v>286</v>
      </c>
      <c r="GJ180" s="104" t="s">
        <v>286</v>
      </c>
      <c r="GK180" s="105" t="s">
        <v>286</v>
      </c>
      <c r="GL180" s="2" t="s">
        <v>286</v>
      </c>
      <c r="GM180" s="96"/>
      <c r="GN180" s="286"/>
      <c r="GO180" s="97" t="str">
        <f t="shared" si="695"/>
        <v/>
      </c>
      <c r="GP180" s="98" t="str">
        <f t="shared" si="696"/>
        <v/>
      </c>
      <c r="GQ180" s="99" t="str">
        <f t="shared" si="697"/>
        <v/>
      </c>
      <c r="GR180" s="100" t="str">
        <f t="shared" si="698"/>
        <v/>
      </c>
      <c r="GS180" s="101" t="str">
        <f t="shared" si="699"/>
        <v/>
      </c>
      <c r="GT180" s="102" t="str">
        <f t="shared" si="700"/>
        <v/>
      </c>
      <c r="GU180" s="103" t="str">
        <f t="shared" si="701"/>
        <v/>
      </c>
      <c r="GV180" s="104" t="str">
        <f t="shared" si="702"/>
        <v/>
      </c>
      <c r="GW180" s="105" t="str">
        <f t="shared" si="703"/>
        <v/>
      </c>
      <c r="GX180" s="2" t="str">
        <f t="shared" si="704"/>
        <v/>
      </c>
      <c r="GY180" s="96"/>
      <c r="GZ180" s="286"/>
      <c r="HA180" s="97" t="str">
        <f t="shared" si="705"/>
        <v/>
      </c>
      <c r="HB180" s="98" t="str">
        <f t="shared" si="706"/>
        <v/>
      </c>
      <c r="HC180" s="293" t="str">
        <f t="shared" si="693"/>
        <v/>
      </c>
      <c r="HD180" s="293" t="str">
        <f t="shared" si="694"/>
        <v/>
      </c>
      <c r="HE180" s="101" t="str">
        <f t="shared" si="707"/>
        <v/>
      </c>
      <c r="HF180" s="102" t="str">
        <f t="shared" si="708"/>
        <v/>
      </c>
      <c r="HG180" s="103" t="str">
        <f t="shared" si="709"/>
        <v/>
      </c>
      <c r="HH180" s="104" t="str">
        <f t="shared" si="710"/>
        <v/>
      </c>
      <c r="HI180" s="105" t="str">
        <f t="shared" si="711"/>
        <v/>
      </c>
      <c r="HJ180" s="2" t="str">
        <f t="shared" si="712"/>
        <v/>
      </c>
      <c r="HK180" s="96"/>
      <c r="HL180" s="286"/>
      <c r="HM180" s="97" t="str">
        <f t="shared" si="713"/>
        <v/>
      </c>
      <c r="HN180" s="98" t="str">
        <f t="shared" si="714"/>
        <v/>
      </c>
      <c r="HO180" s="293" t="str">
        <f t="shared" si="672"/>
        <v/>
      </c>
      <c r="HP180" s="293" t="str">
        <f t="shared" si="673"/>
        <v/>
      </c>
      <c r="HQ180" s="101" t="str">
        <f t="shared" si="715"/>
        <v/>
      </c>
      <c r="HR180" s="102" t="str">
        <f t="shared" si="716"/>
        <v/>
      </c>
      <c r="HS180" s="103" t="str">
        <f t="shared" si="717"/>
        <v/>
      </c>
      <c r="HT180" s="104" t="str">
        <f t="shared" si="632"/>
        <v/>
      </c>
      <c r="HU180" s="105" t="str">
        <f t="shared" si="718"/>
        <v/>
      </c>
      <c r="HV180" s="2" t="str">
        <f t="shared" si="719"/>
        <v/>
      </c>
      <c r="HW180" s="96"/>
      <c r="HX180" s="286"/>
      <c r="HY180" s="97" t="str">
        <f t="shared" si="720"/>
        <v/>
      </c>
      <c r="HZ180" s="98" t="str">
        <f t="shared" si="721"/>
        <v/>
      </c>
      <c r="IA180" s="293" t="str">
        <f t="shared" si="642"/>
        <v/>
      </c>
      <c r="IB180" s="293" t="str">
        <f t="shared" si="643"/>
        <v/>
      </c>
      <c r="IC180" s="101" t="str">
        <f t="shared" si="722"/>
        <v/>
      </c>
      <c r="ID180" s="102" t="str">
        <f t="shared" si="723"/>
        <v/>
      </c>
      <c r="IE180" s="103" t="str">
        <f t="shared" si="724"/>
        <v/>
      </c>
      <c r="IF180" s="104" t="str">
        <f t="shared" si="725"/>
        <v/>
      </c>
      <c r="IG180" s="105" t="str">
        <f t="shared" si="726"/>
        <v/>
      </c>
      <c r="IH180" s="2" t="str">
        <f t="shared" si="727"/>
        <v/>
      </c>
      <c r="II180" s="96"/>
      <c r="IJ180" s="286"/>
      <c r="IK180" s="291" t="str">
        <f t="shared" si="728"/>
        <v/>
      </c>
      <c r="IL180" s="292" t="str">
        <f t="shared" si="729"/>
        <v/>
      </c>
      <c r="IM180" s="293" t="str">
        <f t="shared" si="730"/>
        <v/>
      </c>
      <c r="IN180" s="293" t="str">
        <f t="shared" si="731"/>
        <v/>
      </c>
      <c r="IO180" s="294" t="str">
        <f t="shared" si="732"/>
        <v/>
      </c>
      <c r="IP180" s="295" t="str">
        <f t="shared" si="733"/>
        <v/>
      </c>
      <c r="IQ180" s="296" t="str">
        <f t="shared" si="734"/>
        <v/>
      </c>
      <c r="IR180" s="297" t="str">
        <f t="shared" si="735"/>
        <v/>
      </c>
      <c r="IS180" s="298" t="str">
        <f t="shared" si="736"/>
        <v/>
      </c>
      <c r="IT180" s="299" t="str">
        <f t="shared" si="737"/>
        <v/>
      </c>
      <c r="IU180" s="300"/>
      <c r="IV180" s="286"/>
      <c r="IW180" s="97" t="str">
        <f t="shared" si="738"/>
        <v/>
      </c>
      <c r="IX180" s="98" t="str">
        <f t="shared" si="739"/>
        <v/>
      </c>
      <c r="IY180" s="293" t="str">
        <f t="shared" si="633"/>
        <v/>
      </c>
      <c r="IZ180" s="293" t="str">
        <f t="shared" si="634"/>
        <v/>
      </c>
      <c r="JA180" s="101" t="str">
        <f t="shared" si="740"/>
        <v/>
      </c>
      <c r="JB180" s="102" t="str">
        <f t="shared" si="741"/>
        <v/>
      </c>
      <c r="JC180" s="103" t="str">
        <f t="shared" si="742"/>
        <v/>
      </c>
      <c r="JD180" s="104" t="str">
        <f t="shared" si="743"/>
        <v/>
      </c>
      <c r="JE180" s="105" t="str">
        <f t="shared" si="744"/>
        <v/>
      </c>
      <c r="JG180" s="4"/>
      <c r="JI180" s="106"/>
      <c r="JJ180" s="107"/>
      <c r="JK180" s="99"/>
      <c r="JL180" s="4"/>
      <c r="JM180" s="108"/>
      <c r="JN180" s="109"/>
      <c r="JO180" s="110"/>
      <c r="JP180" s="104"/>
      <c r="JQ180" s="111"/>
      <c r="JS180" s="4"/>
      <c r="JU180" s="106"/>
      <c r="JV180" s="107"/>
      <c r="JW180" s="99"/>
      <c r="JX180" s="4"/>
      <c r="JY180" s="108"/>
      <c r="JZ180" s="109"/>
      <c r="KA180" s="110"/>
      <c r="KB180" s="104"/>
      <c r="KC180" s="111"/>
      <c r="KE180" s="4"/>
    </row>
    <row r="181" spans="1:292" ht="13.5" customHeight="1" x14ac:dyDescent="0.2">
      <c r="A181" s="21"/>
      <c r="B181" s="96" t="s">
        <v>318</v>
      </c>
      <c r="C181" s="2" t="s">
        <v>319</v>
      </c>
      <c r="D181" s="286"/>
      <c r="E181" s="97">
        <v>33340</v>
      </c>
      <c r="F181" s="98" t="s">
        <v>288</v>
      </c>
      <c r="G181" s="99">
        <v>32711</v>
      </c>
      <c r="H181" s="100">
        <v>33340</v>
      </c>
      <c r="I181" s="101" t="s">
        <v>698</v>
      </c>
      <c r="J181" s="102" t="s">
        <v>699</v>
      </c>
      <c r="K181" s="103" t="s">
        <v>531</v>
      </c>
      <c r="L181" s="104" t="s">
        <v>1328</v>
      </c>
      <c r="M181" s="105" t="s">
        <v>700</v>
      </c>
      <c r="O181" s="96"/>
      <c r="P181" s="286"/>
      <c r="Q181" s="97">
        <v>33718</v>
      </c>
      <c r="R181" s="98" t="s">
        <v>507</v>
      </c>
      <c r="S181" s="99">
        <v>33340</v>
      </c>
      <c r="T181" s="100">
        <v>33718</v>
      </c>
      <c r="U181" s="101" t="s">
        <v>701</v>
      </c>
      <c r="V181" s="102" t="s">
        <v>699</v>
      </c>
      <c r="W181" s="103" t="s">
        <v>531</v>
      </c>
      <c r="X181" s="104" t="s">
        <v>1328</v>
      </c>
      <c r="Y181" s="105" t="s">
        <v>702</v>
      </c>
      <c r="Z181" s="2" t="s">
        <v>286</v>
      </c>
      <c r="AA181" s="96"/>
      <c r="AB181" s="286"/>
      <c r="AC181" s="97">
        <v>34056</v>
      </c>
      <c r="AD181" s="98" t="s">
        <v>508</v>
      </c>
      <c r="AE181" s="99">
        <v>33783</v>
      </c>
      <c r="AF181" s="100">
        <v>34056</v>
      </c>
      <c r="AG181" s="101" t="s">
        <v>703</v>
      </c>
      <c r="AH181" s="102" t="s">
        <v>599</v>
      </c>
      <c r="AI181" s="103" t="s">
        <v>531</v>
      </c>
      <c r="AJ181" s="104" t="s">
        <v>1434</v>
      </c>
      <c r="AK181" s="105" t="s">
        <v>704</v>
      </c>
      <c r="AM181" s="96"/>
      <c r="AN181" s="286"/>
      <c r="AO181" s="97">
        <v>34464</v>
      </c>
      <c r="AP181" s="98" t="s">
        <v>510</v>
      </c>
      <c r="AQ181" s="99">
        <v>34087</v>
      </c>
      <c r="AR181" s="100">
        <v>34464</v>
      </c>
      <c r="AS181" s="101" t="s">
        <v>703</v>
      </c>
      <c r="AT181" s="102" t="s">
        <v>599</v>
      </c>
      <c r="AU181" s="103" t="s">
        <v>531</v>
      </c>
      <c r="AV181" s="104" t="s">
        <v>1434</v>
      </c>
      <c r="AW181" s="105" t="s">
        <v>704</v>
      </c>
      <c r="AX181" s="2" t="s">
        <v>286</v>
      </c>
      <c r="AY181" s="96"/>
      <c r="AZ181" s="286"/>
      <c r="BA181" s="97">
        <v>34716</v>
      </c>
      <c r="BB181" s="98" t="s">
        <v>511</v>
      </c>
      <c r="BC181" s="99">
        <v>34464</v>
      </c>
      <c r="BD181" s="100">
        <v>34716</v>
      </c>
      <c r="BE181" s="101" t="s">
        <v>544</v>
      </c>
      <c r="BF181" s="102" t="s">
        <v>545</v>
      </c>
      <c r="BG181" s="103" t="s">
        <v>531</v>
      </c>
      <c r="BH181" s="104" t="s">
        <v>1434</v>
      </c>
      <c r="BI181" s="105" t="s">
        <v>546</v>
      </c>
      <c r="BJ181" s="2" t="s">
        <v>286</v>
      </c>
      <c r="BK181" s="96"/>
      <c r="BL181" s="286"/>
      <c r="BM181" s="97">
        <v>35202</v>
      </c>
      <c r="BN181" s="98" t="s">
        <v>512</v>
      </c>
      <c r="BO181" s="99">
        <v>34716</v>
      </c>
      <c r="BP181" s="100">
        <v>35202</v>
      </c>
      <c r="BQ181" s="101" t="s">
        <v>544</v>
      </c>
      <c r="BR181" s="102" t="s">
        <v>545</v>
      </c>
      <c r="BS181" s="103" t="s">
        <v>531</v>
      </c>
      <c r="BT181" s="104" t="s">
        <v>1434</v>
      </c>
      <c r="BU181" s="105" t="s">
        <v>546</v>
      </c>
      <c r="BV181" s="2" t="s">
        <v>286</v>
      </c>
      <c r="BW181" s="96"/>
      <c r="BX181" s="286"/>
      <c r="BY181" s="97">
        <v>36089</v>
      </c>
      <c r="BZ181" s="98" t="s">
        <v>513</v>
      </c>
      <c r="CA181" s="99">
        <v>35202</v>
      </c>
      <c r="CB181" s="100">
        <v>36089</v>
      </c>
      <c r="CC181" s="101" t="s">
        <v>705</v>
      </c>
      <c r="CD181" s="102" t="s">
        <v>539</v>
      </c>
      <c r="CE181" s="103" t="s">
        <v>531</v>
      </c>
      <c r="CF181" s="104" t="s">
        <v>1434</v>
      </c>
      <c r="CG181" s="105" t="s">
        <v>540</v>
      </c>
      <c r="CH181" s="2" t="s">
        <v>286</v>
      </c>
      <c r="CI181" s="96"/>
      <c r="CJ181" s="286"/>
      <c r="CK181" s="97" t="s">
        <v>286</v>
      </c>
      <c r="CL181" s="98" t="s">
        <v>286</v>
      </c>
      <c r="CM181" s="99" t="s">
        <v>286</v>
      </c>
      <c r="CN181" s="100" t="s">
        <v>286</v>
      </c>
      <c r="CO181" s="101" t="s">
        <v>286</v>
      </c>
      <c r="CP181" s="102" t="s">
        <v>286</v>
      </c>
      <c r="CQ181" s="103" t="s">
        <v>286</v>
      </c>
      <c r="CR181" s="104" t="s">
        <v>286</v>
      </c>
      <c r="CS181" s="105" t="s">
        <v>286</v>
      </c>
      <c r="CT181" s="2" t="s">
        <v>286</v>
      </c>
      <c r="CU181" s="96"/>
      <c r="CV181" s="286"/>
      <c r="CW181" s="97" t="s">
        <v>286</v>
      </c>
      <c r="CX181" s="98" t="s">
        <v>286</v>
      </c>
      <c r="CY181" s="99" t="s">
        <v>286</v>
      </c>
      <c r="CZ181" s="100" t="s">
        <v>286</v>
      </c>
      <c r="DA181" s="101" t="s">
        <v>286</v>
      </c>
      <c r="DB181" s="102" t="s">
        <v>286</v>
      </c>
      <c r="DC181" s="103" t="s">
        <v>286</v>
      </c>
      <c r="DD181" s="104" t="s">
        <v>286</v>
      </c>
      <c r="DE181" s="105" t="s">
        <v>286</v>
      </c>
      <c r="DF181" s="2" t="s">
        <v>286</v>
      </c>
      <c r="DG181" s="96"/>
      <c r="DH181" s="286"/>
      <c r="DI181" s="97" t="s">
        <v>286</v>
      </c>
      <c r="DJ181" s="98" t="s">
        <v>286</v>
      </c>
      <c r="DK181" s="99" t="s">
        <v>286</v>
      </c>
      <c r="DL181" s="100" t="s">
        <v>286</v>
      </c>
      <c r="DM181" s="101" t="s">
        <v>286</v>
      </c>
      <c r="DN181" s="102" t="s">
        <v>286</v>
      </c>
      <c r="DO181" s="103" t="s">
        <v>286</v>
      </c>
      <c r="DP181" s="104" t="s">
        <v>286</v>
      </c>
      <c r="DQ181" s="105" t="s">
        <v>286</v>
      </c>
      <c r="DR181" s="2" t="s">
        <v>286</v>
      </c>
      <c r="DS181" s="96"/>
      <c r="DT181" s="286"/>
      <c r="DU181" s="97" t="s">
        <v>286</v>
      </c>
      <c r="DV181" s="98" t="s">
        <v>286</v>
      </c>
      <c r="DW181" s="99" t="s">
        <v>286</v>
      </c>
      <c r="DX181" s="100" t="s">
        <v>286</v>
      </c>
      <c r="DY181" s="101" t="s">
        <v>286</v>
      </c>
      <c r="DZ181" s="102" t="s">
        <v>286</v>
      </c>
      <c r="EA181" s="103" t="s">
        <v>286</v>
      </c>
      <c r="EB181" s="104" t="s">
        <v>286</v>
      </c>
      <c r="EC181" s="105" t="s">
        <v>286</v>
      </c>
      <c r="EE181" s="96"/>
      <c r="EF181" s="286"/>
      <c r="EG181" s="97" t="s">
        <v>286</v>
      </c>
      <c r="EH181" s="98" t="s">
        <v>286</v>
      </c>
      <c r="EI181" s="99" t="s">
        <v>286</v>
      </c>
      <c r="EJ181" s="100" t="s">
        <v>286</v>
      </c>
      <c r="EK181" s="101" t="s">
        <v>286</v>
      </c>
      <c r="EL181" s="102" t="s">
        <v>286</v>
      </c>
      <c r="EM181" s="103" t="s">
        <v>286</v>
      </c>
      <c r="EN181" s="104" t="s">
        <v>286</v>
      </c>
      <c r="EO181" s="105" t="s">
        <v>286</v>
      </c>
      <c r="EQ181" s="96"/>
      <c r="ER181" s="286"/>
      <c r="ES181" s="97" t="s">
        <v>286</v>
      </c>
      <c r="ET181" s="98" t="s">
        <v>286</v>
      </c>
      <c r="EU181" s="99" t="s">
        <v>286</v>
      </c>
      <c r="EV181" s="100" t="s">
        <v>286</v>
      </c>
      <c r="EW181" s="101" t="s">
        <v>286</v>
      </c>
      <c r="EX181" s="102" t="s">
        <v>286</v>
      </c>
      <c r="EY181" s="103" t="s">
        <v>286</v>
      </c>
      <c r="EZ181" s="104" t="s">
        <v>286</v>
      </c>
      <c r="FA181" s="105" t="s">
        <v>286</v>
      </c>
      <c r="FB181" s="2" t="s">
        <v>286</v>
      </c>
      <c r="FC181" s="96"/>
      <c r="FD181" s="286"/>
      <c r="FE181" s="97" t="s">
        <v>286</v>
      </c>
      <c r="FF181" s="98" t="s">
        <v>286</v>
      </c>
      <c r="FG181" s="99" t="s">
        <v>286</v>
      </c>
      <c r="FH181" s="100" t="s">
        <v>286</v>
      </c>
      <c r="FI181" s="101" t="s">
        <v>286</v>
      </c>
      <c r="FJ181" s="102" t="s">
        <v>286</v>
      </c>
      <c r="FK181" s="103" t="s">
        <v>286</v>
      </c>
      <c r="FL181" s="104" t="s">
        <v>286</v>
      </c>
      <c r="FM181" s="105" t="s">
        <v>286</v>
      </c>
      <c r="FO181" s="96"/>
      <c r="FP181" s="286"/>
      <c r="FQ181" s="97" t="s">
        <v>286</v>
      </c>
      <c r="FR181" s="98" t="s">
        <v>286</v>
      </c>
      <c r="FS181" s="99" t="s">
        <v>286</v>
      </c>
      <c r="FT181" s="100" t="s">
        <v>286</v>
      </c>
      <c r="FU181" s="101" t="s">
        <v>286</v>
      </c>
      <c r="FV181" s="102" t="s">
        <v>286</v>
      </c>
      <c r="FW181" s="103" t="s">
        <v>286</v>
      </c>
      <c r="FX181" s="104" t="s">
        <v>286</v>
      </c>
      <c r="FY181" s="105" t="s">
        <v>286</v>
      </c>
      <c r="GA181" s="96"/>
      <c r="GB181" s="286"/>
      <c r="GC181" s="97" t="s">
        <v>286</v>
      </c>
      <c r="GD181" s="98" t="s">
        <v>286</v>
      </c>
      <c r="GE181" s="99" t="s">
        <v>286</v>
      </c>
      <c r="GF181" s="100" t="s">
        <v>286</v>
      </c>
      <c r="GG181" s="101" t="s">
        <v>286</v>
      </c>
      <c r="GH181" s="102" t="s">
        <v>286</v>
      </c>
      <c r="GI181" s="103" t="s">
        <v>286</v>
      </c>
      <c r="GJ181" s="104" t="s">
        <v>286</v>
      </c>
      <c r="GK181" s="105" t="s">
        <v>286</v>
      </c>
      <c r="GL181" s="2" t="s">
        <v>286</v>
      </c>
      <c r="GM181" s="96"/>
      <c r="GN181" s="286"/>
      <c r="GO181" s="97" t="str">
        <f t="shared" si="695"/>
        <v/>
      </c>
      <c r="GP181" s="98" t="str">
        <f t="shared" si="696"/>
        <v/>
      </c>
      <c r="GQ181" s="99" t="str">
        <f t="shared" si="697"/>
        <v/>
      </c>
      <c r="GR181" s="100" t="str">
        <f t="shared" si="698"/>
        <v/>
      </c>
      <c r="GS181" s="101" t="str">
        <f t="shared" si="699"/>
        <v/>
      </c>
      <c r="GT181" s="102" t="str">
        <f t="shared" si="700"/>
        <v/>
      </c>
      <c r="GU181" s="103" t="str">
        <f t="shared" si="701"/>
        <v/>
      </c>
      <c r="GV181" s="104" t="str">
        <f t="shared" si="702"/>
        <v/>
      </c>
      <c r="GW181" s="105" t="str">
        <f t="shared" si="703"/>
        <v/>
      </c>
      <c r="GX181" s="2" t="str">
        <f t="shared" si="704"/>
        <v/>
      </c>
      <c r="GY181" s="96"/>
      <c r="GZ181" s="286"/>
      <c r="HA181" s="97" t="str">
        <f t="shared" si="705"/>
        <v/>
      </c>
      <c r="HB181" s="98" t="str">
        <f t="shared" si="706"/>
        <v/>
      </c>
      <c r="HC181" s="293" t="str">
        <f t="shared" si="693"/>
        <v/>
      </c>
      <c r="HD181" s="293" t="str">
        <f t="shared" si="694"/>
        <v/>
      </c>
      <c r="HE181" s="101" t="str">
        <f t="shared" si="707"/>
        <v/>
      </c>
      <c r="HF181" s="102" t="str">
        <f t="shared" si="708"/>
        <v/>
      </c>
      <c r="HG181" s="103" t="str">
        <f t="shared" si="709"/>
        <v/>
      </c>
      <c r="HH181" s="104" t="str">
        <f t="shared" si="710"/>
        <v/>
      </c>
      <c r="HI181" s="105" t="str">
        <f t="shared" si="711"/>
        <v/>
      </c>
      <c r="HJ181" s="2" t="str">
        <f t="shared" si="712"/>
        <v/>
      </c>
      <c r="HK181" s="96"/>
      <c r="HL181" s="286"/>
      <c r="HM181" s="97" t="str">
        <f t="shared" si="713"/>
        <v/>
      </c>
      <c r="HN181" s="98" t="str">
        <f t="shared" si="714"/>
        <v/>
      </c>
      <c r="HO181" s="293" t="str">
        <f t="shared" si="672"/>
        <v/>
      </c>
      <c r="HP181" s="293" t="str">
        <f t="shared" si="673"/>
        <v/>
      </c>
      <c r="HQ181" s="101" t="str">
        <f t="shared" si="715"/>
        <v/>
      </c>
      <c r="HR181" s="102" t="str">
        <f t="shared" si="716"/>
        <v/>
      </c>
      <c r="HS181" s="103" t="str">
        <f t="shared" si="717"/>
        <v/>
      </c>
      <c r="HT181" s="104" t="str">
        <f t="shared" si="632"/>
        <v/>
      </c>
      <c r="HU181" s="105" t="str">
        <f t="shared" si="718"/>
        <v/>
      </c>
      <c r="HV181" s="2" t="str">
        <f t="shared" si="719"/>
        <v/>
      </c>
      <c r="HW181" s="96"/>
      <c r="HX181" s="286"/>
      <c r="HY181" s="97" t="str">
        <f t="shared" si="720"/>
        <v/>
      </c>
      <c r="HZ181" s="98" t="str">
        <f t="shared" si="721"/>
        <v/>
      </c>
      <c r="IA181" s="293" t="str">
        <f t="shared" si="642"/>
        <v/>
      </c>
      <c r="IB181" s="293" t="str">
        <f t="shared" si="643"/>
        <v/>
      </c>
      <c r="IC181" s="101" t="str">
        <f t="shared" si="722"/>
        <v/>
      </c>
      <c r="ID181" s="102" t="str">
        <f t="shared" si="723"/>
        <v/>
      </c>
      <c r="IE181" s="103" t="str">
        <f t="shared" si="724"/>
        <v/>
      </c>
      <c r="IF181" s="104" t="str">
        <f t="shared" si="725"/>
        <v/>
      </c>
      <c r="IG181" s="105" t="str">
        <f t="shared" si="726"/>
        <v/>
      </c>
      <c r="IH181" s="2" t="str">
        <f t="shared" si="727"/>
        <v/>
      </c>
      <c r="II181" s="96"/>
      <c r="IJ181" s="286"/>
      <c r="IK181" s="291" t="str">
        <f t="shared" si="728"/>
        <v/>
      </c>
      <c r="IL181" s="292" t="str">
        <f t="shared" si="729"/>
        <v/>
      </c>
      <c r="IM181" s="293" t="str">
        <f t="shared" si="730"/>
        <v/>
      </c>
      <c r="IN181" s="293" t="str">
        <f t="shared" si="731"/>
        <v/>
      </c>
      <c r="IO181" s="294" t="str">
        <f t="shared" si="732"/>
        <v/>
      </c>
      <c r="IP181" s="295" t="str">
        <f t="shared" si="733"/>
        <v/>
      </c>
      <c r="IQ181" s="296" t="str">
        <f t="shared" si="734"/>
        <v/>
      </c>
      <c r="IR181" s="297" t="str">
        <f t="shared" si="735"/>
        <v/>
      </c>
      <c r="IS181" s="298" t="str">
        <f t="shared" si="736"/>
        <v/>
      </c>
      <c r="IT181" s="299" t="str">
        <f t="shared" si="737"/>
        <v/>
      </c>
      <c r="IU181" s="300"/>
      <c r="IV181" s="286"/>
      <c r="IW181" s="97" t="str">
        <f t="shared" si="738"/>
        <v/>
      </c>
      <c r="IX181" s="98" t="str">
        <f t="shared" si="739"/>
        <v/>
      </c>
      <c r="IY181" s="293" t="str">
        <f t="shared" si="633"/>
        <v/>
      </c>
      <c r="IZ181" s="293" t="str">
        <f t="shared" si="634"/>
        <v/>
      </c>
      <c r="JA181" s="101" t="str">
        <f t="shared" si="740"/>
        <v/>
      </c>
      <c r="JB181" s="102" t="str">
        <f t="shared" si="741"/>
        <v/>
      </c>
      <c r="JC181" s="103" t="str">
        <f t="shared" si="742"/>
        <v/>
      </c>
      <c r="JD181" s="104" t="str">
        <f t="shared" si="743"/>
        <v/>
      </c>
      <c r="JE181" s="105" t="str">
        <f t="shared" si="744"/>
        <v/>
      </c>
      <c r="JF181" s="2" t="str">
        <f t="shared" ref="JF181:JF187" si="745">IF(JH181="","",IF((LEN(JH181)-LEN(SUBSTITUTE(JH181,"male","")))/LEN("male")&gt;1,"!",IF(RIGHT(JH181,1)=")","",IF(RIGHT(JH181,2)=") ","",IF(RIGHT(JH181,2)=").","","!!")))))</f>
        <v/>
      </c>
      <c r="JG181" s="96"/>
      <c r="JH181" s="286"/>
      <c r="JI181" s="106" t="str">
        <f t="shared" ref="JI181:JI187" si="746">IF(JM181="","",JI$3)</f>
        <v/>
      </c>
      <c r="JJ181" s="107" t="str">
        <f t="shared" ref="JJ181:JJ187" si="747">IF(JM181="","",JI$1)</f>
        <v/>
      </c>
      <c r="JK181" s="99"/>
      <c r="JL181" s="100"/>
      <c r="JM181" s="108" t="str">
        <f t="shared" ref="JM181:JM187" si="748">IF(JT181="","",IF(ISNUMBER(SEARCH(":",JT181)),MID(JT181,FIND(":",JT181)+2,FIND("(",JT181)-FIND(":",JT181)-3),LEFT(JT181,FIND("(",JT181)-2)))</f>
        <v/>
      </c>
      <c r="JN181" s="109" t="str">
        <f t="shared" ref="JN181:JN187" si="749">IF(JT181="","",MID(JT181,FIND("(",JT181)+1,4))</f>
        <v/>
      </c>
      <c r="JO181" s="110" t="str">
        <f t="shared" ref="JO181:JO187" si="750">IF(ISNUMBER(SEARCH("*female*",JT181)),"female",IF(ISNUMBER(SEARCH("*male*",JT181)),"male",""))</f>
        <v/>
      </c>
      <c r="JP181" s="104" t="str">
        <f t="shared" ref="JP181:JP187" si="751">IF(JT181="","",IF(ISERROR(MID(JT181,FIND("male,",JT181)+6,(FIND(")",JT181)-(FIND("male,",JT181)+6))))=TRUE,"missing/error",MID(JT181,FIND("male,",JT181)+6,(FIND(")",JT181)-(FIND("male,",JT181)+6)))))</f>
        <v/>
      </c>
      <c r="JQ181" s="111" t="str">
        <f t="shared" ref="JQ181:JQ187" si="752">IF(JM181="","",(MID(JM181,(SEARCH("^^",SUBSTITUTE(JM181," ","^^",LEN(JM181)-LEN(SUBSTITUTE(JM181," ","")))))+1,99)&amp;"_"&amp;LEFT(JM181,FIND(" ",JM181)-1)&amp;"_"&amp;JN181))</f>
        <v/>
      </c>
      <c r="JR181" s="2" t="str">
        <f t="shared" ref="JR181:JR187" si="753">IF(JT181="","",IF((LEN(JT181)-LEN(SUBSTITUTE(JT181,"male","")))/LEN("male")&gt;1,"!",IF(RIGHT(JT181,1)=")","",IF(RIGHT(JT181,2)=") ","",IF(RIGHT(JT181,2)=").","","!!")))))</f>
        <v/>
      </c>
      <c r="JS181" s="96"/>
      <c r="JT181" s="286"/>
      <c r="JU181" s="106" t="str">
        <f t="shared" ref="JU181:JU187" si="754">IF(JY181="","",JU$3)</f>
        <v/>
      </c>
      <c r="JV181" s="107" t="str">
        <f t="shared" ref="JV181:JV187" si="755">IF(JY181="","",JU$1)</f>
        <v/>
      </c>
      <c r="JW181" s="99"/>
      <c r="JX181" s="100"/>
      <c r="JY181" s="108" t="str">
        <f t="shared" ref="JY181:JY187" si="756">IF(KF181="","",IF(ISNUMBER(SEARCH(":",KF181)),MID(KF181,FIND(":",KF181)+2,FIND("(",KF181)-FIND(":",KF181)-3),LEFT(KF181,FIND("(",KF181)-2)))</f>
        <v/>
      </c>
      <c r="JZ181" s="109" t="str">
        <f t="shared" ref="JZ181:JZ187" si="757">IF(KF181="","",MID(KF181,FIND("(",KF181)+1,4))</f>
        <v/>
      </c>
      <c r="KA181" s="110" t="str">
        <f t="shared" ref="KA181:KA187" si="758">IF(ISNUMBER(SEARCH("*female*",KF181)),"female",IF(ISNUMBER(SEARCH("*male*",KF181)),"male",""))</f>
        <v/>
      </c>
      <c r="KB181" s="104" t="str">
        <f t="shared" ref="KB181:KB187" si="759">IF(KF181="","",IF(ISERROR(MID(KF181,FIND("male,",KF181)+6,(FIND(")",KF181)-(FIND("male,",KF181)+6))))=TRUE,"missing/error",MID(KF181,FIND("male,",KF181)+6,(FIND(")",KF181)-(FIND("male,",KF181)+6)))))</f>
        <v/>
      </c>
      <c r="KC181" s="111" t="str">
        <f t="shared" ref="KC181:KC187" si="760">IF(JY181="","",(MID(JY181,(SEARCH("^^",SUBSTITUTE(JY181," ","^^",LEN(JY181)-LEN(SUBSTITUTE(JY181," ","")))))+1,99)&amp;"_"&amp;LEFT(JY181,FIND(" ",JY181)-1)&amp;"_"&amp;JZ181))</f>
        <v/>
      </c>
      <c r="KD181" s="2" t="str">
        <f t="shared" ref="KD181:KD187" si="761">IF(KF181="","",IF((LEN(KF181)-LEN(SUBSTITUTE(KF181,"male","")))/LEN("male")&gt;1,"!",IF(RIGHT(KF181,1)=")","",IF(RIGHT(KF181,2)=") ","",IF(RIGHT(KF181,2)=").","","!!")))))</f>
        <v/>
      </c>
      <c r="KE181" s="96"/>
      <c r="KF181" s="286"/>
    </row>
    <row r="182" spans="1:292" ht="13.5" customHeight="1" x14ac:dyDescent="0.2">
      <c r="A182" s="21"/>
      <c r="B182" s="96" t="s">
        <v>320</v>
      </c>
      <c r="C182" s="2" t="s">
        <v>321</v>
      </c>
      <c r="D182" s="286"/>
      <c r="E182" s="97" t="s">
        <v>286</v>
      </c>
      <c r="F182" s="98" t="s">
        <v>286</v>
      </c>
      <c r="G182" s="99"/>
      <c r="H182" s="100"/>
      <c r="I182" s="101" t="s">
        <v>286</v>
      </c>
      <c r="J182" s="102" t="s">
        <v>286</v>
      </c>
      <c r="K182" s="103" t="s">
        <v>286</v>
      </c>
      <c r="L182" s="104" t="s">
        <v>286</v>
      </c>
      <c r="M182" s="105" t="s">
        <v>286</v>
      </c>
      <c r="O182" s="96"/>
      <c r="P182" s="286"/>
      <c r="Q182" s="97" t="s">
        <v>286</v>
      </c>
      <c r="R182" s="98" t="s">
        <v>286</v>
      </c>
      <c r="S182" s="99"/>
      <c r="T182" s="100"/>
      <c r="U182" s="101" t="s">
        <v>286</v>
      </c>
      <c r="V182" s="102" t="s">
        <v>286</v>
      </c>
      <c r="W182" s="103" t="s">
        <v>286</v>
      </c>
      <c r="X182" s="104" t="s">
        <v>286</v>
      </c>
      <c r="Y182" s="105" t="s">
        <v>286</v>
      </c>
      <c r="Z182" s="2" t="s">
        <v>286</v>
      </c>
      <c r="AA182" s="96"/>
      <c r="AB182" s="286"/>
      <c r="AC182" s="97" t="s">
        <v>286</v>
      </c>
      <c r="AD182" s="98" t="s">
        <v>286</v>
      </c>
      <c r="AE182" s="99"/>
      <c r="AF182" s="100"/>
      <c r="AG182" s="101" t="s">
        <v>286</v>
      </c>
      <c r="AH182" s="102" t="s">
        <v>286</v>
      </c>
      <c r="AI182" s="103" t="s">
        <v>286</v>
      </c>
      <c r="AJ182" s="104" t="s">
        <v>286</v>
      </c>
      <c r="AK182" s="105" t="s">
        <v>286</v>
      </c>
      <c r="AM182" s="96"/>
      <c r="AN182" s="286"/>
      <c r="AO182" s="97" t="s">
        <v>286</v>
      </c>
      <c r="AP182" s="98" t="s">
        <v>286</v>
      </c>
      <c r="AQ182" s="99" t="s">
        <v>286</v>
      </c>
      <c r="AR182" s="100" t="s">
        <v>286</v>
      </c>
      <c r="AS182" s="101" t="s">
        <v>286</v>
      </c>
      <c r="AT182" s="102" t="s">
        <v>286</v>
      </c>
      <c r="AU182" s="103" t="s">
        <v>286</v>
      </c>
      <c r="AV182" s="104" t="s">
        <v>286</v>
      </c>
      <c r="AW182" s="105" t="s">
        <v>286</v>
      </c>
      <c r="AX182" s="2" t="s">
        <v>286</v>
      </c>
      <c r="AY182" s="96"/>
      <c r="AZ182" s="286"/>
      <c r="BA182" s="97" t="s">
        <v>286</v>
      </c>
      <c r="BB182" s="98" t="s">
        <v>286</v>
      </c>
      <c r="BC182" s="99" t="s">
        <v>286</v>
      </c>
      <c r="BD182" s="100" t="s">
        <v>286</v>
      </c>
      <c r="BE182" s="101" t="s">
        <v>286</v>
      </c>
      <c r="BF182" s="102" t="s">
        <v>286</v>
      </c>
      <c r="BG182" s="103" t="s">
        <v>286</v>
      </c>
      <c r="BH182" s="104" t="s">
        <v>286</v>
      </c>
      <c r="BI182" s="105" t="s">
        <v>286</v>
      </c>
      <c r="BJ182" s="2" t="s">
        <v>286</v>
      </c>
      <c r="BK182" s="96"/>
      <c r="BL182" s="286"/>
      <c r="BM182" s="97" t="s">
        <v>286</v>
      </c>
      <c r="BN182" s="98" t="s">
        <v>286</v>
      </c>
      <c r="BO182" s="99" t="s">
        <v>286</v>
      </c>
      <c r="BP182" s="100" t="s">
        <v>286</v>
      </c>
      <c r="BQ182" s="101" t="s">
        <v>286</v>
      </c>
      <c r="BR182" s="102" t="s">
        <v>286</v>
      </c>
      <c r="BS182" s="103" t="s">
        <v>286</v>
      </c>
      <c r="BT182" s="104" t="s">
        <v>286</v>
      </c>
      <c r="BU182" s="105" t="s">
        <v>286</v>
      </c>
      <c r="BV182" s="2" t="s">
        <v>286</v>
      </c>
      <c r="BW182" s="96"/>
      <c r="BX182" s="286"/>
      <c r="BY182" s="97" t="s">
        <v>286</v>
      </c>
      <c r="BZ182" s="98" t="s">
        <v>286</v>
      </c>
      <c r="CA182" s="99"/>
      <c r="CB182" s="100"/>
      <c r="CC182" s="101" t="s">
        <v>286</v>
      </c>
      <c r="CD182" s="102" t="s">
        <v>286</v>
      </c>
      <c r="CE182" s="103" t="s">
        <v>286</v>
      </c>
      <c r="CF182" s="104" t="s">
        <v>286</v>
      </c>
      <c r="CG182" s="105" t="s">
        <v>286</v>
      </c>
      <c r="CH182" s="2" t="s">
        <v>286</v>
      </c>
      <c r="CI182" s="96"/>
      <c r="CJ182" s="286"/>
      <c r="CK182" s="97">
        <v>36516</v>
      </c>
      <c r="CL182" s="98" t="s">
        <v>514</v>
      </c>
      <c r="CM182" s="99">
        <v>36089</v>
      </c>
      <c r="CN182" s="100">
        <v>36293</v>
      </c>
      <c r="CO182" s="101" t="s">
        <v>705</v>
      </c>
      <c r="CP182" s="102" t="s">
        <v>539</v>
      </c>
      <c r="CQ182" s="103" t="s">
        <v>531</v>
      </c>
      <c r="CR182" s="104" t="s">
        <v>1434</v>
      </c>
      <c r="CS182" s="105" t="s">
        <v>540</v>
      </c>
      <c r="CT182" s="2" t="s">
        <v>286</v>
      </c>
      <c r="CU182" s="96"/>
      <c r="CV182" s="286"/>
      <c r="CW182" s="97">
        <v>36641</v>
      </c>
      <c r="CX182" s="98" t="s">
        <v>515</v>
      </c>
      <c r="CY182" s="99">
        <v>36516</v>
      </c>
      <c r="CZ182" s="100">
        <v>36641</v>
      </c>
      <c r="DA182" s="101" t="s">
        <v>534</v>
      </c>
      <c r="DB182" s="102" t="s">
        <v>555</v>
      </c>
      <c r="DC182" s="103" t="s">
        <v>531</v>
      </c>
      <c r="DD182" s="104" t="s">
        <v>1434</v>
      </c>
      <c r="DE182" s="105" t="s">
        <v>556</v>
      </c>
      <c r="DF182" s="2" t="s">
        <v>286</v>
      </c>
      <c r="DG182" s="96"/>
      <c r="DH182" s="286"/>
      <c r="DI182" s="97" t="s">
        <v>286</v>
      </c>
      <c r="DJ182" s="98" t="s">
        <v>286</v>
      </c>
      <c r="DK182" s="99"/>
      <c r="DL182" s="100"/>
      <c r="DM182" s="101" t="s">
        <v>286</v>
      </c>
      <c r="DN182" s="102" t="s">
        <v>286</v>
      </c>
      <c r="DO182" s="103" t="s">
        <v>286</v>
      </c>
      <c r="DP182" s="104" t="s">
        <v>286</v>
      </c>
      <c r="DQ182" s="105" t="s">
        <v>286</v>
      </c>
      <c r="DR182" s="2" t="s">
        <v>286</v>
      </c>
      <c r="DS182" s="96"/>
      <c r="DT182" s="286"/>
      <c r="DU182" s="97" t="s">
        <v>286</v>
      </c>
      <c r="DV182" s="98" t="s">
        <v>286</v>
      </c>
      <c r="DW182" s="99" t="s">
        <v>286</v>
      </c>
      <c r="DX182" s="100" t="s">
        <v>286</v>
      </c>
      <c r="DY182" s="101" t="s">
        <v>286</v>
      </c>
      <c r="DZ182" s="102" t="s">
        <v>286</v>
      </c>
      <c r="EA182" s="103" t="s">
        <v>286</v>
      </c>
      <c r="EB182" s="104" t="s">
        <v>286</v>
      </c>
      <c r="EC182" s="105" t="s">
        <v>286</v>
      </c>
      <c r="EE182" s="96"/>
      <c r="EF182" s="286"/>
      <c r="EG182" s="97" t="s">
        <v>286</v>
      </c>
      <c r="EH182" s="98" t="s">
        <v>286</v>
      </c>
      <c r="EI182" s="99" t="s">
        <v>286</v>
      </c>
      <c r="EJ182" s="100" t="s">
        <v>286</v>
      </c>
      <c r="EK182" s="101" t="s">
        <v>286</v>
      </c>
      <c r="EL182" s="102" t="s">
        <v>286</v>
      </c>
      <c r="EM182" s="103" t="s">
        <v>286</v>
      </c>
      <c r="EN182" s="104" t="s">
        <v>286</v>
      </c>
      <c r="EO182" s="105" t="s">
        <v>286</v>
      </c>
      <c r="EQ182" s="96"/>
      <c r="ER182" s="286"/>
      <c r="ES182" s="97" t="s">
        <v>286</v>
      </c>
      <c r="ET182" s="98" t="s">
        <v>286</v>
      </c>
      <c r="EU182" s="99" t="s">
        <v>286</v>
      </c>
      <c r="EV182" s="100" t="s">
        <v>286</v>
      </c>
      <c r="EW182" s="101" t="s">
        <v>286</v>
      </c>
      <c r="EX182" s="102" t="s">
        <v>286</v>
      </c>
      <c r="EY182" s="103" t="s">
        <v>286</v>
      </c>
      <c r="EZ182" s="104" t="s">
        <v>286</v>
      </c>
      <c r="FA182" s="105" t="s">
        <v>286</v>
      </c>
      <c r="FB182" s="2" t="s">
        <v>286</v>
      </c>
      <c r="FC182" s="96"/>
      <c r="FD182" s="286"/>
      <c r="FE182" s="97" t="s">
        <v>286</v>
      </c>
      <c r="FF182" s="98" t="s">
        <v>286</v>
      </c>
      <c r="FG182" s="99" t="s">
        <v>286</v>
      </c>
      <c r="FH182" s="100" t="s">
        <v>286</v>
      </c>
      <c r="FI182" s="101" t="s">
        <v>286</v>
      </c>
      <c r="FJ182" s="102" t="s">
        <v>286</v>
      </c>
      <c r="FK182" s="103" t="s">
        <v>286</v>
      </c>
      <c r="FL182" s="104" t="s">
        <v>286</v>
      </c>
      <c r="FM182" s="105" t="s">
        <v>286</v>
      </c>
      <c r="FO182" s="96"/>
      <c r="FP182" s="286"/>
      <c r="FQ182" s="97" t="s">
        <v>286</v>
      </c>
      <c r="FR182" s="98" t="s">
        <v>286</v>
      </c>
      <c r="FS182" s="99" t="s">
        <v>286</v>
      </c>
      <c r="FT182" s="100" t="s">
        <v>286</v>
      </c>
      <c r="FU182" s="101" t="s">
        <v>286</v>
      </c>
      <c r="FV182" s="102" t="s">
        <v>286</v>
      </c>
      <c r="FW182" s="103" t="s">
        <v>286</v>
      </c>
      <c r="FX182" s="104" t="s">
        <v>286</v>
      </c>
      <c r="FY182" s="105" t="s">
        <v>286</v>
      </c>
      <c r="GA182" s="96"/>
      <c r="GB182" s="286"/>
      <c r="GC182" s="97" t="s">
        <v>286</v>
      </c>
      <c r="GD182" s="98" t="s">
        <v>286</v>
      </c>
      <c r="GE182" s="99" t="s">
        <v>286</v>
      </c>
      <c r="GF182" s="100" t="s">
        <v>286</v>
      </c>
      <c r="GG182" s="101" t="s">
        <v>286</v>
      </c>
      <c r="GH182" s="102" t="s">
        <v>286</v>
      </c>
      <c r="GI182" s="103" t="s">
        <v>286</v>
      </c>
      <c r="GJ182" s="104" t="s">
        <v>286</v>
      </c>
      <c r="GK182" s="105" t="s">
        <v>286</v>
      </c>
      <c r="GL182" s="2" t="s">
        <v>286</v>
      </c>
      <c r="GM182" s="96"/>
      <c r="GN182" s="286"/>
      <c r="GO182" s="97" t="str">
        <f t="shared" si="695"/>
        <v/>
      </c>
      <c r="GP182" s="98" t="str">
        <f t="shared" si="696"/>
        <v/>
      </c>
      <c r="GQ182" s="99" t="str">
        <f t="shared" si="697"/>
        <v/>
      </c>
      <c r="GR182" s="100" t="str">
        <f t="shared" si="698"/>
        <v/>
      </c>
      <c r="GS182" s="101" t="str">
        <f t="shared" si="699"/>
        <v/>
      </c>
      <c r="GT182" s="102" t="str">
        <f t="shared" si="700"/>
        <v/>
      </c>
      <c r="GU182" s="103" t="str">
        <f t="shared" si="701"/>
        <v/>
      </c>
      <c r="GV182" s="104" t="str">
        <f t="shared" si="702"/>
        <v/>
      </c>
      <c r="GW182" s="105" t="str">
        <f t="shared" si="703"/>
        <v/>
      </c>
      <c r="GX182" s="2" t="str">
        <f t="shared" si="704"/>
        <v/>
      </c>
      <c r="GY182" s="96"/>
      <c r="GZ182" s="286"/>
      <c r="HA182" s="97" t="str">
        <f t="shared" si="705"/>
        <v/>
      </c>
      <c r="HB182" s="98" t="str">
        <f t="shared" si="706"/>
        <v/>
      </c>
      <c r="HC182" s="293" t="str">
        <f t="shared" si="693"/>
        <v/>
      </c>
      <c r="HD182" s="293" t="str">
        <f t="shared" si="694"/>
        <v/>
      </c>
      <c r="HE182" s="101" t="str">
        <f t="shared" si="707"/>
        <v/>
      </c>
      <c r="HF182" s="102" t="str">
        <f t="shared" si="708"/>
        <v/>
      </c>
      <c r="HG182" s="103" t="str">
        <f t="shared" si="709"/>
        <v/>
      </c>
      <c r="HH182" s="104" t="str">
        <f t="shared" si="710"/>
        <v/>
      </c>
      <c r="HI182" s="105" t="str">
        <f t="shared" si="711"/>
        <v/>
      </c>
      <c r="HJ182" s="2" t="str">
        <f t="shared" si="712"/>
        <v/>
      </c>
      <c r="HK182" s="96"/>
      <c r="HL182" s="286"/>
      <c r="HM182" s="97" t="str">
        <f t="shared" si="713"/>
        <v/>
      </c>
      <c r="HN182" s="98" t="str">
        <f t="shared" si="714"/>
        <v/>
      </c>
      <c r="HO182" s="293" t="str">
        <f t="shared" si="672"/>
        <v/>
      </c>
      <c r="HP182" s="293" t="str">
        <f t="shared" si="673"/>
        <v/>
      </c>
      <c r="HQ182" s="101" t="str">
        <f t="shared" si="715"/>
        <v/>
      </c>
      <c r="HR182" s="102" t="str">
        <f t="shared" si="716"/>
        <v/>
      </c>
      <c r="HS182" s="103" t="str">
        <f t="shared" si="717"/>
        <v/>
      </c>
      <c r="HT182" s="104" t="str">
        <f t="shared" si="632"/>
        <v/>
      </c>
      <c r="HU182" s="105" t="str">
        <f t="shared" si="718"/>
        <v/>
      </c>
      <c r="HV182" s="2" t="str">
        <f t="shared" si="719"/>
        <v/>
      </c>
      <c r="HW182" s="96"/>
      <c r="HX182" s="286"/>
      <c r="HY182" s="97" t="str">
        <f t="shared" si="720"/>
        <v/>
      </c>
      <c r="HZ182" s="98" t="str">
        <f t="shared" si="721"/>
        <v/>
      </c>
      <c r="IA182" s="293" t="str">
        <f t="shared" si="642"/>
        <v/>
      </c>
      <c r="IB182" s="293" t="str">
        <f t="shared" si="643"/>
        <v/>
      </c>
      <c r="IC182" s="101" t="str">
        <f t="shared" si="722"/>
        <v/>
      </c>
      <c r="ID182" s="102" t="str">
        <f t="shared" si="723"/>
        <v/>
      </c>
      <c r="IE182" s="103" t="str">
        <f t="shared" si="724"/>
        <v/>
      </c>
      <c r="IF182" s="104" t="str">
        <f t="shared" si="725"/>
        <v/>
      </c>
      <c r="IG182" s="105" t="str">
        <f t="shared" si="726"/>
        <v/>
      </c>
      <c r="IH182" s="2" t="str">
        <f t="shared" si="727"/>
        <v/>
      </c>
      <c r="II182" s="96"/>
      <c r="IJ182" s="286"/>
      <c r="IK182" s="291" t="str">
        <f t="shared" si="728"/>
        <v/>
      </c>
      <c r="IL182" s="292" t="str">
        <f t="shared" si="729"/>
        <v/>
      </c>
      <c r="IM182" s="293" t="str">
        <f t="shared" si="730"/>
        <v/>
      </c>
      <c r="IN182" s="293" t="str">
        <f t="shared" si="731"/>
        <v/>
      </c>
      <c r="IO182" s="294" t="str">
        <f t="shared" si="732"/>
        <v/>
      </c>
      <c r="IP182" s="295" t="str">
        <f t="shared" si="733"/>
        <v/>
      </c>
      <c r="IQ182" s="296" t="str">
        <f t="shared" si="734"/>
        <v/>
      </c>
      <c r="IR182" s="297" t="str">
        <f t="shared" si="735"/>
        <v/>
      </c>
      <c r="IS182" s="298" t="str">
        <f t="shared" si="736"/>
        <v/>
      </c>
      <c r="IT182" s="299" t="str">
        <f t="shared" si="737"/>
        <v/>
      </c>
      <c r="IU182" s="300"/>
      <c r="IV182" s="286"/>
      <c r="IW182" s="97" t="str">
        <f t="shared" si="738"/>
        <v/>
      </c>
      <c r="IX182" s="98" t="str">
        <f t="shared" si="739"/>
        <v/>
      </c>
      <c r="IY182" s="293" t="str">
        <f t="shared" si="633"/>
        <v/>
      </c>
      <c r="IZ182" s="293" t="str">
        <f t="shared" si="634"/>
        <v/>
      </c>
      <c r="JA182" s="101" t="str">
        <f t="shared" si="740"/>
        <v/>
      </c>
      <c r="JB182" s="102" t="str">
        <f t="shared" si="741"/>
        <v/>
      </c>
      <c r="JC182" s="103" t="str">
        <f t="shared" si="742"/>
        <v/>
      </c>
      <c r="JD182" s="104" t="str">
        <f t="shared" si="743"/>
        <v/>
      </c>
      <c r="JE182" s="105" t="str">
        <f t="shared" si="744"/>
        <v/>
      </c>
      <c r="JF182" s="2" t="str">
        <f t="shared" si="745"/>
        <v/>
      </c>
      <c r="JG182" s="96"/>
      <c r="JH182" s="286"/>
      <c r="JI182" s="106" t="str">
        <f t="shared" si="746"/>
        <v/>
      </c>
      <c r="JJ182" s="107" t="str">
        <f t="shared" si="747"/>
        <v/>
      </c>
      <c r="JK182" s="99"/>
      <c r="JL182" s="100"/>
      <c r="JM182" s="108" t="str">
        <f t="shared" si="748"/>
        <v/>
      </c>
      <c r="JN182" s="109" t="str">
        <f t="shared" si="749"/>
        <v/>
      </c>
      <c r="JO182" s="110" t="str">
        <f t="shared" si="750"/>
        <v/>
      </c>
      <c r="JP182" s="104" t="str">
        <f t="shared" si="751"/>
        <v/>
      </c>
      <c r="JQ182" s="111" t="str">
        <f t="shared" si="752"/>
        <v/>
      </c>
      <c r="JR182" s="2" t="str">
        <f t="shared" si="753"/>
        <v/>
      </c>
      <c r="JS182" s="96"/>
      <c r="JT182" s="286"/>
      <c r="JU182" s="106" t="str">
        <f t="shared" si="754"/>
        <v/>
      </c>
      <c r="JV182" s="107" t="str">
        <f t="shared" si="755"/>
        <v/>
      </c>
      <c r="JW182" s="99"/>
      <c r="JX182" s="100"/>
      <c r="JY182" s="108" t="str">
        <f t="shared" si="756"/>
        <v/>
      </c>
      <c r="JZ182" s="109" t="str">
        <f t="shared" si="757"/>
        <v/>
      </c>
      <c r="KA182" s="110" t="str">
        <f t="shared" si="758"/>
        <v/>
      </c>
      <c r="KB182" s="104" t="str">
        <f t="shared" si="759"/>
        <v/>
      </c>
      <c r="KC182" s="111" t="str">
        <f t="shared" si="760"/>
        <v/>
      </c>
      <c r="KD182" s="2" t="str">
        <f t="shared" si="761"/>
        <v/>
      </c>
      <c r="KE182" s="96"/>
      <c r="KF182" s="286"/>
    </row>
    <row r="183" spans="1:292" ht="13.5" customHeight="1" x14ac:dyDescent="0.2">
      <c r="A183" s="21"/>
      <c r="B183" s="96" t="s">
        <v>320</v>
      </c>
      <c r="C183" s="2" t="s">
        <v>321</v>
      </c>
      <c r="D183" s="286"/>
      <c r="E183" s="97" t="s">
        <v>286</v>
      </c>
      <c r="F183" s="98" t="s">
        <v>286</v>
      </c>
      <c r="G183" s="99" t="s">
        <v>286</v>
      </c>
      <c r="H183" s="100" t="s">
        <v>286</v>
      </c>
      <c r="I183" s="101" t="s">
        <v>286</v>
      </c>
      <c r="J183" s="102" t="s">
        <v>286</v>
      </c>
      <c r="K183" s="103" t="s">
        <v>286</v>
      </c>
      <c r="L183" s="104" t="s">
        <v>286</v>
      </c>
      <c r="M183" s="105" t="s">
        <v>286</v>
      </c>
      <c r="O183" s="96"/>
      <c r="P183" s="286"/>
      <c r="Q183" s="97" t="s">
        <v>286</v>
      </c>
      <c r="R183" s="98" t="s">
        <v>286</v>
      </c>
      <c r="S183" s="99" t="s">
        <v>286</v>
      </c>
      <c r="T183" s="100" t="s">
        <v>286</v>
      </c>
      <c r="U183" s="101" t="s">
        <v>286</v>
      </c>
      <c r="V183" s="102" t="s">
        <v>286</v>
      </c>
      <c r="W183" s="103" t="s">
        <v>286</v>
      </c>
      <c r="X183" s="104" t="s">
        <v>286</v>
      </c>
      <c r="Y183" s="105" t="s">
        <v>286</v>
      </c>
      <c r="Z183" s="2" t="s">
        <v>286</v>
      </c>
      <c r="AA183" s="96"/>
      <c r="AB183" s="286"/>
      <c r="AC183" s="97" t="s">
        <v>286</v>
      </c>
      <c r="AD183" s="98" t="s">
        <v>286</v>
      </c>
      <c r="AE183" s="99" t="s">
        <v>286</v>
      </c>
      <c r="AF183" s="100" t="s">
        <v>286</v>
      </c>
      <c r="AG183" s="101" t="s">
        <v>286</v>
      </c>
      <c r="AH183" s="102" t="s">
        <v>286</v>
      </c>
      <c r="AI183" s="103" t="s">
        <v>286</v>
      </c>
      <c r="AJ183" s="104" t="s">
        <v>286</v>
      </c>
      <c r="AK183" s="105" t="s">
        <v>286</v>
      </c>
      <c r="AM183" s="96"/>
      <c r="AN183" s="286"/>
      <c r="AO183" s="97" t="s">
        <v>286</v>
      </c>
      <c r="AP183" s="98" t="s">
        <v>286</v>
      </c>
      <c r="AQ183" s="99" t="s">
        <v>286</v>
      </c>
      <c r="AR183" s="100" t="s">
        <v>286</v>
      </c>
      <c r="AS183" s="101" t="s">
        <v>286</v>
      </c>
      <c r="AT183" s="102" t="s">
        <v>286</v>
      </c>
      <c r="AU183" s="103" t="s">
        <v>286</v>
      </c>
      <c r="AV183" s="104" t="s">
        <v>286</v>
      </c>
      <c r="AW183" s="105" t="s">
        <v>286</v>
      </c>
      <c r="AX183" s="2" t="s">
        <v>286</v>
      </c>
      <c r="AY183" s="96"/>
      <c r="AZ183" s="286"/>
      <c r="BA183" s="97" t="s">
        <v>286</v>
      </c>
      <c r="BB183" s="98" t="s">
        <v>286</v>
      </c>
      <c r="BC183" s="99" t="s">
        <v>286</v>
      </c>
      <c r="BD183" s="100" t="s">
        <v>286</v>
      </c>
      <c r="BE183" s="101" t="s">
        <v>286</v>
      </c>
      <c r="BF183" s="102" t="s">
        <v>286</v>
      </c>
      <c r="BG183" s="103" t="s">
        <v>286</v>
      </c>
      <c r="BH183" s="104" t="s">
        <v>286</v>
      </c>
      <c r="BI183" s="105" t="s">
        <v>286</v>
      </c>
      <c r="BJ183" s="2" t="s">
        <v>286</v>
      </c>
      <c r="BK183" s="96"/>
      <c r="BL183" s="286"/>
      <c r="BM183" s="97" t="s">
        <v>286</v>
      </c>
      <c r="BN183" s="98" t="s">
        <v>286</v>
      </c>
      <c r="BO183" s="99" t="s">
        <v>286</v>
      </c>
      <c r="BP183" s="100" t="s">
        <v>286</v>
      </c>
      <c r="BQ183" s="101" t="s">
        <v>286</v>
      </c>
      <c r="BR183" s="102" t="s">
        <v>286</v>
      </c>
      <c r="BS183" s="103" t="s">
        <v>286</v>
      </c>
      <c r="BT183" s="104" t="s">
        <v>286</v>
      </c>
      <c r="BU183" s="105" t="s">
        <v>286</v>
      </c>
      <c r="BV183" s="2" t="s">
        <v>286</v>
      </c>
      <c r="BW183" s="96"/>
      <c r="BX183" s="286"/>
      <c r="BY183" s="97" t="s">
        <v>286</v>
      </c>
      <c r="BZ183" s="98" t="s">
        <v>286</v>
      </c>
      <c r="CA183" s="99" t="s">
        <v>286</v>
      </c>
      <c r="CB183" s="100" t="s">
        <v>286</v>
      </c>
      <c r="CC183" s="101" t="s">
        <v>286</v>
      </c>
      <c r="CD183" s="102" t="s">
        <v>286</v>
      </c>
      <c r="CE183" s="103" t="s">
        <v>286</v>
      </c>
      <c r="CF183" s="104" t="s">
        <v>286</v>
      </c>
      <c r="CG183" s="105" t="s">
        <v>286</v>
      </c>
      <c r="CH183" s="2" t="s">
        <v>286</v>
      </c>
      <c r="CI183" s="96"/>
      <c r="CJ183" s="286"/>
      <c r="CK183" s="97">
        <v>36516</v>
      </c>
      <c r="CL183" s="98" t="s">
        <v>514</v>
      </c>
      <c r="CM183" s="99">
        <v>36293</v>
      </c>
      <c r="CN183" s="100">
        <v>36516</v>
      </c>
      <c r="CO183" s="101" t="s">
        <v>534</v>
      </c>
      <c r="CP183" s="102" t="s">
        <v>535</v>
      </c>
      <c r="CQ183" s="103" t="s">
        <v>531</v>
      </c>
      <c r="CR183" s="104" t="s">
        <v>1423</v>
      </c>
      <c r="CS183" s="105" t="s">
        <v>537</v>
      </c>
      <c r="CT183" s="2" t="s">
        <v>286</v>
      </c>
      <c r="CU183" s="96"/>
      <c r="CV183" s="286"/>
      <c r="CW183" s="97" t="s">
        <v>286</v>
      </c>
      <c r="CX183" s="98" t="s">
        <v>286</v>
      </c>
      <c r="CY183" s="99" t="s">
        <v>286</v>
      </c>
      <c r="CZ183" s="100" t="s">
        <v>286</v>
      </c>
      <c r="DA183" s="101" t="s">
        <v>286</v>
      </c>
      <c r="DB183" s="102" t="s">
        <v>286</v>
      </c>
      <c r="DC183" s="103" t="s">
        <v>286</v>
      </c>
      <c r="DD183" s="104" t="s">
        <v>286</v>
      </c>
      <c r="DE183" s="105" t="s">
        <v>286</v>
      </c>
      <c r="DF183" s="2" t="s">
        <v>286</v>
      </c>
      <c r="DG183" s="96"/>
      <c r="DH183" s="286"/>
      <c r="DI183" s="97" t="s">
        <v>286</v>
      </c>
      <c r="DJ183" s="98" t="s">
        <v>286</v>
      </c>
      <c r="DK183" s="99" t="s">
        <v>286</v>
      </c>
      <c r="DL183" s="100" t="s">
        <v>286</v>
      </c>
      <c r="DM183" s="101" t="s">
        <v>286</v>
      </c>
      <c r="DN183" s="102" t="s">
        <v>286</v>
      </c>
      <c r="DO183" s="103" t="s">
        <v>286</v>
      </c>
      <c r="DP183" s="104" t="s">
        <v>286</v>
      </c>
      <c r="DQ183" s="105" t="s">
        <v>286</v>
      </c>
      <c r="DR183" s="2" t="s">
        <v>286</v>
      </c>
      <c r="DS183" s="96"/>
      <c r="DT183" s="286"/>
      <c r="DU183" s="97" t="s">
        <v>286</v>
      </c>
      <c r="DV183" s="98" t="s">
        <v>286</v>
      </c>
      <c r="DW183" s="8" t="s">
        <v>286</v>
      </c>
      <c r="DX183" s="100" t="s">
        <v>286</v>
      </c>
      <c r="DY183" s="101" t="s">
        <v>286</v>
      </c>
      <c r="DZ183" s="102" t="s">
        <v>286</v>
      </c>
      <c r="EA183" s="103" t="s">
        <v>286</v>
      </c>
      <c r="EB183" s="104" t="s">
        <v>286</v>
      </c>
      <c r="EC183" s="105" t="s">
        <v>286</v>
      </c>
      <c r="EE183" s="96"/>
      <c r="EF183" s="286"/>
      <c r="EG183" s="97" t="s">
        <v>286</v>
      </c>
      <c r="EH183" s="98" t="s">
        <v>286</v>
      </c>
      <c r="EI183" s="99" t="s">
        <v>286</v>
      </c>
      <c r="EJ183" s="100" t="s">
        <v>286</v>
      </c>
      <c r="EK183" s="101" t="s">
        <v>286</v>
      </c>
      <c r="EL183" s="102" t="s">
        <v>286</v>
      </c>
      <c r="EM183" s="103" t="s">
        <v>286</v>
      </c>
      <c r="EN183" s="104" t="s">
        <v>286</v>
      </c>
      <c r="EO183" s="105" t="s">
        <v>286</v>
      </c>
      <c r="EQ183" s="96"/>
      <c r="ER183" s="286"/>
      <c r="ES183" s="97" t="s">
        <v>286</v>
      </c>
      <c r="ET183" s="98" t="s">
        <v>286</v>
      </c>
      <c r="EU183" s="99" t="s">
        <v>286</v>
      </c>
      <c r="EV183" s="100" t="s">
        <v>286</v>
      </c>
      <c r="EW183" s="101" t="s">
        <v>286</v>
      </c>
      <c r="EX183" s="102" t="s">
        <v>286</v>
      </c>
      <c r="EY183" s="103" t="s">
        <v>286</v>
      </c>
      <c r="EZ183" s="104" t="s">
        <v>286</v>
      </c>
      <c r="FA183" s="105" t="s">
        <v>286</v>
      </c>
      <c r="FB183" s="2" t="s">
        <v>286</v>
      </c>
      <c r="FC183" s="96"/>
      <c r="FD183" s="286"/>
      <c r="FE183" s="97" t="s">
        <v>286</v>
      </c>
      <c r="FF183" s="98" t="s">
        <v>286</v>
      </c>
      <c r="FG183" s="99" t="s">
        <v>286</v>
      </c>
      <c r="FH183" s="100" t="s">
        <v>286</v>
      </c>
      <c r="FI183" s="101" t="s">
        <v>286</v>
      </c>
      <c r="FJ183" s="102" t="s">
        <v>286</v>
      </c>
      <c r="FK183" s="103" t="s">
        <v>286</v>
      </c>
      <c r="FL183" s="104" t="s">
        <v>286</v>
      </c>
      <c r="FM183" s="105" t="s">
        <v>286</v>
      </c>
      <c r="FO183" s="96"/>
      <c r="FP183" s="286"/>
      <c r="FQ183" s="97" t="s">
        <v>286</v>
      </c>
      <c r="FR183" s="98" t="s">
        <v>286</v>
      </c>
      <c r="FS183" s="99" t="s">
        <v>286</v>
      </c>
      <c r="FT183" s="100" t="s">
        <v>286</v>
      </c>
      <c r="FU183" s="101" t="s">
        <v>286</v>
      </c>
      <c r="FV183" s="102" t="s">
        <v>286</v>
      </c>
      <c r="FW183" s="103" t="s">
        <v>286</v>
      </c>
      <c r="FX183" s="104" t="s">
        <v>286</v>
      </c>
      <c r="FY183" s="105" t="s">
        <v>286</v>
      </c>
      <c r="GA183" s="96"/>
      <c r="GB183" s="286"/>
      <c r="GC183" s="97" t="s">
        <v>286</v>
      </c>
      <c r="GD183" s="98" t="s">
        <v>286</v>
      </c>
      <c r="GE183" s="99" t="s">
        <v>286</v>
      </c>
      <c r="GF183" s="100" t="s">
        <v>286</v>
      </c>
      <c r="GG183" s="101" t="s">
        <v>286</v>
      </c>
      <c r="GH183" s="102" t="s">
        <v>286</v>
      </c>
      <c r="GI183" s="103" t="s">
        <v>286</v>
      </c>
      <c r="GJ183" s="104" t="s">
        <v>286</v>
      </c>
      <c r="GK183" s="105" t="s">
        <v>286</v>
      </c>
      <c r="GL183" s="2" t="s">
        <v>286</v>
      </c>
      <c r="GM183" s="96"/>
      <c r="GN183" s="286"/>
      <c r="GO183" s="97" t="str">
        <f t="shared" si="695"/>
        <v/>
      </c>
      <c r="GP183" s="98" t="str">
        <f t="shared" si="696"/>
        <v/>
      </c>
      <c r="GQ183" s="99" t="str">
        <f t="shared" si="697"/>
        <v/>
      </c>
      <c r="GR183" s="100" t="str">
        <f t="shared" si="698"/>
        <v/>
      </c>
      <c r="GS183" s="101" t="str">
        <f t="shared" si="699"/>
        <v/>
      </c>
      <c r="GT183" s="102" t="str">
        <f t="shared" si="700"/>
        <v/>
      </c>
      <c r="GU183" s="103" t="str">
        <f t="shared" si="701"/>
        <v/>
      </c>
      <c r="GV183" s="104" t="str">
        <f t="shared" si="702"/>
        <v/>
      </c>
      <c r="GW183" s="105" t="str">
        <f t="shared" si="703"/>
        <v/>
      </c>
      <c r="GX183" s="2" t="str">
        <f t="shared" si="704"/>
        <v/>
      </c>
      <c r="GY183" s="96"/>
      <c r="GZ183" s="286"/>
      <c r="HA183" s="97" t="str">
        <f t="shared" si="705"/>
        <v/>
      </c>
      <c r="HB183" s="98" t="str">
        <f t="shared" si="706"/>
        <v/>
      </c>
      <c r="HC183" s="293" t="str">
        <f t="shared" si="693"/>
        <v/>
      </c>
      <c r="HD183" s="293" t="str">
        <f t="shared" si="694"/>
        <v/>
      </c>
      <c r="HE183" s="101" t="str">
        <f t="shared" si="707"/>
        <v/>
      </c>
      <c r="HF183" s="102" t="str">
        <f t="shared" si="708"/>
        <v/>
      </c>
      <c r="HG183" s="103" t="str">
        <f t="shared" si="709"/>
        <v/>
      </c>
      <c r="HH183" s="104" t="str">
        <f t="shared" si="710"/>
        <v/>
      </c>
      <c r="HI183" s="105" t="str">
        <f t="shared" si="711"/>
        <v/>
      </c>
      <c r="HJ183" s="2" t="str">
        <f t="shared" si="712"/>
        <v/>
      </c>
      <c r="HK183" s="96"/>
      <c r="HL183" s="286"/>
      <c r="HM183" s="97" t="str">
        <f t="shared" si="713"/>
        <v/>
      </c>
      <c r="HN183" s="98" t="str">
        <f t="shared" si="714"/>
        <v/>
      </c>
      <c r="HO183" s="293" t="str">
        <f t="shared" si="672"/>
        <v/>
      </c>
      <c r="HP183" s="293" t="str">
        <f t="shared" si="673"/>
        <v/>
      </c>
      <c r="HQ183" s="101" t="str">
        <f t="shared" si="715"/>
        <v/>
      </c>
      <c r="HR183" s="102" t="str">
        <f t="shared" si="716"/>
        <v/>
      </c>
      <c r="HS183" s="103" t="str">
        <f t="shared" si="717"/>
        <v/>
      </c>
      <c r="HT183" s="104" t="str">
        <f t="shared" si="632"/>
        <v/>
      </c>
      <c r="HU183" s="105" t="str">
        <f t="shared" si="718"/>
        <v/>
      </c>
      <c r="HV183" s="2" t="str">
        <f t="shared" si="719"/>
        <v/>
      </c>
      <c r="HW183" s="96"/>
      <c r="HX183" s="286"/>
      <c r="HY183" s="97" t="str">
        <f t="shared" si="720"/>
        <v/>
      </c>
      <c r="HZ183" s="98" t="str">
        <f t="shared" si="721"/>
        <v/>
      </c>
      <c r="IA183" s="293" t="str">
        <f t="shared" si="642"/>
        <v/>
      </c>
      <c r="IB183" s="293" t="str">
        <f t="shared" si="643"/>
        <v/>
      </c>
      <c r="IC183" s="101" t="str">
        <f t="shared" si="722"/>
        <v/>
      </c>
      <c r="ID183" s="102" t="str">
        <f t="shared" si="723"/>
        <v/>
      </c>
      <c r="IE183" s="103" t="str">
        <f t="shared" si="724"/>
        <v/>
      </c>
      <c r="IF183" s="104" t="str">
        <f t="shared" si="725"/>
        <v/>
      </c>
      <c r="IG183" s="105" t="str">
        <f t="shared" si="726"/>
        <v/>
      </c>
      <c r="IH183" s="2" t="str">
        <f t="shared" si="727"/>
        <v/>
      </c>
      <c r="II183" s="96"/>
      <c r="IJ183" s="286"/>
      <c r="IK183" s="291" t="str">
        <f t="shared" si="728"/>
        <v/>
      </c>
      <c r="IL183" s="292" t="str">
        <f t="shared" si="729"/>
        <v/>
      </c>
      <c r="IM183" s="293" t="str">
        <f t="shared" si="730"/>
        <v/>
      </c>
      <c r="IN183" s="293" t="str">
        <f t="shared" si="731"/>
        <v/>
      </c>
      <c r="IO183" s="294" t="str">
        <f t="shared" si="732"/>
        <v/>
      </c>
      <c r="IP183" s="295" t="str">
        <f t="shared" si="733"/>
        <v/>
      </c>
      <c r="IQ183" s="296" t="str">
        <f t="shared" si="734"/>
        <v/>
      </c>
      <c r="IR183" s="297" t="str">
        <f t="shared" si="735"/>
        <v/>
      </c>
      <c r="IS183" s="298" t="str">
        <f t="shared" si="736"/>
        <v/>
      </c>
      <c r="IT183" s="299" t="str">
        <f t="shared" si="737"/>
        <v/>
      </c>
      <c r="IU183" s="300"/>
      <c r="IV183" s="286"/>
      <c r="IW183" s="97" t="str">
        <f t="shared" si="738"/>
        <v/>
      </c>
      <c r="IX183" s="98" t="str">
        <f t="shared" si="739"/>
        <v/>
      </c>
      <c r="IY183" s="293" t="str">
        <f t="shared" si="633"/>
        <v/>
      </c>
      <c r="IZ183" s="293" t="str">
        <f t="shared" si="634"/>
        <v/>
      </c>
      <c r="JA183" s="101" t="str">
        <f t="shared" si="740"/>
        <v/>
      </c>
      <c r="JB183" s="102" t="str">
        <f t="shared" si="741"/>
        <v/>
      </c>
      <c r="JC183" s="103" t="str">
        <f t="shared" si="742"/>
        <v/>
      </c>
      <c r="JD183" s="104" t="str">
        <f t="shared" si="743"/>
        <v/>
      </c>
      <c r="JE183" s="105" t="str">
        <f t="shared" si="744"/>
        <v/>
      </c>
      <c r="JF183" s="2" t="str">
        <f t="shared" si="745"/>
        <v/>
      </c>
      <c r="JG183" s="96"/>
      <c r="JH183" s="286"/>
      <c r="JI183" s="106" t="str">
        <f t="shared" si="746"/>
        <v/>
      </c>
      <c r="JJ183" s="107" t="str">
        <f t="shared" si="747"/>
        <v/>
      </c>
      <c r="JK183" s="99"/>
      <c r="JL183" s="100"/>
      <c r="JM183" s="108" t="str">
        <f t="shared" si="748"/>
        <v/>
      </c>
      <c r="JN183" s="109" t="str">
        <f t="shared" si="749"/>
        <v/>
      </c>
      <c r="JO183" s="110" t="str">
        <f t="shared" si="750"/>
        <v/>
      </c>
      <c r="JP183" s="104" t="str">
        <f t="shared" si="751"/>
        <v/>
      </c>
      <c r="JQ183" s="111" t="str">
        <f t="shared" si="752"/>
        <v/>
      </c>
      <c r="JR183" s="2" t="str">
        <f t="shared" si="753"/>
        <v/>
      </c>
      <c r="JS183" s="96"/>
      <c r="JT183" s="286"/>
      <c r="JU183" s="106" t="str">
        <f t="shared" si="754"/>
        <v/>
      </c>
      <c r="JV183" s="107" t="str">
        <f t="shared" si="755"/>
        <v/>
      </c>
      <c r="JW183" s="99"/>
      <c r="JX183" s="100"/>
      <c r="JY183" s="108" t="str">
        <f t="shared" si="756"/>
        <v/>
      </c>
      <c r="JZ183" s="109" t="str">
        <f t="shared" si="757"/>
        <v/>
      </c>
      <c r="KA183" s="110" t="str">
        <f t="shared" si="758"/>
        <v/>
      </c>
      <c r="KB183" s="104" t="str">
        <f t="shared" si="759"/>
        <v/>
      </c>
      <c r="KC183" s="111" t="str">
        <f t="shared" si="760"/>
        <v/>
      </c>
      <c r="KD183" s="2" t="str">
        <f t="shared" si="761"/>
        <v/>
      </c>
      <c r="KE183" s="96"/>
      <c r="KF183" s="286"/>
    </row>
    <row r="184" spans="1:292" ht="13.5" customHeight="1" x14ac:dyDescent="0.2">
      <c r="A184" s="21"/>
      <c r="B184" s="96" t="s">
        <v>322</v>
      </c>
      <c r="C184" s="2" t="s">
        <v>323</v>
      </c>
      <c r="D184" s="286"/>
      <c r="E184" s="97" t="s">
        <v>286</v>
      </c>
      <c r="F184" s="98" t="s">
        <v>286</v>
      </c>
      <c r="G184" s="99"/>
      <c r="H184" s="100"/>
      <c r="I184" s="101" t="s">
        <v>286</v>
      </c>
      <c r="J184" s="102" t="s">
        <v>286</v>
      </c>
      <c r="K184" s="103" t="s">
        <v>286</v>
      </c>
      <c r="L184" s="104" t="s">
        <v>286</v>
      </c>
      <c r="M184" s="105" t="s">
        <v>286</v>
      </c>
      <c r="O184" s="96"/>
      <c r="P184" s="286"/>
      <c r="Q184" s="97" t="s">
        <v>286</v>
      </c>
      <c r="R184" s="98" t="s">
        <v>286</v>
      </c>
      <c r="S184" s="99"/>
      <c r="T184" s="100"/>
      <c r="U184" s="101" t="s">
        <v>286</v>
      </c>
      <c r="V184" s="102" t="s">
        <v>286</v>
      </c>
      <c r="W184" s="103" t="s">
        <v>286</v>
      </c>
      <c r="X184" s="104" t="s">
        <v>286</v>
      </c>
      <c r="Y184" s="105" t="s">
        <v>286</v>
      </c>
      <c r="Z184" s="2" t="s">
        <v>286</v>
      </c>
      <c r="AA184" s="96"/>
      <c r="AB184" s="286"/>
      <c r="AC184" s="97" t="s">
        <v>286</v>
      </c>
      <c r="AD184" s="98" t="s">
        <v>286</v>
      </c>
      <c r="AE184" s="99"/>
      <c r="AF184" s="100"/>
      <c r="AG184" s="101" t="s">
        <v>286</v>
      </c>
      <c r="AH184" s="102" t="s">
        <v>286</v>
      </c>
      <c r="AI184" s="103" t="s">
        <v>286</v>
      </c>
      <c r="AJ184" s="104" t="s">
        <v>286</v>
      </c>
      <c r="AK184" s="105" t="s">
        <v>286</v>
      </c>
      <c r="AM184" s="96"/>
      <c r="AN184" s="286"/>
      <c r="AO184" s="97" t="s">
        <v>286</v>
      </c>
      <c r="AP184" s="98" t="s">
        <v>286</v>
      </c>
      <c r="AQ184" s="99"/>
      <c r="AR184" s="100"/>
      <c r="AS184" s="101" t="s">
        <v>286</v>
      </c>
      <c r="AT184" s="102" t="s">
        <v>286</v>
      </c>
      <c r="AU184" s="103" t="s">
        <v>286</v>
      </c>
      <c r="AV184" s="104" t="s">
        <v>286</v>
      </c>
      <c r="AW184" s="105" t="s">
        <v>286</v>
      </c>
      <c r="AX184" s="2" t="s">
        <v>286</v>
      </c>
      <c r="AY184" s="96"/>
      <c r="AZ184" s="286"/>
      <c r="BA184" s="97" t="s">
        <v>286</v>
      </c>
      <c r="BB184" s="98" t="s">
        <v>286</v>
      </c>
      <c r="BC184" s="99"/>
      <c r="BD184" s="100"/>
      <c r="BE184" s="101" t="s">
        <v>286</v>
      </c>
      <c r="BF184" s="102" t="s">
        <v>286</v>
      </c>
      <c r="BG184" s="103" t="s">
        <v>286</v>
      </c>
      <c r="BH184" s="104" t="s">
        <v>286</v>
      </c>
      <c r="BI184" s="105" t="s">
        <v>286</v>
      </c>
      <c r="BJ184" s="2" t="s">
        <v>286</v>
      </c>
      <c r="BK184" s="96"/>
      <c r="BL184" s="286"/>
      <c r="BM184" s="97" t="s">
        <v>286</v>
      </c>
      <c r="BN184" s="98" t="s">
        <v>286</v>
      </c>
      <c r="BO184" s="99"/>
      <c r="BP184" s="100"/>
      <c r="BQ184" s="101" t="s">
        <v>286</v>
      </c>
      <c r="BR184" s="102" t="s">
        <v>286</v>
      </c>
      <c r="BS184" s="103" t="s">
        <v>286</v>
      </c>
      <c r="BT184" s="104" t="s">
        <v>286</v>
      </c>
      <c r="BU184" s="105" t="s">
        <v>286</v>
      </c>
      <c r="BV184" s="2" t="s">
        <v>286</v>
      </c>
      <c r="BW184" s="96"/>
      <c r="BX184" s="286"/>
      <c r="BY184" s="97" t="s">
        <v>286</v>
      </c>
      <c r="BZ184" s="98" t="s">
        <v>286</v>
      </c>
      <c r="CA184" s="99"/>
      <c r="CB184" s="100"/>
      <c r="CC184" s="101" t="s">
        <v>286</v>
      </c>
      <c r="CD184" s="102" t="s">
        <v>286</v>
      </c>
      <c r="CE184" s="103" t="s">
        <v>286</v>
      </c>
      <c r="CF184" s="104" t="s">
        <v>286</v>
      </c>
      <c r="CG184" s="105" t="s">
        <v>286</v>
      </c>
      <c r="CH184" s="2" t="s">
        <v>286</v>
      </c>
      <c r="CI184" s="96"/>
      <c r="CJ184" s="286"/>
      <c r="CK184" s="97" t="s">
        <v>286</v>
      </c>
      <c r="CL184" s="98" t="s">
        <v>286</v>
      </c>
      <c r="CM184" s="99"/>
      <c r="CN184" s="100"/>
      <c r="CO184" s="101" t="s">
        <v>286</v>
      </c>
      <c r="CP184" s="102" t="s">
        <v>286</v>
      </c>
      <c r="CQ184" s="103" t="s">
        <v>286</v>
      </c>
      <c r="CR184" s="104" t="s">
        <v>286</v>
      </c>
      <c r="CS184" s="105" t="s">
        <v>286</v>
      </c>
      <c r="CT184" s="2" t="s">
        <v>286</v>
      </c>
      <c r="CU184" s="96"/>
      <c r="CV184" s="286"/>
      <c r="CW184" s="97" t="s">
        <v>286</v>
      </c>
      <c r="CX184" s="98" t="s">
        <v>286</v>
      </c>
      <c r="CY184" s="99"/>
      <c r="CZ184" s="100"/>
      <c r="DA184" s="101" t="s">
        <v>286</v>
      </c>
      <c r="DB184" s="102" t="s">
        <v>286</v>
      </c>
      <c r="DC184" s="103" t="s">
        <v>286</v>
      </c>
      <c r="DD184" s="104" t="s">
        <v>286</v>
      </c>
      <c r="DE184" s="105" t="s">
        <v>286</v>
      </c>
      <c r="DF184" s="2" t="s">
        <v>286</v>
      </c>
      <c r="DG184" s="96"/>
      <c r="DH184" s="286"/>
      <c r="DI184" s="97">
        <v>37053</v>
      </c>
      <c r="DJ184" s="98" t="s">
        <v>516</v>
      </c>
      <c r="DK184" s="99">
        <v>36641</v>
      </c>
      <c r="DL184" s="100">
        <v>37053</v>
      </c>
      <c r="DM184" s="101" t="s">
        <v>706</v>
      </c>
      <c r="DN184" s="102" t="s">
        <v>605</v>
      </c>
      <c r="DO184" s="103" t="s">
        <v>531</v>
      </c>
      <c r="DP184" s="104" t="s">
        <v>1354</v>
      </c>
      <c r="DQ184" s="105" t="s">
        <v>707</v>
      </c>
      <c r="DR184" s="2" t="s">
        <v>286</v>
      </c>
      <c r="DS184" s="96"/>
      <c r="DT184" s="286"/>
      <c r="DU184" s="97" t="s">
        <v>286</v>
      </c>
      <c r="DV184" s="98" t="s">
        <v>286</v>
      </c>
      <c r="DW184" s="99" t="s">
        <v>286</v>
      </c>
      <c r="DX184" s="100" t="s">
        <v>286</v>
      </c>
      <c r="DY184" s="101" t="s">
        <v>286</v>
      </c>
      <c r="DZ184" s="102" t="s">
        <v>286</v>
      </c>
      <c r="EA184" s="103" t="s">
        <v>286</v>
      </c>
      <c r="EB184" s="104" t="s">
        <v>286</v>
      </c>
      <c r="EC184" s="105" t="s">
        <v>286</v>
      </c>
      <c r="EE184" s="96"/>
      <c r="EF184" s="286"/>
      <c r="EG184" s="97" t="s">
        <v>286</v>
      </c>
      <c r="EH184" s="98" t="s">
        <v>286</v>
      </c>
      <c r="EI184" s="99" t="s">
        <v>286</v>
      </c>
      <c r="EJ184" s="100" t="s">
        <v>286</v>
      </c>
      <c r="EK184" s="101" t="s">
        <v>286</v>
      </c>
      <c r="EL184" s="102" t="s">
        <v>286</v>
      </c>
      <c r="EM184" s="103" t="s">
        <v>286</v>
      </c>
      <c r="EN184" s="104" t="s">
        <v>286</v>
      </c>
      <c r="EO184" s="105" t="s">
        <v>286</v>
      </c>
      <c r="EQ184" s="96"/>
      <c r="ER184" s="286"/>
      <c r="ES184" s="97" t="s">
        <v>286</v>
      </c>
      <c r="ET184" s="98" t="s">
        <v>286</v>
      </c>
      <c r="EU184" s="99" t="s">
        <v>286</v>
      </c>
      <c r="EV184" s="100" t="s">
        <v>286</v>
      </c>
      <c r="EW184" s="101" t="s">
        <v>286</v>
      </c>
      <c r="EX184" s="102" t="s">
        <v>286</v>
      </c>
      <c r="EY184" s="103" t="s">
        <v>286</v>
      </c>
      <c r="EZ184" s="104" t="s">
        <v>286</v>
      </c>
      <c r="FA184" s="105" t="s">
        <v>286</v>
      </c>
      <c r="FB184" s="2" t="s">
        <v>286</v>
      </c>
      <c r="FC184" s="96"/>
      <c r="FD184" s="286"/>
      <c r="FE184" s="97" t="s">
        <v>286</v>
      </c>
      <c r="FF184" s="98" t="s">
        <v>286</v>
      </c>
      <c r="FG184" s="99" t="s">
        <v>286</v>
      </c>
      <c r="FH184" s="100" t="s">
        <v>286</v>
      </c>
      <c r="FI184" s="101" t="s">
        <v>286</v>
      </c>
      <c r="FJ184" s="102" t="s">
        <v>286</v>
      </c>
      <c r="FK184" s="103" t="s">
        <v>286</v>
      </c>
      <c r="FL184" s="104" t="s">
        <v>286</v>
      </c>
      <c r="FM184" s="105" t="s">
        <v>286</v>
      </c>
      <c r="FO184" s="96"/>
      <c r="FP184" s="286"/>
      <c r="FQ184" s="97" t="s">
        <v>286</v>
      </c>
      <c r="FR184" s="98" t="s">
        <v>286</v>
      </c>
      <c r="FS184" s="99" t="s">
        <v>286</v>
      </c>
      <c r="FT184" s="100" t="s">
        <v>286</v>
      </c>
      <c r="FU184" s="101" t="s">
        <v>286</v>
      </c>
      <c r="FV184" s="102" t="s">
        <v>286</v>
      </c>
      <c r="FW184" s="103" t="s">
        <v>286</v>
      </c>
      <c r="FX184" s="104" t="s">
        <v>286</v>
      </c>
      <c r="FY184" s="105" t="s">
        <v>286</v>
      </c>
      <c r="GA184" s="96"/>
      <c r="GB184" s="286"/>
      <c r="GC184" s="97" t="s">
        <v>286</v>
      </c>
      <c r="GD184" s="98" t="s">
        <v>286</v>
      </c>
      <c r="GE184" s="99"/>
      <c r="GF184" s="100" t="s">
        <v>286</v>
      </c>
      <c r="GG184" s="101" t="s">
        <v>286</v>
      </c>
      <c r="GH184" s="102" t="s">
        <v>286</v>
      </c>
      <c r="GI184" s="103" t="s">
        <v>286</v>
      </c>
      <c r="GJ184" s="104" t="s">
        <v>286</v>
      </c>
      <c r="GK184" s="105" t="s">
        <v>286</v>
      </c>
      <c r="GL184" s="2" t="s">
        <v>286</v>
      </c>
      <c r="GM184" s="96"/>
      <c r="GN184" s="286"/>
      <c r="GO184" s="97" t="str">
        <f t="shared" si="695"/>
        <v/>
      </c>
      <c r="GP184" s="98" t="str">
        <f t="shared" si="696"/>
        <v/>
      </c>
      <c r="GQ184" s="99" t="str">
        <f t="shared" si="697"/>
        <v/>
      </c>
      <c r="GR184" s="100" t="str">
        <f t="shared" si="698"/>
        <v/>
      </c>
      <c r="GS184" s="101" t="str">
        <f t="shared" si="699"/>
        <v/>
      </c>
      <c r="GT184" s="102" t="str">
        <f t="shared" si="700"/>
        <v/>
      </c>
      <c r="GU184" s="103" t="str">
        <f t="shared" si="701"/>
        <v/>
      </c>
      <c r="GV184" s="104" t="str">
        <f t="shared" si="702"/>
        <v/>
      </c>
      <c r="GW184" s="105" t="str">
        <f t="shared" si="703"/>
        <v/>
      </c>
      <c r="GX184" s="2" t="str">
        <f t="shared" si="704"/>
        <v/>
      </c>
      <c r="GY184" s="96"/>
      <c r="GZ184" s="286"/>
      <c r="HA184" s="97" t="str">
        <f t="shared" si="705"/>
        <v/>
      </c>
      <c r="HB184" s="98" t="str">
        <f t="shared" si="706"/>
        <v/>
      </c>
      <c r="HC184" s="293" t="str">
        <f t="shared" si="693"/>
        <v/>
      </c>
      <c r="HD184" s="293" t="str">
        <f t="shared" si="694"/>
        <v/>
      </c>
      <c r="HE184" s="101" t="str">
        <f t="shared" si="707"/>
        <v/>
      </c>
      <c r="HF184" s="102" t="str">
        <f t="shared" si="708"/>
        <v/>
      </c>
      <c r="HG184" s="103" t="str">
        <f t="shared" si="709"/>
        <v/>
      </c>
      <c r="HH184" s="104" t="str">
        <f t="shared" si="710"/>
        <v/>
      </c>
      <c r="HI184" s="105" t="str">
        <f t="shared" si="711"/>
        <v/>
      </c>
      <c r="HJ184" s="2" t="str">
        <f t="shared" si="712"/>
        <v/>
      </c>
      <c r="HK184" s="96"/>
      <c r="HL184" s="286"/>
      <c r="HM184" s="97" t="str">
        <f t="shared" si="713"/>
        <v/>
      </c>
      <c r="HN184" s="98" t="str">
        <f t="shared" si="714"/>
        <v/>
      </c>
      <c r="HO184" s="293" t="str">
        <f t="shared" si="672"/>
        <v/>
      </c>
      <c r="HP184" s="293" t="str">
        <f t="shared" si="673"/>
        <v/>
      </c>
      <c r="HQ184" s="101" t="str">
        <f t="shared" si="715"/>
        <v/>
      </c>
      <c r="HR184" s="102" t="str">
        <f t="shared" si="716"/>
        <v/>
      </c>
      <c r="HS184" s="103" t="str">
        <f t="shared" si="717"/>
        <v/>
      </c>
      <c r="HT184" s="104" t="str">
        <f t="shared" si="632"/>
        <v/>
      </c>
      <c r="HU184" s="105" t="str">
        <f t="shared" si="718"/>
        <v/>
      </c>
      <c r="HV184" s="2" t="str">
        <f t="shared" si="719"/>
        <v/>
      </c>
      <c r="HW184" s="96"/>
      <c r="HX184" s="286"/>
      <c r="HY184" s="97" t="str">
        <f t="shared" si="720"/>
        <v/>
      </c>
      <c r="HZ184" s="98" t="str">
        <f t="shared" si="721"/>
        <v/>
      </c>
      <c r="IA184" s="293" t="str">
        <f t="shared" si="642"/>
        <v/>
      </c>
      <c r="IB184" s="293" t="str">
        <f t="shared" si="643"/>
        <v/>
      </c>
      <c r="IC184" s="101" t="str">
        <f t="shared" si="722"/>
        <v/>
      </c>
      <c r="ID184" s="102" t="str">
        <f t="shared" si="723"/>
        <v/>
      </c>
      <c r="IE184" s="103" t="str">
        <f t="shared" si="724"/>
        <v/>
      </c>
      <c r="IF184" s="104" t="str">
        <f t="shared" si="725"/>
        <v/>
      </c>
      <c r="IG184" s="105" t="str">
        <f t="shared" si="726"/>
        <v/>
      </c>
      <c r="IH184" s="2" t="str">
        <f t="shared" si="727"/>
        <v/>
      </c>
      <c r="II184" s="96"/>
      <c r="IJ184" s="286"/>
      <c r="IK184" s="291" t="str">
        <f t="shared" si="728"/>
        <v/>
      </c>
      <c r="IL184" s="292" t="str">
        <f t="shared" si="729"/>
        <v/>
      </c>
      <c r="IM184" s="293" t="str">
        <f t="shared" si="730"/>
        <v/>
      </c>
      <c r="IN184" s="293" t="str">
        <f t="shared" si="731"/>
        <v/>
      </c>
      <c r="IO184" s="294" t="str">
        <f t="shared" si="732"/>
        <v/>
      </c>
      <c r="IP184" s="295" t="str">
        <f t="shared" si="733"/>
        <v/>
      </c>
      <c r="IQ184" s="296" t="str">
        <f t="shared" si="734"/>
        <v/>
      </c>
      <c r="IR184" s="297" t="str">
        <f t="shared" si="735"/>
        <v/>
      </c>
      <c r="IS184" s="298" t="str">
        <f t="shared" si="736"/>
        <v/>
      </c>
      <c r="IT184" s="299" t="str">
        <f t="shared" si="737"/>
        <v/>
      </c>
      <c r="IU184" s="300"/>
      <c r="IV184" s="286"/>
      <c r="IW184" s="97" t="str">
        <f t="shared" si="738"/>
        <v/>
      </c>
      <c r="IX184" s="98" t="str">
        <f t="shared" si="739"/>
        <v/>
      </c>
      <c r="IY184" s="293" t="str">
        <f t="shared" si="633"/>
        <v/>
      </c>
      <c r="IZ184" s="293" t="str">
        <f t="shared" si="634"/>
        <v/>
      </c>
      <c r="JA184" s="101" t="str">
        <f t="shared" si="740"/>
        <v/>
      </c>
      <c r="JB184" s="102" t="str">
        <f t="shared" si="741"/>
        <v/>
      </c>
      <c r="JC184" s="103" t="str">
        <f t="shared" si="742"/>
        <v/>
      </c>
      <c r="JD184" s="104" t="str">
        <f t="shared" si="743"/>
        <v/>
      </c>
      <c r="JE184" s="105" t="str">
        <f t="shared" si="744"/>
        <v/>
      </c>
      <c r="JF184" s="2" t="str">
        <f t="shared" si="745"/>
        <v/>
      </c>
      <c r="JG184" s="96"/>
      <c r="JH184" s="286"/>
      <c r="JI184" s="106" t="str">
        <f t="shared" si="746"/>
        <v/>
      </c>
      <c r="JJ184" s="107" t="str">
        <f t="shared" si="747"/>
        <v/>
      </c>
      <c r="JK184" s="99"/>
      <c r="JL184" s="100"/>
      <c r="JM184" s="108" t="str">
        <f t="shared" si="748"/>
        <v/>
      </c>
      <c r="JN184" s="109" t="str">
        <f t="shared" si="749"/>
        <v/>
      </c>
      <c r="JO184" s="110" t="str">
        <f t="shared" si="750"/>
        <v/>
      </c>
      <c r="JP184" s="104" t="str">
        <f t="shared" si="751"/>
        <v/>
      </c>
      <c r="JQ184" s="111" t="str">
        <f t="shared" si="752"/>
        <v/>
      </c>
      <c r="JR184" s="2" t="str">
        <f t="shared" si="753"/>
        <v/>
      </c>
      <c r="JS184" s="96"/>
      <c r="JT184" s="286"/>
      <c r="JU184" s="106" t="str">
        <f t="shared" si="754"/>
        <v/>
      </c>
      <c r="JV184" s="107" t="str">
        <f t="shared" si="755"/>
        <v/>
      </c>
      <c r="JW184" s="99"/>
      <c r="JX184" s="100"/>
      <c r="JY184" s="108" t="str">
        <f t="shared" si="756"/>
        <v/>
      </c>
      <c r="JZ184" s="109" t="str">
        <f t="shared" si="757"/>
        <v/>
      </c>
      <c r="KA184" s="110" t="str">
        <f t="shared" si="758"/>
        <v/>
      </c>
      <c r="KB184" s="104" t="str">
        <f t="shared" si="759"/>
        <v/>
      </c>
      <c r="KC184" s="111" t="str">
        <f t="shared" si="760"/>
        <v/>
      </c>
      <c r="KD184" s="2" t="str">
        <f t="shared" si="761"/>
        <v/>
      </c>
      <c r="KE184" s="96"/>
      <c r="KF184" s="286"/>
    </row>
    <row r="185" spans="1:292" ht="13.5" customHeight="1" x14ac:dyDescent="0.2">
      <c r="A185" s="21"/>
      <c r="B185" s="2" t="s">
        <v>366</v>
      </c>
      <c r="C185" s="2" t="s">
        <v>367</v>
      </c>
      <c r="E185" s="97" t="s">
        <v>286</v>
      </c>
      <c r="F185" s="98" t="s">
        <v>286</v>
      </c>
      <c r="G185" s="99"/>
      <c r="H185" s="100"/>
      <c r="I185" s="101" t="s">
        <v>286</v>
      </c>
      <c r="J185" s="102" t="s">
        <v>286</v>
      </c>
      <c r="K185" s="103" t="s">
        <v>286</v>
      </c>
      <c r="L185" s="104" t="s">
        <v>286</v>
      </c>
      <c r="M185" s="105" t="s">
        <v>286</v>
      </c>
      <c r="O185" s="96"/>
      <c r="P185" s="286"/>
      <c r="Q185" s="97" t="s">
        <v>286</v>
      </c>
      <c r="R185" s="98" t="s">
        <v>286</v>
      </c>
      <c r="S185" s="99"/>
      <c r="T185" s="100"/>
      <c r="U185" s="101" t="s">
        <v>286</v>
      </c>
      <c r="V185" s="102" t="s">
        <v>286</v>
      </c>
      <c r="W185" s="103" t="s">
        <v>286</v>
      </c>
      <c r="X185" s="104" t="s">
        <v>286</v>
      </c>
      <c r="Y185" s="105" t="s">
        <v>286</v>
      </c>
      <c r="Z185" s="2" t="s">
        <v>286</v>
      </c>
      <c r="AA185" s="96"/>
      <c r="AB185" s="286"/>
      <c r="AC185" s="97" t="s">
        <v>286</v>
      </c>
      <c r="AD185" s="98" t="s">
        <v>286</v>
      </c>
      <c r="AE185" s="99"/>
      <c r="AF185" s="100"/>
      <c r="AG185" s="101" t="s">
        <v>286</v>
      </c>
      <c r="AH185" s="102" t="s">
        <v>286</v>
      </c>
      <c r="AI185" s="103" t="s">
        <v>286</v>
      </c>
      <c r="AJ185" s="104" t="s">
        <v>286</v>
      </c>
      <c r="AK185" s="105" t="s">
        <v>286</v>
      </c>
      <c r="AM185" s="96"/>
      <c r="AN185" s="286"/>
      <c r="AO185" s="97" t="s">
        <v>286</v>
      </c>
      <c r="AP185" s="98" t="s">
        <v>286</v>
      </c>
      <c r="AQ185" s="99"/>
      <c r="AR185" s="100"/>
      <c r="AS185" s="101" t="s">
        <v>286</v>
      </c>
      <c r="AT185" s="102" t="s">
        <v>286</v>
      </c>
      <c r="AU185" s="103" t="s">
        <v>286</v>
      </c>
      <c r="AV185" s="104" t="s">
        <v>286</v>
      </c>
      <c r="AW185" s="105" t="s">
        <v>286</v>
      </c>
      <c r="AX185" s="2" t="s">
        <v>286</v>
      </c>
      <c r="AY185" s="96"/>
      <c r="AZ185" s="286"/>
      <c r="BA185" s="97" t="s">
        <v>286</v>
      </c>
      <c r="BB185" s="98" t="s">
        <v>286</v>
      </c>
      <c r="BC185" s="99"/>
      <c r="BD185" s="100"/>
      <c r="BE185" s="101" t="s">
        <v>286</v>
      </c>
      <c r="BF185" s="102" t="s">
        <v>286</v>
      </c>
      <c r="BG185" s="103" t="s">
        <v>286</v>
      </c>
      <c r="BH185" s="104" t="s">
        <v>286</v>
      </c>
      <c r="BI185" s="105" t="s">
        <v>286</v>
      </c>
      <c r="BJ185" s="2" t="s">
        <v>286</v>
      </c>
      <c r="BK185" s="96"/>
      <c r="BL185" s="286"/>
      <c r="BM185" s="97" t="s">
        <v>286</v>
      </c>
      <c r="BN185" s="98" t="s">
        <v>286</v>
      </c>
      <c r="BO185" s="99"/>
      <c r="BP185" s="100"/>
      <c r="BQ185" s="101" t="s">
        <v>286</v>
      </c>
      <c r="BR185" s="102" t="s">
        <v>286</v>
      </c>
      <c r="BS185" s="103" t="s">
        <v>286</v>
      </c>
      <c r="BT185" s="104" t="s">
        <v>286</v>
      </c>
      <c r="BU185" s="105" t="s">
        <v>286</v>
      </c>
      <c r="BV185" s="2" t="s">
        <v>286</v>
      </c>
      <c r="BW185" s="96"/>
      <c r="BX185" s="286"/>
      <c r="BY185" s="97" t="s">
        <v>286</v>
      </c>
      <c r="BZ185" s="98" t="s">
        <v>286</v>
      </c>
      <c r="CA185" s="99"/>
      <c r="CB185" s="100"/>
      <c r="CC185" s="101" t="s">
        <v>286</v>
      </c>
      <c r="CD185" s="102" t="s">
        <v>286</v>
      </c>
      <c r="CE185" s="103" t="s">
        <v>286</v>
      </c>
      <c r="CF185" s="104" t="s">
        <v>286</v>
      </c>
      <c r="CG185" s="105" t="s">
        <v>286</v>
      </c>
      <c r="CH185" s="2" t="s">
        <v>286</v>
      </c>
      <c r="CI185" s="96"/>
      <c r="CJ185" s="286"/>
      <c r="CK185" s="97" t="s">
        <v>286</v>
      </c>
      <c r="CL185" s="98" t="s">
        <v>286</v>
      </c>
      <c r="CM185" s="99"/>
      <c r="CN185" s="100"/>
      <c r="CO185" s="101" t="s">
        <v>286</v>
      </c>
      <c r="CP185" s="102" t="s">
        <v>286</v>
      </c>
      <c r="CQ185" s="103" t="s">
        <v>286</v>
      </c>
      <c r="CR185" s="104" t="s">
        <v>286</v>
      </c>
      <c r="CS185" s="105" t="s">
        <v>286</v>
      </c>
      <c r="CT185" s="2" t="s">
        <v>286</v>
      </c>
      <c r="CU185" s="96"/>
      <c r="CV185" s="286"/>
      <c r="CW185" s="97" t="s">
        <v>286</v>
      </c>
      <c r="CX185" s="98" t="s">
        <v>286</v>
      </c>
      <c r="CY185" s="99"/>
      <c r="CZ185" s="100"/>
      <c r="DA185" s="101" t="s">
        <v>286</v>
      </c>
      <c r="DB185" s="102" t="s">
        <v>286</v>
      </c>
      <c r="DC185" s="103" t="s">
        <v>286</v>
      </c>
      <c r="DD185" s="104" t="s">
        <v>286</v>
      </c>
      <c r="DE185" s="105" t="s">
        <v>286</v>
      </c>
      <c r="DF185" s="2" t="s">
        <v>286</v>
      </c>
      <c r="DG185" s="96"/>
      <c r="DH185" s="286"/>
      <c r="DI185" s="97" t="s">
        <v>286</v>
      </c>
      <c r="DJ185" s="98" t="s">
        <v>286</v>
      </c>
      <c r="DK185" s="99"/>
      <c r="DL185" s="100"/>
      <c r="DM185" s="101" t="s">
        <v>286</v>
      </c>
      <c r="DN185" s="102" t="s">
        <v>286</v>
      </c>
      <c r="DO185" s="103" t="s">
        <v>286</v>
      </c>
      <c r="DP185" s="104" t="s">
        <v>286</v>
      </c>
      <c r="DQ185" s="105" t="s">
        <v>286</v>
      </c>
      <c r="DR185" s="2" t="s">
        <v>286</v>
      </c>
      <c r="DS185" s="96"/>
      <c r="DT185" s="286"/>
      <c r="DU185" s="97" t="s">
        <v>286</v>
      </c>
      <c r="DV185" s="98" t="s">
        <v>286</v>
      </c>
      <c r="DW185" s="99"/>
      <c r="DX185" s="100"/>
      <c r="DY185" s="101" t="s">
        <v>286</v>
      </c>
      <c r="DZ185" s="102" t="s">
        <v>286</v>
      </c>
      <c r="EA185" s="103" t="s">
        <v>286</v>
      </c>
      <c r="EB185" s="104" t="s">
        <v>286</v>
      </c>
      <c r="EC185" s="105" t="s">
        <v>286</v>
      </c>
      <c r="EE185" s="96"/>
      <c r="EF185" s="286"/>
      <c r="EG185" s="97" t="s">
        <v>286</v>
      </c>
      <c r="EH185" s="98" t="s">
        <v>286</v>
      </c>
      <c r="EI185" s="99"/>
      <c r="EJ185" s="100"/>
      <c r="EK185" s="101" t="s">
        <v>286</v>
      </c>
      <c r="EL185" s="102" t="s">
        <v>286</v>
      </c>
      <c r="EM185" s="103" t="s">
        <v>286</v>
      </c>
      <c r="EN185" s="104" t="s">
        <v>286</v>
      </c>
      <c r="EO185" s="105" t="s">
        <v>286</v>
      </c>
      <c r="EQ185" s="96"/>
      <c r="ER185" s="286"/>
      <c r="ES185" s="97">
        <v>39576</v>
      </c>
      <c r="ET185" s="98" t="s">
        <v>519</v>
      </c>
      <c r="EU185" s="99">
        <v>38854</v>
      </c>
      <c r="EV185" s="100">
        <v>39576</v>
      </c>
      <c r="EW185" s="101" t="s">
        <v>880</v>
      </c>
      <c r="EX185" s="102" t="s">
        <v>619</v>
      </c>
      <c r="EY185" s="103" t="s">
        <v>531</v>
      </c>
      <c r="EZ185" s="104" t="s">
        <v>1354</v>
      </c>
      <c r="FA185" s="105" t="s">
        <v>881</v>
      </c>
      <c r="FB185" s="2" t="s">
        <v>286</v>
      </c>
      <c r="FC185" s="96"/>
      <c r="FD185" s="286"/>
      <c r="FE185" s="97" t="s">
        <v>286</v>
      </c>
      <c r="FF185" s="98" t="s">
        <v>286</v>
      </c>
      <c r="FG185" s="99" t="s">
        <v>286</v>
      </c>
      <c r="FH185" s="100" t="s">
        <v>286</v>
      </c>
      <c r="FI185" s="101" t="s">
        <v>286</v>
      </c>
      <c r="FJ185" s="102" t="s">
        <v>286</v>
      </c>
      <c r="FK185" s="103" t="s">
        <v>286</v>
      </c>
      <c r="FL185" s="104" t="s">
        <v>286</v>
      </c>
      <c r="FM185" s="105" t="s">
        <v>286</v>
      </c>
      <c r="FO185" s="96"/>
      <c r="FP185" s="286"/>
      <c r="FQ185" s="97" t="s">
        <v>286</v>
      </c>
      <c r="FR185" s="98" t="s">
        <v>286</v>
      </c>
      <c r="FS185" s="99" t="s">
        <v>286</v>
      </c>
      <c r="FT185" s="100" t="s">
        <v>286</v>
      </c>
      <c r="FU185" s="101" t="s">
        <v>286</v>
      </c>
      <c r="FV185" s="102" t="s">
        <v>286</v>
      </c>
      <c r="FW185" s="103" t="s">
        <v>286</v>
      </c>
      <c r="FX185" s="104" t="s">
        <v>286</v>
      </c>
      <c r="FY185" s="105" t="s">
        <v>286</v>
      </c>
      <c r="GA185" s="96"/>
      <c r="GB185" s="286"/>
      <c r="GC185" s="97" t="s">
        <v>286</v>
      </c>
      <c r="GD185" s="98" t="s">
        <v>286</v>
      </c>
      <c r="GE185" s="99" t="s">
        <v>286</v>
      </c>
      <c r="GF185" s="100" t="s">
        <v>286</v>
      </c>
      <c r="GG185" s="101" t="s">
        <v>286</v>
      </c>
      <c r="GH185" s="102" t="s">
        <v>286</v>
      </c>
      <c r="GI185" s="103" t="s">
        <v>286</v>
      </c>
      <c r="GJ185" s="104" t="s">
        <v>286</v>
      </c>
      <c r="GK185" s="105" t="s">
        <v>286</v>
      </c>
      <c r="GL185" s="2" t="s">
        <v>286</v>
      </c>
      <c r="GM185" s="96"/>
      <c r="GN185" s="286"/>
      <c r="GO185" s="97" t="str">
        <f t="shared" si="695"/>
        <v/>
      </c>
      <c r="GP185" s="98" t="str">
        <f t="shared" si="696"/>
        <v/>
      </c>
      <c r="GQ185" s="99" t="str">
        <f t="shared" si="697"/>
        <v/>
      </c>
      <c r="GR185" s="100" t="str">
        <f t="shared" si="698"/>
        <v/>
      </c>
      <c r="GS185" s="101" t="str">
        <f t="shared" si="699"/>
        <v/>
      </c>
      <c r="GT185" s="102" t="str">
        <f t="shared" si="700"/>
        <v/>
      </c>
      <c r="GU185" s="103" t="str">
        <f t="shared" si="701"/>
        <v/>
      </c>
      <c r="GV185" s="104" t="str">
        <f t="shared" si="702"/>
        <v/>
      </c>
      <c r="GW185" s="105" t="str">
        <f t="shared" si="703"/>
        <v/>
      </c>
      <c r="GX185" s="2" t="str">
        <f t="shared" si="704"/>
        <v/>
      </c>
      <c r="GY185" s="96"/>
      <c r="GZ185" s="286"/>
      <c r="HA185" s="97" t="str">
        <f t="shared" si="705"/>
        <v/>
      </c>
      <c r="HB185" s="98" t="str">
        <f t="shared" si="706"/>
        <v/>
      </c>
      <c r="HC185" s="293" t="str">
        <f t="shared" si="693"/>
        <v/>
      </c>
      <c r="HD185" s="293" t="str">
        <f t="shared" si="694"/>
        <v/>
      </c>
      <c r="HE185" s="101" t="str">
        <f t="shared" si="707"/>
        <v/>
      </c>
      <c r="HF185" s="102" t="str">
        <f t="shared" si="708"/>
        <v/>
      </c>
      <c r="HG185" s="103" t="str">
        <f t="shared" si="709"/>
        <v/>
      </c>
      <c r="HH185" s="104" t="str">
        <f t="shared" si="710"/>
        <v/>
      </c>
      <c r="HI185" s="105" t="str">
        <f t="shared" si="711"/>
        <v/>
      </c>
      <c r="HJ185" s="2" t="str">
        <f t="shared" si="712"/>
        <v/>
      </c>
      <c r="HK185" s="96"/>
      <c r="HL185" s="286"/>
      <c r="HM185" s="97" t="str">
        <f t="shared" si="713"/>
        <v/>
      </c>
      <c r="HN185" s="98" t="str">
        <f t="shared" si="714"/>
        <v/>
      </c>
      <c r="HO185" s="293" t="str">
        <f t="shared" si="672"/>
        <v/>
      </c>
      <c r="HP185" s="293" t="str">
        <f t="shared" si="673"/>
        <v/>
      </c>
      <c r="HQ185" s="101" t="str">
        <f t="shared" si="715"/>
        <v/>
      </c>
      <c r="HR185" s="102" t="str">
        <f t="shared" si="716"/>
        <v/>
      </c>
      <c r="HS185" s="103" t="str">
        <f t="shared" si="717"/>
        <v/>
      </c>
      <c r="HT185" s="104" t="str">
        <f t="shared" si="632"/>
        <v/>
      </c>
      <c r="HU185" s="105" t="str">
        <f t="shared" si="718"/>
        <v/>
      </c>
      <c r="HV185" s="2" t="str">
        <f t="shared" si="719"/>
        <v/>
      </c>
      <c r="HW185" s="96"/>
      <c r="HX185" s="286"/>
      <c r="HY185" s="97">
        <f t="shared" si="720"/>
        <v>44240</v>
      </c>
      <c r="HZ185" s="98" t="str">
        <f t="shared" si="721"/>
        <v>Conte II</v>
      </c>
      <c r="IA185" s="99">
        <v>43829</v>
      </c>
      <c r="IB185" s="100">
        <f>HY$3</f>
        <v>44240</v>
      </c>
      <c r="IC185" s="101" t="str">
        <f t="shared" si="722"/>
        <v>Gaetano Manfredi</v>
      </c>
      <c r="ID185" s="102" t="str">
        <f t="shared" si="723"/>
        <v>1964</v>
      </c>
      <c r="IE185" s="103" t="str">
        <f t="shared" si="724"/>
        <v>male</v>
      </c>
      <c r="IF185" s="104" t="str">
        <f t="shared" si="725"/>
        <v>it_independent01</v>
      </c>
      <c r="IG185" s="105" t="str">
        <f t="shared" si="726"/>
        <v>Manfredi_Gaetano_1964</v>
      </c>
      <c r="IH185" s="2" t="str">
        <f t="shared" si="727"/>
        <v/>
      </c>
      <c r="II185" s="96"/>
      <c r="IJ185" s="286" t="s">
        <v>2606</v>
      </c>
      <c r="IK185" s="291">
        <f t="shared" si="728"/>
        <v>44856</v>
      </c>
      <c r="IL185" s="292" t="str">
        <f t="shared" si="729"/>
        <v>Draghi I</v>
      </c>
      <c r="IM185" s="293">
        <f t="shared" si="730"/>
        <v>44240</v>
      </c>
      <c r="IN185" s="293">
        <f t="shared" si="731"/>
        <v>44856</v>
      </c>
      <c r="IO185" s="294" t="str">
        <f t="shared" si="732"/>
        <v>Maria Cristina Messa</v>
      </c>
      <c r="IP185" s="295" t="str">
        <f t="shared" si="733"/>
        <v>1961</v>
      </c>
      <c r="IQ185" s="296" t="str">
        <f t="shared" si="734"/>
        <v>female</v>
      </c>
      <c r="IR185" s="297" t="str">
        <f t="shared" si="735"/>
        <v>it_independent01</v>
      </c>
      <c r="IS185" s="298" t="str">
        <f t="shared" si="736"/>
        <v>Messa_Maria_1961</v>
      </c>
      <c r="IT185" s="299" t="str">
        <f t="shared" si="737"/>
        <v/>
      </c>
      <c r="IU185" s="300"/>
      <c r="IV185" s="286" t="s">
        <v>2651</v>
      </c>
      <c r="IW185" s="97">
        <f t="shared" si="738"/>
        <v>44926</v>
      </c>
      <c r="IX185" s="98" t="str">
        <f t="shared" si="739"/>
        <v>Meloni I</v>
      </c>
      <c r="IY185" s="293">
        <f t="shared" si="633"/>
        <v>44856</v>
      </c>
      <c r="IZ185" s="293">
        <f t="shared" si="634"/>
        <v>44926</v>
      </c>
      <c r="JA185" s="101" t="str">
        <f t="shared" si="740"/>
        <v>Anna Maria Bernini</v>
      </c>
      <c r="JB185" s="102" t="str">
        <f t="shared" si="741"/>
        <v>1965</v>
      </c>
      <c r="JC185" s="103" t="str">
        <f t="shared" si="742"/>
        <v>female</v>
      </c>
      <c r="JD185" s="104" t="str">
        <f t="shared" si="743"/>
        <v>it_fi01</v>
      </c>
      <c r="JE185" s="105" t="str">
        <f t="shared" si="744"/>
        <v>Bernini_Anna_1965</v>
      </c>
      <c r="JF185" s="2" t="str">
        <f t="shared" si="745"/>
        <v/>
      </c>
      <c r="JG185" s="96"/>
      <c r="JH185" s="286" t="s">
        <v>2731</v>
      </c>
      <c r="JI185" s="106" t="str">
        <f t="shared" si="746"/>
        <v/>
      </c>
      <c r="JJ185" s="107" t="str">
        <f t="shared" si="747"/>
        <v/>
      </c>
      <c r="JK185" s="99"/>
      <c r="JL185" s="100"/>
      <c r="JM185" s="108" t="str">
        <f t="shared" si="748"/>
        <v/>
      </c>
      <c r="JN185" s="109" t="str">
        <f t="shared" si="749"/>
        <v/>
      </c>
      <c r="JO185" s="110" t="str">
        <f t="shared" si="750"/>
        <v/>
      </c>
      <c r="JP185" s="104" t="str">
        <f t="shared" si="751"/>
        <v/>
      </c>
      <c r="JQ185" s="111" t="str">
        <f t="shared" si="752"/>
        <v/>
      </c>
      <c r="JR185" s="2" t="str">
        <f t="shared" si="753"/>
        <v/>
      </c>
      <c r="JS185" s="96"/>
      <c r="JT185" s="286"/>
      <c r="JU185" s="106" t="str">
        <f t="shared" si="754"/>
        <v/>
      </c>
      <c r="JV185" s="107" t="str">
        <f t="shared" si="755"/>
        <v/>
      </c>
      <c r="JW185" s="99"/>
      <c r="JX185" s="100"/>
      <c r="JY185" s="108" t="str">
        <f t="shared" si="756"/>
        <v/>
      </c>
      <c r="JZ185" s="109" t="str">
        <f t="shared" si="757"/>
        <v/>
      </c>
      <c r="KA185" s="110" t="str">
        <f t="shared" si="758"/>
        <v/>
      </c>
      <c r="KB185" s="104" t="str">
        <f t="shared" si="759"/>
        <v/>
      </c>
      <c r="KC185" s="111" t="str">
        <f t="shared" si="760"/>
        <v/>
      </c>
      <c r="KD185" s="2" t="str">
        <f t="shared" si="761"/>
        <v/>
      </c>
      <c r="KE185" s="96"/>
      <c r="KF185" s="286"/>
    </row>
    <row r="186" spans="1:292" ht="13.5" customHeight="1" x14ac:dyDescent="0.2">
      <c r="A186" s="21"/>
      <c r="B186" s="2" t="s">
        <v>364</v>
      </c>
      <c r="C186" s="2" t="s">
        <v>365</v>
      </c>
      <c r="E186" s="97">
        <v>33340</v>
      </c>
      <c r="F186" s="98" t="s">
        <v>288</v>
      </c>
      <c r="G186" s="99">
        <v>32711</v>
      </c>
      <c r="H186" s="100">
        <v>33340</v>
      </c>
      <c r="I186" s="101" t="s">
        <v>868</v>
      </c>
      <c r="J186" s="102" t="s">
        <v>709</v>
      </c>
      <c r="K186" s="103" t="s">
        <v>531</v>
      </c>
      <c r="L186" s="104" t="s">
        <v>1423</v>
      </c>
      <c r="M186" s="105" t="s">
        <v>869</v>
      </c>
      <c r="O186" s="96"/>
      <c r="P186" s="286"/>
      <c r="Q186" s="97">
        <v>33718</v>
      </c>
      <c r="R186" s="98" t="s">
        <v>507</v>
      </c>
      <c r="S186" s="99">
        <v>33340</v>
      </c>
      <c r="T186" s="100">
        <v>33718</v>
      </c>
      <c r="U186" s="101" t="s">
        <v>868</v>
      </c>
      <c r="V186" s="102" t="s">
        <v>709</v>
      </c>
      <c r="W186" s="103" t="s">
        <v>531</v>
      </c>
      <c r="X186" s="104" t="s">
        <v>1423</v>
      </c>
      <c r="Y186" s="105" t="s">
        <v>869</v>
      </c>
      <c r="Z186" s="2" t="s">
        <v>286</v>
      </c>
      <c r="AA186" s="96"/>
      <c r="AB186" s="286"/>
      <c r="AC186" s="97">
        <v>34056</v>
      </c>
      <c r="AD186" s="98" t="s">
        <v>508</v>
      </c>
      <c r="AE186" s="99">
        <v>33783</v>
      </c>
      <c r="AF186" s="100">
        <v>34056</v>
      </c>
      <c r="AG186" s="101" t="s">
        <v>870</v>
      </c>
      <c r="AH186" s="102" t="s">
        <v>541</v>
      </c>
      <c r="AI186" s="103" t="s">
        <v>531</v>
      </c>
      <c r="AJ186" s="104" t="s">
        <v>1434</v>
      </c>
      <c r="AK186" s="105" t="s">
        <v>871</v>
      </c>
      <c r="AM186" s="96"/>
      <c r="AN186" s="286"/>
      <c r="AO186" s="97">
        <v>34464</v>
      </c>
      <c r="AP186" s="98" t="s">
        <v>510</v>
      </c>
      <c r="AQ186" s="99">
        <v>34087</v>
      </c>
      <c r="AR186" s="100">
        <v>34464</v>
      </c>
      <c r="AS186" s="101" t="s">
        <v>872</v>
      </c>
      <c r="AT186" s="102" t="s">
        <v>709</v>
      </c>
      <c r="AU186" s="103" t="s">
        <v>531</v>
      </c>
      <c r="AV186" s="104" t="s">
        <v>1434</v>
      </c>
      <c r="AW186" s="105" t="s">
        <v>873</v>
      </c>
      <c r="AX186" s="2" t="s">
        <v>286</v>
      </c>
      <c r="AY186" s="96"/>
      <c r="AZ186" s="286"/>
      <c r="BA186" s="97">
        <v>34716</v>
      </c>
      <c r="BB186" s="98" t="s">
        <v>511</v>
      </c>
      <c r="BC186" s="99">
        <v>34464</v>
      </c>
      <c r="BD186" s="100">
        <v>34716</v>
      </c>
      <c r="BE186" s="101" t="s">
        <v>874</v>
      </c>
      <c r="BF186" s="102" t="s">
        <v>548</v>
      </c>
      <c r="BG186" s="103" t="s">
        <v>531</v>
      </c>
      <c r="BH186" s="104" t="s">
        <v>1357</v>
      </c>
      <c r="BI186" s="105" t="s">
        <v>875</v>
      </c>
      <c r="BJ186" s="2" t="s">
        <v>286</v>
      </c>
      <c r="BK186" s="96"/>
      <c r="BL186" s="286"/>
      <c r="BM186" s="97">
        <v>35202</v>
      </c>
      <c r="BN186" s="98" t="s">
        <v>512</v>
      </c>
      <c r="BO186" s="99">
        <v>34716</v>
      </c>
      <c r="BP186" s="100">
        <v>35202</v>
      </c>
      <c r="BQ186" s="101" t="s">
        <v>876</v>
      </c>
      <c r="BR186" s="102" t="s">
        <v>539</v>
      </c>
      <c r="BS186" s="103" t="s">
        <v>531</v>
      </c>
      <c r="BT186" s="104" t="s">
        <v>1434</v>
      </c>
      <c r="BU186" s="105" t="s">
        <v>877</v>
      </c>
      <c r="BV186" s="2" t="s">
        <v>286</v>
      </c>
      <c r="BW186" s="96"/>
      <c r="BX186" s="286"/>
      <c r="BY186" s="97" t="s">
        <v>286</v>
      </c>
      <c r="BZ186" s="98" t="s">
        <v>286</v>
      </c>
      <c r="CA186" s="99" t="s">
        <v>286</v>
      </c>
      <c r="CB186" s="100" t="s">
        <v>286</v>
      </c>
      <c r="CC186" s="101" t="s">
        <v>286</v>
      </c>
      <c r="CD186" s="102" t="s">
        <v>286</v>
      </c>
      <c r="CE186" s="103" t="s">
        <v>286</v>
      </c>
      <c r="CF186" s="104" t="s">
        <v>286</v>
      </c>
      <c r="CG186" s="105" t="s">
        <v>286</v>
      </c>
      <c r="CH186" s="2" t="s">
        <v>286</v>
      </c>
      <c r="CI186" s="96"/>
      <c r="CJ186" s="286"/>
      <c r="CK186" s="97">
        <v>36516</v>
      </c>
      <c r="CL186" s="98" t="s">
        <v>514</v>
      </c>
      <c r="CM186" s="99">
        <v>36089</v>
      </c>
      <c r="CN186" s="100">
        <v>36516</v>
      </c>
      <c r="CO186" s="101" t="s">
        <v>878</v>
      </c>
      <c r="CP186" s="102" t="s">
        <v>558</v>
      </c>
      <c r="CQ186" s="103" t="s">
        <v>531</v>
      </c>
      <c r="CR186" s="104" t="s">
        <v>1372</v>
      </c>
      <c r="CS186" s="105" t="s">
        <v>879</v>
      </c>
      <c r="CT186" s="2" t="s">
        <v>286</v>
      </c>
      <c r="CU186" s="96"/>
      <c r="CV186" s="286"/>
      <c r="CW186" s="97">
        <v>36641</v>
      </c>
      <c r="CX186" s="98" t="s">
        <v>515</v>
      </c>
      <c r="CY186" s="99">
        <v>36516</v>
      </c>
      <c r="CZ186" s="100">
        <v>36641</v>
      </c>
      <c r="DA186" s="101" t="s">
        <v>878</v>
      </c>
      <c r="DB186" s="102" t="s">
        <v>558</v>
      </c>
      <c r="DC186" s="103" t="s">
        <v>531</v>
      </c>
      <c r="DD186" s="104" t="s">
        <v>1372</v>
      </c>
      <c r="DE186" s="105" t="s">
        <v>879</v>
      </c>
      <c r="DF186" s="2" t="s">
        <v>286</v>
      </c>
      <c r="DG186" s="96"/>
      <c r="DH186" s="286"/>
      <c r="DI186" s="97">
        <v>37053</v>
      </c>
      <c r="DJ186" s="98" t="s">
        <v>516</v>
      </c>
      <c r="DK186" s="99">
        <v>36641</v>
      </c>
      <c r="DL186" s="100">
        <v>36924</v>
      </c>
      <c r="DM186" s="101" t="s">
        <v>878</v>
      </c>
      <c r="DN186" s="102" t="s">
        <v>558</v>
      </c>
      <c r="DO186" s="103" t="s">
        <v>531</v>
      </c>
      <c r="DP186" s="104" t="s">
        <v>1372</v>
      </c>
      <c r="DQ186" s="105" t="s">
        <v>879</v>
      </c>
      <c r="DR186" s="2" t="s">
        <v>286</v>
      </c>
      <c r="DS186" s="96"/>
      <c r="DT186" s="286"/>
      <c r="DU186" s="97" t="s">
        <v>286</v>
      </c>
      <c r="DV186" s="98" t="s">
        <v>286</v>
      </c>
      <c r="DW186" s="99" t="s">
        <v>286</v>
      </c>
      <c r="DX186" s="100" t="s">
        <v>286</v>
      </c>
      <c r="DY186" s="101" t="s">
        <v>286</v>
      </c>
      <c r="DZ186" s="102" t="s">
        <v>286</v>
      </c>
      <c r="EA186" s="103" t="s">
        <v>286</v>
      </c>
      <c r="EB186" s="104" t="s">
        <v>286</v>
      </c>
      <c r="EC186" s="105" t="s">
        <v>286</v>
      </c>
      <c r="EE186" s="96"/>
      <c r="EF186" s="286"/>
      <c r="EG186" s="97" t="s">
        <v>286</v>
      </c>
      <c r="EH186" s="98" t="s">
        <v>286</v>
      </c>
      <c r="EI186" s="99" t="s">
        <v>286</v>
      </c>
      <c r="EJ186" s="100" t="s">
        <v>286</v>
      </c>
      <c r="EK186" s="101" t="s">
        <v>286</v>
      </c>
      <c r="EL186" s="102" t="s">
        <v>286</v>
      </c>
      <c r="EM186" s="103" t="s">
        <v>286</v>
      </c>
      <c r="EN186" s="104" t="s">
        <v>286</v>
      </c>
      <c r="EO186" s="105" t="s">
        <v>286</v>
      </c>
      <c r="EQ186" s="96"/>
      <c r="ER186" s="286"/>
      <c r="ES186" s="97" t="s">
        <v>286</v>
      </c>
      <c r="ET186" s="98" t="s">
        <v>286</v>
      </c>
      <c r="EU186" s="99"/>
      <c r="EV186" s="100"/>
      <c r="EW186" s="101" t="s">
        <v>286</v>
      </c>
      <c r="EX186" s="102" t="s">
        <v>286</v>
      </c>
      <c r="EY186" s="103" t="s">
        <v>286</v>
      </c>
      <c r="EZ186" s="104" t="s">
        <v>286</v>
      </c>
      <c r="FA186" s="105" t="s">
        <v>286</v>
      </c>
      <c r="FB186" s="2" t="s">
        <v>286</v>
      </c>
      <c r="FC186" s="96"/>
      <c r="FD186" s="286"/>
      <c r="FE186" s="97" t="s">
        <v>286</v>
      </c>
      <c r="FF186" s="98" t="s">
        <v>286</v>
      </c>
      <c r="FG186" s="99" t="s">
        <v>286</v>
      </c>
      <c r="FH186" s="100" t="s">
        <v>286</v>
      </c>
      <c r="FI186" s="101" t="s">
        <v>286</v>
      </c>
      <c r="FJ186" s="102" t="s">
        <v>286</v>
      </c>
      <c r="FK186" s="103" t="s">
        <v>286</v>
      </c>
      <c r="FL186" s="104" t="s">
        <v>286</v>
      </c>
      <c r="FM186" s="105" t="s">
        <v>286</v>
      </c>
      <c r="FO186" s="96"/>
      <c r="FP186" s="286"/>
      <c r="FQ186" s="97" t="s">
        <v>286</v>
      </c>
      <c r="FR186" s="98" t="s">
        <v>286</v>
      </c>
      <c r="FS186" s="99" t="s">
        <v>286</v>
      </c>
      <c r="FT186" s="100" t="s">
        <v>286</v>
      </c>
      <c r="FU186" s="101" t="s">
        <v>286</v>
      </c>
      <c r="FV186" s="102" t="s">
        <v>286</v>
      </c>
      <c r="FW186" s="103" t="s">
        <v>286</v>
      </c>
      <c r="FX186" s="104" t="s">
        <v>286</v>
      </c>
      <c r="FY186" s="105" t="s">
        <v>286</v>
      </c>
      <c r="GA186" s="96"/>
      <c r="GB186" s="286"/>
      <c r="GC186" s="97" t="s">
        <v>286</v>
      </c>
      <c r="GD186" s="98" t="s">
        <v>286</v>
      </c>
      <c r="GE186" s="99" t="s">
        <v>286</v>
      </c>
      <c r="GF186" s="100" t="s">
        <v>286</v>
      </c>
      <c r="GG186" s="101" t="s">
        <v>286</v>
      </c>
      <c r="GH186" s="102" t="s">
        <v>286</v>
      </c>
      <c r="GI186" s="103" t="s">
        <v>286</v>
      </c>
      <c r="GJ186" s="104" t="s">
        <v>286</v>
      </c>
      <c r="GK186" s="105" t="s">
        <v>286</v>
      </c>
      <c r="GL186" s="2" t="s">
        <v>286</v>
      </c>
      <c r="GM186" s="96"/>
      <c r="GN186" s="286"/>
      <c r="GO186" s="97" t="str">
        <f t="shared" si="695"/>
        <v/>
      </c>
      <c r="GP186" s="98" t="str">
        <f t="shared" si="696"/>
        <v/>
      </c>
      <c r="GQ186" s="99" t="str">
        <f t="shared" si="697"/>
        <v/>
      </c>
      <c r="GR186" s="100" t="str">
        <f t="shared" si="698"/>
        <v/>
      </c>
      <c r="GS186" s="101" t="str">
        <f t="shared" si="699"/>
        <v/>
      </c>
      <c r="GT186" s="102" t="str">
        <f t="shared" si="700"/>
        <v/>
      </c>
      <c r="GU186" s="103" t="str">
        <f t="shared" si="701"/>
        <v/>
      </c>
      <c r="GV186" s="104" t="str">
        <f t="shared" si="702"/>
        <v/>
      </c>
      <c r="GW186" s="105" t="str">
        <f t="shared" si="703"/>
        <v/>
      </c>
      <c r="GX186" s="2" t="str">
        <f t="shared" si="704"/>
        <v/>
      </c>
      <c r="GY186" s="96"/>
      <c r="GZ186" s="286"/>
      <c r="HA186" s="97" t="str">
        <f t="shared" si="705"/>
        <v/>
      </c>
      <c r="HB186" s="98" t="str">
        <f t="shared" si="706"/>
        <v/>
      </c>
      <c r="HC186" s="293" t="str">
        <f t="shared" si="693"/>
        <v/>
      </c>
      <c r="HD186" s="293" t="str">
        <f t="shared" si="694"/>
        <v/>
      </c>
      <c r="HE186" s="101" t="str">
        <f t="shared" si="707"/>
        <v/>
      </c>
      <c r="HF186" s="102" t="str">
        <f t="shared" si="708"/>
        <v/>
      </c>
      <c r="HG186" s="103" t="str">
        <f t="shared" si="709"/>
        <v/>
      </c>
      <c r="HH186" s="104" t="str">
        <f t="shared" si="710"/>
        <v/>
      </c>
      <c r="HI186" s="105" t="str">
        <f t="shared" si="711"/>
        <v/>
      </c>
      <c r="HJ186" s="2" t="str">
        <f t="shared" si="712"/>
        <v/>
      </c>
      <c r="HK186" s="96"/>
      <c r="HL186" s="286"/>
      <c r="HM186" s="97" t="str">
        <f t="shared" si="713"/>
        <v/>
      </c>
      <c r="HN186" s="98" t="str">
        <f t="shared" si="714"/>
        <v/>
      </c>
      <c r="HO186" s="293" t="str">
        <f t="shared" si="672"/>
        <v/>
      </c>
      <c r="HP186" s="293" t="str">
        <f t="shared" si="673"/>
        <v/>
      </c>
      <c r="HQ186" s="101" t="str">
        <f t="shared" si="715"/>
        <v/>
      </c>
      <c r="HR186" s="102" t="str">
        <f t="shared" si="716"/>
        <v/>
      </c>
      <c r="HS186" s="103" t="str">
        <f t="shared" si="717"/>
        <v/>
      </c>
      <c r="HT186" s="104" t="str">
        <f t="shared" si="632"/>
        <v/>
      </c>
      <c r="HU186" s="105" t="str">
        <f t="shared" si="718"/>
        <v/>
      </c>
      <c r="HV186" s="2" t="str">
        <f t="shared" si="719"/>
        <v/>
      </c>
      <c r="HW186" s="96"/>
      <c r="HX186" s="286"/>
      <c r="HY186" s="97" t="str">
        <f t="shared" si="720"/>
        <v/>
      </c>
      <c r="HZ186" s="98" t="str">
        <f t="shared" si="721"/>
        <v/>
      </c>
      <c r="IA186" s="293" t="str">
        <f t="shared" ref="IA186" si="762">IF(IC186="","",HY$2)</f>
        <v/>
      </c>
      <c r="IB186" s="293" t="str">
        <f t="shared" ref="IB186" si="763">IF(IC186="","",HY$3)</f>
        <v/>
      </c>
      <c r="IC186" s="101" t="str">
        <f t="shared" si="722"/>
        <v/>
      </c>
      <c r="ID186" s="102" t="str">
        <f t="shared" si="723"/>
        <v/>
      </c>
      <c r="IE186" s="103" t="str">
        <f t="shared" si="724"/>
        <v/>
      </c>
      <c r="IF186" s="104" t="str">
        <f t="shared" si="725"/>
        <v/>
      </c>
      <c r="IG186" s="105" t="str">
        <f t="shared" si="726"/>
        <v/>
      </c>
      <c r="IH186" s="2" t="str">
        <f t="shared" si="727"/>
        <v/>
      </c>
      <c r="II186" s="96"/>
      <c r="IJ186" s="286"/>
      <c r="IK186" s="291" t="str">
        <f t="shared" si="728"/>
        <v/>
      </c>
      <c r="IL186" s="292" t="str">
        <f t="shared" si="729"/>
        <v/>
      </c>
      <c r="IM186" s="293" t="str">
        <f t="shared" si="730"/>
        <v/>
      </c>
      <c r="IN186" s="293" t="str">
        <f t="shared" si="731"/>
        <v/>
      </c>
      <c r="IO186" s="294" t="str">
        <f t="shared" si="732"/>
        <v/>
      </c>
      <c r="IP186" s="295" t="str">
        <f t="shared" si="733"/>
        <v/>
      </c>
      <c r="IQ186" s="296" t="str">
        <f t="shared" si="734"/>
        <v/>
      </c>
      <c r="IR186" s="297" t="str">
        <f t="shared" si="735"/>
        <v/>
      </c>
      <c r="IS186" s="298" t="str">
        <f t="shared" si="736"/>
        <v/>
      </c>
      <c r="IT186" s="299" t="str">
        <f t="shared" si="737"/>
        <v/>
      </c>
      <c r="IU186" s="300"/>
      <c r="IV186" s="286"/>
      <c r="IW186" s="97" t="str">
        <f t="shared" si="738"/>
        <v/>
      </c>
      <c r="IX186" s="98" t="str">
        <f t="shared" si="739"/>
        <v/>
      </c>
      <c r="IY186" s="293" t="str">
        <f t="shared" si="633"/>
        <v/>
      </c>
      <c r="IZ186" s="293" t="str">
        <f t="shared" si="634"/>
        <v/>
      </c>
      <c r="JA186" s="101" t="str">
        <f t="shared" si="740"/>
        <v/>
      </c>
      <c r="JB186" s="102" t="str">
        <f t="shared" si="741"/>
        <v/>
      </c>
      <c r="JC186" s="103" t="str">
        <f t="shared" si="742"/>
        <v/>
      </c>
      <c r="JD186" s="104" t="str">
        <f t="shared" si="743"/>
        <v/>
      </c>
      <c r="JE186" s="105" t="str">
        <f t="shared" si="744"/>
        <v/>
      </c>
      <c r="JF186" s="2" t="str">
        <f t="shared" si="745"/>
        <v/>
      </c>
      <c r="JG186" s="96"/>
      <c r="JH186" s="286"/>
      <c r="JI186" s="106" t="str">
        <f t="shared" si="746"/>
        <v/>
      </c>
      <c r="JJ186" s="107" t="str">
        <f t="shared" si="747"/>
        <v/>
      </c>
      <c r="JK186" s="99"/>
      <c r="JL186" s="100"/>
      <c r="JM186" s="108" t="str">
        <f t="shared" si="748"/>
        <v/>
      </c>
      <c r="JN186" s="109" t="str">
        <f t="shared" si="749"/>
        <v/>
      </c>
      <c r="JO186" s="110" t="str">
        <f t="shared" si="750"/>
        <v/>
      </c>
      <c r="JP186" s="104" t="str">
        <f t="shared" si="751"/>
        <v/>
      </c>
      <c r="JQ186" s="111" t="str">
        <f t="shared" si="752"/>
        <v/>
      </c>
      <c r="JR186" s="2" t="str">
        <f t="shared" si="753"/>
        <v/>
      </c>
      <c r="JS186" s="96"/>
      <c r="JT186" s="286"/>
      <c r="JU186" s="106" t="str">
        <f t="shared" si="754"/>
        <v/>
      </c>
      <c r="JV186" s="107" t="str">
        <f t="shared" si="755"/>
        <v/>
      </c>
      <c r="JW186" s="99"/>
      <c r="JX186" s="100"/>
      <c r="JY186" s="108" t="str">
        <f t="shared" si="756"/>
        <v/>
      </c>
      <c r="JZ186" s="109" t="str">
        <f t="shared" si="757"/>
        <v/>
      </c>
      <c r="KA186" s="110" t="str">
        <f t="shared" si="758"/>
        <v/>
      </c>
      <c r="KB186" s="104" t="str">
        <f t="shared" si="759"/>
        <v/>
      </c>
      <c r="KC186" s="111" t="str">
        <f t="shared" si="760"/>
        <v/>
      </c>
      <c r="KD186" s="2" t="str">
        <f t="shared" si="761"/>
        <v/>
      </c>
      <c r="KE186" s="96"/>
      <c r="KF186" s="286"/>
    </row>
    <row r="187" spans="1:292" ht="13.5" customHeight="1" x14ac:dyDescent="0.2">
      <c r="A187" s="21"/>
      <c r="B187" s="2" t="s">
        <v>364</v>
      </c>
      <c r="C187" s="2" t="s">
        <v>365</v>
      </c>
      <c r="E187" s="97" t="s">
        <v>286</v>
      </c>
      <c r="F187" s="98" t="s">
        <v>286</v>
      </c>
      <c r="G187" s="99"/>
      <c r="H187" s="100"/>
      <c r="I187" s="101" t="s">
        <v>286</v>
      </c>
      <c r="J187" s="102" t="s">
        <v>286</v>
      </c>
      <c r="K187" s="103" t="s">
        <v>286</v>
      </c>
      <c r="L187" s="104" t="s">
        <v>286</v>
      </c>
      <c r="M187" s="105" t="s">
        <v>286</v>
      </c>
      <c r="O187" s="96"/>
      <c r="P187" s="286"/>
      <c r="Q187" s="97" t="s">
        <v>286</v>
      </c>
      <c r="R187" s="98" t="s">
        <v>286</v>
      </c>
      <c r="S187" s="99"/>
      <c r="T187" s="100"/>
      <c r="U187" s="101" t="s">
        <v>286</v>
      </c>
      <c r="V187" s="102" t="s">
        <v>286</v>
      </c>
      <c r="W187" s="103" t="s">
        <v>286</v>
      </c>
      <c r="X187" s="104" t="s">
        <v>286</v>
      </c>
      <c r="Y187" s="105" t="s">
        <v>286</v>
      </c>
      <c r="Z187" s="2" t="s">
        <v>286</v>
      </c>
      <c r="AA187" s="96"/>
      <c r="AB187" s="286"/>
      <c r="AC187" s="97" t="s">
        <v>286</v>
      </c>
      <c r="AD187" s="98" t="s">
        <v>286</v>
      </c>
      <c r="AE187" s="99"/>
      <c r="AF187" s="100"/>
      <c r="AG187" s="101" t="s">
        <v>286</v>
      </c>
      <c r="AH187" s="102" t="s">
        <v>286</v>
      </c>
      <c r="AI187" s="103" t="s">
        <v>286</v>
      </c>
      <c r="AJ187" s="104" t="s">
        <v>286</v>
      </c>
      <c r="AK187" s="105" t="s">
        <v>286</v>
      </c>
      <c r="AM187" s="96"/>
      <c r="AN187" s="286"/>
      <c r="AO187" s="97" t="s">
        <v>286</v>
      </c>
      <c r="AP187" s="98" t="s">
        <v>286</v>
      </c>
      <c r="AQ187" s="99"/>
      <c r="AR187" s="100"/>
      <c r="AS187" s="101" t="s">
        <v>286</v>
      </c>
      <c r="AT187" s="102" t="s">
        <v>286</v>
      </c>
      <c r="AU187" s="103" t="s">
        <v>286</v>
      </c>
      <c r="AV187" s="104" t="s">
        <v>286</v>
      </c>
      <c r="AW187" s="105" t="s">
        <v>286</v>
      </c>
      <c r="AX187" s="2" t="s">
        <v>286</v>
      </c>
      <c r="AY187" s="96"/>
      <c r="AZ187" s="286"/>
      <c r="BA187" s="97" t="s">
        <v>286</v>
      </c>
      <c r="BB187" s="98" t="s">
        <v>286</v>
      </c>
      <c r="BC187" s="99"/>
      <c r="BD187" s="100"/>
      <c r="BE187" s="101" t="s">
        <v>286</v>
      </c>
      <c r="BF187" s="102" t="s">
        <v>286</v>
      </c>
      <c r="BG187" s="103" t="s">
        <v>286</v>
      </c>
      <c r="BH187" s="104" t="s">
        <v>286</v>
      </c>
      <c r="BI187" s="105" t="s">
        <v>286</v>
      </c>
      <c r="BJ187" s="2" t="s">
        <v>286</v>
      </c>
      <c r="BK187" s="96"/>
      <c r="BL187" s="286"/>
      <c r="BM187" s="97" t="s">
        <v>286</v>
      </c>
      <c r="BN187" s="98" t="s">
        <v>286</v>
      </c>
      <c r="BO187" s="99"/>
      <c r="BP187" s="100"/>
      <c r="BQ187" s="101" t="s">
        <v>286</v>
      </c>
      <c r="BR187" s="102" t="s">
        <v>286</v>
      </c>
      <c r="BS187" s="103" t="s">
        <v>286</v>
      </c>
      <c r="BT187" s="104" t="s">
        <v>286</v>
      </c>
      <c r="BU187" s="105" t="s">
        <v>286</v>
      </c>
      <c r="BV187" s="2" t="s">
        <v>286</v>
      </c>
      <c r="BW187" s="96"/>
      <c r="BX187" s="286"/>
      <c r="BY187" s="97" t="s">
        <v>286</v>
      </c>
      <c r="BZ187" s="98" t="s">
        <v>286</v>
      </c>
      <c r="CA187" s="99"/>
      <c r="CB187" s="100"/>
      <c r="CC187" s="101" t="s">
        <v>286</v>
      </c>
      <c r="CD187" s="102" t="s">
        <v>286</v>
      </c>
      <c r="CE187" s="103" t="s">
        <v>286</v>
      </c>
      <c r="CF187" s="104" t="s">
        <v>286</v>
      </c>
      <c r="CG187" s="105" t="s">
        <v>286</v>
      </c>
      <c r="CH187" s="2" t="s">
        <v>286</v>
      </c>
      <c r="CI187" s="96"/>
      <c r="CJ187" s="286"/>
      <c r="CK187" s="97" t="s">
        <v>286</v>
      </c>
      <c r="CL187" s="98" t="s">
        <v>286</v>
      </c>
      <c r="CM187" s="99"/>
      <c r="CN187" s="100"/>
      <c r="CO187" s="101" t="s">
        <v>286</v>
      </c>
      <c r="CP187" s="102" t="s">
        <v>286</v>
      </c>
      <c r="CQ187" s="103" t="s">
        <v>286</v>
      </c>
      <c r="CR187" s="104" t="s">
        <v>286</v>
      </c>
      <c r="CS187" s="105" t="s">
        <v>286</v>
      </c>
      <c r="CT187" s="2" t="s">
        <v>286</v>
      </c>
      <c r="CU187" s="96"/>
      <c r="CV187" s="286"/>
      <c r="CW187" s="97" t="s">
        <v>286</v>
      </c>
      <c r="CX187" s="98" t="s">
        <v>286</v>
      </c>
      <c r="CY187" s="99"/>
      <c r="CZ187" s="100"/>
      <c r="DA187" s="101" t="s">
        <v>286</v>
      </c>
      <c r="DB187" s="102" t="s">
        <v>286</v>
      </c>
      <c r="DC187" s="103" t="s">
        <v>286</v>
      </c>
      <c r="DD187" s="104" t="s">
        <v>286</v>
      </c>
      <c r="DE187" s="105" t="s">
        <v>286</v>
      </c>
      <c r="DF187" s="2" t="s">
        <v>286</v>
      </c>
      <c r="DG187" s="96"/>
      <c r="DH187" s="286"/>
      <c r="DI187" s="97">
        <v>37053</v>
      </c>
      <c r="DJ187" s="98" t="s">
        <v>516</v>
      </c>
      <c r="DK187" s="99">
        <v>36924</v>
      </c>
      <c r="DL187" s="100">
        <v>37053</v>
      </c>
      <c r="DM187" s="101" t="s">
        <v>534</v>
      </c>
      <c r="DN187" s="102" t="s">
        <v>555</v>
      </c>
      <c r="DO187" s="103" t="s">
        <v>531</v>
      </c>
      <c r="DP187" s="104" t="s">
        <v>1434</v>
      </c>
      <c r="DQ187" s="105" t="s">
        <v>556</v>
      </c>
      <c r="DR187" s="2" t="s">
        <v>286</v>
      </c>
      <c r="DS187" s="96"/>
      <c r="DT187" s="286"/>
      <c r="DU187" s="97" t="s">
        <v>286</v>
      </c>
      <c r="DV187" s="98" t="s">
        <v>286</v>
      </c>
      <c r="DW187" s="99" t="s">
        <v>286</v>
      </c>
      <c r="DX187" s="100" t="s">
        <v>286</v>
      </c>
      <c r="DY187" s="101" t="s">
        <v>286</v>
      </c>
      <c r="DZ187" s="102" t="s">
        <v>286</v>
      </c>
      <c r="EA187" s="103" t="s">
        <v>286</v>
      </c>
      <c r="EB187" s="104" t="s">
        <v>286</v>
      </c>
      <c r="EC187" s="105" t="s">
        <v>286</v>
      </c>
      <c r="EE187" s="96"/>
      <c r="EF187" s="286"/>
      <c r="EG187" s="97" t="s">
        <v>286</v>
      </c>
      <c r="EH187" s="98" t="s">
        <v>286</v>
      </c>
      <c r="EI187" s="99" t="s">
        <v>286</v>
      </c>
      <c r="EJ187" s="100" t="s">
        <v>286</v>
      </c>
      <c r="EK187" s="101" t="s">
        <v>286</v>
      </c>
      <c r="EL187" s="102" t="s">
        <v>286</v>
      </c>
      <c r="EM187" s="103" t="s">
        <v>286</v>
      </c>
      <c r="EN187" s="104" t="s">
        <v>286</v>
      </c>
      <c r="EO187" s="105" t="s">
        <v>286</v>
      </c>
      <c r="EQ187" s="96"/>
      <c r="ER187" s="286"/>
      <c r="ES187" s="97" t="s">
        <v>286</v>
      </c>
      <c r="ET187" s="98" t="s">
        <v>286</v>
      </c>
      <c r="EU187" s="99" t="s">
        <v>286</v>
      </c>
      <c r="EV187" s="100" t="s">
        <v>286</v>
      </c>
      <c r="EW187" s="101" t="s">
        <v>286</v>
      </c>
      <c r="EX187" s="102" t="s">
        <v>286</v>
      </c>
      <c r="EY187" s="103" t="s">
        <v>286</v>
      </c>
      <c r="EZ187" s="104" t="s">
        <v>286</v>
      </c>
      <c r="FA187" s="105" t="s">
        <v>286</v>
      </c>
      <c r="FB187" s="2" t="s">
        <v>286</v>
      </c>
      <c r="FC187" s="96"/>
      <c r="FD187" s="286"/>
      <c r="FE187" s="97" t="s">
        <v>286</v>
      </c>
      <c r="FF187" s="98" t="s">
        <v>286</v>
      </c>
      <c r="FG187" s="99" t="s">
        <v>286</v>
      </c>
      <c r="FH187" s="100" t="s">
        <v>286</v>
      </c>
      <c r="FI187" s="101" t="s">
        <v>286</v>
      </c>
      <c r="FJ187" s="102" t="s">
        <v>286</v>
      </c>
      <c r="FK187" s="103" t="s">
        <v>286</v>
      </c>
      <c r="FL187" s="104" t="s">
        <v>286</v>
      </c>
      <c r="FM187" s="105" t="s">
        <v>286</v>
      </c>
      <c r="FO187" s="96"/>
      <c r="FP187" s="286"/>
      <c r="FQ187" s="97" t="s">
        <v>286</v>
      </c>
      <c r="FR187" s="98" t="s">
        <v>286</v>
      </c>
      <c r="FS187" s="99" t="s">
        <v>286</v>
      </c>
      <c r="FT187" s="100" t="s">
        <v>286</v>
      </c>
      <c r="FU187" s="101" t="s">
        <v>286</v>
      </c>
      <c r="FV187" s="102" t="s">
        <v>286</v>
      </c>
      <c r="FW187" s="103" t="s">
        <v>286</v>
      </c>
      <c r="FX187" s="104" t="s">
        <v>286</v>
      </c>
      <c r="FY187" s="105" t="s">
        <v>286</v>
      </c>
      <c r="GA187" s="96"/>
      <c r="GB187" s="286"/>
      <c r="GC187" s="97" t="s">
        <v>286</v>
      </c>
      <c r="GD187" s="98" t="s">
        <v>286</v>
      </c>
      <c r="GE187" s="99" t="s">
        <v>286</v>
      </c>
      <c r="GF187" s="100" t="s">
        <v>286</v>
      </c>
      <c r="GG187" s="101" t="s">
        <v>286</v>
      </c>
      <c r="GH187" s="102" t="s">
        <v>286</v>
      </c>
      <c r="GI187" s="103" t="s">
        <v>286</v>
      </c>
      <c r="GJ187" s="104" t="s">
        <v>286</v>
      </c>
      <c r="GK187" s="105" t="s">
        <v>286</v>
      </c>
      <c r="GL187" s="2" t="s">
        <v>286</v>
      </c>
      <c r="GM187" s="96"/>
      <c r="GN187" s="286"/>
      <c r="GO187" s="97" t="str">
        <f t="shared" si="695"/>
        <v/>
      </c>
      <c r="GP187" s="98" t="str">
        <f t="shared" si="696"/>
        <v/>
      </c>
      <c r="GQ187" s="99" t="str">
        <f t="shared" si="697"/>
        <v/>
      </c>
      <c r="GR187" s="100" t="str">
        <f t="shared" si="698"/>
        <v/>
      </c>
      <c r="GS187" s="101" t="str">
        <f t="shared" si="699"/>
        <v/>
      </c>
      <c r="GT187" s="102" t="str">
        <f t="shared" si="700"/>
        <v/>
      </c>
      <c r="GU187" s="103" t="str">
        <f t="shared" si="701"/>
        <v/>
      </c>
      <c r="GV187" s="104" t="str">
        <f t="shared" si="702"/>
        <v/>
      </c>
      <c r="GW187" s="105" t="str">
        <f t="shared" si="703"/>
        <v/>
      </c>
      <c r="GX187" s="2" t="str">
        <f t="shared" si="704"/>
        <v/>
      </c>
      <c r="GY187" s="96"/>
      <c r="GZ187" s="286"/>
      <c r="HA187" s="97" t="str">
        <f t="shared" si="705"/>
        <v/>
      </c>
      <c r="HB187" s="98" t="str">
        <f t="shared" si="706"/>
        <v/>
      </c>
      <c r="HC187" s="293" t="str">
        <f t="shared" si="693"/>
        <v/>
      </c>
      <c r="HD187" s="293" t="str">
        <f t="shared" si="694"/>
        <v/>
      </c>
      <c r="HE187" s="101" t="str">
        <f t="shared" si="707"/>
        <v/>
      </c>
      <c r="HF187" s="102" t="str">
        <f t="shared" si="708"/>
        <v/>
      </c>
      <c r="HG187" s="103" t="str">
        <f t="shared" si="709"/>
        <v/>
      </c>
      <c r="HH187" s="104" t="str">
        <f t="shared" si="710"/>
        <v/>
      </c>
      <c r="HI187" s="105" t="str">
        <f t="shared" si="711"/>
        <v/>
      </c>
      <c r="HJ187" s="2" t="str">
        <f t="shared" si="712"/>
        <v/>
      </c>
      <c r="HK187" s="96"/>
      <c r="HL187" s="286"/>
      <c r="HM187" s="97" t="str">
        <f t="shared" si="713"/>
        <v/>
      </c>
      <c r="HN187" s="98" t="str">
        <f t="shared" si="714"/>
        <v/>
      </c>
      <c r="HO187" s="293" t="str">
        <f t="shared" si="672"/>
        <v/>
      </c>
      <c r="HP187" s="293" t="str">
        <f t="shared" si="673"/>
        <v/>
      </c>
      <c r="HQ187" s="101" t="str">
        <f t="shared" si="715"/>
        <v/>
      </c>
      <c r="HR187" s="102" t="str">
        <f t="shared" si="716"/>
        <v/>
      </c>
      <c r="HS187" s="103" t="str">
        <f t="shared" si="717"/>
        <v/>
      </c>
      <c r="HT187" s="104" t="str">
        <f t="shared" si="632"/>
        <v/>
      </c>
      <c r="HU187" s="105" t="str">
        <f t="shared" si="718"/>
        <v/>
      </c>
      <c r="HV187" s="2" t="str">
        <f t="shared" si="719"/>
        <v/>
      </c>
      <c r="HW187" s="96"/>
      <c r="HX187" s="286"/>
      <c r="HY187" s="97" t="str">
        <f t="shared" si="720"/>
        <v/>
      </c>
      <c r="HZ187" s="98" t="str">
        <f t="shared" si="721"/>
        <v/>
      </c>
      <c r="IA187" s="293" t="str">
        <f t="shared" ref="IA187:IA190" si="764">IF(IC187="","",HY$2)</f>
        <v/>
      </c>
      <c r="IB187" s="293" t="str">
        <f t="shared" ref="IB187:IB190" si="765">IF(IC187="","",HY$3)</f>
        <v/>
      </c>
      <c r="IC187" s="101" t="str">
        <f t="shared" si="722"/>
        <v/>
      </c>
      <c r="ID187" s="102" t="str">
        <f t="shared" si="723"/>
        <v/>
      </c>
      <c r="IE187" s="103" t="str">
        <f t="shared" si="724"/>
        <v/>
      </c>
      <c r="IF187" s="104" t="str">
        <f t="shared" si="725"/>
        <v/>
      </c>
      <c r="IG187" s="105" t="str">
        <f t="shared" si="726"/>
        <v/>
      </c>
      <c r="IH187" s="2" t="str">
        <f t="shared" si="727"/>
        <v/>
      </c>
      <c r="II187" s="96"/>
      <c r="IJ187" s="286"/>
      <c r="IK187" s="291" t="str">
        <f t="shared" si="728"/>
        <v/>
      </c>
      <c r="IL187" s="292" t="str">
        <f t="shared" si="729"/>
        <v/>
      </c>
      <c r="IM187" s="293" t="str">
        <f t="shared" si="730"/>
        <v/>
      </c>
      <c r="IN187" s="293" t="str">
        <f t="shared" si="731"/>
        <v/>
      </c>
      <c r="IO187" s="294" t="str">
        <f t="shared" si="732"/>
        <v/>
      </c>
      <c r="IP187" s="295" t="str">
        <f t="shared" si="733"/>
        <v/>
      </c>
      <c r="IQ187" s="296" t="str">
        <f t="shared" si="734"/>
        <v/>
      </c>
      <c r="IR187" s="297" t="str">
        <f t="shared" si="735"/>
        <v/>
      </c>
      <c r="IS187" s="298" t="str">
        <f t="shared" si="736"/>
        <v/>
      </c>
      <c r="IT187" s="299" t="str">
        <f t="shared" si="737"/>
        <v/>
      </c>
      <c r="IU187" s="300"/>
      <c r="IV187" s="286"/>
      <c r="IW187" s="97" t="str">
        <f t="shared" si="738"/>
        <v/>
      </c>
      <c r="IX187" s="98" t="str">
        <f t="shared" si="739"/>
        <v/>
      </c>
      <c r="IY187" s="293" t="str">
        <f t="shared" si="633"/>
        <v/>
      </c>
      <c r="IZ187" s="293" t="str">
        <f t="shared" si="634"/>
        <v/>
      </c>
      <c r="JA187" s="101" t="str">
        <f t="shared" si="740"/>
        <v/>
      </c>
      <c r="JB187" s="102" t="str">
        <f t="shared" si="741"/>
        <v/>
      </c>
      <c r="JC187" s="103" t="str">
        <f t="shared" si="742"/>
        <v/>
      </c>
      <c r="JD187" s="104" t="str">
        <f t="shared" si="743"/>
        <v/>
      </c>
      <c r="JE187" s="105" t="str">
        <f t="shared" si="744"/>
        <v/>
      </c>
      <c r="JF187" s="2" t="str">
        <f t="shared" si="745"/>
        <v/>
      </c>
      <c r="JG187" s="96"/>
      <c r="JH187" s="286"/>
      <c r="JI187" s="106" t="str">
        <f t="shared" si="746"/>
        <v/>
      </c>
      <c r="JJ187" s="107" t="str">
        <f t="shared" si="747"/>
        <v/>
      </c>
      <c r="JK187" s="99"/>
      <c r="JL187" s="100"/>
      <c r="JM187" s="108" t="str">
        <f t="shared" si="748"/>
        <v/>
      </c>
      <c r="JN187" s="109" t="str">
        <f t="shared" si="749"/>
        <v/>
      </c>
      <c r="JO187" s="110" t="str">
        <f t="shared" si="750"/>
        <v/>
      </c>
      <c r="JP187" s="104" t="str">
        <f t="shared" si="751"/>
        <v/>
      </c>
      <c r="JQ187" s="111" t="str">
        <f t="shared" si="752"/>
        <v/>
      </c>
      <c r="JR187" s="2" t="str">
        <f t="shared" si="753"/>
        <v/>
      </c>
      <c r="JS187" s="96"/>
      <c r="JT187" s="286"/>
      <c r="JU187" s="106" t="str">
        <f t="shared" si="754"/>
        <v/>
      </c>
      <c r="JV187" s="107" t="str">
        <f t="shared" si="755"/>
        <v/>
      </c>
      <c r="JW187" s="99"/>
      <c r="JX187" s="100"/>
      <c r="JY187" s="108" t="str">
        <f t="shared" si="756"/>
        <v/>
      </c>
      <c r="JZ187" s="109" t="str">
        <f t="shared" si="757"/>
        <v/>
      </c>
      <c r="KA187" s="110" t="str">
        <f t="shared" si="758"/>
        <v/>
      </c>
      <c r="KB187" s="104" t="str">
        <f t="shared" si="759"/>
        <v/>
      </c>
      <c r="KC187" s="111" t="str">
        <f t="shared" si="760"/>
        <v/>
      </c>
      <c r="KD187" s="2" t="str">
        <f t="shared" si="761"/>
        <v/>
      </c>
      <c r="KE187" s="96"/>
      <c r="KF187" s="286"/>
    </row>
    <row r="188" spans="1:292" ht="13.5" customHeight="1" x14ac:dyDescent="0.2">
      <c r="A188" s="21"/>
      <c r="B188" s="2" t="s">
        <v>455</v>
      </c>
      <c r="C188" s="2" t="s">
        <v>456</v>
      </c>
      <c r="E188" s="97">
        <v>33340</v>
      </c>
      <c r="F188" s="98" t="s">
        <v>288</v>
      </c>
      <c r="G188" s="99">
        <v>32711</v>
      </c>
      <c r="H188" s="100">
        <v>33340</v>
      </c>
      <c r="I188" s="101" t="s">
        <v>1110</v>
      </c>
      <c r="J188" s="102" t="s">
        <v>555</v>
      </c>
      <c r="K188" s="103" t="s">
        <v>531</v>
      </c>
      <c r="L188" s="104" t="s">
        <v>1423</v>
      </c>
      <c r="M188" s="105" t="s">
        <v>1111</v>
      </c>
      <c r="O188" s="96"/>
      <c r="P188" s="286" t="s">
        <v>1194</v>
      </c>
      <c r="Q188" s="97">
        <v>33718</v>
      </c>
      <c r="R188" s="98" t="s">
        <v>507</v>
      </c>
      <c r="S188" s="99">
        <v>33340</v>
      </c>
      <c r="T188" s="100">
        <v>33718</v>
      </c>
      <c r="U188" s="101" t="s">
        <v>1110</v>
      </c>
      <c r="V188" s="102" t="s">
        <v>555</v>
      </c>
      <c r="W188" s="103" t="s">
        <v>531</v>
      </c>
      <c r="X188" s="104" t="s">
        <v>1423</v>
      </c>
      <c r="Y188" s="105" t="s">
        <v>1111</v>
      </c>
      <c r="Z188" s="2" t="s">
        <v>286</v>
      </c>
      <c r="AA188" s="96"/>
      <c r="AB188" s="286" t="s">
        <v>1194</v>
      </c>
      <c r="AC188" s="97">
        <v>34056</v>
      </c>
      <c r="AD188" s="98" t="s">
        <v>508</v>
      </c>
      <c r="AE188" s="99">
        <v>33783</v>
      </c>
      <c r="AF188" s="100">
        <v>34056</v>
      </c>
      <c r="AG188" s="101" t="s">
        <v>1110</v>
      </c>
      <c r="AH188" s="102" t="s">
        <v>758</v>
      </c>
      <c r="AI188" s="103" t="s">
        <v>531</v>
      </c>
      <c r="AJ188" s="104" t="s">
        <v>1423</v>
      </c>
      <c r="AK188" s="105" t="s">
        <v>1112</v>
      </c>
      <c r="AM188" s="96"/>
      <c r="AN188" s="286" t="s">
        <v>1194</v>
      </c>
      <c r="AO188" s="97" t="s">
        <v>286</v>
      </c>
      <c r="AP188" s="98" t="s">
        <v>286</v>
      </c>
      <c r="AQ188" s="99" t="s">
        <v>286</v>
      </c>
      <c r="AR188" s="100" t="s">
        <v>286</v>
      </c>
      <c r="AS188" s="101" t="s">
        <v>286</v>
      </c>
      <c r="AT188" s="102" t="s">
        <v>286</v>
      </c>
      <c r="AU188" s="103" t="s">
        <v>286</v>
      </c>
      <c r="AV188" s="104" t="s">
        <v>286</v>
      </c>
      <c r="AW188" s="105" t="s">
        <v>286</v>
      </c>
      <c r="AX188" s="2" t="s">
        <v>286</v>
      </c>
      <c r="AY188" s="96"/>
      <c r="AZ188" s="286"/>
      <c r="BA188" s="97" t="s">
        <v>286</v>
      </c>
      <c r="BB188" s="98" t="s">
        <v>286</v>
      </c>
      <c r="BC188" s="99" t="s">
        <v>286</v>
      </c>
      <c r="BD188" s="100" t="s">
        <v>286</v>
      </c>
      <c r="BE188" s="101" t="s">
        <v>286</v>
      </c>
      <c r="BF188" s="102" t="s">
        <v>286</v>
      </c>
      <c r="BG188" s="103" t="s">
        <v>286</v>
      </c>
      <c r="BH188" s="104" t="s">
        <v>286</v>
      </c>
      <c r="BI188" s="105" t="s">
        <v>286</v>
      </c>
      <c r="BJ188" s="2" t="s">
        <v>286</v>
      </c>
      <c r="BK188" s="96"/>
      <c r="BL188" s="286"/>
      <c r="BM188" s="97" t="s">
        <v>286</v>
      </c>
      <c r="BN188" s="98" t="s">
        <v>286</v>
      </c>
      <c r="BO188" s="99" t="s">
        <v>286</v>
      </c>
      <c r="BP188" s="100" t="s">
        <v>286</v>
      </c>
      <c r="BQ188" s="101" t="s">
        <v>286</v>
      </c>
      <c r="BR188" s="102" t="s">
        <v>286</v>
      </c>
      <c r="BS188" s="103" t="s">
        <v>286</v>
      </c>
      <c r="BT188" s="104" t="s">
        <v>286</v>
      </c>
      <c r="BU188" s="105" t="s">
        <v>286</v>
      </c>
      <c r="BV188" s="2" t="s">
        <v>286</v>
      </c>
      <c r="BW188" s="96"/>
      <c r="BX188" s="286"/>
      <c r="BY188" s="97" t="s">
        <v>286</v>
      </c>
      <c r="BZ188" s="98" t="s">
        <v>286</v>
      </c>
      <c r="CA188" s="99" t="s">
        <v>286</v>
      </c>
      <c r="CB188" s="100" t="s">
        <v>286</v>
      </c>
      <c r="CC188" s="101" t="s">
        <v>286</v>
      </c>
      <c r="CD188" s="102" t="s">
        <v>286</v>
      </c>
      <c r="CE188" s="103" t="s">
        <v>286</v>
      </c>
      <c r="CF188" s="104" t="s">
        <v>286</v>
      </c>
      <c r="CG188" s="105" t="s">
        <v>286</v>
      </c>
      <c r="CH188" s="2" t="s">
        <v>286</v>
      </c>
      <c r="CI188" s="96"/>
      <c r="CJ188" s="286"/>
      <c r="CK188" s="97" t="s">
        <v>286</v>
      </c>
      <c r="CL188" s="98" t="s">
        <v>286</v>
      </c>
      <c r="CM188" s="99" t="s">
        <v>286</v>
      </c>
      <c r="CN188" s="100" t="s">
        <v>286</v>
      </c>
      <c r="CO188" s="101" t="s">
        <v>286</v>
      </c>
      <c r="CP188" s="102" t="s">
        <v>286</v>
      </c>
      <c r="CQ188" s="103" t="s">
        <v>286</v>
      </c>
      <c r="CR188" s="104" t="s">
        <v>286</v>
      </c>
      <c r="CS188" s="105" t="s">
        <v>286</v>
      </c>
      <c r="CT188" s="2" t="s">
        <v>286</v>
      </c>
      <c r="CU188" s="96"/>
      <c r="CV188" s="286"/>
      <c r="CW188" s="97" t="s">
        <v>286</v>
      </c>
      <c r="CX188" s="98" t="s">
        <v>286</v>
      </c>
      <c r="CY188" s="99" t="s">
        <v>286</v>
      </c>
      <c r="CZ188" s="100" t="s">
        <v>286</v>
      </c>
      <c r="DA188" s="101" t="s">
        <v>286</v>
      </c>
      <c r="DB188" s="102" t="s">
        <v>286</v>
      </c>
      <c r="DC188" s="103" t="s">
        <v>286</v>
      </c>
      <c r="DD188" s="104" t="s">
        <v>286</v>
      </c>
      <c r="DE188" s="105" t="s">
        <v>286</v>
      </c>
      <c r="DF188" s="2" t="s">
        <v>286</v>
      </c>
      <c r="DG188" s="96"/>
      <c r="DH188" s="286"/>
      <c r="DI188" s="97" t="s">
        <v>286</v>
      </c>
      <c r="DJ188" s="98" t="s">
        <v>286</v>
      </c>
      <c r="DK188" s="99" t="s">
        <v>286</v>
      </c>
      <c r="DL188" s="100" t="s">
        <v>286</v>
      </c>
      <c r="DM188" s="101" t="s">
        <v>286</v>
      </c>
      <c r="DN188" s="102" t="s">
        <v>286</v>
      </c>
      <c r="DO188" s="103" t="s">
        <v>286</v>
      </c>
      <c r="DP188" s="104" t="s">
        <v>286</v>
      </c>
      <c r="DQ188" s="105" t="s">
        <v>286</v>
      </c>
      <c r="DR188" s="2" t="s">
        <v>286</v>
      </c>
      <c r="DS188" s="96"/>
      <c r="DT188" s="286"/>
      <c r="DU188" s="97" t="s">
        <v>286</v>
      </c>
      <c r="DV188" s="98" t="s">
        <v>286</v>
      </c>
      <c r="DW188" s="99" t="s">
        <v>286</v>
      </c>
      <c r="DX188" s="100" t="s">
        <v>286</v>
      </c>
      <c r="DY188" s="101" t="s">
        <v>286</v>
      </c>
      <c r="DZ188" s="102" t="s">
        <v>286</v>
      </c>
      <c r="EA188" s="103" t="s">
        <v>286</v>
      </c>
      <c r="EB188" s="104" t="s">
        <v>286</v>
      </c>
      <c r="EC188" s="105" t="s">
        <v>286</v>
      </c>
      <c r="EE188" s="96"/>
      <c r="EF188" s="286"/>
      <c r="EG188" s="97" t="s">
        <v>286</v>
      </c>
      <c r="EH188" s="98" t="s">
        <v>286</v>
      </c>
      <c r="EI188" s="99" t="s">
        <v>286</v>
      </c>
      <c r="EJ188" s="100" t="s">
        <v>286</v>
      </c>
      <c r="EK188" s="101" t="s">
        <v>286</v>
      </c>
      <c r="EL188" s="102" t="s">
        <v>286</v>
      </c>
      <c r="EM188" s="103" t="s">
        <v>286</v>
      </c>
      <c r="EN188" s="104" t="s">
        <v>286</v>
      </c>
      <c r="EO188" s="105" t="s">
        <v>286</v>
      </c>
      <c r="EQ188" s="96"/>
      <c r="ER188" s="286"/>
      <c r="ES188" s="97" t="s">
        <v>286</v>
      </c>
      <c r="ET188" s="98" t="s">
        <v>286</v>
      </c>
      <c r="EU188" s="99" t="s">
        <v>286</v>
      </c>
      <c r="EV188" s="100" t="s">
        <v>286</v>
      </c>
      <c r="EW188" s="101" t="s">
        <v>286</v>
      </c>
      <c r="EX188" s="102" t="s">
        <v>286</v>
      </c>
      <c r="EY188" s="103" t="s">
        <v>286</v>
      </c>
      <c r="EZ188" s="104" t="s">
        <v>286</v>
      </c>
      <c r="FA188" s="105" t="s">
        <v>286</v>
      </c>
      <c r="FB188" s="2" t="s">
        <v>286</v>
      </c>
      <c r="FC188" s="96"/>
      <c r="FD188" s="286"/>
      <c r="FE188" s="97" t="s">
        <v>286</v>
      </c>
      <c r="FF188" s="98" t="s">
        <v>286</v>
      </c>
      <c r="FG188" s="99" t="s">
        <v>286</v>
      </c>
      <c r="FH188" s="100" t="s">
        <v>286</v>
      </c>
      <c r="FI188" s="101" t="s">
        <v>286</v>
      </c>
      <c r="FJ188" s="102" t="s">
        <v>286</v>
      </c>
      <c r="FK188" s="103" t="s">
        <v>286</v>
      </c>
      <c r="FL188" s="104" t="s">
        <v>286</v>
      </c>
      <c r="FM188" s="105" t="s">
        <v>286</v>
      </c>
      <c r="FO188" s="96"/>
      <c r="FP188" s="286"/>
      <c r="FQ188" s="97" t="s">
        <v>286</v>
      </c>
      <c r="FR188" s="98" t="s">
        <v>286</v>
      </c>
      <c r="FS188" s="99" t="s">
        <v>286</v>
      </c>
      <c r="FT188" s="100" t="s">
        <v>286</v>
      </c>
      <c r="FU188" s="101" t="s">
        <v>286</v>
      </c>
      <c r="FV188" s="102" t="s">
        <v>286</v>
      </c>
      <c r="FW188" s="103" t="s">
        <v>286</v>
      </c>
      <c r="FX188" s="104" t="s">
        <v>286</v>
      </c>
      <c r="FY188" s="105" t="s">
        <v>286</v>
      </c>
      <c r="GA188" s="96"/>
      <c r="GB188" s="286"/>
      <c r="GC188" s="97" t="s">
        <v>286</v>
      </c>
      <c r="GD188" s="98" t="s">
        <v>286</v>
      </c>
      <c r="GE188" s="99" t="s">
        <v>286</v>
      </c>
      <c r="GF188" s="100" t="s">
        <v>286</v>
      </c>
      <c r="GG188" s="101" t="s">
        <v>286</v>
      </c>
      <c r="GH188" s="102" t="s">
        <v>286</v>
      </c>
      <c r="GI188" s="103" t="s">
        <v>286</v>
      </c>
      <c r="GJ188" s="104" t="s">
        <v>286</v>
      </c>
      <c r="GK188" s="105" t="s">
        <v>286</v>
      </c>
      <c r="GL188" s="2" t="s">
        <v>286</v>
      </c>
      <c r="GM188" s="96"/>
      <c r="GN188" s="286"/>
      <c r="GO188" s="97" t="str">
        <f t="shared" si="695"/>
        <v/>
      </c>
      <c r="GP188" s="98" t="str">
        <f t="shared" si="696"/>
        <v/>
      </c>
      <c r="GQ188" s="99" t="str">
        <f t="shared" si="697"/>
        <v/>
      </c>
      <c r="GR188" s="100" t="str">
        <f t="shared" si="698"/>
        <v/>
      </c>
      <c r="GS188" s="101" t="str">
        <f t="shared" si="699"/>
        <v/>
      </c>
      <c r="GT188" s="102" t="str">
        <f t="shared" si="700"/>
        <v/>
      </c>
      <c r="GU188" s="103" t="str">
        <f t="shared" si="701"/>
        <v/>
      </c>
      <c r="GV188" s="104" t="str">
        <f t="shared" si="702"/>
        <v/>
      </c>
      <c r="GW188" s="105" t="str">
        <f t="shared" si="703"/>
        <v/>
      </c>
      <c r="GX188" s="2" t="str">
        <f t="shared" si="704"/>
        <v/>
      </c>
      <c r="GY188" s="96"/>
      <c r="GZ188" s="286"/>
      <c r="HA188" s="97" t="str">
        <f t="shared" si="705"/>
        <v/>
      </c>
      <c r="HB188" s="98" t="str">
        <f t="shared" si="706"/>
        <v/>
      </c>
      <c r="HC188" s="293" t="str">
        <f t="shared" si="693"/>
        <v/>
      </c>
      <c r="HD188" s="293" t="str">
        <f t="shared" si="694"/>
        <v/>
      </c>
      <c r="HE188" s="101" t="str">
        <f t="shared" si="707"/>
        <v/>
      </c>
      <c r="HF188" s="102" t="str">
        <f t="shared" si="708"/>
        <v/>
      </c>
      <c r="HG188" s="103" t="str">
        <f t="shared" si="709"/>
        <v/>
      </c>
      <c r="HH188" s="104" t="str">
        <f t="shared" si="710"/>
        <v/>
      </c>
      <c r="HI188" s="105" t="str">
        <f t="shared" si="711"/>
        <v/>
      </c>
      <c r="HJ188" s="2" t="str">
        <f t="shared" si="712"/>
        <v/>
      </c>
      <c r="HK188" s="96"/>
      <c r="HL188" s="286"/>
      <c r="HM188" s="97" t="str">
        <f t="shared" si="713"/>
        <v/>
      </c>
      <c r="HN188" s="98" t="str">
        <f t="shared" si="714"/>
        <v/>
      </c>
      <c r="HO188" s="293" t="str">
        <f t="shared" si="672"/>
        <v/>
      </c>
      <c r="HP188" s="293" t="str">
        <f t="shared" si="673"/>
        <v/>
      </c>
      <c r="HQ188" s="101" t="str">
        <f t="shared" si="715"/>
        <v/>
      </c>
      <c r="HR188" s="102" t="str">
        <f t="shared" si="716"/>
        <v/>
      </c>
      <c r="HS188" s="103" t="str">
        <f t="shared" si="717"/>
        <v/>
      </c>
      <c r="HT188" s="104" t="str">
        <f t="shared" si="632"/>
        <v/>
      </c>
      <c r="HU188" s="105" t="str">
        <f t="shared" si="718"/>
        <v/>
      </c>
      <c r="HV188" s="2" t="str">
        <f t="shared" si="719"/>
        <v/>
      </c>
      <c r="HW188" s="96"/>
      <c r="HX188" s="286"/>
      <c r="HY188" s="97" t="str">
        <f t="shared" si="720"/>
        <v/>
      </c>
      <c r="HZ188" s="98" t="str">
        <f t="shared" si="721"/>
        <v/>
      </c>
      <c r="IA188" s="293" t="str">
        <f t="shared" si="764"/>
        <v/>
      </c>
      <c r="IB188" s="293" t="str">
        <f t="shared" si="765"/>
        <v/>
      </c>
      <c r="IC188" s="101" t="str">
        <f t="shared" si="722"/>
        <v/>
      </c>
      <c r="ID188" s="102" t="str">
        <f t="shared" si="723"/>
        <v/>
      </c>
      <c r="IE188" s="103" t="str">
        <f t="shared" si="724"/>
        <v/>
      </c>
      <c r="IF188" s="104" t="str">
        <f t="shared" si="725"/>
        <v/>
      </c>
      <c r="IG188" s="105" t="str">
        <f t="shared" si="726"/>
        <v/>
      </c>
      <c r="IH188" s="2" t="str">
        <f t="shared" si="727"/>
        <v/>
      </c>
      <c r="II188" s="96"/>
      <c r="IJ188" s="286"/>
      <c r="IK188" s="291" t="str">
        <f t="shared" si="728"/>
        <v/>
      </c>
      <c r="IL188" s="292" t="str">
        <f t="shared" si="729"/>
        <v/>
      </c>
      <c r="IM188" s="293" t="str">
        <f t="shared" si="730"/>
        <v/>
      </c>
      <c r="IN188" s="293" t="str">
        <f t="shared" si="731"/>
        <v/>
      </c>
      <c r="IO188" s="294" t="str">
        <f t="shared" si="732"/>
        <v/>
      </c>
      <c r="IP188" s="295" t="str">
        <f t="shared" si="733"/>
        <v/>
      </c>
      <c r="IQ188" s="296" t="str">
        <f t="shared" si="734"/>
        <v/>
      </c>
      <c r="IR188" s="297" t="str">
        <f t="shared" si="735"/>
        <v/>
      </c>
      <c r="IS188" s="298" t="str">
        <f t="shared" si="736"/>
        <v/>
      </c>
      <c r="IT188" s="299" t="str">
        <f t="shared" si="737"/>
        <v/>
      </c>
      <c r="IU188" s="300"/>
      <c r="IV188" s="286"/>
      <c r="IW188" s="97" t="str">
        <f t="shared" si="738"/>
        <v/>
      </c>
      <c r="IX188" s="98" t="str">
        <f t="shared" si="739"/>
        <v/>
      </c>
      <c r="IY188" s="293" t="str">
        <f t="shared" si="633"/>
        <v/>
      </c>
      <c r="IZ188" s="293" t="str">
        <f t="shared" si="634"/>
        <v/>
      </c>
      <c r="JA188" s="101" t="str">
        <f t="shared" si="740"/>
        <v/>
      </c>
      <c r="JB188" s="102" t="str">
        <f t="shared" si="741"/>
        <v/>
      </c>
      <c r="JC188" s="103" t="str">
        <f t="shared" si="742"/>
        <v/>
      </c>
      <c r="JD188" s="104" t="str">
        <f t="shared" si="743"/>
        <v/>
      </c>
      <c r="JE188" s="105" t="str">
        <f t="shared" si="744"/>
        <v/>
      </c>
      <c r="JG188" s="4"/>
      <c r="JI188" s="106"/>
      <c r="JJ188" s="107"/>
      <c r="JK188" s="99"/>
      <c r="JL188" s="4"/>
      <c r="JM188" s="108"/>
      <c r="JN188" s="109"/>
      <c r="JO188" s="110"/>
      <c r="JP188" s="104"/>
      <c r="JQ188" s="111"/>
      <c r="JS188" s="4"/>
      <c r="JU188" s="106"/>
      <c r="JV188" s="107"/>
      <c r="JW188" s="99"/>
      <c r="JX188" s="4"/>
      <c r="JY188" s="108"/>
      <c r="JZ188" s="109"/>
      <c r="KA188" s="110"/>
      <c r="KB188" s="104"/>
      <c r="KC188" s="111"/>
      <c r="KE188" s="4"/>
    </row>
    <row r="189" spans="1:292" ht="13.5" customHeight="1" x14ac:dyDescent="0.2">
      <c r="A189" s="21"/>
      <c r="B189" s="2" t="s">
        <v>496</v>
      </c>
      <c r="C189" s="2" t="s">
        <v>497</v>
      </c>
      <c r="E189" s="97" t="s">
        <v>286</v>
      </c>
      <c r="F189" s="98" t="s">
        <v>286</v>
      </c>
      <c r="G189" s="99"/>
      <c r="H189" s="100"/>
      <c r="I189" s="101" t="s">
        <v>286</v>
      </c>
      <c r="J189" s="102" t="s">
        <v>286</v>
      </c>
      <c r="K189" s="103" t="s">
        <v>286</v>
      </c>
      <c r="L189" s="104" t="s">
        <v>286</v>
      </c>
      <c r="M189" s="105" t="s">
        <v>286</v>
      </c>
      <c r="O189" s="96"/>
      <c r="P189" s="286"/>
      <c r="Q189" s="97" t="s">
        <v>286</v>
      </c>
      <c r="R189" s="98" t="s">
        <v>286</v>
      </c>
      <c r="S189" s="99" t="s">
        <v>286</v>
      </c>
      <c r="T189" s="100" t="s">
        <v>286</v>
      </c>
      <c r="U189" s="101" t="s">
        <v>286</v>
      </c>
      <c r="V189" s="102" t="s">
        <v>286</v>
      </c>
      <c r="W189" s="103" t="s">
        <v>286</v>
      </c>
      <c r="X189" s="104" t="s">
        <v>286</v>
      </c>
      <c r="Y189" s="105" t="s">
        <v>286</v>
      </c>
      <c r="Z189" s="2" t="s">
        <v>286</v>
      </c>
      <c r="AA189" s="96"/>
      <c r="AB189" s="286"/>
      <c r="AC189" s="97" t="s">
        <v>286</v>
      </c>
      <c r="AD189" s="98" t="s">
        <v>286</v>
      </c>
      <c r="AE189" s="99" t="s">
        <v>286</v>
      </c>
      <c r="AF189" s="100" t="s">
        <v>286</v>
      </c>
      <c r="AG189" s="101" t="s">
        <v>286</v>
      </c>
      <c r="AH189" s="102" t="s">
        <v>286</v>
      </c>
      <c r="AI189" s="103" t="s">
        <v>286</v>
      </c>
      <c r="AJ189" s="104" t="s">
        <v>286</v>
      </c>
      <c r="AK189" s="105" t="s">
        <v>286</v>
      </c>
      <c r="AM189" s="96"/>
      <c r="AN189" s="286"/>
      <c r="AO189" s="97" t="s">
        <v>286</v>
      </c>
      <c r="AP189" s="98" t="s">
        <v>286</v>
      </c>
      <c r="AQ189" s="99" t="s">
        <v>286</v>
      </c>
      <c r="AR189" s="100" t="s">
        <v>286</v>
      </c>
      <c r="AS189" s="101" t="s">
        <v>286</v>
      </c>
      <c r="AT189" s="102" t="s">
        <v>286</v>
      </c>
      <c r="AU189" s="103" t="s">
        <v>286</v>
      </c>
      <c r="AV189" s="104" t="s">
        <v>286</v>
      </c>
      <c r="AW189" s="105" t="s">
        <v>286</v>
      </c>
      <c r="AX189" s="2" t="s">
        <v>286</v>
      </c>
      <c r="AY189" s="96"/>
      <c r="AZ189" s="286"/>
      <c r="BA189" s="97" t="s">
        <v>286</v>
      </c>
      <c r="BB189" s="98" t="s">
        <v>286</v>
      </c>
      <c r="BC189" s="99" t="s">
        <v>286</v>
      </c>
      <c r="BD189" s="100" t="s">
        <v>286</v>
      </c>
      <c r="BE189" s="101" t="s">
        <v>286</v>
      </c>
      <c r="BF189" s="102" t="s">
        <v>286</v>
      </c>
      <c r="BG189" s="103" t="s">
        <v>286</v>
      </c>
      <c r="BH189" s="104" t="s">
        <v>286</v>
      </c>
      <c r="BI189" s="105" t="s">
        <v>286</v>
      </c>
      <c r="BJ189" s="2" t="s">
        <v>286</v>
      </c>
      <c r="BK189" s="96"/>
      <c r="BL189" s="286"/>
      <c r="BM189" s="97" t="s">
        <v>286</v>
      </c>
      <c r="BN189" s="98" t="s">
        <v>286</v>
      </c>
      <c r="BO189" s="99" t="s">
        <v>286</v>
      </c>
      <c r="BP189" s="100" t="s">
        <v>286</v>
      </c>
      <c r="BQ189" s="101" t="s">
        <v>286</v>
      </c>
      <c r="BR189" s="102" t="s">
        <v>286</v>
      </c>
      <c r="BS189" s="103" t="s">
        <v>286</v>
      </c>
      <c r="BT189" s="104" t="s">
        <v>286</v>
      </c>
      <c r="BU189" s="105" t="s">
        <v>286</v>
      </c>
      <c r="BV189" s="2" t="s">
        <v>286</v>
      </c>
      <c r="BW189" s="96"/>
      <c r="BX189" s="286"/>
      <c r="BY189" s="97" t="s">
        <v>286</v>
      </c>
      <c r="BZ189" s="98" t="s">
        <v>286</v>
      </c>
      <c r="CA189" s="99" t="s">
        <v>286</v>
      </c>
      <c r="CB189" s="100" t="s">
        <v>286</v>
      </c>
      <c r="CC189" s="101" t="s">
        <v>286</v>
      </c>
      <c r="CD189" s="102" t="s">
        <v>286</v>
      </c>
      <c r="CE189" s="103" t="s">
        <v>286</v>
      </c>
      <c r="CF189" s="104" t="s">
        <v>286</v>
      </c>
      <c r="CG189" s="105" t="s">
        <v>286</v>
      </c>
      <c r="CH189" s="2" t="s">
        <v>286</v>
      </c>
      <c r="CI189" s="96"/>
      <c r="CJ189" s="286"/>
      <c r="CK189" s="97" t="s">
        <v>286</v>
      </c>
      <c r="CL189" s="98" t="s">
        <v>286</v>
      </c>
      <c r="CM189" s="99" t="s">
        <v>286</v>
      </c>
      <c r="CN189" s="100" t="s">
        <v>286</v>
      </c>
      <c r="CO189" s="101" t="s">
        <v>286</v>
      </c>
      <c r="CP189" s="102" t="s">
        <v>286</v>
      </c>
      <c r="CQ189" s="103" t="s">
        <v>286</v>
      </c>
      <c r="CR189" s="104" t="s">
        <v>286</v>
      </c>
      <c r="CS189" s="105" t="s">
        <v>286</v>
      </c>
      <c r="CT189" s="2" t="s">
        <v>286</v>
      </c>
      <c r="CU189" s="96"/>
      <c r="CV189" s="286"/>
      <c r="CW189" s="97" t="s">
        <v>286</v>
      </c>
      <c r="CX189" s="98" t="s">
        <v>286</v>
      </c>
      <c r="CY189" s="99" t="s">
        <v>286</v>
      </c>
      <c r="CZ189" s="100" t="s">
        <v>286</v>
      </c>
      <c r="DA189" s="101" t="s">
        <v>286</v>
      </c>
      <c r="DB189" s="102" t="s">
        <v>286</v>
      </c>
      <c r="DC189" s="103" t="s">
        <v>286</v>
      </c>
      <c r="DD189" s="104" t="s">
        <v>286</v>
      </c>
      <c r="DE189" s="105" t="s">
        <v>286</v>
      </c>
      <c r="DF189" s="2" t="s">
        <v>286</v>
      </c>
      <c r="DG189" s="96"/>
      <c r="DH189" s="286"/>
      <c r="DI189" s="97" t="s">
        <v>286</v>
      </c>
      <c r="DJ189" s="98" t="s">
        <v>286</v>
      </c>
      <c r="DK189" s="99" t="s">
        <v>286</v>
      </c>
      <c r="DL189" s="100" t="s">
        <v>286</v>
      </c>
      <c r="DM189" s="101" t="s">
        <v>286</v>
      </c>
      <c r="DN189" s="102" t="s">
        <v>286</v>
      </c>
      <c r="DO189" s="103" t="s">
        <v>286</v>
      </c>
      <c r="DP189" s="104" t="s">
        <v>286</v>
      </c>
      <c r="DQ189" s="105" t="s">
        <v>286</v>
      </c>
      <c r="DR189" s="2" t="s">
        <v>286</v>
      </c>
      <c r="DS189" s="96"/>
      <c r="DT189" s="286"/>
      <c r="DU189" s="97" t="s">
        <v>286</v>
      </c>
      <c r="DV189" s="98" t="s">
        <v>286</v>
      </c>
      <c r="DW189" s="99" t="s">
        <v>286</v>
      </c>
      <c r="DX189" s="100" t="s">
        <v>286</v>
      </c>
      <c r="DY189" s="101" t="s">
        <v>286</v>
      </c>
      <c r="DZ189" s="102" t="s">
        <v>286</v>
      </c>
      <c r="EA189" s="103" t="s">
        <v>286</v>
      </c>
      <c r="EB189" s="104" t="s">
        <v>286</v>
      </c>
      <c r="EC189" s="105" t="s">
        <v>286</v>
      </c>
      <c r="EE189" s="96"/>
      <c r="EF189" s="286"/>
      <c r="EG189" s="97" t="s">
        <v>286</v>
      </c>
      <c r="EH189" s="98" t="s">
        <v>286</v>
      </c>
      <c r="EI189" s="99" t="s">
        <v>286</v>
      </c>
      <c r="EJ189" s="100" t="s">
        <v>286</v>
      </c>
      <c r="EK189" s="101" t="s">
        <v>286</v>
      </c>
      <c r="EL189" s="102" t="s">
        <v>286</v>
      </c>
      <c r="EM189" s="103" t="s">
        <v>286</v>
      </c>
      <c r="EN189" s="104" t="s">
        <v>286</v>
      </c>
      <c r="EO189" s="105" t="s">
        <v>286</v>
      </c>
      <c r="EQ189" s="96"/>
      <c r="ER189" s="286"/>
      <c r="ES189" s="97" t="s">
        <v>286</v>
      </c>
      <c r="ET189" s="98" t="s">
        <v>286</v>
      </c>
      <c r="EU189" s="99"/>
      <c r="EV189" s="100"/>
      <c r="EW189" s="101" t="s">
        <v>286</v>
      </c>
      <c r="EX189" s="102" t="s">
        <v>286</v>
      </c>
      <c r="EY189" s="103" t="s">
        <v>286</v>
      </c>
      <c r="EZ189" s="104" t="s">
        <v>286</v>
      </c>
      <c r="FA189" s="105" t="s">
        <v>286</v>
      </c>
      <c r="FB189" s="2" t="s">
        <v>286</v>
      </c>
      <c r="FC189" s="96"/>
      <c r="FD189" s="286"/>
      <c r="FE189" s="97">
        <v>40863</v>
      </c>
      <c r="FF189" s="98" t="s">
        <v>520</v>
      </c>
      <c r="FG189" s="99">
        <v>39576</v>
      </c>
      <c r="FH189" s="100">
        <v>40863</v>
      </c>
      <c r="FI189" s="101" t="s">
        <v>1184</v>
      </c>
      <c r="FJ189" s="102" t="s">
        <v>1185</v>
      </c>
      <c r="FK189" s="103" t="s">
        <v>620</v>
      </c>
      <c r="FL189" s="104" t="s">
        <v>1321</v>
      </c>
      <c r="FM189" s="105" t="s">
        <v>1186</v>
      </c>
      <c r="FO189" s="96"/>
      <c r="FP189" s="286" t="s">
        <v>1194</v>
      </c>
      <c r="FQ189" s="97" t="s">
        <v>286</v>
      </c>
      <c r="FR189" s="98" t="s">
        <v>286</v>
      </c>
      <c r="FS189" s="99" t="s">
        <v>286</v>
      </c>
      <c r="FT189" s="100" t="s">
        <v>286</v>
      </c>
      <c r="FU189" s="101" t="s">
        <v>286</v>
      </c>
      <c r="FV189" s="102" t="s">
        <v>286</v>
      </c>
      <c r="FW189" s="103" t="s">
        <v>286</v>
      </c>
      <c r="FX189" s="104" t="s">
        <v>286</v>
      </c>
      <c r="FY189" s="105" t="s">
        <v>286</v>
      </c>
      <c r="GA189" s="96"/>
      <c r="GB189" s="286"/>
      <c r="GC189" s="97" t="s">
        <v>286</v>
      </c>
      <c r="GD189" s="98" t="s">
        <v>286</v>
      </c>
      <c r="GE189" s="99" t="s">
        <v>286</v>
      </c>
      <c r="GF189" s="100" t="s">
        <v>286</v>
      </c>
      <c r="GG189" s="101" t="s">
        <v>286</v>
      </c>
      <c r="GH189" s="102" t="s">
        <v>286</v>
      </c>
      <c r="GI189" s="103" t="s">
        <v>286</v>
      </c>
      <c r="GJ189" s="104" t="s">
        <v>286</v>
      </c>
      <c r="GK189" s="105" t="s">
        <v>286</v>
      </c>
      <c r="GL189" s="2" t="s">
        <v>286</v>
      </c>
      <c r="GM189" s="96"/>
      <c r="GN189" s="286"/>
      <c r="GO189" s="97" t="str">
        <f t="shared" si="695"/>
        <v/>
      </c>
      <c r="GP189" s="98" t="str">
        <f t="shared" si="696"/>
        <v/>
      </c>
      <c r="GQ189" s="99" t="str">
        <f t="shared" si="697"/>
        <v/>
      </c>
      <c r="GR189" s="100" t="str">
        <f t="shared" si="698"/>
        <v/>
      </c>
      <c r="GS189" s="101" t="str">
        <f t="shared" si="699"/>
        <v/>
      </c>
      <c r="GT189" s="102" t="str">
        <f t="shared" si="700"/>
        <v/>
      </c>
      <c r="GU189" s="103" t="str">
        <f t="shared" si="701"/>
        <v/>
      </c>
      <c r="GV189" s="104" t="str">
        <f t="shared" si="702"/>
        <v/>
      </c>
      <c r="GW189" s="105" t="str">
        <f t="shared" si="703"/>
        <v/>
      </c>
      <c r="GX189" s="2" t="str">
        <f t="shared" si="704"/>
        <v/>
      </c>
      <c r="GY189" s="96"/>
      <c r="GZ189" s="286"/>
      <c r="HA189" s="97" t="str">
        <f t="shared" si="705"/>
        <v/>
      </c>
      <c r="HB189" s="98" t="str">
        <f t="shared" si="706"/>
        <v/>
      </c>
      <c r="HC189" s="293" t="str">
        <f t="shared" si="693"/>
        <v/>
      </c>
      <c r="HD189" s="293" t="str">
        <f t="shared" si="694"/>
        <v/>
      </c>
      <c r="HE189" s="101" t="str">
        <f t="shared" si="707"/>
        <v/>
      </c>
      <c r="HF189" s="102" t="str">
        <f t="shared" si="708"/>
        <v/>
      </c>
      <c r="HG189" s="103" t="str">
        <f t="shared" si="709"/>
        <v/>
      </c>
      <c r="HH189" s="104" t="str">
        <f t="shared" si="710"/>
        <v/>
      </c>
      <c r="HI189" s="105" t="str">
        <f t="shared" si="711"/>
        <v/>
      </c>
      <c r="HJ189" s="2" t="str">
        <f t="shared" si="712"/>
        <v/>
      </c>
      <c r="HK189" s="96"/>
      <c r="HL189" s="286"/>
      <c r="HM189" s="97" t="str">
        <f t="shared" si="713"/>
        <v/>
      </c>
      <c r="HN189" s="98" t="str">
        <f t="shared" si="714"/>
        <v/>
      </c>
      <c r="HO189" s="293" t="str">
        <f t="shared" si="672"/>
        <v/>
      </c>
      <c r="HP189" s="293" t="str">
        <f t="shared" si="673"/>
        <v/>
      </c>
      <c r="HQ189" s="101" t="str">
        <f t="shared" si="715"/>
        <v/>
      </c>
      <c r="HR189" s="102" t="str">
        <f t="shared" si="716"/>
        <v/>
      </c>
      <c r="HS189" s="103" t="str">
        <f t="shared" si="717"/>
        <v/>
      </c>
      <c r="HT189" s="104" t="str">
        <f t="shared" si="632"/>
        <v/>
      </c>
      <c r="HU189" s="105" t="str">
        <f t="shared" si="718"/>
        <v/>
      </c>
      <c r="HV189" s="2" t="str">
        <f t="shared" si="719"/>
        <v/>
      </c>
      <c r="HW189" s="96"/>
      <c r="HX189" s="286"/>
      <c r="HY189" s="97" t="str">
        <f t="shared" si="720"/>
        <v/>
      </c>
      <c r="HZ189" s="98" t="str">
        <f t="shared" si="721"/>
        <v/>
      </c>
      <c r="IA189" s="293" t="str">
        <f t="shared" si="764"/>
        <v/>
      </c>
      <c r="IB189" s="293" t="str">
        <f t="shared" si="765"/>
        <v/>
      </c>
      <c r="IC189" s="101" t="str">
        <f t="shared" si="722"/>
        <v/>
      </c>
      <c r="ID189" s="102" t="str">
        <f t="shared" si="723"/>
        <v/>
      </c>
      <c r="IE189" s="103" t="str">
        <f t="shared" si="724"/>
        <v/>
      </c>
      <c r="IF189" s="104" t="str">
        <f t="shared" si="725"/>
        <v/>
      </c>
      <c r="IG189" s="105" t="str">
        <f t="shared" si="726"/>
        <v/>
      </c>
      <c r="IH189" s="2" t="str">
        <f t="shared" si="727"/>
        <v/>
      </c>
      <c r="II189" s="96"/>
      <c r="IJ189" s="286"/>
      <c r="IK189" s="291">
        <f t="shared" si="728"/>
        <v>44856</v>
      </c>
      <c r="IL189" s="292" t="str">
        <f t="shared" si="729"/>
        <v>Draghi I</v>
      </c>
      <c r="IM189" s="293">
        <f t="shared" si="730"/>
        <v>44240</v>
      </c>
      <c r="IN189" s="293">
        <f t="shared" si="731"/>
        <v>44856</v>
      </c>
      <c r="IO189" s="294" t="str">
        <f t="shared" si="732"/>
        <v>Fabiana Dadone</v>
      </c>
      <c r="IP189" s="295" t="str">
        <f t="shared" si="733"/>
        <v>1984</v>
      </c>
      <c r="IQ189" s="296" t="str">
        <f t="shared" si="734"/>
        <v>female</v>
      </c>
      <c r="IR189" s="297" t="str">
        <f t="shared" si="735"/>
        <v>it_m5s01</v>
      </c>
      <c r="IS189" s="298" t="str">
        <f t="shared" si="736"/>
        <v>Dadone_Fabiana_1984</v>
      </c>
      <c r="IT189" s="299" t="str">
        <f t="shared" si="737"/>
        <v/>
      </c>
      <c r="IU189" s="300"/>
      <c r="IV189" s="286" t="s">
        <v>2584</v>
      </c>
      <c r="IW189" s="97" t="str">
        <f t="shared" si="738"/>
        <v/>
      </c>
      <c r="IX189" s="98" t="str">
        <f t="shared" si="739"/>
        <v/>
      </c>
      <c r="IY189" s="293" t="str">
        <f t="shared" si="633"/>
        <v/>
      </c>
      <c r="IZ189" s="293" t="str">
        <f t="shared" si="634"/>
        <v/>
      </c>
      <c r="JA189" s="101" t="str">
        <f t="shared" si="740"/>
        <v/>
      </c>
      <c r="JB189" s="102" t="str">
        <f t="shared" si="741"/>
        <v/>
      </c>
      <c r="JC189" s="103" t="str">
        <f t="shared" si="742"/>
        <v/>
      </c>
      <c r="JD189" s="104" t="str">
        <f t="shared" si="743"/>
        <v/>
      </c>
      <c r="JE189" s="105" t="str">
        <f t="shared" si="744"/>
        <v/>
      </c>
      <c r="JG189" s="4"/>
      <c r="JI189" s="106"/>
      <c r="JJ189" s="107"/>
      <c r="JK189" s="99"/>
      <c r="JL189" s="4"/>
      <c r="JM189" s="108"/>
      <c r="JN189" s="109"/>
      <c r="JO189" s="110"/>
      <c r="JP189" s="104"/>
      <c r="JQ189" s="111"/>
      <c r="JS189" s="4"/>
      <c r="JU189" s="106"/>
      <c r="JV189" s="107"/>
      <c r="JW189" s="99"/>
      <c r="JX189" s="4"/>
      <c r="JY189" s="108"/>
      <c r="JZ189" s="109"/>
      <c r="KA189" s="110"/>
      <c r="KB189" s="104"/>
      <c r="KC189" s="111"/>
      <c r="KE189" s="4"/>
    </row>
    <row r="190" spans="1:292" ht="13.5" customHeight="1" x14ac:dyDescent="0.2">
      <c r="A190" s="21"/>
      <c r="B190" s="2" t="s">
        <v>498</v>
      </c>
      <c r="C190" s="2" t="s">
        <v>499</v>
      </c>
      <c r="E190" s="97" t="s">
        <v>286</v>
      </c>
      <c r="F190" s="98" t="s">
        <v>286</v>
      </c>
      <c r="G190" s="99"/>
      <c r="H190" s="100"/>
      <c r="I190" s="101" t="s">
        <v>286</v>
      </c>
      <c r="J190" s="102" t="s">
        <v>286</v>
      </c>
      <c r="K190" s="103" t="s">
        <v>286</v>
      </c>
      <c r="L190" s="104" t="s">
        <v>286</v>
      </c>
      <c r="M190" s="105" t="s">
        <v>286</v>
      </c>
      <c r="O190" s="96"/>
      <c r="P190" s="286"/>
      <c r="Q190" s="97" t="s">
        <v>286</v>
      </c>
      <c r="R190" s="98" t="s">
        <v>286</v>
      </c>
      <c r="S190" s="99" t="s">
        <v>286</v>
      </c>
      <c r="T190" s="100" t="s">
        <v>286</v>
      </c>
      <c r="U190" s="101" t="s">
        <v>286</v>
      </c>
      <c r="V190" s="102" t="s">
        <v>286</v>
      </c>
      <c r="W190" s="103" t="s">
        <v>286</v>
      </c>
      <c r="X190" s="104" t="s">
        <v>286</v>
      </c>
      <c r="Y190" s="105" t="s">
        <v>286</v>
      </c>
      <c r="Z190" s="2" t="s">
        <v>286</v>
      </c>
      <c r="AA190" s="96"/>
      <c r="AB190" s="286"/>
      <c r="AC190" s="97" t="s">
        <v>286</v>
      </c>
      <c r="AD190" s="98" t="s">
        <v>286</v>
      </c>
      <c r="AE190" s="99" t="s">
        <v>286</v>
      </c>
      <c r="AF190" s="100" t="s">
        <v>286</v>
      </c>
      <c r="AG190" s="101" t="s">
        <v>286</v>
      </c>
      <c r="AH190" s="102" t="s">
        <v>286</v>
      </c>
      <c r="AI190" s="103" t="s">
        <v>286</v>
      </c>
      <c r="AJ190" s="104" t="s">
        <v>286</v>
      </c>
      <c r="AK190" s="105" t="s">
        <v>286</v>
      </c>
      <c r="AM190" s="96"/>
      <c r="AN190" s="286"/>
      <c r="AO190" s="97" t="s">
        <v>286</v>
      </c>
      <c r="AP190" s="98" t="s">
        <v>286</v>
      </c>
      <c r="AQ190" s="99" t="s">
        <v>286</v>
      </c>
      <c r="AR190" s="100" t="s">
        <v>286</v>
      </c>
      <c r="AS190" s="101" t="s">
        <v>286</v>
      </c>
      <c r="AT190" s="102" t="s">
        <v>286</v>
      </c>
      <c r="AU190" s="103" t="s">
        <v>286</v>
      </c>
      <c r="AV190" s="104" t="s">
        <v>286</v>
      </c>
      <c r="AW190" s="105" t="s">
        <v>286</v>
      </c>
      <c r="AX190" s="2" t="s">
        <v>286</v>
      </c>
      <c r="AY190" s="96"/>
      <c r="AZ190" s="286"/>
      <c r="BA190" s="97" t="s">
        <v>286</v>
      </c>
      <c r="BB190" s="98" t="s">
        <v>286</v>
      </c>
      <c r="BC190" s="99" t="s">
        <v>286</v>
      </c>
      <c r="BD190" s="100" t="s">
        <v>286</v>
      </c>
      <c r="BE190" s="101" t="s">
        <v>286</v>
      </c>
      <c r="BF190" s="102" t="s">
        <v>286</v>
      </c>
      <c r="BG190" s="103" t="s">
        <v>286</v>
      </c>
      <c r="BH190" s="104" t="s">
        <v>286</v>
      </c>
      <c r="BI190" s="105" t="s">
        <v>286</v>
      </c>
      <c r="BJ190" s="2" t="s">
        <v>286</v>
      </c>
      <c r="BK190" s="96"/>
      <c r="BL190" s="286"/>
      <c r="BM190" s="97" t="s">
        <v>286</v>
      </c>
      <c r="BN190" s="98" t="s">
        <v>286</v>
      </c>
      <c r="BO190" s="99"/>
      <c r="BP190" s="100"/>
      <c r="BQ190" s="101" t="s">
        <v>286</v>
      </c>
      <c r="BR190" s="102" t="s">
        <v>286</v>
      </c>
      <c r="BS190" s="103" t="s">
        <v>286</v>
      </c>
      <c r="BT190" s="104" t="s">
        <v>286</v>
      </c>
      <c r="BU190" s="105" t="s">
        <v>286</v>
      </c>
      <c r="BV190" s="2" t="s">
        <v>286</v>
      </c>
      <c r="BW190" s="96"/>
      <c r="BX190" s="286"/>
      <c r="BY190" s="97" t="s">
        <v>286</v>
      </c>
      <c r="BZ190" s="98" t="s">
        <v>286</v>
      </c>
      <c r="CA190" s="99" t="s">
        <v>286</v>
      </c>
      <c r="CB190" s="100" t="s">
        <v>286</v>
      </c>
      <c r="CC190" s="101" t="s">
        <v>286</v>
      </c>
      <c r="CD190" s="102" t="s">
        <v>286</v>
      </c>
      <c r="CE190" s="103" t="s">
        <v>286</v>
      </c>
      <c r="CF190" s="104" t="s">
        <v>286</v>
      </c>
      <c r="CG190" s="105" t="s">
        <v>286</v>
      </c>
      <c r="CH190" s="2" t="s">
        <v>286</v>
      </c>
      <c r="CI190" s="96"/>
      <c r="CJ190" s="286"/>
      <c r="CK190" s="97" t="s">
        <v>286</v>
      </c>
      <c r="CL190" s="98" t="s">
        <v>286</v>
      </c>
      <c r="CM190" s="99" t="s">
        <v>286</v>
      </c>
      <c r="CN190" s="100" t="s">
        <v>286</v>
      </c>
      <c r="CO190" s="101" t="s">
        <v>286</v>
      </c>
      <c r="CP190" s="102" t="s">
        <v>286</v>
      </c>
      <c r="CQ190" s="103" t="s">
        <v>286</v>
      </c>
      <c r="CR190" s="104" t="s">
        <v>286</v>
      </c>
      <c r="CS190" s="105" t="s">
        <v>286</v>
      </c>
      <c r="CT190" s="2" t="s">
        <v>286</v>
      </c>
      <c r="CU190" s="96"/>
      <c r="CV190" s="286"/>
      <c r="CW190" s="97" t="s">
        <v>286</v>
      </c>
      <c r="CX190" s="98" t="s">
        <v>286</v>
      </c>
      <c r="CY190" s="99" t="s">
        <v>286</v>
      </c>
      <c r="CZ190" s="100" t="s">
        <v>286</v>
      </c>
      <c r="DA190" s="101" t="s">
        <v>286</v>
      </c>
      <c r="DB190" s="102" t="s">
        <v>286</v>
      </c>
      <c r="DC190" s="103" t="s">
        <v>286</v>
      </c>
      <c r="DD190" s="104" t="s">
        <v>286</v>
      </c>
      <c r="DE190" s="105" t="s">
        <v>286</v>
      </c>
      <c r="DF190" s="2" t="s">
        <v>286</v>
      </c>
      <c r="DG190" s="96"/>
      <c r="DH190" s="286"/>
      <c r="DI190" s="97" t="s">
        <v>286</v>
      </c>
      <c r="DJ190" s="98" t="s">
        <v>286</v>
      </c>
      <c r="DK190" s="99" t="s">
        <v>286</v>
      </c>
      <c r="DL190" s="100" t="s">
        <v>286</v>
      </c>
      <c r="DM190" s="101" t="s">
        <v>286</v>
      </c>
      <c r="DN190" s="102" t="s">
        <v>286</v>
      </c>
      <c r="DO190" s="103" t="s">
        <v>286</v>
      </c>
      <c r="DP190" s="104" t="s">
        <v>286</v>
      </c>
      <c r="DQ190" s="105" t="s">
        <v>286</v>
      </c>
      <c r="DR190" s="2" t="s">
        <v>286</v>
      </c>
      <c r="DS190" s="96"/>
      <c r="DT190" s="286"/>
      <c r="DU190" s="97" t="s">
        <v>286</v>
      </c>
      <c r="DV190" s="98" t="s">
        <v>286</v>
      </c>
      <c r="DW190" s="99" t="s">
        <v>286</v>
      </c>
      <c r="DX190" s="100" t="s">
        <v>286</v>
      </c>
      <c r="DY190" s="101" t="s">
        <v>286</v>
      </c>
      <c r="DZ190" s="102" t="s">
        <v>286</v>
      </c>
      <c r="EA190" s="103" t="s">
        <v>286</v>
      </c>
      <c r="EB190" s="104" t="s">
        <v>286</v>
      </c>
      <c r="EC190" s="105" t="s">
        <v>286</v>
      </c>
      <c r="EE190" s="96"/>
      <c r="EF190" s="286"/>
      <c r="EG190" s="97" t="s">
        <v>286</v>
      </c>
      <c r="EH190" s="98" t="s">
        <v>286</v>
      </c>
      <c r="EI190" s="99" t="s">
        <v>286</v>
      </c>
      <c r="EJ190" s="100" t="s">
        <v>286</v>
      </c>
      <c r="EK190" s="101" t="s">
        <v>286</v>
      </c>
      <c r="EL190" s="102" t="s">
        <v>286</v>
      </c>
      <c r="EM190" s="103" t="s">
        <v>286</v>
      </c>
      <c r="EN190" s="104" t="s">
        <v>286</v>
      </c>
      <c r="EO190" s="105" t="s">
        <v>286</v>
      </c>
      <c r="EQ190" s="96"/>
      <c r="ER190" s="286"/>
      <c r="ES190" s="97">
        <v>39576</v>
      </c>
      <c r="ET190" s="98" t="s">
        <v>519</v>
      </c>
      <c r="EU190" s="99">
        <v>38854</v>
      </c>
      <c r="EV190" s="100">
        <v>39576</v>
      </c>
      <c r="EW190" s="101" t="s">
        <v>819</v>
      </c>
      <c r="EX190" s="102" t="s">
        <v>820</v>
      </c>
      <c r="EY190" s="103" t="s">
        <v>620</v>
      </c>
      <c r="EZ190" s="104" t="s">
        <v>1354</v>
      </c>
      <c r="FA190" s="105" t="s">
        <v>821</v>
      </c>
      <c r="FB190" s="2" t="s">
        <v>286</v>
      </c>
      <c r="FC190" s="96"/>
      <c r="FD190" s="286" t="s">
        <v>1194</v>
      </c>
      <c r="FE190" s="97" t="s">
        <v>286</v>
      </c>
      <c r="FF190" s="98" t="s">
        <v>286</v>
      </c>
      <c r="FG190" s="99" t="s">
        <v>286</v>
      </c>
      <c r="FH190" s="100" t="s">
        <v>286</v>
      </c>
      <c r="FI190" s="101" t="s">
        <v>286</v>
      </c>
      <c r="FJ190" s="102" t="s">
        <v>286</v>
      </c>
      <c r="FK190" s="103" t="s">
        <v>286</v>
      </c>
      <c r="FL190" s="104" t="s">
        <v>286</v>
      </c>
      <c r="FM190" s="105" t="s">
        <v>286</v>
      </c>
      <c r="FO190" s="96"/>
      <c r="FP190" s="286"/>
      <c r="FQ190" s="97" t="s">
        <v>286</v>
      </c>
      <c r="FR190" s="98" t="s">
        <v>286</v>
      </c>
      <c r="FS190" s="99" t="s">
        <v>286</v>
      </c>
      <c r="FT190" s="100" t="s">
        <v>286</v>
      </c>
      <c r="FU190" s="101" t="s">
        <v>286</v>
      </c>
      <c r="FV190" s="102" t="s">
        <v>286</v>
      </c>
      <c r="FW190" s="103" t="s">
        <v>286</v>
      </c>
      <c r="FX190" s="104" t="s">
        <v>286</v>
      </c>
      <c r="FY190" s="105" t="s">
        <v>286</v>
      </c>
      <c r="GA190" s="96"/>
      <c r="GB190" s="286"/>
      <c r="GC190" s="97" t="s">
        <v>286</v>
      </c>
      <c r="GD190" s="98" t="s">
        <v>286</v>
      </c>
      <c r="GE190" s="99" t="s">
        <v>286</v>
      </c>
      <c r="GF190" s="100" t="s">
        <v>286</v>
      </c>
      <c r="GG190" s="101" t="s">
        <v>286</v>
      </c>
      <c r="GH190" s="102" t="s">
        <v>286</v>
      </c>
      <c r="GI190" s="103" t="s">
        <v>286</v>
      </c>
      <c r="GJ190" s="104" t="s">
        <v>286</v>
      </c>
      <c r="GK190" s="105" t="s">
        <v>286</v>
      </c>
      <c r="GL190" s="2" t="s">
        <v>286</v>
      </c>
      <c r="GM190" s="96"/>
      <c r="GN190" s="286"/>
      <c r="GO190" s="97" t="str">
        <f t="shared" si="695"/>
        <v/>
      </c>
      <c r="GP190" s="98" t="str">
        <f t="shared" si="696"/>
        <v/>
      </c>
      <c r="GQ190" s="99" t="str">
        <f t="shared" si="697"/>
        <v/>
      </c>
      <c r="GR190" s="100" t="str">
        <f t="shared" si="698"/>
        <v/>
      </c>
      <c r="GS190" s="101" t="str">
        <f t="shared" si="699"/>
        <v/>
      </c>
      <c r="GT190" s="102" t="str">
        <f t="shared" si="700"/>
        <v/>
      </c>
      <c r="GU190" s="103" t="str">
        <f t="shared" si="701"/>
        <v/>
      </c>
      <c r="GV190" s="104" t="str">
        <f t="shared" si="702"/>
        <v/>
      </c>
      <c r="GW190" s="105" t="str">
        <f t="shared" si="703"/>
        <v/>
      </c>
      <c r="GX190" s="2" t="str">
        <f t="shared" si="704"/>
        <v/>
      </c>
      <c r="GY190" s="96"/>
      <c r="GZ190" s="286"/>
      <c r="HA190" s="97" t="str">
        <f t="shared" si="705"/>
        <v/>
      </c>
      <c r="HB190" s="98" t="str">
        <f t="shared" si="706"/>
        <v/>
      </c>
      <c r="HC190" s="293" t="str">
        <f t="shared" si="693"/>
        <v/>
      </c>
      <c r="HD190" s="293" t="str">
        <f t="shared" si="694"/>
        <v/>
      </c>
      <c r="HE190" s="101" t="str">
        <f t="shared" si="707"/>
        <v/>
      </c>
      <c r="HF190" s="102" t="str">
        <f t="shared" si="708"/>
        <v/>
      </c>
      <c r="HG190" s="103" t="str">
        <f t="shared" si="709"/>
        <v/>
      </c>
      <c r="HH190" s="104" t="str">
        <f t="shared" si="710"/>
        <v/>
      </c>
      <c r="HI190" s="105" t="str">
        <f t="shared" si="711"/>
        <v/>
      </c>
      <c r="HJ190" s="2" t="str">
        <f t="shared" si="712"/>
        <v/>
      </c>
      <c r="HK190" s="96"/>
      <c r="HL190" s="286"/>
      <c r="HM190" s="97" t="str">
        <f t="shared" si="713"/>
        <v/>
      </c>
      <c r="HN190" s="98" t="str">
        <f t="shared" si="714"/>
        <v/>
      </c>
      <c r="HO190" s="293" t="str">
        <f t="shared" si="672"/>
        <v/>
      </c>
      <c r="HP190" s="293" t="str">
        <f t="shared" si="673"/>
        <v/>
      </c>
      <c r="HQ190" s="101" t="str">
        <f t="shared" si="715"/>
        <v/>
      </c>
      <c r="HR190" s="102" t="str">
        <f t="shared" si="716"/>
        <v/>
      </c>
      <c r="HS190" s="103" t="str">
        <f t="shared" si="717"/>
        <v/>
      </c>
      <c r="HT190" s="104" t="str">
        <f t="shared" si="632"/>
        <v/>
      </c>
      <c r="HU190" s="105" t="str">
        <f t="shared" si="718"/>
        <v/>
      </c>
      <c r="HV190" s="2" t="str">
        <f t="shared" si="719"/>
        <v/>
      </c>
      <c r="HW190" s="96"/>
      <c r="HX190" s="286"/>
      <c r="HY190" s="97">
        <f t="shared" si="720"/>
        <v>44240</v>
      </c>
      <c r="HZ190" s="98" t="str">
        <f t="shared" si="721"/>
        <v>Conte II</v>
      </c>
      <c r="IA190" s="293">
        <f t="shared" si="764"/>
        <v>43713</v>
      </c>
      <c r="IB190" s="293">
        <f t="shared" si="765"/>
        <v>44240</v>
      </c>
      <c r="IC190" s="101" t="str">
        <f t="shared" si="722"/>
        <v>Vincenzo Spadafora</v>
      </c>
      <c r="ID190" s="102" t="str">
        <f t="shared" si="723"/>
        <v>1974</v>
      </c>
      <c r="IE190" s="103" t="str">
        <f t="shared" si="724"/>
        <v>male</v>
      </c>
      <c r="IF190" s="104" t="str">
        <f t="shared" si="725"/>
        <v>it_m5s01</v>
      </c>
      <c r="IG190" s="105" t="str">
        <f t="shared" si="726"/>
        <v>Spadafora_Vincenzo_1974</v>
      </c>
      <c r="IH190" s="2" t="str">
        <f t="shared" si="727"/>
        <v/>
      </c>
      <c r="II190" s="96"/>
      <c r="IJ190" s="286" t="s">
        <v>2587</v>
      </c>
      <c r="IK190" s="291" t="str">
        <f t="shared" si="728"/>
        <v/>
      </c>
      <c r="IL190" s="292" t="str">
        <f t="shared" si="729"/>
        <v/>
      </c>
      <c r="IM190" s="293" t="str">
        <f t="shared" si="730"/>
        <v/>
      </c>
      <c r="IN190" s="293" t="str">
        <f t="shared" si="731"/>
        <v/>
      </c>
      <c r="IO190" s="294" t="str">
        <f t="shared" si="732"/>
        <v/>
      </c>
      <c r="IP190" s="295" t="str">
        <f t="shared" si="733"/>
        <v/>
      </c>
      <c r="IQ190" s="296" t="str">
        <f t="shared" si="734"/>
        <v/>
      </c>
      <c r="IR190" s="297" t="str">
        <f t="shared" si="735"/>
        <v/>
      </c>
      <c r="IS190" s="298" t="str">
        <f t="shared" si="736"/>
        <v/>
      </c>
      <c r="IT190" s="299" t="str">
        <f t="shared" si="737"/>
        <v/>
      </c>
      <c r="IU190" s="300"/>
      <c r="IV190" s="286"/>
      <c r="IW190" s="97" t="str">
        <f t="shared" si="738"/>
        <v/>
      </c>
      <c r="IX190" s="98" t="str">
        <f t="shared" si="739"/>
        <v/>
      </c>
      <c r="IY190" s="293" t="str">
        <f t="shared" si="633"/>
        <v/>
      </c>
      <c r="IZ190" s="293" t="str">
        <f t="shared" si="634"/>
        <v/>
      </c>
      <c r="JA190" s="101" t="str">
        <f t="shared" si="740"/>
        <v/>
      </c>
      <c r="JB190" s="102" t="str">
        <f t="shared" si="741"/>
        <v/>
      </c>
      <c r="JC190" s="103" t="str">
        <f t="shared" si="742"/>
        <v/>
      </c>
      <c r="JD190" s="104" t="str">
        <f t="shared" si="743"/>
        <v/>
      </c>
      <c r="JE190" s="105" t="str">
        <f t="shared" si="744"/>
        <v/>
      </c>
      <c r="JG190" s="4"/>
      <c r="JI190" s="106"/>
      <c r="JJ190" s="107"/>
      <c r="JK190" s="99"/>
      <c r="JL190" s="4"/>
      <c r="JM190" s="108"/>
      <c r="JN190" s="109"/>
      <c r="JO190" s="110"/>
      <c r="JP190" s="104"/>
      <c r="JQ190" s="111"/>
      <c r="JS190" s="4"/>
      <c r="JU190" s="106"/>
      <c r="JV190" s="107"/>
      <c r="JW190" s="99"/>
      <c r="JX190" s="4"/>
      <c r="JY190" s="108"/>
      <c r="JZ190" s="109"/>
      <c r="KA190" s="110"/>
      <c r="KB190" s="104"/>
      <c r="KC190" s="111"/>
      <c r="KE190" s="4"/>
    </row>
    <row r="191" spans="1:292" ht="13.5" customHeight="1" x14ac:dyDescent="0.2">
      <c r="A191" s="21"/>
      <c r="E191" s="106"/>
      <c r="F191" s="107"/>
      <c r="G191" s="99"/>
      <c r="H191" s="4"/>
      <c r="I191" s="108"/>
      <c r="J191" s="109"/>
      <c r="K191" s="110"/>
      <c r="L191" s="104"/>
      <c r="M191" s="111"/>
      <c r="O191" s="4"/>
      <c r="Q191" s="106"/>
      <c r="R191" s="107"/>
      <c r="S191" s="99" t="s">
        <v>286</v>
      </c>
      <c r="T191" s="4" t="s">
        <v>286</v>
      </c>
      <c r="U191" s="108"/>
      <c r="V191" s="109"/>
      <c r="W191" s="110"/>
      <c r="X191" s="104"/>
      <c r="Y191" s="111"/>
      <c r="AA191" s="4"/>
      <c r="AC191" s="106"/>
      <c r="AD191" s="107"/>
      <c r="AE191" s="99"/>
      <c r="AF191" s="4"/>
      <c r="AG191" s="108"/>
      <c r="AH191" s="109"/>
      <c r="AI191" s="110"/>
      <c r="AJ191" s="104"/>
      <c r="AK191" s="111"/>
      <c r="AM191" s="4"/>
      <c r="AO191" s="106"/>
      <c r="AP191" s="107"/>
      <c r="AQ191" s="99" t="s">
        <v>286</v>
      </c>
      <c r="AR191" s="4"/>
      <c r="AS191" s="108"/>
      <c r="AT191" s="109"/>
      <c r="AU191" s="110"/>
      <c r="AV191" s="104"/>
      <c r="AW191" s="111"/>
      <c r="AY191" s="4"/>
      <c r="BA191" s="106"/>
      <c r="BB191" s="107"/>
      <c r="BC191" s="99"/>
      <c r="BD191" s="4"/>
      <c r="BE191" s="108"/>
      <c r="BF191" s="109"/>
      <c r="BG191" s="110"/>
      <c r="BH191" s="104"/>
      <c r="BI191" s="111"/>
      <c r="BK191" s="4"/>
      <c r="BM191" s="106"/>
      <c r="BN191" s="107"/>
      <c r="BO191" s="99"/>
      <c r="BP191" s="4"/>
      <c r="BQ191" s="108"/>
      <c r="BR191" s="109"/>
      <c r="BS191" s="110"/>
      <c r="BT191" s="104"/>
      <c r="BU191" s="111"/>
      <c r="BW191" s="4"/>
      <c r="BY191" s="106"/>
      <c r="BZ191" s="107"/>
      <c r="CA191" s="99"/>
      <c r="CB191" s="4"/>
      <c r="CC191" s="108"/>
      <c r="CD191" s="109"/>
      <c r="CE191" s="110"/>
      <c r="CF191" s="104"/>
      <c r="CG191" s="111"/>
      <c r="CI191" s="4"/>
      <c r="CK191" s="106"/>
      <c r="CL191" s="107"/>
      <c r="CM191" s="99"/>
      <c r="CN191" s="4"/>
      <c r="CO191" s="108"/>
      <c r="CP191" s="109"/>
      <c r="CQ191" s="110"/>
      <c r="CR191" s="104"/>
      <c r="CS191" s="111"/>
      <c r="CU191" s="4"/>
      <c r="CW191" s="106"/>
      <c r="CX191" s="107"/>
      <c r="CY191" s="99"/>
      <c r="CZ191" s="4"/>
      <c r="DA191" s="108"/>
      <c r="DB191" s="109"/>
      <c r="DC191" s="110"/>
      <c r="DD191" s="104"/>
      <c r="DE191" s="111"/>
      <c r="DG191" s="4"/>
      <c r="DI191" s="106"/>
      <c r="DJ191" s="107"/>
      <c r="DK191" s="99"/>
      <c r="DL191" s="4"/>
      <c r="DM191" s="108"/>
      <c r="DN191" s="109"/>
      <c r="DO191" s="110"/>
      <c r="DP191" s="104"/>
      <c r="DQ191" s="111"/>
      <c r="DS191" s="4"/>
      <c r="DU191" s="106"/>
      <c r="DV191" s="107"/>
      <c r="DW191" s="99"/>
      <c r="DX191" s="4"/>
      <c r="DY191" s="108"/>
      <c r="DZ191" s="109"/>
      <c r="EA191" s="110"/>
      <c r="EB191" s="104"/>
      <c r="EC191" s="111"/>
      <c r="EE191" s="4"/>
      <c r="EG191" s="106"/>
      <c r="EH191" s="107"/>
      <c r="EI191" s="99"/>
      <c r="EJ191" s="4"/>
      <c r="EK191" s="108"/>
      <c r="EL191" s="109"/>
      <c r="EM191" s="110"/>
      <c r="EN191" s="104"/>
      <c r="EO191" s="111"/>
      <c r="EQ191" s="4"/>
      <c r="ES191" s="106"/>
      <c r="ET191" s="107"/>
      <c r="EU191" s="99"/>
      <c r="EV191" s="4"/>
      <c r="EW191" s="108"/>
      <c r="EX191" s="109"/>
      <c r="EY191" s="110"/>
      <c r="EZ191" s="104"/>
      <c r="FA191" s="111"/>
      <c r="FC191" s="4"/>
      <c r="FE191" s="106"/>
      <c r="FF191" s="107"/>
      <c r="FG191" s="99"/>
      <c r="FH191" s="4"/>
      <c r="FI191" s="108"/>
      <c r="FJ191" s="109"/>
      <c r="FK191" s="110"/>
      <c r="FL191" s="104"/>
      <c r="FM191" s="111"/>
      <c r="FO191" s="4"/>
      <c r="FQ191" s="106"/>
      <c r="FR191" s="107"/>
      <c r="FS191" s="99"/>
      <c r="FT191" s="4"/>
      <c r="FU191" s="108"/>
      <c r="FV191" s="109"/>
      <c r="FW191" s="110"/>
      <c r="FX191" s="104"/>
      <c r="FY191" s="111"/>
      <c r="GA191" s="4"/>
      <c r="GC191" s="106"/>
      <c r="GD191" s="107"/>
      <c r="GE191" s="99"/>
      <c r="GF191" s="4"/>
      <c r="GG191" s="108"/>
      <c r="GH191" s="109"/>
      <c r="GI191" s="110"/>
      <c r="GJ191" s="104"/>
      <c r="GK191" s="111"/>
      <c r="GM191" s="4"/>
      <c r="GO191" s="106"/>
      <c r="GP191" s="107"/>
      <c r="GQ191" s="99" t="str">
        <f t="shared" ref="GQ191:GQ220" si="766">IF(GS191="","",GO$2)</f>
        <v/>
      </c>
      <c r="GR191" s="100" t="str">
        <f t="shared" ref="GR191:GR220" si="767">IF(GS191="","",GO$3)</f>
        <v/>
      </c>
      <c r="GS191" s="108"/>
      <c r="GT191" s="109"/>
      <c r="GU191" s="110"/>
      <c r="GV191" s="104"/>
      <c r="GW191" s="111"/>
      <c r="GY191" s="4"/>
      <c r="HA191" s="106"/>
      <c r="HB191" s="107"/>
      <c r="HC191" s="293" t="str">
        <f t="shared" si="693"/>
        <v/>
      </c>
      <c r="HD191" s="293" t="str">
        <f t="shared" si="694"/>
        <v/>
      </c>
      <c r="HE191" s="108"/>
      <c r="HF191" s="109"/>
      <c r="HG191" s="110"/>
      <c r="HH191" s="104"/>
      <c r="HI191" s="111"/>
      <c r="HK191" s="4"/>
      <c r="HM191" s="106"/>
      <c r="HN191" s="107"/>
      <c r="HO191" s="293" t="str">
        <f t="shared" si="672"/>
        <v/>
      </c>
      <c r="HP191" s="293" t="str">
        <f t="shared" si="673"/>
        <v/>
      </c>
      <c r="HQ191" s="108"/>
      <c r="HR191" s="109"/>
      <c r="HS191" s="110"/>
      <c r="HT191" s="104" t="str">
        <f t="shared" si="632"/>
        <v/>
      </c>
      <c r="HU191" s="111"/>
      <c r="HW191" s="4"/>
      <c r="HY191" s="106"/>
      <c r="HZ191" s="107"/>
      <c r="IA191" s="99"/>
      <c r="IB191" s="4"/>
      <c r="IC191" s="108"/>
      <c r="ID191" s="109"/>
      <c r="IE191" s="110"/>
      <c r="IF191" s="104"/>
      <c r="IG191" s="111"/>
      <c r="II191" s="4"/>
      <c r="IK191" s="291" t="str">
        <f t="shared" ref="IK191:IK214" si="768">IF(IO191="","",IK$3)</f>
        <v/>
      </c>
      <c r="IL191" s="292" t="str">
        <f t="shared" ref="IL191:IL214" si="769">IF(IO191="","",IK$1)</f>
        <v/>
      </c>
      <c r="IM191" s="293" t="str">
        <f t="shared" ref="IM191:IM214" si="770">IF(IO191="","",IK$2)</f>
        <v/>
      </c>
      <c r="IN191" s="293" t="str">
        <f t="shared" ref="IN191:IN214" si="771">IF(IO191="","",IK$3)</f>
        <v/>
      </c>
      <c r="IO191" s="294" t="str">
        <f t="shared" ref="IO191:IO214" si="772">IF(IV191="","",IF(ISNUMBER(SEARCH(":",IV191)),MID(IV191,FIND(":",IV191)+2,FIND("(",IV191)-FIND(":",IV191)-3),LEFT(IV191,FIND("(",IV191)-2)))</f>
        <v/>
      </c>
      <c r="IP191" s="295" t="str">
        <f t="shared" ref="IP191:IP214" si="773">IF(IV191="","",MID(IV191,FIND("(",IV191)+1,4))</f>
        <v/>
      </c>
      <c r="IQ191" s="296" t="str">
        <f t="shared" ref="IQ191:IQ214" si="774">IF(ISNUMBER(SEARCH("*female*",IV191)),"female",IF(ISNUMBER(SEARCH("*male*",IV191)),"male",""))</f>
        <v/>
      </c>
      <c r="IR191" s="297" t="str">
        <f t="shared" ref="IR191:IR214" si="775">IF(IV191="","",IF(ISERROR(MID(IV191,FIND("male,",IV191)+6,(FIND(")",IV191)-(FIND("male,",IV191)+6))))=TRUE,"missing/error",MID(IV191,FIND("male,",IV191)+6,(FIND(")",IV191)-(FIND("male,",IV191)+6)))))</f>
        <v/>
      </c>
      <c r="IS191" s="298" t="str">
        <f t="shared" ref="IS191:IS214" si="776">IF(IO191="","",(MID(IO191,(SEARCH("^^",SUBSTITUTE(IO191," ","^^",LEN(IO191)-LEN(SUBSTITUTE(IO191," ","")))))+1,99)&amp;"_"&amp;LEFT(IO191,FIND(" ",IO191)-1)&amp;"_"&amp;IP191))</f>
        <v/>
      </c>
      <c r="IT191" s="299" t="str">
        <f t="shared" ref="IT191:IT214" si="777">IF(IV191="","",IF((LEN(IV191)-LEN(SUBSTITUTE(IV191,"male","")))/LEN("male")&gt;1,"!",IF(RIGHT(IV191,1)=")","",IF(RIGHT(IV191,2)=") ","",IF(RIGHT(IV191,2)=").","","!!")))))</f>
        <v/>
      </c>
      <c r="IU191" s="300"/>
      <c r="IW191" s="106"/>
      <c r="IX191" s="107"/>
      <c r="IY191" s="293" t="str">
        <f t="shared" si="633"/>
        <v/>
      </c>
      <c r="IZ191" s="293" t="str">
        <f t="shared" si="634"/>
        <v/>
      </c>
      <c r="JA191" s="108"/>
      <c r="JB191" s="109"/>
      <c r="JC191" s="110"/>
      <c r="JD191" s="104"/>
      <c r="JE191" s="111"/>
      <c r="JG191" s="4"/>
      <c r="JI191" s="106"/>
      <c r="JJ191" s="107"/>
      <c r="JK191" s="99"/>
      <c r="JL191" s="4"/>
      <c r="JM191" s="108"/>
      <c r="JN191" s="109"/>
      <c r="JO191" s="110"/>
      <c r="JP191" s="104"/>
      <c r="JQ191" s="111"/>
      <c r="JS191" s="4"/>
      <c r="JU191" s="106"/>
      <c r="JV191" s="107"/>
      <c r="JW191" s="99"/>
      <c r="JX191" s="4"/>
      <c r="JY191" s="108"/>
      <c r="JZ191" s="109"/>
      <c r="KA191" s="110"/>
      <c r="KB191" s="104"/>
      <c r="KC191" s="111"/>
      <c r="KE191" s="4"/>
    </row>
    <row r="192" spans="1:292" ht="13.5" customHeight="1" x14ac:dyDescent="0.2">
      <c r="A192" s="21"/>
      <c r="E192" s="106"/>
      <c r="F192" s="107"/>
      <c r="G192" s="99"/>
      <c r="H192" s="4"/>
      <c r="I192" s="108"/>
      <c r="J192" s="109"/>
      <c r="K192" s="110"/>
      <c r="L192" s="104"/>
      <c r="M192" s="111"/>
      <c r="O192" s="4"/>
      <c r="Q192" s="106"/>
      <c r="R192" s="107"/>
      <c r="S192" s="99" t="s">
        <v>286</v>
      </c>
      <c r="T192" s="4" t="s">
        <v>286</v>
      </c>
      <c r="U192" s="108"/>
      <c r="V192" s="109"/>
      <c r="W192" s="110"/>
      <c r="X192" s="104"/>
      <c r="Y192" s="111"/>
      <c r="AA192" s="4"/>
      <c r="AC192" s="106"/>
      <c r="AD192" s="107"/>
      <c r="AE192" s="99"/>
      <c r="AF192" s="4"/>
      <c r="AG192" s="108"/>
      <c r="AH192" s="109"/>
      <c r="AI192" s="110"/>
      <c r="AJ192" s="104"/>
      <c r="AK192" s="111"/>
      <c r="AM192" s="4"/>
      <c r="AO192" s="106"/>
      <c r="AP192" s="107"/>
      <c r="AQ192" s="99" t="s">
        <v>286</v>
      </c>
      <c r="AR192" s="4"/>
      <c r="AS192" s="108"/>
      <c r="AT192" s="109"/>
      <c r="AU192" s="110"/>
      <c r="AV192" s="104"/>
      <c r="AW192" s="111"/>
      <c r="AY192" s="4"/>
      <c r="BA192" s="106"/>
      <c r="BB192" s="107"/>
      <c r="BC192" s="99"/>
      <c r="BD192" s="4"/>
      <c r="BE192" s="108"/>
      <c r="BF192" s="109"/>
      <c r="BG192" s="110"/>
      <c r="BH192" s="104"/>
      <c r="BI192" s="111"/>
      <c r="BK192" s="4"/>
      <c r="BM192" s="106"/>
      <c r="BN192" s="107"/>
      <c r="BO192" s="99"/>
      <c r="BP192" s="4"/>
      <c r="BQ192" s="108"/>
      <c r="BR192" s="109"/>
      <c r="BS192" s="110"/>
      <c r="BT192" s="104"/>
      <c r="BU192" s="111"/>
      <c r="BW192" s="4"/>
      <c r="BY192" s="106"/>
      <c r="BZ192" s="107"/>
      <c r="CA192" s="99"/>
      <c r="CB192" s="4"/>
      <c r="CC192" s="108"/>
      <c r="CD192" s="109"/>
      <c r="CE192" s="110"/>
      <c r="CF192" s="104"/>
      <c r="CG192" s="111"/>
      <c r="CI192" s="4"/>
      <c r="CK192" s="106"/>
      <c r="CL192" s="107"/>
      <c r="CM192" s="99"/>
      <c r="CN192" s="4"/>
      <c r="CO192" s="108"/>
      <c r="CP192" s="109"/>
      <c r="CQ192" s="110"/>
      <c r="CR192" s="104"/>
      <c r="CS192" s="111"/>
      <c r="CU192" s="4"/>
      <c r="CW192" s="106"/>
      <c r="CX192" s="107"/>
      <c r="CY192" s="99"/>
      <c r="CZ192" s="4"/>
      <c r="DA192" s="108"/>
      <c r="DB192" s="109"/>
      <c r="DC192" s="110"/>
      <c r="DD192" s="104"/>
      <c r="DE192" s="111"/>
      <c r="DG192" s="4"/>
      <c r="DI192" s="106"/>
      <c r="DJ192" s="107"/>
      <c r="DK192" s="99"/>
      <c r="DL192" s="4"/>
      <c r="DM192" s="108"/>
      <c r="DN192" s="109"/>
      <c r="DO192" s="110"/>
      <c r="DP192" s="104"/>
      <c r="DQ192" s="111"/>
      <c r="DS192" s="4"/>
      <c r="DU192" s="106"/>
      <c r="DV192" s="107"/>
      <c r="DW192" s="99"/>
      <c r="DX192" s="4"/>
      <c r="DY192" s="108"/>
      <c r="DZ192" s="109"/>
      <c r="EA192" s="110"/>
      <c r="EB192" s="104"/>
      <c r="EC192" s="111"/>
      <c r="EE192" s="4"/>
      <c r="EG192" s="106"/>
      <c r="EH192" s="107"/>
      <c r="EI192" s="99"/>
      <c r="EJ192" s="4"/>
      <c r="EK192" s="108"/>
      <c r="EL192" s="109"/>
      <c r="EM192" s="110"/>
      <c r="EN192" s="104"/>
      <c r="EO192" s="111"/>
      <c r="EQ192" s="4"/>
      <c r="ES192" s="106"/>
      <c r="ET192" s="107"/>
      <c r="EU192" s="99"/>
      <c r="EV192" s="4"/>
      <c r="EW192" s="108"/>
      <c r="EX192" s="109"/>
      <c r="EY192" s="110"/>
      <c r="EZ192" s="104"/>
      <c r="FA192" s="111"/>
      <c r="FC192" s="4"/>
      <c r="FE192" s="106"/>
      <c r="FF192" s="107"/>
      <c r="FG192" s="99"/>
      <c r="FH192" s="4"/>
      <c r="FI192" s="108"/>
      <c r="FJ192" s="109"/>
      <c r="FK192" s="110"/>
      <c r="FL192" s="104"/>
      <c r="FM192" s="111"/>
      <c r="FO192" s="4"/>
      <c r="FQ192" s="106"/>
      <c r="FR192" s="107"/>
      <c r="FS192" s="99"/>
      <c r="FT192" s="4"/>
      <c r="FU192" s="108"/>
      <c r="FV192" s="109"/>
      <c r="FW192" s="110"/>
      <c r="FX192" s="104"/>
      <c r="FY192" s="111"/>
      <c r="GA192" s="4"/>
      <c r="GC192" s="106"/>
      <c r="GD192" s="107"/>
      <c r="GE192" s="99"/>
      <c r="GF192" s="4"/>
      <c r="GG192" s="108"/>
      <c r="GH192" s="109"/>
      <c r="GI192" s="110"/>
      <c r="GJ192" s="104"/>
      <c r="GK192" s="111"/>
      <c r="GM192" s="4"/>
      <c r="GO192" s="106"/>
      <c r="GP192" s="107"/>
      <c r="GQ192" s="99" t="str">
        <f t="shared" si="766"/>
        <v/>
      </c>
      <c r="GR192" s="100" t="str">
        <f t="shared" si="767"/>
        <v/>
      </c>
      <c r="GS192" s="108"/>
      <c r="GT192" s="109"/>
      <c r="GU192" s="110"/>
      <c r="GV192" s="104"/>
      <c r="GW192" s="111"/>
      <c r="GY192" s="4"/>
      <c r="HA192" s="106"/>
      <c r="HB192" s="107"/>
      <c r="HC192" s="293" t="str">
        <f t="shared" si="693"/>
        <v/>
      </c>
      <c r="HD192" s="293" t="str">
        <f t="shared" si="694"/>
        <v/>
      </c>
      <c r="HE192" s="108"/>
      <c r="HF192" s="109"/>
      <c r="HG192" s="110"/>
      <c r="HH192" s="104"/>
      <c r="HI192" s="111"/>
      <c r="HK192" s="4"/>
      <c r="HM192" s="106"/>
      <c r="HN192" s="107"/>
      <c r="HO192" s="293" t="str">
        <f t="shared" si="672"/>
        <v/>
      </c>
      <c r="HP192" s="293" t="str">
        <f t="shared" si="673"/>
        <v/>
      </c>
      <c r="HQ192" s="108"/>
      <c r="HR192" s="109"/>
      <c r="HS192" s="110"/>
      <c r="HT192" s="104" t="str">
        <f t="shared" si="632"/>
        <v/>
      </c>
      <c r="HU192" s="111"/>
      <c r="HW192" s="4"/>
      <c r="HY192" s="106"/>
      <c r="HZ192" s="107"/>
      <c r="IA192" s="99"/>
      <c r="IB192" s="4"/>
      <c r="IC192" s="108"/>
      <c r="ID192" s="109"/>
      <c r="IE192" s="110"/>
      <c r="IF192" s="104"/>
      <c r="IG192" s="111"/>
      <c r="II192" s="4"/>
      <c r="IK192" s="291" t="str">
        <f t="shared" si="768"/>
        <v/>
      </c>
      <c r="IL192" s="292" t="str">
        <f t="shared" si="769"/>
        <v/>
      </c>
      <c r="IM192" s="293" t="str">
        <f t="shared" si="770"/>
        <v/>
      </c>
      <c r="IN192" s="293" t="str">
        <f t="shared" si="771"/>
        <v/>
      </c>
      <c r="IO192" s="294" t="str">
        <f t="shared" si="772"/>
        <v/>
      </c>
      <c r="IP192" s="295" t="str">
        <f t="shared" si="773"/>
        <v/>
      </c>
      <c r="IQ192" s="296" t="str">
        <f t="shared" si="774"/>
        <v/>
      </c>
      <c r="IR192" s="297" t="str">
        <f t="shared" si="775"/>
        <v/>
      </c>
      <c r="IS192" s="298" t="str">
        <f t="shared" si="776"/>
        <v/>
      </c>
      <c r="IT192" s="299" t="str">
        <f t="shared" si="777"/>
        <v/>
      </c>
      <c r="IU192" s="300"/>
      <c r="IW192" s="106"/>
      <c r="IX192" s="107"/>
      <c r="IY192" s="293" t="str">
        <f t="shared" si="633"/>
        <v/>
      </c>
      <c r="IZ192" s="293" t="str">
        <f t="shared" si="634"/>
        <v/>
      </c>
      <c r="JA192" s="108"/>
      <c r="JB192" s="109"/>
      <c r="JC192" s="110"/>
      <c r="JD192" s="104"/>
      <c r="JE192" s="111"/>
      <c r="JG192" s="4"/>
      <c r="JI192" s="106"/>
      <c r="JJ192" s="107"/>
      <c r="JK192" s="99"/>
      <c r="JL192" s="4"/>
      <c r="JM192" s="108"/>
      <c r="JN192" s="109"/>
      <c r="JO192" s="110"/>
      <c r="JP192" s="104"/>
      <c r="JQ192" s="111"/>
      <c r="JS192" s="4"/>
      <c r="JU192" s="106"/>
      <c r="JV192" s="107"/>
      <c r="JW192" s="99"/>
      <c r="JX192" s="4"/>
      <c r="JY192" s="108"/>
      <c r="JZ192" s="109"/>
      <c r="KA192" s="110"/>
      <c r="KB192" s="104"/>
      <c r="KC192" s="111"/>
      <c r="KE192" s="4"/>
    </row>
    <row r="193" spans="1:291" ht="13.5" customHeight="1" x14ac:dyDescent="0.2">
      <c r="A193" s="21"/>
      <c r="E193" s="106"/>
      <c r="F193" s="107"/>
      <c r="G193" s="99"/>
      <c r="H193" s="4"/>
      <c r="I193" s="108"/>
      <c r="J193" s="109"/>
      <c r="K193" s="110"/>
      <c r="L193" s="104"/>
      <c r="M193" s="111"/>
      <c r="O193" s="4"/>
      <c r="Q193" s="106"/>
      <c r="R193" s="107"/>
      <c r="S193" s="99"/>
      <c r="T193" s="4"/>
      <c r="U193" s="108"/>
      <c r="V193" s="109"/>
      <c r="W193" s="110"/>
      <c r="X193" s="104"/>
      <c r="Y193" s="111"/>
      <c r="AA193" s="4"/>
      <c r="AC193" s="106"/>
      <c r="AD193" s="107"/>
      <c r="AE193" s="99"/>
      <c r="AF193" s="4"/>
      <c r="AG193" s="108"/>
      <c r="AH193" s="109"/>
      <c r="AI193" s="110"/>
      <c r="AJ193" s="104"/>
      <c r="AK193" s="111"/>
      <c r="AM193" s="4"/>
      <c r="AO193" s="106"/>
      <c r="AP193" s="107"/>
      <c r="AQ193" s="99" t="s">
        <v>286</v>
      </c>
      <c r="AR193" s="4"/>
      <c r="AS193" s="108"/>
      <c r="AT193" s="109"/>
      <c r="AU193" s="110"/>
      <c r="AV193" s="104"/>
      <c r="AW193" s="111"/>
      <c r="AY193" s="4"/>
      <c r="BA193" s="106"/>
      <c r="BB193" s="107"/>
      <c r="BC193" s="99"/>
      <c r="BD193" s="4"/>
      <c r="BE193" s="108"/>
      <c r="BF193" s="109"/>
      <c r="BG193" s="110"/>
      <c r="BH193" s="104"/>
      <c r="BI193" s="111"/>
      <c r="BK193" s="4"/>
      <c r="BM193" s="106"/>
      <c r="BN193" s="107"/>
      <c r="BO193" s="99"/>
      <c r="BP193" s="4"/>
      <c r="BQ193" s="108"/>
      <c r="BR193" s="109"/>
      <c r="BS193" s="110"/>
      <c r="BT193" s="104"/>
      <c r="BU193" s="111"/>
      <c r="BW193" s="4"/>
      <c r="BY193" s="106"/>
      <c r="BZ193" s="107"/>
      <c r="CA193" s="99"/>
      <c r="CB193" s="4"/>
      <c r="CC193" s="108"/>
      <c r="CD193" s="109"/>
      <c r="CE193" s="110"/>
      <c r="CF193" s="104"/>
      <c r="CG193" s="111"/>
      <c r="CI193" s="4"/>
      <c r="CK193" s="106"/>
      <c r="CL193" s="107"/>
      <c r="CM193" s="99"/>
      <c r="CN193" s="4"/>
      <c r="CO193" s="108"/>
      <c r="CP193" s="109"/>
      <c r="CQ193" s="110"/>
      <c r="CR193" s="104"/>
      <c r="CS193" s="111"/>
      <c r="CU193" s="4"/>
      <c r="CW193" s="106"/>
      <c r="CX193" s="107"/>
      <c r="CY193" s="99"/>
      <c r="CZ193" s="4"/>
      <c r="DA193" s="108"/>
      <c r="DB193" s="109"/>
      <c r="DC193" s="110"/>
      <c r="DD193" s="104"/>
      <c r="DE193" s="111"/>
      <c r="DG193" s="4"/>
      <c r="DI193" s="106"/>
      <c r="DJ193" s="107"/>
      <c r="DK193" s="99"/>
      <c r="DL193" s="4"/>
      <c r="DM193" s="108"/>
      <c r="DN193" s="109"/>
      <c r="DO193" s="110"/>
      <c r="DP193" s="104"/>
      <c r="DQ193" s="111"/>
      <c r="DS193" s="4"/>
      <c r="DU193" s="106"/>
      <c r="DV193" s="107"/>
      <c r="DW193" s="99"/>
      <c r="DX193" s="4"/>
      <c r="DY193" s="108"/>
      <c r="DZ193" s="109"/>
      <c r="EA193" s="110"/>
      <c r="EB193" s="104"/>
      <c r="EC193" s="111"/>
      <c r="EE193" s="4"/>
      <c r="EG193" s="106"/>
      <c r="EH193" s="107"/>
      <c r="EI193" s="99"/>
      <c r="EJ193" s="4"/>
      <c r="EK193" s="108"/>
      <c r="EL193" s="109"/>
      <c r="EM193" s="110"/>
      <c r="EN193" s="104"/>
      <c r="EO193" s="111"/>
      <c r="EQ193" s="4"/>
      <c r="ES193" s="106"/>
      <c r="ET193" s="107"/>
      <c r="EU193" s="99"/>
      <c r="EV193" s="4"/>
      <c r="EW193" s="108"/>
      <c r="EX193" s="109"/>
      <c r="EY193" s="110"/>
      <c r="EZ193" s="104"/>
      <c r="FA193" s="111"/>
      <c r="FC193" s="4"/>
      <c r="FE193" s="106"/>
      <c r="FF193" s="107"/>
      <c r="FG193" s="99"/>
      <c r="FH193" s="4"/>
      <c r="FI193" s="108"/>
      <c r="FJ193" s="109"/>
      <c r="FK193" s="110"/>
      <c r="FL193" s="104"/>
      <c r="FM193" s="111"/>
      <c r="FO193" s="4"/>
      <c r="FQ193" s="106"/>
      <c r="FR193" s="107"/>
      <c r="FS193" s="99"/>
      <c r="FT193" s="4"/>
      <c r="FU193" s="108"/>
      <c r="FV193" s="109"/>
      <c r="FW193" s="110"/>
      <c r="FX193" s="104"/>
      <c r="FY193" s="111"/>
      <c r="GA193" s="4"/>
      <c r="GC193" s="106"/>
      <c r="GD193" s="107"/>
      <c r="GE193" s="99"/>
      <c r="GF193" s="4"/>
      <c r="GG193" s="108"/>
      <c r="GH193" s="109"/>
      <c r="GI193" s="110"/>
      <c r="GJ193" s="104"/>
      <c r="GK193" s="111"/>
      <c r="GM193" s="4"/>
      <c r="GO193" s="106"/>
      <c r="GP193" s="107"/>
      <c r="GQ193" s="99" t="str">
        <f t="shared" si="766"/>
        <v/>
      </c>
      <c r="GR193" s="100" t="str">
        <f t="shared" si="767"/>
        <v/>
      </c>
      <c r="GS193" s="108"/>
      <c r="GT193" s="109"/>
      <c r="GU193" s="110"/>
      <c r="GV193" s="104"/>
      <c r="GW193" s="111"/>
      <c r="GY193" s="4"/>
      <c r="HA193" s="106"/>
      <c r="HB193" s="107"/>
      <c r="HC193" s="293" t="str">
        <f t="shared" si="693"/>
        <v/>
      </c>
      <c r="HD193" s="293" t="str">
        <f t="shared" si="694"/>
        <v/>
      </c>
      <c r="HE193" s="108"/>
      <c r="HF193" s="109"/>
      <c r="HG193" s="110"/>
      <c r="HH193" s="104"/>
      <c r="HI193" s="111"/>
      <c r="HK193" s="4"/>
      <c r="HM193" s="106"/>
      <c r="HN193" s="107"/>
      <c r="HO193" s="293" t="str">
        <f t="shared" si="672"/>
        <v/>
      </c>
      <c r="HP193" s="293" t="str">
        <f t="shared" si="673"/>
        <v/>
      </c>
      <c r="HQ193" s="108"/>
      <c r="HR193" s="109"/>
      <c r="HS193" s="110"/>
      <c r="HT193" s="104" t="str">
        <f t="shared" si="632"/>
        <v/>
      </c>
      <c r="HU193" s="111"/>
      <c r="HW193" s="4"/>
      <c r="HY193" s="106"/>
      <c r="HZ193" s="107"/>
      <c r="IA193" s="99"/>
      <c r="IB193" s="4"/>
      <c r="IC193" s="108"/>
      <c r="ID193" s="109"/>
      <c r="IE193" s="110"/>
      <c r="IF193" s="104"/>
      <c r="IG193" s="111"/>
      <c r="II193" s="4"/>
      <c r="IK193" s="291" t="str">
        <f t="shared" si="768"/>
        <v/>
      </c>
      <c r="IL193" s="292" t="str">
        <f t="shared" si="769"/>
        <v/>
      </c>
      <c r="IM193" s="293" t="str">
        <f t="shared" si="770"/>
        <v/>
      </c>
      <c r="IN193" s="293" t="str">
        <f t="shared" si="771"/>
        <v/>
      </c>
      <c r="IO193" s="294" t="str">
        <f t="shared" si="772"/>
        <v/>
      </c>
      <c r="IP193" s="295" t="str">
        <f t="shared" si="773"/>
        <v/>
      </c>
      <c r="IQ193" s="296" t="str">
        <f t="shared" si="774"/>
        <v/>
      </c>
      <c r="IR193" s="297" t="str">
        <f t="shared" si="775"/>
        <v/>
      </c>
      <c r="IS193" s="298" t="str">
        <f t="shared" si="776"/>
        <v/>
      </c>
      <c r="IT193" s="299" t="str">
        <f t="shared" si="777"/>
        <v/>
      </c>
      <c r="IU193" s="300"/>
      <c r="IW193" s="106"/>
      <c r="IX193" s="107"/>
      <c r="IY193" s="293" t="str">
        <f t="shared" si="633"/>
        <v/>
      </c>
      <c r="IZ193" s="293" t="str">
        <f t="shared" si="634"/>
        <v/>
      </c>
      <c r="JA193" s="108"/>
      <c r="JB193" s="109"/>
      <c r="JC193" s="110"/>
      <c r="JD193" s="104"/>
      <c r="JE193" s="111"/>
      <c r="JG193" s="4"/>
      <c r="JI193" s="106"/>
      <c r="JJ193" s="107"/>
      <c r="JK193" s="99"/>
      <c r="JL193" s="4"/>
      <c r="JM193" s="108"/>
      <c r="JN193" s="109"/>
      <c r="JO193" s="110"/>
      <c r="JP193" s="104"/>
      <c r="JQ193" s="111"/>
      <c r="JS193" s="4"/>
      <c r="JU193" s="106"/>
      <c r="JV193" s="107"/>
      <c r="JW193" s="99"/>
      <c r="JX193" s="4"/>
      <c r="JY193" s="108"/>
      <c r="JZ193" s="109"/>
      <c r="KA193" s="110"/>
      <c r="KB193" s="104"/>
      <c r="KC193" s="111"/>
      <c r="KE193" s="4"/>
    </row>
    <row r="194" spans="1:291" ht="13.5" customHeight="1" x14ac:dyDescent="0.2">
      <c r="A194" s="21"/>
      <c r="E194" s="106"/>
      <c r="F194" s="107"/>
      <c r="G194" s="99"/>
      <c r="H194" s="4"/>
      <c r="I194" s="108"/>
      <c r="J194" s="109"/>
      <c r="K194" s="110"/>
      <c r="L194" s="104"/>
      <c r="M194" s="111"/>
      <c r="O194" s="4"/>
      <c r="Q194" s="106"/>
      <c r="R194" s="107"/>
      <c r="S194" s="99"/>
      <c r="T194" s="4"/>
      <c r="U194" s="108"/>
      <c r="V194" s="109"/>
      <c r="W194" s="110"/>
      <c r="X194" s="104"/>
      <c r="Y194" s="111"/>
      <c r="AA194" s="4"/>
      <c r="AC194" s="106"/>
      <c r="AD194" s="107"/>
      <c r="AE194" s="99"/>
      <c r="AF194" s="4"/>
      <c r="AG194" s="108"/>
      <c r="AH194" s="109"/>
      <c r="AI194" s="110"/>
      <c r="AJ194" s="104"/>
      <c r="AK194" s="111"/>
      <c r="AM194" s="4"/>
      <c r="AO194" s="106"/>
      <c r="AP194" s="107"/>
      <c r="AQ194" s="99" t="s">
        <v>286</v>
      </c>
      <c r="AR194" s="4"/>
      <c r="AS194" s="108"/>
      <c r="AT194" s="109"/>
      <c r="AU194" s="110"/>
      <c r="AV194" s="104"/>
      <c r="AW194" s="111"/>
      <c r="AY194" s="4"/>
      <c r="BA194" s="106"/>
      <c r="BB194" s="107"/>
      <c r="BC194" s="99"/>
      <c r="BD194" s="4"/>
      <c r="BE194" s="108"/>
      <c r="BF194" s="109"/>
      <c r="BG194" s="110"/>
      <c r="BH194" s="104"/>
      <c r="BI194" s="111"/>
      <c r="BK194" s="4"/>
      <c r="BM194" s="106"/>
      <c r="BN194" s="107"/>
      <c r="BO194" s="99"/>
      <c r="BP194" s="4"/>
      <c r="BQ194" s="108"/>
      <c r="BR194" s="109"/>
      <c r="BS194" s="110"/>
      <c r="BT194" s="104"/>
      <c r="BU194" s="111"/>
      <c r="BW194" s="4"/>
      <c r="BY194" s="106"/>
      <c r="BZ194" s="107"/>
      <c r="CA194" s="99"/>
      <c r="CB194" s="4"/>
      <c r="CC194" s="108"/>
      <c r="CD194" s="109"/>
      <c r="CE194" s="110"/>
      <c r="CF194" s="104"/>
      <c r="CG194" s="111"/>
      <c r="CI194" s="4"/>
      <c r="CK194" s="106"/>
      <c r="CL194" s="107"/>
      <c r="CM194" s="99"/>
      <c r="CN194" s="4"/>
      <c r="CO194" s="108"/>
      <c r="CP194" s="109"/>
      <c r="CQ194" s="110"/>
      <c r="CR194" s="104"/>
      <c r="CS194" s="111"/>
      <c r="CU194" s="4"/>
      <c r="CW194" s="106"/>
      <c r="CX194" s="107"/>
      <c r="CY194" s="99"/>
      <c r="CZ194" s="4"/>
      <c r="DA194" s="108"/>
      <c r="DB194" s="109"/>
      <c r="DC194" s="110"/>
      <c r="DD194" s="104"/>
      <c r="DE194" s="111"/>
      <c r="DG194" s="4"/>
      <c r="DI194" s="106"/>
      <c r="DJ194" s="107"/>
      <c r="DK194" s="99"/>
      <c r="DL194" s="4"/>
      <c r="DM194" s="108"/>
      <c r="DN194" s="109"/>
      <c r="DO194" s="110"/>
      <c r="DP194" s="104"/>
      <c r="DQ194" s="111"/>
      <c r="DS194" s="4"/>
      <c r="DU194" s="106"/>
      <c r="DV194" s="107"/>
      <c r="DW194" s="99"/>
      <c r="DX194" s="4"/>
      <c r="DY194" s="108"/>
      <c r="DZ194" s="109"/>
      <c r="EA194" s="110"/>
      <c r="EB194" s="104"/>
      <c r="EC194" s="111"/>
      <c r="EE194" s="4"/>
      <c r="EG194" s="106"/>
      <c r="EH194" s="107"/>
      <c r="EI194" s="99"/>
      <c r="EJ194" s="4"/>
      <c r="EK194" s="108"/>
      <c r="EL194" s="109"/>
      <c r="EM194" s="110"/>
      <c r="EN194" s="104"/>
      <c r="EO194" s="111"/>
      <c r="EQ194" s="4"/>
      <c r="ES194" s="106"/>
      <c r="ET194" s="107"/>
      <c r="EU194" s="99"/>
      <c r="EV194" s="4"/>
      <c r="EW194" s="108"/>
      <c r="EX194" s="109"/>
      <c r="EY194" s="110"/>
      <c r="EZ194" s="104"/>
      <c r="FA194" s="111"/>
      <c r="FC194" s="4"/>
      <c r="FE194" s="106"/>
      <c r="FF194" s="107"/>
      <c r="FG194" s="99"/>
      <c r="FH194" s="4"/>
      <c r="FI194" s="108"/>
      <c r="FJ194" s="109"/>
      <c r="FK194" s="110"/>
      <c r="FL194" s="104"/>
      <c r="FM194" s="111"/>
      <c r="FO194" s="4"/>
      <c r="FQ194" s="106"/>
      <c r="FR194" s="107"/>
      <c r="FS194" s="99"/>
      <c r="FT194" s="4"/>
      <c r="FU194" s="108"/>
      <c r="FV194" s="109"/>
      <c r="FW194" s="110"/>
      <c r="FX194" s="104"/>
      <c r="FY194" s="111"/>
      <c r="GA194" s="4"/>
      <c r="GC194" s="106"/>
      <c r="GD194" s="107"/>
      <c r="GE194" s="99"/>
      <c r="GF194" s="4"/>
      <c r="GG194" s="108"/>
      <c r="GH194" s="109"/>
      <c r="GI194" s="110"/>
      <c r="GJ194" s="104"/>
      <c r="GK194" s="111"/>
      <c r="GM194" s="4"/>
      <c r="GO194" s="106"/>
      <c r="GP194" s="107"/>
      <c r="GQ194" s="99" t="str">
        <f t="shared" si="766"/>
        <v/>
      </c>
      <c r="GR194" s="100" t="str">
        <f t="shared" si="767"/>
        <v/>
      </c>
      <c r="GS194" s="108"/>
      <c r="GT194" s="109"/>
      <c r="GU194" s="110"/>
      <c r="GV194" s="104"/>
      <c r="GW194" s="111"/>
      <c r="GY194" s="4"/>
      <c r="HA194" s="106"/>
      <c r="HB194" s="107"/>
      <c r="HC194" s="293" t="str">
        <f t="shared" si="693"/>
        <v/>
      </c>
      <c r="HD194" s="293" t="str">
        <f t="shared" si="694"/>
        <v/>
      </c>
      <c r="HE194" s="108"/>
      <c r="HF194" s="109"/>
      <c r="HG194" s="110"/>
      <c r="HH194" s="104"/>
      <c r="HI194" s="111"/>
      <c r="HK194" s="4"/>
      <c r="HM194" s="106"/>
      <c r="HN194" s="107"/>
      <c r="HO194" s="293" t="str">
        <f t="shared" si="672"/>
        <v/>
      </c>
      <c r="HP194" s="293" t="str">
        <f t="shared" si="673"/>
        <v/>
      </c>
      <c r="HQ194" s="108"/>
      <c r="HR194" s="109"/>
      <c r="HS194" s="110"/>
      <c r="HT194" s="104" t="str">
        <f t="shared" si="632"/>
        <v/>
      </c>
      <c r="HU194" s="111"/>
      <c r="HW194" s="4"/>
      <c r="HY194" s="106"/>
      <c r="HZ194" s="107"/>
      <c r="IA194" s="99"/>
      <c r="IB194" s="4"/>
      <c r="IC194" s="108"/>
      <c r="ID194" s="109"/>
      <c r="IE194" s="110"/>
      <c r="IF194" s="104"/>
      <c r="IG194" s="111"/>
      <c r="II194" s="4"/>
      <c r="IK194" s="291" t="str">
        <f t="shared" si="768"/>
        <v/>
      </c>
      <c r="IL194" s="292" t="str">
        <f t="shared" si="769"/>
        <v/>
      </c>
      <c r="IM194" s="293" t="str">
        <f t="shared" si="770"/>
        <v/>
      </c>
      <c r="IN194" s="293" t="str">
        <f t="shared" si="771"/>
        <v/>
      </c>
      <c r="IO194" s="294" t="str">
        <f t="shared" si="772"/>
        <v/>
      </c>
      <c r="IP194" s="295" t="str">
        <f t="shared" si="773"/>
        <v/>
      </c>
      <c r="IQ194" s="296" t="str">
        <f t="shared" si="774"/>
        <v/>
      </c>
      <c r="IR194" s="297" t="str">
        <f t="shared" si="775"/>
        <v/>
      </c>
      <c r="IS194" s="298" t="str">
        <f t="shared" si="776"/>
        <v/>
      </c>
      <c r="IT194" s="299" t="str">
        <f t="shared" si="777"/>
        <v/>
      </c>
      <c r="IU194" s="300"/>
      <c r="IW194" s="106"/>
      <c r="IX194" s="107"/>
      <c r="IY194" s="293" t="str">
        <f t="shared" si="633"/>
        <v/>
      </c>
      <c r="IZ194" s="293" t="str">
        <f t="shared" si="634"/>
        <v/>
      </c>
      <c r="JA194" s="108"/>
      <c r="JB194" s="109"/>
      <c r="JC194" s="110"/>
      <c r="JD194" s="104"/>
      <c r="JE194" s="111"/>
      <c r="JG194" s="4"/>
      <c r="JI194" s="106"/>
      <c r="JJ194" s="107"/>
      <c r="JK194" s="99"/>
      <c r="JL194" s="4"/>
      <c r="JM194" s="108"/>
      <c r="JN194" s="109"/>
      <c r="JO194" s="110"/>
      <c r="JP194" s="104"/>
      <c r="JQ194" s="111"/>
      <c r="JS194" s="4"/>
      <c r="JU194" s="106"/>
      <c r="JV194" s="107"/>
      <c r="JW194" s="99"/>
      <c r="JX194" s="4"/>
      <c r="JY194" s="108"/>
      <c r="JZ194" s="109"/>
      <c r="KA194" s="110"/>
      <c r="KB194" s="104"/>
      <c r="KC194" s="111"/>
      <c r="KE194" s="4"/>
    </row>
    <row r="195" spans="1:291" ht="13.5" customHeight="1" x14ac:dyDescent="0.2">
      <c r="A195" s="21"/>
      <c r="E195" s="106"/>
      <c r="F195" s="107"/>
      <c r="G195" s="99"/>
      <c r="H195" s="4"/>
      <c r="I195" s="108"/>
      <c r="J195" s="109"/>
      <c r="K195" s="110"/>
      <c r="L195" s="104"/>
      <c r="M195" s="111"/>
      <c r="O195" s="4"/>
      <c r="Q195" s="106"/>
      <c r="R195" s="107"/>
      <c r="S195" s="99"/>
      <c r="T195" s="4"/>
      <c r="U195" s="108"/>
      <c r="V195" s="109"/>
      <c r="W195" s="110"/>
      <c r="X195" s="104"/>
      <c r="Y195" s="111"/>
      <c r="AA195" s="4"/>
      <c r="AC195" s="106"/>
      <c r="AD195" s="107"/>
      <c r="AE195" s="99"/>
      <c r="AF195" s="4"/>
      <c r="AG195" s="108"/>
      <c r="AH195" s="109"/>
      <c r="AI195" s="110"/>
      <c r="AJ195" s="104"/>
      <c r="AK195" s="111"/>
      <c r="AM195" s="4"/>
      <c r="AO195" s="106"/>
      <c r="AP195" s="107"/>
      <c r="AQ195" s="99"/>
      <c r="AR195" s="4"/>
      <c r="AS195" s="108"/>
      <c r="AT195" s="109"/>
      <c r="AU195" s="110"/>
      <c r="AV195" s="104"/>
      <c r="AW195" s="111"/>
      <c r="AY195" s="4"/>
      <c r="BA195" s="106"/>
      <c r="BB195" s="107"/>
      <c r="BC195" s="99"/>
      <c r="BD195" s="4"/>
      <c r="BE195" s="108"/>
      <c r="BF195" s="109"/>
      <c r="BG195" s="110"/>
      <c r="BH195" s="104"/>
      <c r="BI195" s="111"/>
      <c r="BK195" s="4"/>
      <c r="BM195" s="106"/>
      <c r="BN195" s="107"/>
      <c r="BO195" s="99"/>
      <c r="BP195" s="4"/>
      <c r="BQ195" s="108"/>
      <c r="BR195" s="109"/>
      <c r="BS195" s="110"/>
      <c r="BT195" s="104"/>
      <c r="BU195" s="111"/>
      <c r="BW195" s="4"/>
      <c r="BY195" s="106"/>
      <c r="BZ195" s="107"/>
      <c r="CA195" s="99"/>
      <c r="CB195" s="4"/>
      <c r="CC195" s="108"/>
      <c r="CD195" s="109"/>
      <c r="CE195" s="110"/>
      <c r="CF195" s="104"/>
      <c r="CG195" s="111"/>
      <c r="CI195" s="4"/>
      <c r="CK195" s="106"/>
      <c r="CL195" s="107"/>
      <c r="CM195" s="99"/>
      <c r="CN195" s="4"/>
      <c r="CO195" s="108"/>
      <c r="CP195" s="109"/>
      <c r="CQ195" s="110"/>
      <c r="CR195" s="104"/>
      <c r="CS195" s="111"/>
      <c r="CU195" s="4"/>
      <c r="CW195" s="106"/>
      <c r="CX195" s="107"/>
      <c r="CY195" s="99"/>
      <c r="CZ195" s="4"/>
      <c r="DA195" s="108"/>
      <c r="DB195" s="109"/>
      <c r="DC195" s="110"/>
      <c r="DD195" s="104"/>
      <c r="DE195" s="111"/>
      <c r="DG195" s="4"/>
      <c r="DI195" s="106"/>
      <c r="DJ195" s="107"/>
      <c r="DK195" s="99"/>
      <c r="DL195" s="4"/>
      <c r="DM195" s="108"/>
      <c r="DN195" s="109"/>
      <c r="DO195" s="110"/>
      <c r="DP195" s="104"/>
      <c r="DQ195" s="111"/>
      <c r="DS195" s="4"/>
      <c r="DU195" s="106"/>
      <c r="DV195" s="107"/>
      <c r="DW195" s="99"/>
      <c r="DX195" s="4"/>
      <c r="DY195" s="108"/>
      <c r="DZ195" s="109"/>
      <c r="EA195" s="110"/>
      <c r="EB195" s="104"/>
      <c r="EC195" s="111"/>
      <c r="EE195" s="4"/>
      <c r="EG195" s="106"/>
      <c r="EH195" s="107"/>
      <c r="EI195" s="99"/>
      <c r="EJ195" s="4"/>
      <c r="EK195" s="108"/>
      <c r="EL195" s="109"/>
      <c r="EM195" s="110"/>
      <c r="EN195" s="104"/>
      <c r="EO195" s="111"/>
      <c r="EQ195" s="4"/>
      <c r="ES195" s="106"/>
      <c r="ET195" s="107"/>
      <c r="EU195" s="99"/>
      <c r="EV195" s="4"/>
      <c r="EW195" s="108"/>
      <c r="EX195" s="109"/>
      <c r="EY195" s="110"/>
      <c r="EZ195" s="104"/>
      <c r="FA195" s="111"/>
      <c r="FC195" s="4"/>
      <c r="FE195" s="106"/>
      <c r="FF195" s="107"/>
      <c r="FG195" s="99"/>
      <c r="FH195" s="4"/>
      <c r="FI195" s="108"/>
      <c r="FJ195" s="109"/>
      <c r="FK195" s="110"/>
      <c r="FL195" s="104"/>
      <c r="FM195" s="111"/>
      <c r="FO195" s="4"/>
      <c r="FQ195" s="106"/>
      <c r="FR195" s="107"/>
      <c r="FS195" s="99"/>
      <c r="FT195" s="4"/>
      <c r="FU195" s="108"/>
      <c r="FV195" s="109"/>
      <c r="FW195" s="110"/>
      <c r="FX195" s="104"/>
      <c r="FY195" s="111"/>
      <c r="GA195" s="4"/>
      <c r="GC195" s="106"/>
      <c r="GD195" s="107"/>
      <c r="GE195" s="99"/>
      <c r="GF195" s="4"/>
      <c r="GG195" s="108"/>
      <c r="GH195" s="109"/>
      <c r="GI195" s="110"/>
      <c r="GJ195" s="104"/>
      <c r="GK195" s="111"/>
      <c r="GM195" s="4"/>
      <c r="GO195" s="106"/>
      <c r="GP195" s="107"/>
      <c r="GQ195" s="99" t="str">
        <f t="shared" si="766"/>
        <v/>
      </c>
      <c r="GR195" s="100" t="str">
        <f t="shared" si="767"/>
        <v/>
      </c>
      <c r="GS195" s="108"/>
      <c r="GT195" s="109"/>
      <c r="GU195" s="110"/>
      <c r="GV195" s="104"/>
      <c r="GW195" s="111"/>
      <c r="GY195" s="4"/>
      <c r="HA195" s="106"/>
      <c r="HB195" s="107"/>
      <c r="HC195" s="293" t="str">
        <f t="shared" si="693"/>
        <v/>
      </c>
      <c r="HD195" s="293" t="str">
        <f t="shared" si="694"/>
        <v/>
      </c>
      <c r="HE195" s="108"/>
      <c r="HF195" s="109"/>
      <c r="HG195" s="110"/>
      <c r="HH195" s="104"/>
      <c r="HI195" s="111"/>
      <c r="HK195" s="4"/>
      <c r="HM195" s="106"/>
      <c r="HN195" s="107"/>
      <c r="HO195" s="293" t="str">
        <f t="shared" si="672"/>
        <v/>
      </c>
      <c r="HP195" s="293" t="str">
        <f t="shared" si="673"/>
        <v/>
      </c>
      <c r="HQ195" s="108"/>
      <c r="HR195" s="109"/>
      <c r="HS195" s="110"/>
      <c r="HT195" s="104" t="str">
        <f t="shared" si="632"/>
        <v/>
      </c>
      <c r="HU195" s="111"/>
      <c r="HW195" s="4"/>
      <c r="HY195" s="106"/>
      <c r="HZ195" s="107"/>
      <c r="IA195" s="99"/>
      <c r="IB195" s="4"/>
      <c r="IC195" s="108"/>
      <c r="ID195" s="109"/>
      <c r="IE195" s="110"/>
      <c r="IF195" s="104"/>
      <c r="IG195" s="111"/>
      <c r="II195" s="4"/>
      <c r="IK195" s="291" t="str">
        <f t="shared" si="768"/>
        <v/>
      </c>
      <c r="IL195" s="292" t="str">
        <f t="shared" si="769"/>
        <v/>
      </c>
      <c r="IM195" s="293" t="str">
        <f t="shared" si="770"/>
        <v/>
      </c>
      <c r="IN195" s="293" t="str">
        <f t="shared" si="771"/>
        <v/>
      </c>
      <c r="IO195" s="294" t="str">
        <f t="shared" si="772"/>
        <v/>
      </c>
      <c r="IP195" s="295" t="str">
        <f t="shared" si="773"/>
        <v/>
      </c>
      <c r="IQ195" s="296" t="str">
        <f t="shared" si="774"/>
        <v/>
      </c>
      <c r="IR195" s="297" t="str">
        <f t="shared" si="775"/>
        <v/>
      </c>
      <c r="IS195" s="298" t="str">
        <f t="shared" si="776"/>
        <v/>
      </c>
      <c r="IT195" s="299" t="str">
        <f t="shared" si="777"/>
        <v/>
      </c>
      <c r="IU195" s="300"/>
      <c r="IW195" s="106"/>
      <c r="IX195" s="107"/>
      <c r="IY195" s="293" t="str">
        <f t="shared" si="633"/>
        <v/>
      </c>
      <c r="IZ195" s="293" t="str">
        <f t="shared" si="634"/>
        <v/>
      </c>
      <c r="JA195" s="108"/>
      <c r="JB195" s="109"/>
      <c r="JC195" s="110"/>
      <c r="JD195" s="104"/>
      <c r="JE195" s="111"/>
      <c r="JG195" s="4"/>
      <c r="JI195" s="106"/>
      <c r="JJ195" s="107"/>
      <c r="JK195" s="99"/>
      <c r="JL195" s="4"/>
      <c r="JM195" s="108"/>
      <c r="JN195" s="109"/>
      <c r="JO195" s="110"/>
      <c r="JP195" s="104"/>
      <c r="JQ195" s="111"/>
      <c r="JS195" s="4"/>
      <c r="JU195" s="106"/>
      <c r="JV195" s="107"/>
      <c r="JW195" s="99"/>
      <c r="JX195" s="4"/>
      <c r="JY195" s="108"/>
      <c r="JZ195" s="109"/>
      <c r="KA195" s="110"/>
      <c r="KB195" s="104"/>
      <c r="KC195" s="111"/>
      <c r="KE195" s="4"/>
    </row>
    <row r="196" spans="1:291" ht="13.5" customHeight="1" x14ac:dyDescent="0.2">
      <c r="A196" s="21"/>
      <c r="E196" s="106"/>
      <c r="F196" s="107"/>
      <c r="G196" s="99"/>
      <c r="H196" s="4"/>
      <c r="I196" s="108"/>
      <c r="J196" s="109"/>
      <c r="K196" s="110"/>
      <c r="L196" s="104"/>
      <c r="M196" s="111"/>
      <c r="O196" s="4"/>
      <c r="Q196" s="106"/>
      <c r="R196" s="107"/>
      <c r="S196" s="99"/>
      <c r="T196" s="4"/>
      <c r="U196" s="108"/>
      <c r="V196" s="109"/>
      <c r="W196" s="110"/>
      <c r="X196" s="104"/>
      <c r="Y196" s="111"/>
      <c r="AA196" s="4"/>
      <c r="AC196" s="106"/>
      <c r="AD196" s="107"/>
      <c r="AE196" s="99"/>
      <c r="AF196" s="4"/>
      <c r="AG196" s="108"/>
      <c r="AH196" s="109"/>
      <c r="AI196" s="110"/>
      <c r="AJ196" s="104"/>
      <c r="AK196" s="111"/>
      <c r="AM196" s="4"/>
      <c r="AO196" s="106"/>
      <c r="AP196" s="107"/>
      <c r="AQ196" s="99"/>
      <c r="AR196" s="4"/>
      <c r="AS196" s="108"/>
      <c r="AT196" s="109"/>
      <c r="AU196" s="110"/>
      <c r="AV196" s="104"/>
      <c r="AW196" s="111"/>
      <c r="AY196" s="4"/>
      <c r="BA196" s="106"/>
      <c r="BB196" s="107"/>
      <c r="BC196" s="99"/>
      <c r="BD196" s="4"/>
      <c r="BE196" s="108"/>
      <c r="BF196" s="109"/>
      <c r="BG196" s="110"/>
      <c r="BH196" s="104"/>
      <c r="BI196" s="111"/>
      <c r="BK196" s="4"/>
      <c r="BM196" s="106"/>
      <c r="BN196" s="107"/>
      <c r="BO196" s="99"/>
      <c r="BP196" s="4"/>
      <c r="BQ196" s="108"/>
      <c r="BR196" s="109"/>
      <c r="BS196" s="110"/>
      <c r="BT196" s="104"/>
      <c r="BU196" s="111"/>
      <c r="BW196" s="4"/>
      <c r="BY196" s="106"/>
      <c r="BZ196" s="107"/>
      <c r="CA196" s="99"/>
      <c r="CB196" s="4"/>
      <c r="CC196" s="108"/>
      <c r="CD196" s="109"/>
      <c r="CE196" s="110"/>
      <c r="CF196" s="104"/>
      <c r="CG196" s="111"/>
      <c r="CI196" s="4"/>
      <c r="CK196" s="106"/>
      <c r="CL196" s="107"/>
      <c r="CM196" s="99"/>
      <c r="CN196" s="4"/>
      <c r="CO196" s="108"/>
      <c r="CP196" s="109"/>
      <c r="CQ196" s="110"/>
      <c r="CR196" s="104"/>
      <c r="CS196" s="111"/>
      <c r="CU196" s="4"/>
      <c r="CW196" s="106"/>
      <c r="CX196" s="107"/>
      <c r="CY196" s="99"/>
      <c r="CZ196" s="4"/>
      <c r="DA196" s="108"/>
      <c r="DB196" s="109"/>
      <c r="DC196" s="110"/>
      <c r="DD196" s="104"/>
      <c r="DE196" s="111"/>
      <c r="DG196" s="4"/>
      <c r="DI196" s="106"/>
      <c r="DJ196" s="107"/>
      <c r="DK196" s="99"/>
      <c r="DL196" s="4"/>
      <c r="DM196" s="108"/>
      <c r="DN196" s="109"/>
      <c r="DO196" s="110"/>
      <c r="DP196" s="104"/>
      <c r="DQ196" s="111"/>
      <c r="DS196" s="4"/>
      <c r="DU196" s="106"/>
      <c r="DV196" s="107"/>
      <c r="DW196" s="99"/>
      <c r="DX196" s="4"/>
      <c r="DY196" s="108"/>
      <c r="DZ196" s="109"/>
      <c r="EA196" s="110"/>
      <c r="EB196" s="104"/>
      <c r="EC196" s="111"/>
      <c r="EE196" s="4"/>
      <c r="EG196" s="106"/>
      <c r="EH196" s="107"/>
      <c r="EI196" s="99"/>
      <c r="EJ196" s="4"/>
      <c r="EK196" s="108"/>
      <c r="EL196" s="109"/>
      <c r="EM196" s="110"/>
      <c r="EN196" s="104"/>
      <c r="EO196" s="111"/>
      <c r="EQ196" s="4"/>
      <c r="ES196" s="106"/>
      <c r="ET196" s="107"/>
      <c r="EU196" s="99"/>
      <c r="EV196" s="4"/>
      <c r="EW196" s="108"/>
      <c r="EX196" s="109"/>
      <c r="EY196" s="110"/>
      <c r="EZ196" s="104"/>
      <c r="FA196" s="111"/>
      <c r="FC196" s="4"/>
      <c r="FE196" s="106"/>
      <c r="FF196" s="107"/>
      <c r="FG196" s="99"/>
      <c r="FH196" s="4"/>
      <c r="FI196" s="108"/>
      <c r="FJ196" s="109"/>
      <c r="FK196" s="110"/>
      <c r="FL196" s="104"/>
      <c r="FM196" s="111"/>
      <c r="FO196" s="4"/>
      <c r="FQ196" s="106"/>
      <c r="FR196" s="107"/>
      <c r="FS196" s="99"/>
      <c r="FT196" s="4"/>
      <c r="FU196" s="108"/>
      <c r="FV196" s="109"/>
      <c r="FW196" s="110"/>
      <c r="FX196" s="104"/>
      <c r="FY196" s="111"/>
      <c r="GA196" s="4"/>
      <c r="GC196" s="106"/>
      <c r="GD196" s="107"/>
      <c r="GE196" s="99"/>
      <c r="GF196" s="4"/>
      <c r="GG196" s="108"/>
      <c r="GH196" s="109"/>
      <c r="GI196" s="110"/>
      <c r="GJ196" s="104"/>
      <c r="GK196" s="111"/>
      <c r="GM196" s="4"/>
      <c r="GO196" s="106"/>
      <c r="GP196" s="107"/>
      <c r="GQ196" s="99" t="str">
        <f t="shared" si="766"/>
        <v/>
      </c>
      <c r="GR196" s="100" t="str">
        <f t="shared" si="767"/>
        <v/>
      </c>
      <c r="GS196" s="108"/>
      <c r="GT196" s="109"/>
      <c r="GU196" s="110"/>
      <c r="GV196" s="104"/>
      <c r="GW196" s="111"/>
      <c r="GY196" s="4"/>
      <c r="HA196" s="106"/>
      <c r="HB196" s="107"/>
      <c r="HC196" s="293" t="str">
        <f t="shared" si="693"/>
        <v/>
      </c>
      <c r="HD196" s="293" t="str">
        <f t="shared" si="694"/>
        <v/>
      </c>
      <c r="HE196" s="108"/>
      <c r="HF196" s="109"/>
      <c r="HG196" s="110"/>
      <c r="HH196" s="104"/>
      <c r="HI196" s="111"/>
      <c r="HK196" s="4"/>
      <c r="HM196" s="106"/>
      <c r="HN196" s="107"/>
      <c r="HO196" s="293" t="str">
        <f t="shared" si="672"/>
        <v/>
      </c>
      <c r="HP196" s="293" t="str">
        <f t="shared" si="673"/>
        <v/>
      </c>
      <c r="HQ196" s="108"/>
      <c r="HR196" s="109"/>
      <c r="HS196" s="110"/>
      <c r="HT196" s="104" t="str">
        <f t="shared" si="632"/>
        <v/>
      </c>
      <c r="HU196" s="111"/>
      <c r="HW196" s="4"/>
      <c r="HY196" s="106"/>
      <c r="HZ196" s="107"/>
      <c r="IA196" s="99"/>
      <c r="IB196" s="4"/>
      <c r="IC196" s="108"/>
      <c r="ID196" s="109"/>
      <c r="IE196" s="110"/>
      <c r="IF196" s="104"/>
      <c r="IG196" s="111"/>
      <c r="II196" s="4"/>
      <c r="IK196" s="291" t="str">
        <f t="shared" si="768"/>
        <v/>
      </c>
      <c r="IL196" s="292" t="str">
        <f t="shared" si="769"/>
        <v/>
      </c>
      <c r="IM196" s="293" t="str">
        <f t="shared" si="770"/>
        <v/>
      </c>
      <c r="IN196" s="293" t="str">
        <f t="shared" si="771"/>
        <v/>
      </c>
      <c r="IO196" s="294" t="str">
        <f t="shared" si="772"/>
        <v/>
      </c>
      <c r="IP196" s="295" t="str">
        <f t="shared" si="773"/>
        <v/>
      </c>
      <c r="IQ196" s="296" t="str">
        <f t="shared" si="774"/>
        <v/>
      </c>
      <c r="IR196" s="297" t="str">
        <f t="shared" si="775"/>
        <v/>
      </c>
      <c r="IS196" s="298" t="str">
        <f t="shared" si="776"/>
        <v/>
      </c>
      <c r="IT196" s="299" t="str">
        <f t="shared" si="777"/>
        <v/>
      </c>
      <c r="IU196" s="300"/>
      <c r="IW196" s="106"/>
      <c r="IX196" s="107"/>
      <c r="IY196" s="293" t="str">
        <f t="shared" si="633"/>
        <v/>
      </c>
      <c r="IZ196" s="293" t="str">
        <f t="shared" si="634"/>
        <v/>
      </c>
      <c r="JA196" s="108"/>
      <c r="JB196" s="109"/>
      <c r="JC196" s="110"/>
      <c r="JD196" s="104"/>
      <c r="JE196" s="111"/>
      <c r="JG196" s="4"/>
      <c r="JI196" s="106"/>
      <c r="JJ196" s="107"/>
      <c r="JK196" s="99"/>
      <c r="JL196" s="4"/>
      <c r="JM196" s="108"/>
      <c r="JN196" s="109"/>
      <c r="JO196" s="110"/>
      <c r="JP196" s="104"/>
      <c r="JQ196" s="111"/>
      <c r="JS196" s="4"/>
      <c r="JU196" s="106"/>
      <c r="JV196" s="107"/>
      <c r="JW196" s="99"/>
      <c r="JX196" s="4"/>
      <c r="JY196" s="108"/>
      <c r="JZ196" s="109"/>
      <c r="KA196" s="110"/>
      <c r="KB196" s="104"/>
      <c r="KC196" s="111"/>
      <c r="KE196" s="4"/>
    </row>
    <row r="197" spans="1:291" ht="13.5" customHeight="1" x14ac:dyDescent="0.2">
      <c r="A197" s="21"/>
      <c r="E197" s="106"/>
      <c r="F197" s="107"/>
      <c r="G197" s="99"/>
      <c r="H197" s="4"/>
      <c r="I197" s="108"/>
      <c r="J197" s="109"/>
      <c r="K197" s="110"/>
      <c r="L197" s="104"/>
      <c r="M197" s="111"/>
      <c r="O197" s="4"/>
      <c r="Q197" s="106"/>
      <c r="R197" s="107"/>
      <c r="S197" s="99"/>
      <c r="T197" s="4"/>
      <c r="U197" s="108"/>
      <c r="V197" s="109"/>
      <c r="W197" s="110"/>
      <c r="X197" s="104"/>
      <c r="Y197" s="111"/>
      <c r="AA197" s="4"/>
      <c r="AC197" s="106"/>
      <c r="AD197" s="107"/>
      <c r="AE197" s="99"/>
      <c r="AF197" s="4"/>
      <c r="AG197" s="108"/>
      <c r="AH197" s="109"/>
      <c r="AI197" s="110"/>
      <c r="AJ197" s="104"/>
      <c r="AK197" s="111"/>
      <c r="AM197" s="4"/>
      <c r="AO197" s="106"/>
      <c r="AP197" s="107"/>
      <c r="AQ197" s="99"/>
      <c r="AR197" s="4"/>
      <c r="AS197" s="108"/>
      <c r="AT197" s="109"/>
      <c r="AU197" s="110"/>
      <c r="AV197" s="104"/>
      <c r="AW197" s="111"/>
      <c r="AY197" s="4"/>
      <c r="BA197" s="106"/>
      <c r="BB197" s="107"/>
      <c r="BC197" s="99"/>
      <c r="BD197" s="4"/>
      <c r="BE197" s="108"/>
      <c r="BF197" s="109"/>
      <c r="BG197" s="110"/>
      <c r="BH197" s="104"/>
      <c r="BI197" s="111"/>
      <c r="BK197" s="4"/>
      <c r="BM197" s="106"/>
      <c r="BN197" s="107"/>
      <c r="BO197" s="99"/>
      <c r="BP197" s="4"/>
      <c r="BQ197" s="108"/>
      <c r="BR197" s="109"/>
      <c r="BS197" s="110"/>
      <c r="BT197" s="104"/>
      <c r="BU197" s="111"/>
      <c r="BW197" s="4"/>
      <c r="BY197" s="106"/>
      <c r="BZ197" s="107"/>
      <c r="CA197" s="99"/>
      <c r="CB197" s="4"/>
      <c r="CC197" s="108"/>
      <c r="CD197" s="109"/>
      <c r="CE197" s="110"/>
      <c r="CF197" s="104"/>
      <c r="CG197" s="111"/>
      <c r="CI197" s="4"/>
      <c r="CK197" s="106"/>
      <c r="CL197" s="107"/>
      <c r="CM197" s="99"/>
      <c r="CN197" s="4"/>
      <c r="CO197" s="108"/>
      <c r="CP197" s="109"/>
      <c r="CQ197" s="110"/>
      <c r="CR197" s="104"/>
      <c r="CS197" s="111"/>
      <c r="CU197" s="4"/>
      <c r="CW197" s="106"/>
      <c r="CX197" s="107"/>
      <c r="CY197" s="99"/>
      <c r="CZ197" s="4"/>
      <c r="DA197" s="108"/>
      <c r="DB197" s="109"/>
      <c r="DC197" s="110"/>
      <c r="DD197" s="104"/>
      <c r="DE197" s="111"/>
      <c r="DG197" s="4"/>
      <c r="DI197" s="106"/>
      <c r="DJ197" s="107"/>
      <c r="DK197" s="99"/>
      <c r="DL197" s="4"/>
      <c r="DM197" s="108"/>
      <c r="DN197" s="109"/>
      <c r="DO197" s="110"/>
      <c r="DP197" s="104"/>
      <c r="DQ197" s="111"/>
      <c r="DS197" s="4"/>
      <c r="DU197" s="106"/>
      <c r="DV197" s="107"/>
      <c r="DW197" s="99"/>
      <c r="DX197" s="4"/>
      <c r="DY197" s="108"/>
      <c r="DZ197" s="109"/>
      <c r="EA197" s="110"/>
      <c r="EB197" s="104"/>
      <c r="EC197" s="111"/>
      <c r="EE197" s="4"/>
      <c r="EG197" s="106"/>
      <c r="EH197" s="107"/>
      <c r="EI197" s="99"/>
      <c r="EJ197" s="4"/>
      <c r="EK197" s="108"/>
      <c r="EL197" s="109"/>
      <c r="EM197" s="110"/>
      <c r="EN197" s="104"/>
      <c r="EO197" s="111"/>
      <c r="EQ197" s="4"/>
      <c r="ES197" s="106"/>
      <c r="ET197" s="107"/>
      <c r="EU197" s="99"/>
      <c r="EV197" s="4"/>
      <c r="EW197" s="108"/>
      <c r="EX197" s="109"/>
      <c r="EY197" s="110"/>
      <c r="EZ197" s="104"/>
      <c r="FA197" s="111"/>
      <c r="FC197" s="4"/>
      <c r="FE197" s="106"/>
      <c r="FF197" s="107"/>
      <c r="FG197" s="99"/>
      <c r="FH197" s="4"/>
      <c r="FI197" s="108"/>
      <c r="FJ197" s="109"/>
      <c r="FK197" s="110"/>
      <c r="FL197" s="104"/>
      <c r="FM197" s="111"/>
      <c r="FO197" s="4"/>
      <c r="FQ197" s="106"/>
      <c r="FR197" s="107"/>
      <c r="FS197" s="99"/>
      <c r="FT197" s="4"/>
      <c r="FU197" s="108"/>
      <c r="FV197" s="109"/>
      <c r="FW197" s="110"/>
      <c r="FX197" s="104"/>
      <c r="FY197" s="111"/>
      <c r="GA197" s="4"/>
      <c r="GC197" s="106"/>
      <c r="GD197" s="107"/>
      <c r="GE197" s="99"/>
      <c r="GF197" s="4"/>
      <c r="GG197" s="108"/>
      <c r="GH197" s="109"/>
      <c r="GI197" s="110"/>
      <c r="GJ197" s="104"/>
      <c r="GK197" s="111"/>
      <c r="GM197" s="4"/>
      <c r="GO197" s="106"/>
      <c r="GP197" s="107"/>
      <c r="GQ197" s="99" t="str">
        <f t="shared" si="766"/>
        <v/>
      </c>
      <c r="GR197" s="100" t="str">
        <f t="shared" si="767"/>
        <v/>
      </c>
      <c r="GS197" s="108"/>
      <c r="GT197" s="109"/>
      <c r="GU197" s="110"/>
      <c r="GV197" s="104"/>
      <c r="GW197" s="111"/>
      <c r="GY197" s="4"/>
      <c r="HA197" s="106"/>
      <c r="HB197" s="107"/>
      <c r="HC197" s="293" t="str">
        <f t="shared" si="693"/>
        <v/>
      </c>
      <c r="HD197" s="293" t="str">
        <f t="shared" si="694"/>
        <v/>
      </c>
      <c r="HE197" s="108"/>
      <c r="HF197" s="109"/>
      <c r="HG197" s="110"/>
      <c r="HH197" s="104"/>
      <c r="HI197" s="111"/>
      <c r="HK197" s="4"/>
      <c r="HM197" s="106"/>
      <c r="HN197" s="107"/>
      <c r="HO197" s="293" t="str">
        <f t="shared" si="672"/>
        <v/>
      </c>
      <c r="HP197" s="293" t="str">
        <f t="shared" si="673"/>
        <v/>
      </c>
      <c r="HQ197" s="108"/>
      <c r="HR197" s="109"/>
      <c r="HS197" s="110"/>
      <c r="HT197" s="104" t="str">
        <f t="shared" si="632"/>
        <v/>
      </c>
      <c r="HU197" s="111"/>
      <c r="HW197" s="4"/>
      <c r="HY197" s="106"/>
      <c r="HZ197" s="107"/>
      <c r="IA197" s="99"/>
      <c r="IB197" s="4"/>
      <c r="IC197" s="108"/>
      <c r="ID197" s="109"/>
      <c r="IE197" s="110"/>
      <c r="IF197" s="104"/>
      <c r="IG197" s="111"/>
      <c r="II197" s="4"/>
      <c r="IK197" s="291" t="str">
        <f t="shared" si="768"/>
        <v/>
      </c>
      <c r="IL197" s="292" t="str">
        <f t="shared" si="769"/>
        <v/>
      </c>
      <c r="IM197" s="293" t="str">
        <f t="shared" si="770"/>
        <v/>
      </c>
      <c r="IN197" s="293" t="str">
        <f t="shared" si="771"/>
        <v/>
      </c>
      <c r="IO197" s="294" t="str">
        <f t="shared" si="772"/>
        <v/>
      </c>
      <c r="IP197" s="295" t="str">
        <f t="shared" si="773"/>
        <v/>
      </c>
      <c r="IQ197" s="296" t="str">
        <f t="shared" si="774"/>
        <v/>
      </c>
      <c r="IR197" s="297" t="str">
        <f t="shared" si="775"/>
        <v/>
      </c>
      <c r="IS197" s="298" t="str">
        <f t="shared" si="776"/>
        <v/>
      </c>
      <c r="IT197" s="299" t="str">
        <f t="shared" si="777"/>
        <v/>
      </c>
      <c r="IU197" s="300"/>
      <c r="IW197" s="106"/>
      <c r="IX197" s="107"/>
      <c r="IY197" s="293" t="str">
        <f t="shared" si="633"/>
        <v/>
      </c>
      <c r="IZ197" s="293" t="str">
        <f t="shared" si="634"/>
        <v/>
      </c>
      <c r="JA197" s="108"/>
      <c r="JB197" s="109"/>
      <c r="JC197" s="110"/>
      <c r="JD197" s="104"/>
      <c r="JE197" s="111"/>
      <c r="JG197" s="4"/>
      <c r="JI197" s="106"/>
      <c r="JJ197" s="107"/>
      <c r="JK197" s="99"/>
      <c r="JL197" s="4"/>
      <c r="JM197" s="108"/>
      <c r="JN197" s="109"/>
      <c r="JO197" s="110"/>
      <c r="JP197" s="104"/>
      <c r="JQ197" s="111"/>
      <c r="JS197" s="4"/>
      <c r="JU197" s="106"/>
      <c r="JV197" s="107"/>
      <c r="JW197" s="99"/>
      <c r="JX197" s="4"/>
      <c r="JY197" s="108"/>
      <c r="JZ197" s="109"/>
      <c r="KA197" s="110"/>
      <c r="KB197" s="104"/>
      <c r="KC197" s="111"/>
      <c r="KE197" s="4"/>
    </row>
    <row r="198" spans="1:291" ht="13.5" customHeight="1" x14ac:dyDescent="0.2">
      <c r="A198" s="21"/>
      <c r="E198" s="106"/>
      <c r="F198" s="107"/>
      <c r="G198" s="99"/>
      <c r="H198" s="4"/>
      <c r="I198" s="108"/>
      <c r="J198" s="109"/>
      <c r="K198" s="110"/>
      <c r="L198" s="104"/>
      <c r="M198" s="111"/>
      <c r="O198" s="4"/>
      <c r="Q198" s="106"/>
      <c r="R198" s="107"/>
      <c r="S198" s="99"/>
      <c r="T198" s="4"/>
      <c r="U198" s="108"/>
      <c r="V198" s="109"/>
      <c r="W198" s="110"/>
      <c r="X198" s="104"/>
      <c r="Y198" s="111"/>
      <c r="AA198" s="4"/>
      <c r="AC198" s="106"/>
      <c r="AD198" s="107"/>
      <c r="AE198" s="99"/>
      <c r="AF198" s="4"/>
      <c r="AG198" s="108"/>
      <c r="AH198" s="109"/>
      <c r="AI198" s="110"/>
      <c r="AJ198" s="104"/>
      <c r="AK198" s="111"/>
      <c r="AM198" s="4"/>
      <c r="AO198" s="106"/>
      <c r="AP198" s="107"/>
      <c r="AQ198" s="99"/>
      <c r="AR198" s="4"/>
      <c r="AS198" s="108"/>
      <c r="AT198" s="109"/>
      <c r="AU198" s="110"/>
      <c r="AV198" s="104"/>
      <c r="AW198" s="111"/>
      <c r="AY198" s="4"/>
      <c r="BA198" s="106"/>
      <c r="BB198" s="107"/>
      <c r="BC198" s="99"/>
      <c r="BD198" s="4"/>
      <c r="BE198" s="108"/>
      <c r="BF198" s="109"/>
      <c r="BG198" s="110"/>
      <c r="BH198" s="104"/>
      <c r="BI198" s="111"/>
      <c r="BK198" s="4"/>
      <c r="BM198" s="106"/>
      <c r="BN198" s="107"/>
      <c r="BO198" s="99"/>
      <c r="BP198" s="4"/>
      <c r="BQ198" s="108"/>
      <c r="BR198" s="109"/>
      <c r="BS198" s="110"/>
      <c r="BT198" s="104"/>
      <c r="BU198" s="111"/>
      <c r="BW198" s="4"/>
      <c r="BY198" s="106"/>
      <c r="BZ198" s="107"/>
      <c r="CA198" s="99"/>
      <c r="CB198" s="4"/>
      <c r="CC198" s="108"/>
      <c r="CD198" s="109"/>
      <c r="CE198" s="110"/>
      <c r="CF198" s="104"/>
      <c r="CG198" s="111"/>
      <c r="CI198" s="4"/>
      <c r="CK198" s="106"/>
      <c r="CL198" s="107"/>
      <c r="CM198" s="99"/>
      <c r="CN198" s="4"/>
      <c r="CO198" s="108"/>
      <c r="CP198" s="109"/>
      <c r="CQ198" s="110"/>
      <c r="CR198" s="104"/>
      <c r="CS198" s="111"/>
      <c r="CU198" s="4"/>
      <c r="CW198" s="106"/>
      <c r="CX198" s="107"/>
      <c r="CY198" s="99"/>
      <c r="CZ198" s="4"/>
      <c r="DA198" s="108"/>
      <c r="DB198" s="109"/>
      <c r="DC198" s="110"/>
      <c r="DD198" s="104"/>
      <c r="DE198" s="111"/>
      <c r="DG198" s="4"/>
      <c r="DI198" s="106"/>
      <c r="DJ198" s="107"/>
      <c r="DK198" s="99"/>
      <c r="DL198" s="4"/>
      <c r="DM198" s="108"/>
      <c r="DN198" s="109"/>
      <c r="DO198" s="110"/>
      <c r="DP198" s="104"/>
      <c r="DQ198" s="111"/>
      <c r="DS198" s="4"/>
      <c r="DU198" s="106"/>
      <c r="DV198" s="107"/>
      <c r="DW198" s="99"/>
      <c r="DX198" s="4"/>
      <c r="DY198" s="108"/>
      <c r="DZ198" s="109"/>
      <c r="EA198" s="110"/>
      <c r="EB198" s="104"/>
      <c r="EC198" s="111"/>
      <c r="EE198" s="4"/>
      <c r="EG198" s="106"/>
      <c r="EH198" s="107"/>
      <c r="EI198" s="99"/>
      <c r="EJ198" s="4"/>
      <c r="EK198" s="108"/>
      <c r="EL198" s="109"/>
      <c r="EM198" s="110"/>
      <c r="EN198" s="104"/>
      <c r="EO198" s="111"/>
      <c r="EQ198" s="4"/>
      <c r="ES198" s="106"/>
      <c r="ET198" s="107"/>
      <c r="EU198" s="99"/>
      <c r="EV198" s="4"/>
      <c r="EW198" s="108"/>
      <c r="EX198" s="109"/>
      <c r="EY198" s="110"/>
      <c r="EZ198" s="104"/>
      <c r="FA198" s="111"/>
      <c r="FC198" s="4"/>
      <c r="FE198" s="106"/>
      <c r="FF198" s="107"/>
      <c r="FG198" s="99"/>
      <c r="FH198" s="4"/>
      <c r="FI198" s="108"/>
      <c r="FJ198" s="109"/>
      <c r="FK198" s="110"/>
      <c r="FL198" s="104"/>
      <c r="FM198" s="111"/>
      <c r="FO198" s="4"/>
      <c r="FQ198" s="106"/>
      <c r="FR198" s="107"/>
      <c r="FS198" s="99"/>
      <c r="FT198" s="4"/>
      <c r="FU198" s="108"/>
      <c r="FV198" s="109"/>
      <c r="FW198" s="110"/>
      <c r="FX198" s="104"/>
      <c r="FY198" s="111"/>
      <c r="GA198" s="4"/>
      <c r="GC198" s="106"/>
      <c r="GD198" s="107"/>
      <c r="GE198" s="99"/>
      <c r="GF198" s="4"/>
      <c r="GG198" s="108"/>
      <c r="GH198" s="109"/>
      <c r="GI198" s="110"/>
      <c r="GJ198" s="104"/>
      <c r="GK198" s="111"/>
      <c r="GM198" s="4"/>
      <c r="GO198" s="106"/>
      <c r="GP198" s="107"/>
      <c r="GQ198" s="99" t="str">
        <f t="shared" si="766"/>
        <v/>
      </c>
      <c r="GR198" s="100" t="str">
        <f t="shared" si="767"/>
        <v/>
      </c>
      <c r="GS198" s="108"/>
      <c r="GT198" s="109"/>
      <c r="GU198" s="110"/>
      <c r="GV198" s="104"/>
      <c r="GW198" s="111"/>
      <c r="GY198" s="4"/>
      <c r="HA198" s="106"/>
      <c r="HB198" s="107"/>
      <c r="HC198" s="293" t="str">
        <f t="shared" si="693"/>
        <v/>
      </c>
      <c r="HD198" s="293" t="str">
        <f t="shared" si="694"/>
        <v/>
      </c>
      <c r="HE198" s="108"/>
      <c r="HF198" s="109"/>
      <c r="HG198" s="110"/>
      <c r="HH198" s="104"/>
      <c r="HI198" s="111"/>
      <c r="HK198" s="4"/>
      <c r="HM198" s="106"/>
      <c r="HN198" s="107"/>
      <c r="HO198" s="293" t="str">
        <f t="shared" si="672"/>
        <v/>
      </c>
      <c r="HP198" s="293" t="str">
        <f t="shared" si="673"/>
        <v/>
      </c>
      <c r="HQ198" s="108"/>
      <c r="HR198" s="109"/>
      <c r="HS198" s="110"/>
      <c r="HT198" s="104" t="str">
        <f t="shared" si="632"/>
        <v/>
      </c>
      <c r="HU198" s="111"/>
      <c r="HW198" s="4"/>
      <c r="HY198" s="106"/>
      <c r="HZ198" s="107"/>
      <c r="IA198" s="99"/>
      <c r="IB198" s="4"/>
      <c r="IC198" s="108"/>
      <c r="ID198" s="109"/>
      <c r="IE198" s="110"/>
      <c r="IF198" s="104"/>
      <c r="IG198" s="111"/>
      <c r="II198" s="4"/>
      <c r="IK198" s="291" t="str">
        <f t="shared" si="768"/>
        <v/>
      </c>
      <c r="IL198" s="292" t="str">
        <f t="shared" si="769"/>
        <v/>
      </c>
      <c r="IM198" s="293" t="str">
        <f t="shared" si="770"/>
        <v/>
      </c>
      <c r="IN198" s="293" t="str">
        <f t="shared" si="771"/>
        <v/>
      </c>
      <c r="IO198" s="294" t="str">
        <f t="shared" si="772"/>
        <v/>
      </c>
      <c r="IP198" s="295" t="str">
        <f t="shared" si="773"/>
        <v/>
      </c>
      <c r="IQ198" s="296" t="str">
        <f t="shared" si="774"/>
        <v/>
      </c>
      <c r="IR198" s="297" t="str">
        <f t="shared" si="775"/>
        <v/>
      </c>
      <c r="IS198" s="298" t="str">
        <f t="shared" si="776"/>
        <v/>
      </c>
      <c r="IT198" s="299" t="str">
        <f t="shared" si="777"/>
        <v/>
      </c>
      <c r="IU198" s="300"/>
      <c r="IW198" s="106"/>
      <c r="IX198" s="107"/>
      <c r="IY198" s="293" t="str">
        <f t="shared" si="633"/>
        <v/>
      </c>
      <c r="IZ198" s="293" t="str">
        <f t="shared" si="634"/>
        <v/>
      </c>
      <c r="JA198" s="108"/>
      <c r="JB198" s="109"/>
      <c r="JC198" s="110"/>
      <c r="JD198" s="104"/>
      <c r="JE198" s="111"/>
      <c r="JG198" s="4"/>
      <c r="JI198" s="106"/>
      <c r="JJ198" s="107"/>
      <c r="JK198" s="99"/>
      <c r="JL198" s="4"/>
      <c r="JM198" s="108"/>
      <c r="JN198" s="109"/>
      <c r="JO198" s="110"/>
      <c r="JP198" s="104"/>
      <c r="JQ198" s="111"/>
      <c r="JS198" s="4"/>
      <c r="JU198" s="106"/>
      <c r="JV198" s="107"/>
      <c r="JW198" s="99"/>
      <c r="JX198" s="4"/>
      <c r="JY198" s="108"/>
      <c r="JZ198" s="109"/>
      <c r="KA198" s="110"/>
      <c r="KB198" s="104"/>
      <c r="KC198" s="111"/>
      <c r="KE198" s="4"/>
    </row>
    <row r="199" spans="1:291" ht="13.5" customHeight="1" x14ac:dyDescent="0.2">
      <c r="A199" s="21"/>
      <c r="E199" s="106"/>
      <c r="F199" s="107"/>
      <c r="G199" s="99"/>
      <c r="H199" s="4"/>
      <c r="I199" s="108"/>
      <c r="J199" s="109"/>
      <c r="K199" s="110"/>
      <c r="L199" s="104"/>
      <c r="M199" s="111"/>
      <c r="O199" s="4"/>
      <c r="Q199" s="106"/>
      <c r="R199" s="107"/>
      <c r="S199" s="99"/>
      <c r="T199" s="4"/>
      <c r="U199" s="108"/>
      <c r="V199" s="109"/>
      <c r="W199" s="110"/>
      <c r="X199" s="104"/>
      <c r="Y199" s="111"/>
      <c r="AA199" s="4"/>
      <c r="AC199" s="106"/>
      <c r="AD199" s="107"/>
      <c r="AE199" s="99"/>
      <c r="AF199" s="4"/>
      <c r="AG199" s="108"/>
      <c r="AH199" s="109"/>
      <c r="AI199" s="110"/>
      <c r="AJ199" s="104"/>
      <c r="AK199" s="111"/>
      <c r="AM199" s="4"/>
      <c r="AO199" s="106"/>
      <c r="AP199" s="107"/>
      <c r="AQ199" s="99"/>
      <c r="AR199" s="4"/>
      <c r="AS199" s="108"/>
      <c r="AT199" s="109"/>
      <c r="AU199" s="110"/>
      <c r="AV199" s="104"/>
      <c r="AW199" s="111"/>
      <c r="AY199" s="4"/>
      <c r="BA199" s="106"/>
      <c r="BB199" s="107"/>
      <c r="BC199" s="99"/>
      <c r="BD199" s="4"/>
      <c r="BE199" s="108"/>
      <c r="BF199" s="109"/>
      <c r="BG199" s="110"/>
      <c r="BH199" s="104"/>
      <c r="BI199" s="111"/>
      <c r="BK199" s="4"/>
      <c r="BM199" s="106"/>
      <c r="BN199" s="107"/>
      <c r="BO199" s="99"/>
      <c r="BP199" s="4"/>
      <c r="BQ199" s="108"/>
      <c r="BR199" s="109"/>
      <c r="BS199" s="110"/>
      <c r="BT199" s="104"/>
      <c r="BU199" s="111"/>
      <c r="BW199" s="4"/>
      <c r="BY199" s="106"/>
      <c r="BZ199" s="107"/>
      <c r="CA199" s="99"/>
      <c r="CB199" s="4"/>
      <c r="CC199" s="108"/>
      <c r="CD199" s="109"/>
      <c r="CE199" s="110"/>
      <c r="CF199" s="104"/>
      <c r="CG199" s="111"/>
      <c r="CI199" s="4"/>
      <c r="CK199" s="106"/>
      <c r="CL199" s="107"/>
      <c r="CM199" s="99"/>
      <c r="CN199" s="4"/>
      <c r="CO199" s="108"/>
      <c r="CP199" s="109"/>
      <c r="CQ199" s="110"/>
      <c r="CR199" s="104"/>
      <c r="CS199" s="111"/>
      <c r="CU199" s="4"/>
      <c r="CW199" s="106"/>
      <c r="CX199" s="107"/>
      <c r="CY199" s="99"/>
      <c r="CZ199" s="4"/>
      <c r="DA199" s="108"/>
      <c r="DB199" s="109"/>
      <c r="DC199" s="110"/>
      <c r="DD199" s="104"/>
      <c r="DE199" s="111"/>
      <c r="DG199" s="4"/>
      <c r="DI199" s="106"/>
      <c r="DJ199" s="107"/>
      <c r="DK199" s="99"/>
      <c r="DL199" s="4"/>
      <c r="DM199" s="108"/>
      <c r="DN199" s="109"/>
      <c r="DO199" s="110"/>
      <c r="DP199" s="104"/>
      <c r="DQ199" s="111"/>
      <c r="DS199" s="4"/>
      <c r="DU199" s="106"/>
      <c r="DV199" s="107"/>
      <c r="DW199" s="99"/>
      <c r="DX199" s="4"/>
      <c r="DY199" s="108"/>
      <c r="DZ199" s="109"/>
      <c r="EA199" s="110"/>
      <c r="EB199" s="104"/>
      <c r="EC199" s="111"/>
      <c r="EE199" s="4"/>
      <c r="EG199" s="106"/>
      <c r="EH199" s="107"/>
      <c r="EI199" s="99"/>
      <c r="EJ199" s="4"/>
      <c r="EK199" s="108"/>
      <c r="EL199" s="109"/>
      <c r="EM199" s="110"/>
      <c r="EN199" s="104"/>
      <c r="EO199" s="111"/>
      <c r="EQ199" s="4"/>
      <c r="ES199" s="106"/>
      <c r="ET199" s="107"/>
      <c r="EU199" s="99"/>
      <c r="EV199" s="4"/>
      <c r="EW199" s="108"/>
      <c r="EX199" s="109"/>
      <c r="EY199" s="110"/>
      <c r="EZ199" s="104"/>
      <c r="FA199" s="111"/>
      <c r="FC199" s="4"/>
      <c r="FE199" s="106"/>
      <c r="FF199" s="107"/>
      <c r="FG199" s="99"/>
      <c r="FH199" s="4"/>
      <c r="FI199" s="108"/>
      <c r="FJ199" s="109"/>
      <c r="FK199" s="110"/>
      <c r="FL199" s="104"/>
      <c r="FM199" s="111"/>
      <c r="FO199" s="4"/>
      <c r="FQ199" s="106"/>
      <c r="FR199" s="107"/>
      <c r="FS199" s="99"/>
      <c r="FT199" s="4"/>
      <c r="FU199" s="108"/>
      <c r="FV199" s="109"/>
      <c r="FW199" s="110"/>
      <c r="FX199" s="104"/>
      <c r="FY199" s="111"/>
      <c r="GA199" s="4"/>
      <c r="GC199" s="106"/>
      <c r="GD199" s="107"/>
      <c r="GE199" s="99"/>
      <c r="GF199" s="4"/>
      <c r="GG199" s="108"/>
      <c r="GH199" s="109"/>
      <c r="GI199" s="110"/>
      <c r="GJ199" s="104"/>
      <c r="GK199" s="111"/>
      <c r="GM199" s="4"/>
      <c r="GO199" s="106"/>
      <c r="GP199" s="107"/>
      <c r="GQ199" s="99" t="str">
        <f t="shared" si="766"/>
        <v/>
      </c>
      <c r="GR199" s="100" t="str">
        <f t="shared" si="767"/>
        <v/>
      </c>
      <c r="GS199" s="108"/>
      <c r="GT199" s="109"/>
      <c r="GU199" s="110"/>
      <c r="GV199" s="104"/>
      <c r="GW199" s="111"/>
      <c r="GY199" s="4"/>
      <c r="HA199" s="106"/>
      <c r="HB199" s="107"/>
      <c r="HC199" s="293" t="str">
        <f t="shared" si="693"/>
        <v/>
      </c>
      <c r="HD199" s="293" t="str">
        <f t="shared" si="694"/>
        <v/>
      </c>
      <c r="HE199" s="108"/>
      <c r="HF199" s="109"/>
      <c r="HG199" s="110"/>
      <c r="HH199" s="104"/>
      <c r="HI199" s="111"/>
      <c r="HK199" s="4"/>
      <c r="HM199" s="106"/>
      <c r="HN199" s="107"/>
      <c r="HO199" s="293" t="str">
        <f t="shared" si="672"/>
        <v/>
      </c>
      <c r="HP199" s="293" t="str">
        <f t="shared" si="673"/>
        <v/>
      </c>
      <c r="HQ199" s="108"/>
      <c r="HR199" s="109"/>
      <c r="HS199" s="110"/>
      <c r="HT199" s="104" t="str">
        <f t="shared" si="632"/>
        <v/>
      </c>
      <c r="HU199" s="111"/>
      <c r="HW199" s="4"/>
      <c r="HY199" s="106"/>
      <c r="HZ199" s="107"/>
      <c r="IA199" s="99"/>
      <c r="IB199" s="4"/>
      <c r="IC199" s="108"/>
      <c r="ID199" s="109"/>
      <c r="IE199" s="110"/>
      <c r="IF199" s="104"/>
      <c r="IG199" s="111"/>
      <c r="II199" s="4"/>
      <c r="IK199" s="291" t="str">
        <f t="shared" si="768"/>
        <v/>
      </c>
      <c r="IL199" s="292" t="str">
        <f t="shared" si="769"/>
        <v/>
      </c>
      <c r="IM199" s="293" t="str">
        <f t="shared" si="770"/>
        <v/>
      </c>
      <c r="IN199" s="293" t="str">
        <f t="shared" si="771"/>
        <v/>
      </c>
      <c r="IO199" s="294" t="str">
        <f t="shared" si="772"/>
        <v/>
      </c>
      <c r="IP199" s="295" t="str">
        <f t="shared" si="773"/>
        <v/>
      </c>
      <c r="IQ199" s="296" t="str">
        <f t="shared" si="774"/>
        <v/>
      </c>
      <c r="IR199" s="297" t="str">
        <f t="shared" si="775"/>
        <v/>
      </c>
      <c r="IS199" s="298" t="str">
        <f t="shared" si="776"/>
        <v/>
      </c>
      <c r="IT199" s="299" t="str">
        <f t="shared" si="777"/>
        <v/>
      </c>
      <c r="IU199" s="300"/>
      <c r="IW199" s="106"/>
      <c r="IX199" s="107"/>
      <c r="IY199" s="293" t="str">
        <f t="shared" si="633"/>
        <v/>
      </c>
      <c r="IZ199" s="293" t="str">
        <f t="shared" si="634"/>
        <v/>
      </c>
      <c r="JA199" s="108"/>
      <c r="JB199" s="109"/>
      <c r="JC199" s="110"/>
      <c r="JD199" s="104"/>
      <c r="JE199" s="111"/>
      <c r="JG199" s="4"/>
      <c r="JI199" s="106"/>
      <c r="JJ199" s="107"/>
      <c r="JK199" s="99"/>
      <c r="JL199" s="4"/>
      <c r="JM199" s="108"/>
      <c r="JN199" s="109"/>
      <c r="JO199" s="110"/>
      <c r="JP199" s="104"/>
      <c r="JQ199" s="111"/>
      <c r="JS199" s="4"/>
      <c r="JU199" s="106"/>
      <c r="JV199" s="107"/>
      <c r="JW199" s="99"/>
      <c r="JX199" s="4"/>
      <c r="JY199" s="108"/>
      <c r="JZ199" s="109"/>
      <c r="KA199" s="110"/>
      <c r="KB199" s="104"/>
      <c r="KC199" s="111"/>
      <c r="KE199" s="4"/>
    </row>
    <row r="200" spans="1:291" ht="13.5" customHeight="1" x14ac:dyDescent="0.2">
      <c r="A200" s="21"/>
      <c r="E200" s="106"/>
      <c r="F200" s="107"/>
      <c r="G200" s="99"/>
      <c r="H200" s="4"/>
      <c r="I200" s="108"/>
      <c r="J200" s="109"/>
      <c r="K200" s="110"/>
      <c r="L200" s="104"/>
      <c r="M200" s="111"/>
      <c r="O200" s="4"/>
      <c r="Q200" s="106"/>
      <c r="R200" s="107"/>
      <c r="S200" s="99"/>
      <c r="T200" s="4"/>
      <c r="U200" s="108"/>
      <c r="V200" s="109"/>
      <c r="W200" s="110"/>
      <c r="X200" s="104"/>
      <c r="Y200" s="111"/>
      <c r="AA200" s="4"/>
      <c r="AC200" s="106"/>
      <c r="AD200" s="107"/>
      <c r="AE200" s="99"/>
      <c r="AF200" s="4"/>
      <c r="AG200" s="108"/>
      <c r="AH200" s="109"/>
      <c r="AI200" s="110"/>
      <c r="AJ200" s="104"/>
      <c r="AK200" s="111"/>
      <c r="AM200" s="4"/>
      <c r="AO200" s="106"/>
      <c r="AP200" s="107"/>
      <c r="AQ200" s="99"/>
      <c r="AR200" s="4"/>
      <c r="AS200" s="108"/>
      <c r="AT200" s="109"/>
      <c r="AU200" s="110"/>
      <c r="AV200" s="104"/>
      <c r="AW200" s="111"/>
      <c r="AY200" s="4"/>
      <c r="BA200" s="106"/>
      <c r="BB200" s="107"/>
      <c r="BC200" s="99"/>
      <c r="BD200" s="4"/>
      <c r="BE200" s="108"/>
      <c r="BF200" s="109"/>
      <c r="BG200" s="110"/>
      <c r="BH200" s="104"/>
      <c r="BI200" s="111"/>
      <c r="BK200" s="4"/>
      <c r="BM200" s="106"/>
      <c r="BN200" s="107"/>
      <c r="BO200" s="99"/>
      <c r="BP200" s="4"/>
      <c r="BQ200" s="108"/>
      <c r="BR200" s="109"/>
      <c r="BS200" s="110"/>
      <c r="BT200" s="104"/>
      <c r="BU200" s="111"/>
      <c r="BW200" s="4"/>
      <c r="BY200" s="106"/>
      <c r="BZ200" s="107"/>
      <c r="CA200" s="99"/>
      <c r="CB200" s="4"/>
      <c r="CC200" s="108"/>
      <c r="CD200" s="109"/>
      <c r="CE200" s="110"/>
      <c r="CF200" s="104"/>
      <c r="CG200" s="111"/>
      <c r="CI200" s="4"/>
      <c r="CK200" s="106"/>
      <c r="CL200" s="107"/>
      <c r="CM200" s="99"/>
      <c r="CN200" s="4"/>
      <c r="CO200" s="108"/>
      <c r="CP200" s="109"/>
      <c r="CQ200" s="110"/>
      <c r="CR200" s="104"/>
      <c r="CS200" s="111"/>
      <c r="CU200" s="4"/>
      <c r="CW200" s="106"/>
      <c r="CX200" s="107"/>
      <c r="CY200" s="99"/>
      <c r="CZ200" s="4"/>
      <c r="DA200" s="108"/>
      <c r="DB200" s="109"/>
      <c r="DC200" s="110"/>
      <c r="DD200" s="104"/>
      <c r="DE200" s="111"/>
      <c r="DG200" s="4"/>
      <c r="DI200" s="106"/>
      <c r="DJ200" s="107"/>
      <c r="DK200" s="99"/>
      <c r="DL200" s="4"/>
      <c r="DM200" s="108"/>
      <c r="DN200" s="109"/>
      <c r="DO200" s="110"/>
      <c r="DP200" s="104"/>
      <c r="DQ200" s="111"/>
      <c r="DS200" s="4"/>
      <c r="DU200" s="106"/>
      <c r="DV200" s="107"/>
      <c r="DW200" s="99"/>
      <c r="DX200" s="4"/>
      <c r="DY200" s="108"/>
      <c r="DZ200" s="109"/>
      <c r="EA200" s="110"/>
      <c r="EB200" s="104"/>
      <c r="EC200" s="111"/>
      <c r="EE200" s="4"/>
      <c r="EG200" s="106"/>
      <c r="EH200" s="107"/>
      <c r="EI200" s="99"/>
      <c r="EJ200" s="4"/>
      <c r="EK200" s="108"/>
      <c r="EL200" s="109"/>
      <c r="EM200" s="110"/>
      <c r="EN200" s="104"/>
      <c r="EO200" s="111"/>
      <c r="EQ200" s="4"/>
      <c r="ES200" s="106"/>
      <c r="ET200" s="107"/>
      <c r="EU200" s="99"/>
      <c r="EV200" s="4"/>
      <c r="EW200" s="108"/>
      <c r="EX200" s="109"/>
      <c r="EY200" s="110"/>
      <c r="EZ200" s="104"/>
      <c r="FA200" s="111"/>
      <c r="FC200" s="4"/>
      <c r="FE200" s="106"/>
      <c r="FF200" s="107"/>
      <c r="FG200" s="99"/>
      <c r="FH200" s="4"/>
      <c r="FI200" s="108"/>
      <c r="FJ200" s="109"/>
      <c r="FK200" s="110"/>
      <c r="FL200" s="104"/>
      <c r="FM200" s="111"/>
      <c r="FO200" s="4"/>
      <c r="FQ200" s="106"/>
      <c r="FR200" s="107"/>
      <c r="FS200" s="99"/>
      <c r="FT200" s="4"/>
      <c r="FU200" s="108"/>
      <c r="FV200" s="109"/>
      <c r="FW200" s="110"/>
      <c r="FX200" s="104"/>
      <c r="FY200" s="111"/>
      <c r="GA200" s="4"/>
      <c r="GC200" s="106"/>
      <c r="GD200" s="107"/>
      <c r="GE200" s="99"/>
      <c r="GF200" s="4"/>
      <c r="GG200" s="108"/>
      <c r="GH200" s="109"/>
      <c r="GI200" s="110"/>
      <c r="GJ200" s="104"/>
      <c r="GK200" s="111"/>
      <c r="GM200" s="4"/>
      <c r="GO200" s="106"/>
      <c r="GP200" s="107"/>
      <c r="GQ200" s="99" t="str">
        <f t="shared" si="766"/>
        <v/>
      </c>
      <c r="GR200" s="100" t="str">
        <f t="shared" si="767"/>
        <v/>
      </c>
      <c r="GS200" s="108"/>
      <c r="GT200" s="109"/>
      <c r="GU200" s="110"/>
      <c r="GV200" s="104"/>
      <c r="GW200" s="111"/>
      <c r="GY200" s="4"/>
      <c r="HA200" s="106"/>
      <c r="HB200" s="107"/>
      <c r="HC200" s="293" t="str">
        <f t="shared" si="693"/>
        <v/>
      </c>
      <c r="HD200" s="293" t="str">
        <f t="shared" si="694"/>
        <v/>
      </c>
      <c r="HE200" s="108"/>
      <c r="HF200" s="109"/>
      <c r="HG200" s="110"/>
      <c r="HH200" s="104"/>
      <c r="HI200" s="111"/>
      <c r="HK200" s="4"/>
      <c r="HM200" s="106"/>
      <c r="HN200" s="107"/>
      <c r="HO200" s="293" t="str">
        <f t="shared" si="672"/>
        <v/>
      </c>
      <c r="HP200" s="293" t="str">
        <f t="shared" si="673"/>
        <v/>
      </c>
      <c r="HQ200" s="108"/>
      <c r="HR200" s="109"/>
      <c r="HS200" s="110"/>
      <c r="HT200" s="104" t="str">
        <f t="shared" si="632"/>
        <v/>
      </c>
      <c r="HU200" s="111"/>
      <c r="HW200" s="4"/>
      <c r="HY200" s="106"/>
      <c r="HZ200" s="107"/>
      <c r="IA200" s="99"/>
      <c r="IB200" s="4"/>
      <c r="IC200" s="108"/>
      <c r="ID200" s="109"/>
      <c r="IE200" s="110"/>
      <c r="IF200" s="104"/>
      <c r="IG200" s="111"/>
      <c r="II200" s="4"/>
      <c r="IK200" s="291" t="str">
        <f t="shared" si="768"/>
        <v/>
      </c>
      <c r="IL200" s="292" t="str">
        <f t="shared" si="769"/>
        <v/>
      </c>
      <c r="IM200" s="293" t="str">
        <f t="shared" si="770"/>
        <v/>
      </c>
      <c r="IN200" s="293" t="str">
        <f t="shared" si="771"/>
        <v/>
      </c>
      <c r="IO200" s="294" t="str">
        <f t="shared" si="772"/>
        <v/>
      </c>
      <c r="IP200" s="295" t="str">
        <f t="shared" si="773"/>
        <v/>
      </c>
      <c r="IQ200" s="296" t="str">
        <f t="shared" si="774"/>
        <v/>
      </c>
      <c r="IR200" s="297" t="str">
        <f t="shared" si="775"/>
        <v/>
      </c>
      <c r="IS200" s="298" t="str">
        <f t="shared" si="776"/>
        <v/>
      </c>
      <c r="IT200" s="299" t="str">
        <f t="shared" si="777"/>
        <v/>
      </c>
      <c r="IU200" s="300"/>
      <c r="IW200" s="106"/>
      <c r="IX200" s="107"/>
      <c r="IY200" s="293" t="str">
        <f t="shared" si="633"/>
        <v/>
      </c>
      <c r="IZ200" s="293" t="str">
        <f t="shared" si="634"/>
        <v/>
      </c>
      <c r="JA200" s="108"/>
      <c r="JB200" s="109"/>
      <c r="JC200" s="110"/>
      <c r="JD200" s="104"/>
      <c r="JE200" s="111"/>
      <c r="JG200" s="4"/>
      <c r="JI200" s="106"/>
      <c r="JJ200" s="107"/>
      <c r="JK200" s="99"/>
      <c r="JL200" s="4"/>
      <c r="JM200" s="108"/>
      <c r="JN200" s="109"/>
      <c r="JO200" s="110"/>
      <c r="JP200" s="104"/>
      <c r="JQ200" s="111"/>
      <c r="JS200" s="4"/>
      <c r="JU200" s="106"/>
      <c r="JV200" s="107"/>
      <c r="JW200" s="99"/>
      <c r="JX200" s="4"/>
      <c r="JY200" s="108"/>
      <c r="JZ200" s="109"/>
      <c r="KA200" s="110"/>
      <c r="KB200" s="104"/>
      <c r="KC200" s="111"/>
      <c r="KE200" s="4"/>
    </row>
    <row r="201" spans="1:291" ht="13.5" customHeight="1" x14ac:dyDescent="0.2">
      <c r="A201" s="21"/>
      <c r="E201" s="106"/>
      <c r="F201" s="107"/>
      <c r="G201" s="99"/>
      <c r="H201" s="4"/>
      <c r="I201" s="108"/>
      <c r="J201" s="109"/>
      <c r="K201" s="110"/>
      <c r="L201" s="104"/>
      <c r="M201" s="111"/>
      <c r="O201" s="4"/>
      <c r="Q201" s="106"/>
      <c r="R201" s="107"/>
      <c r="S201" s="99"/>
      <c r="T201" s="4"/>
      <c r="U201" s="108"/>
      <c r="V201" s="109"/>
      <c r="W201" s="110"/>
      <c r="X201" s="104"/>
      <c r="Y201" s="111"/>
      <c r="AA201" s="4"/>
      <c r="AC201" s="106"/>
      <c r="AD201" s="107"/>
      <c r="AE201" s="99"/>
      <c r="AF201" s="4"/>
      <c r="AG201" s="108"/>
      <c r="AH201" s="109"/>
      <c r="AI201" s="110"/>
      <c r="AJ201" s="104"/>
      <c r="AK201" s="111"/>
      <c r="AM201" s="4"/>
      <c r="AO201" s="106"/>
      <c r="AP201" s="107"/>
      <c r="AQ201" s="99"/>
      <c r="AR201" s="4"/>
      <c r="AS201" s="108"/>
      <c r="AT201" s="109"/>
      <c r="AU201" s="110"/>
      <c r="AV201" s="104"/>
      <c r="AW201" s="111"/>
      <c r="AY201" s="4"/>
      <c r="BA201" s="106"/>
      <c r="BB201" s="107"/>
      <c r="BC201" s="99"/>
      <c r="BD201" s="4"/>
      <c r="BE201" s="108"/>
      <c r="BF201" s="109"/>
      <c r="BG201" s="110"/>
      <c r="BH201" s="104"/>
      <c r="BI201" s="111"/>
      <c r="BK201" s="4"/>
      <c r="BM201" s="106"/>
      <c r="BN201" s="107"/>
      <c r="BO201" s="99"/>
      <c r="BP201" s="4"/>
      <c r="BQ201" s="108"/>
      <c r="BR201" s="109"/>
      <c r="BS201" s="110"/>
      <c r="BT201" s="104"/>
      <c r="BU201" s="111"/>
      <c r="BW201" s="4"/>
      <c r="BY201" s="106"/>
      <c r="BZ201" s="107"/>
      <c r="CA201" s="99"/>
      <c r="CB201" s="4"/>
      <c r="CC201" s="108"/>
      <c r="CD201" s="109"/>
      <c r="CE201" s="110"/>
      <c r="CF201" s="104"/>
      <c r="CG201" s="111"/>
      <c r="CI201" s="4"/>
      <c r="CK201" s="106"/>
      <c r="CL201" s="107"/>
      <c r="CM201" s="99"/>
      <c r="CN201" s="4"/>
      <c r="CO201" s="108"/>
      <c r="CP201" s="109"/>
      <c r="CQ201" s="110"/>
      <c r="CR201" s="104"/>
      <c r="CS201" s="111"/>
      <c r="CU201" s="4"/>
      <c r="CW201" s="106"/>
      <c r="CX201" s="107"/>
      <c r="CY201" s="99"/>
      <c r="CZ201" s="4"/>
      <c r="DA201" s="108"/>
      <c r="DB201" s="109"/>
      <c r="DC201" s="110"/>
      <c r="DD201" s="104"/>
      <c r="DE201" s="111"/>
      <c r="DG201" s="4"/>
      <c r="DI201" s="106"/>
      <c r="DJ201" s="107"/>
      <c r="DK201" s="99"/>
      <c r="DL201" s="4"/>
      <c r="DM201" s="108"/>
      <c r="DN201" s="109"/>
      <c r="DO201" s="110"/>
      <c r="DP201" s="104"/>
      <c r="DQ201" s="111"/>
      <c r="DS201" s="4"/>
      <c r="DU201" s="106"/>
      <c r="DV201" s="107"/>
      <c r="DW201" s="99"/>
      <c r="DX201" s="4"/>
      <c r="DY201" s="108"/>
      <c r="DZ201" s="109"/>
      <c r="EA201" s="110"/>
      <c r="EB201" s="104"/>
      <c r="EC201" s="111"/>
      <c r="EE201" s="4"/>
      <c r="EG201" s="106"/>
      <c r="EH201" s="107"/>
      <c r="EI201" s="99"/>
      <c r="EJ201" s="4"/>
      <c r="EK201" s="108"/>
      <c r="EL201" s="109"/>
      <c r="EM201" s="110"/>
      <c r="EN201" s="104"/>
      <c r="EO201" s="111"/>
      <c r="EQ201" s="4"/>
      <c r="ES201" s="106"/>
      <c r="ET201" s="107"/>
      <c r="EU201" s="99"/>
      <c r="EV201" s="4"/>
      <c r="EW201" s="108"/>
      <c r="EX201" s="109"/>
      <c r="EY201" s="110"/>
      <c r="EZ201" s="104"/>
      <c r="FA201" s="111"/>
      <c r="FC201" s="4"/>
      <c r="FE201" s="106"/>
      <c r="FF201" s="107"/>
      <c r="FG201" s="99"/>
      <c r="FH201" s="4"/>
      <c r="FI201" s="108"/>
      <c r="FJ201" s="109"/>
      <c r="FK201" s="110"/>
      <c r="FL201" s="104"/>
      <c r="FM201" s="111"/>
      <c r="FO201" s="4"/>
      <c r="FQ201" s="106"/>
      <c r="FR201" s="107"/>
      <c r="FS201" s="99"/>
      <c r="FT201" s="4"/>
      <c r="FU201" s="108"/>
      <c r="FV201" s="109"/>
      <c r="FW201" s="110"/>
      <c r="FX201" s="104"/>
      <c r="FY201" s="111"/>
      <c r="GA201" s="4"/>
      <c r="GC201" s="106"/>
      <c r="GD201" s="107"/>
      <c r="GE201" s="99"/>
      <c r="GF201" s="4"/>
      <c r="GG201" s="108"/>
      <c r="GH201" s="109"/>
      <c r="GI201" s="110"/>
      <c r="GJ201" s="104"/>
      <c r="GK201" s="111"/>
      <c r="GM201" s="4"/>
      <c r="GO201" s="106"/>
      <c r="GP201" s="107"/>
      <c r="GQ201" s="99" t="str">
        <f t="shared" si="766"/>
        <v/>
      </c>
      <c r="GR201" s="100" t="str">
        <f t="shared" si="767"/>
        <v/>
      </c>
      <c r="GS201" s="108"/>
      <c r="GT201" s="109"/>
      <c r="GU201" s="110"/>
      <c r="GV201" s="104"/>
      <c r="GW201" s="111"/>
      <c r="GY201" s="4"/>
      <c r="HA201" s="106"/>
      <c r="HB201" s="107"/>
      <c r="HC201" s="293" t="str">
        <f t="shared" si="693"/>
        <v/>
      </c>
      <c r="HD201" s="293" t="str">
        <f t="shared" si="694"/>
        <v/>
      </c>
      <c r="HE201" s="108"/>
      <c r="HF201" s="109"/>
      <c r="HG201" s="110"/>
      <c r="HH201" s="104"/>
      <c r="HI201" s="111"/>
      <c r="HK201" s="4"/>
      <c r="HM201" s="106"/>
      <c r="HN201" s="107"/>
      <c r="HO201" s="293" t="str">
        <f t="shared" si="672"/>
        <v/>
      </c>
      <c r="HP201" s="293" t="str">
        <f t="shared" si="673"/>
        <v/>
      </c>
      <c r="HQ201" s="108"/>
      <c r="HR201" s="109"/>
      <c r="HS201" s="110"/>
      <c r="HT201" s="104" t="str">
        <f t="shared" si="632"/>
        <v/>
      </c>
      <c r="HU201" s="111"/>
      <c r="HW201" s="4"/>
      <c r="HY201" s="106"/>
      <c r="HZ201" s="107"/>
      <c r="IA201" s="99"/>
      <c r="IB201" s="4"/>
      <c r="IC201" s="108"/>
      <c r="ID201" s="109"/>
      <c r="IE201" s="110"/>
      <c r="IF201" s="104"/>
      <c r="IG201" s="111"/>
      <c r="II201" s="4"/>
      <c r="IK201" s="291" t="str">
        <f t="shared" si="768"/>
        <v/>
      </c>
      <c r="IL201" s="292" t="str">
        <f t="shared" si="769"/>
        <v/>
      </c>
      <c r="IM201" s="293" t="str">
        <f t="shared" si="770"/>
        <v/>
      </c>
      <c r="IN201" s="293" t="str">
        <f t="shared" si="771"/>
        <v/>
      </c>
      <c r="IO201" s="294" t="str">
        <f t="shared" si="772"/>
        <v/>
      </c>
      <c r="IP201" s="295" t="str">
        <f t="shared" si="773"/>
        <v/>
      </c>
      <c r="IQ201" s="296" t="str">
        <f t="shared" si="774"/>
        <v/>
      </c>
      <c r="IR201" s="297" t="str">
        <f t="shared" si="775"/>
        <v/>
      </c>
      <c r="IS201" s="298" t="str">
        <f t="shared" si="776"/>
        <v/>
      </c>
      <c r="IT201" s="299" t="str">
        <f t="shared" si="777"/>
        <v/>
      </c>
      <c r="IU201" s="300"/>
      <c r="IW201" s="106"/>
      <c r="IX201" s="107"/>
      <c r="IY201" s="293" t="str">
        <f t="shared" si="633"/>
        <v/>
      </c>
      <c r="IZ201" s="293" t="str">
        <f t="shared" si="634"/>
        <v/>
      </c>
      <c r="JA201" s="108"/>
      <c r="JB201" s="109"/>
      <c r="JC201" s="110"/>
      <c r="JD201" s="104"/>
      <c r="JE201" s="111"/>
      <c r="JG201" s="4"/>
      <c r="JI201" s="106"/>
      <c r="JJ201" s="107"/>
      <c r="JK201" s="99"/>
      <c r="JL201" s="4"/>
      <c r="JM201" s="108"/>
      <c r="JN201" s="109"/>
      <c r="JO201" s="110"/>
      <c r="JP201" s="104"/>
      <c r="JQ201" s="111"/>
      <c r="JS201" s="4"/>
      <c r="JU201" s="106"/>
      <c r="JV201" s="107"/>
      <c r="JW201" s="99"/>
      <c r="JX201" s="4"/>
      <c r="JY201" s="108"/>
      <c r="JZ201" s="109"/>
      <c r="KA201" s="110"/>
      <c r="KB201" s="104"/>
      <c r="KC201" s="111"/>
      <c r="KE201" s="4"/>
    </row>
    <row r="202" spans="1:291" ht="13.5" customHeight="1" x14ac:dyDescent="0.2">
      <c r="A202" s="21"/>
      <c r="E202" s="106"/>
      <c r="F202" s="107"/>
      <c r="G202" s="99"/>
      <c r="H202" s="4"/>
      <c r="I202" s="108"/>
      <c r="J202" s="109"/>
      <c r="K202" s="110"/>
      <c r="L202" s="104"/>
      <c r="M202" s="111"/>
      <c r="O202" s="4"/>
      <c r="Q202" s="106"/>
      <c r="R202" s="107"/>
      <c r="S202" s="99"/>
      <c r="T202" s="4"/>
      <c r="U202" s="108"/>
      <c r="V202" s="109"/>
      <c r="W202" s="110"/>
      <c r="X202" s="104"/>
      <c r="Y202" s="111"/>
      <c r="AA202" s="4"/>
      <c r="AC202" s="106"/>
      <c r="AD202" s="107"/>
      <c r="AE202" s="99"/>
      <c r="AF202" s="4"/>
      <c r="AG202" s="108"/>
      <c r="AH202" s="109"/>
      <c r="AI202" s="110"/>
      <c r="AJ202" s="104"/>
      <c r="AK202" s="111"/>
      <c r="AM202" s="4"/>
      <c r="AO202" s="106"/>
      <c r="AP202" s="107"/>
      <c r="AQ202" s="99"/>
      <c r="AR202" s="4"/>
      <c r="AS202" s="108"/>
      <c r="AT202" s="109"/>
      <c r="AU202" s="110"/>
      <c r="AV202" s="104"/>
      <c r="AW202" s="111"/>
      <c r="AY202" s="4"/>
      <c r="BA202" s="106"/>
      <c r="BB202" s="107"/>
      <c r="BC202" s="99"/>
      <c r="BD202" s="4"/>
      <c r="BE202" s="108"/>
      <c r="BF202" s="109"/>
      <c r="BG202" s="110"/>
      <c r="BH202" s="104"/>
      <c r="BI202" s="111"/>
      <c r="BK202" s="4"/>
      <c r="BM202" s="106"/>
      <c r="BN202" s="107"/>
      <c r="BO202" s="99"/>
      <c r="BP202" s="4"/>
      <c r="BQ202" s="108"/>
      <c r="BR202" s="109"/>
      <c r="BS202" s="110"/>
      <c r="BT202" s="104"/>
      <c r="BU202" s="111"/>
      <c r="BW202" s="4"/>
      <c r="BY202" s="106"/>
      <c r="BZ202" s="107"/>
      <c r="CA202" s="99"/>
      <c r="CB202" s="4"/>
      <c r="CC202" s="108"/>
      <c r="CD202" s="109"/>
      <c r="CE202" s="110"/>
      <c r="CF202" s="104"/>
      <c r="CG202" s="111"/>
      <c r="CI202" s="4"/>
      <c r="CK202" s="106"/>
      <c r="CL202" s="107"/>
      <c r="CM202" s="99"/>
      <c r="CN202" s="4"/>
      <c r="CO202" s="108"/>
      <c r="CP202" s="109"/>
      <c r="CQ202" s="110"/>
      <c r="CR202" s="104"/>
      <c r="CS202" s="111"/>
      <c r="CU202" s="4"/>
      <c r="CW202" s="106"/>
      <c r="CX202" s="107"/>
      <c r="CY202" s="99"/>
      <c r="CZ202" s="4"/>
      <c r="DA202" s="108"/>
      <c r="DB202" s="109"/>
      <c r="DC202" s="110"/>
      <c r="DD202" s="104"/>
      <c r="DE202" s="111"/>
      <c r="DG202" s="4"/>
      <c r="DI202" s="106"/>
      <c r="DJ202" s="107"/>
      <c r="DK202" s="99"/>
      <c r="DL202" s="4"/>
      <c r="DM202" s="108"/>
      <c r="DN202" s="109"/>
      <c r="DO202" s="110"/>
      <c r="DP202" s="104"/>
      <c r="DQ202" s="111"/>
      <c r="DS202" s="4"/>
      <c r="DU202" s="106"/>
      <c r="DV202" s="107"/>
      <c r="DW202" s="99"/>
      <c r="DX202" s="4"/>
      <c r="DY202" s="108"/>
      <c r="DZ202" s="109"/>
      <c r="EA202" s="110"/>
      <c r="EB202" s="104"/>
      <c r="EC202" s="111"/>
      <c r="EE202" s="4"/>
      <c r="EG202" s="106"/>
      <c r="EH202" s="107"/>
      <c r="EI202" s="99"/>
      <c r="EJ202" s="4"/>
      <c r="EK202" s="108"/>
      <c r="EL202" s="109"/>
      <c r="EM202" s="110"/>
      <c r="EN202" s="104"/>
      <c r="EO202" s="111"/>
      <c r="EQ202" s="4"/>
      <c r="ES202" s="106"/>
      <c r="ET202" s="107"/>
      <c r="EU202" s="99"/>
      <c r="EV202" s="4"/>
      <c r="EW202" s="108"/>
      <c r="EX202" s="109"/>
      <c r="EY202" s="110"/>
      <c r="EZ202" s="104"/>
      <c r="FA202" s="111"/>
      <c r="FC202" s="4"/>
      <c r="FE202" s="106"/>
      <c r="FF202" s="107"/>
      <c r="FG202" s="99"/>
      <c r="FH202" s="4"/>
      <c r="FI202" s="108"/>
      <c r="FJ202" s="109"/>
      <c r="FK202" s="110"/>
      <c r="FL202" s="104"/>
      <c r="FM202" s="111"/>
      <c r="FO202" s="4"/>
      <c r="FQ202" s="106"/>
      <c r="FR202" s="107"/>
      <c r="FS202" s="99"/>
      <c r="FT202" s="4"/>
      <c r="FU202" s="108"/>
      <c r="FV202" s="109"/>
      <c r="FW202" s="110"/>
      <c r="FX202" s="104"/>
      <c r="FY202" s="111"/>
      <c r="GA202" s="4"/>
      <c r="GC202" s="106"/>
      <c r="GD202" s="107"/>
      <c r="GE202" s="99"/>
      <c r="GF202" s="4"/>
      <c r="GG202" s="108"/>
      <c r="GH202" s="109"/>
      <c r="GI202" s="110"/>
      <c r="GJ202" s="104"/>
      <c r="GK202" s="111"/>
      <c r="GM202" s="4"/>
      <c r="GO202" s="106"/>
      <c r="GP202" s="107"/>
      <c r="GQ202" s="99" t="str">
        <f t="shared" si="766"/>
        <v/>
      </c>
      <c r="GR202" s="100" t="str">
        <f t="shared" si="767"/>
        <v/>
      </c>
      <c r="GS202" s="108"/>
      <c r="GT202" s="109"/>
      <c r="GU202" s="110"/>
      <c r="GV202" s="104"/>
      <c r="GW202" s="111"/>
      <c r="GY202" s="4"/>
      <c r="HA202" s="106"/>
      <c r="HB202" s="107"/>
      <c r="HC202" s="293" t="str">
        <f t="shared" si="693"/>
        <v/>
      </c>
      <c r="HD202" s="293" t="str">
        <f t="shared" si="694"/>
        <v/>
      </c>
      <c r="HE202" s="108"/>
      <c r="HF202" s="109"/>
      <c r="HG202" s="110"/>
      <c r="HH202" s="104"/>
      <c r="HI202" s="111"/>
      <c r="HK202" s="4"/>
      <c r="HM202" s="106"/>
      <c r="HN202" s="107"/>
      <c r="HO202" s="293" t="str">
        <f t="shared" si="672"/>
        <v/>
      </c>
      <c r="HP202" s="293" t="str">
        <f t="shared" si="673"/>
        <v/>
      </c>
      <c r="HQ202" s="108"/>
      <c r="HR202" s="109"/>
      <c r="HS202" s="110"/>
      <c r="HT202" s="104" t="str">
        <f t="shared" si="632"/>
        <v/>
      </c>
      <c r="HU202" s="111"/>
      <c r="HW202" s="4"/>
      <c r="HY202" s="106"/>
      <c r="HZ202" s="107"/>
      <c r="IA202" s="99"/>
      <c r="IB202" s="4"/>
      <c r="IC202" s="108"/>
      <c r="ID202" s="109"/>
      <c r="IE202" s="110"/>
      <c r="IF202" s="104"/>
      <c r="IG202" s="111"/>
      <c r="II202" s="4"/>
      <c r="IK202" s="291" t="str">
        <f t="shared" si="768"/>
        <v/>
      </c>
      <c r="IL202" s="292" t="str">
        <f t="shared" si="769"/>
        <v/>
      </c>
      <c r="IM202" s="293" t="str">
        <f t="shared" si="770"/>
        <v/>
      </c>
      <c r="IN202" s="293" t="str">
        <f t="shared" si="771"/>
        <v/>
      </c>
      <c r="IO202" s="294" t="str">
        <f t="shared" si="772"/>
        <v/>
      </c>
      <c r="IP202" s="295" t="str">
        <f t="shared" si="773"/>
        <v/>
      </c>
      <c r="IQ202" s="296" t="str">
        <f t="shared" si="774"/>
        <v/>
      </c>
      <c r="IR202" s="297" t="str">
        <f t="shared" si="775"/>
        <v/>
      </c>
      <c r="IS202" s="298" t="str">
        <f t="shared" si="776"/>
        <v/>
      </c>
      <c r="IT202" s="299" t="str">
        <f t="shared" si="777"/>
        <v/>
      </c>
      <c r="IU202" s="300"/>
      <c r="IW202" s="106"/>
      <c r="IX202" s="107"/>
      <c r="IY202" s="293" t="str">
        <f t="shared" si="633"/>
        <v/>
      </c>
      <c r="IZ202" s="293" t="str">
        <f t="shared" si="634"/>
        <v/>
      </c>
      <c r="JA202" s="108"/>
      <c r="JB202" s="109"/>
      <c r="JC202" s="110"/>
      <c r="JD202" s="104"/>
      <c r="JE202" s="111"/>
      <c r="JG202" s="4"/>
      <c r="JI202" s="106"/>
      <c r="JJ202" s="107"/>
      <c r="JK202" s="99"/>
      <c r="JL202" s="4"/>
      <c r="JM202" s="108"/>
      <c r="JN202" s="109"/>
      <c r="JO202" s="110"/>
      <c r="JP202" s="104"/>
      <c r="JQ202" s="111"/>
      <c r="JS202" s="4"/>
      <c r="JU202" s="106"/>
      <c r="JV202" s="107"/>
      <c r="JW202" s="99"/>
      <c r="JX202" s="4"/>
      <c r="JY202" s="108"/>
      <c r="JZ202" s="109"/>
      <c r="KA202" s="110"/>
      <c r="KB202" s="104"/>
      <c r="KC202" s="111"/>
      <c r="KE202" s="4"/>
    </row>
    <row r="203" spans="1:291" ht="13.5" customHeight="1" x14ac:dyDescent="0.2">
      <c r="A203" s="21"/>
      <c r="E203" s="106"/>
      <c r="F203" s="107"/>
      <c r="G203" s="99"/>
      <c r="H203" s="4"/>
      <c r="I203" s="108"/>
      <c r="J203" s="109"/>
      <c r="K203" s="110"/>
      <c r="L203" s="104"/>
      <c r="M203" s="111"/>
      <c r="O203" s="4"/>
      <c r="Q203" s="106"/>
      <c r="R203" s="107"/>
      <c r="S203" s="99"/>
      <c r="T203" s="4"/>
      <c r="U203" s="108"/>
      <c r="V203" s="109"/>
      <c r="W203" s="110"/>
      <c r="X203" s="104"/>
      <c r="Y203" s="111"/>
      <c r="AA203" s="4"/>
      <c r="AC203" s="106"/>
      <c r="AD203" s="107"/>
      <c r="AE203" s="99"/>
      <c r="AF203" s="4"/>
      <c r="AG203" s="108"/>
      <c r="AH203" s="109"/>
      <c r="AI203" s="110"/>
      <c r="AJ203" s="104"/>
      <c r="AK203" s="111"/>
      <c r="AM203" s="4"/>
      <c r="AO203" s="106"/>
      <c r="AP203" s="107"/>
      <c r="AQ203" s="99"/>
      <c r="AR203" s="4"/>
      <c r="AS203" s="108"/>
      <c r="AT203" s="109"/>
      <c r="AU203" s="110"/>
      <c r="AV203" s="104"/>
      <c r="AW203" s="111"/>
      <c r="AY203" s="4"/>
      <c r="BA203" s="106"/>
      <c r="BB203" s="107"/>
      <c r="BC203" s="99"/>
      <c r="BD203" s="4"/>
      <c r="BE203" s="108"/>
      <c r="BF203" s="109"/>
      <c r="BG203" s="110"/>
      <c r="BH203" s="104"/>
      <c r="BI203" s="111"/>
      <c r="BK203" s="4"/>
      <c r="BM203" s="106"/>
      <c r="BN203" s="107"/>
      <c r="BO203" s="99"/>
      <c r="BP203" s="4"/>
      <c r="BQ203" s="108"/>
      <c r="BR203" s="109"/>
      <c r="BS203" s="110"/>
      <c r="BT203" s="104"/>
      <c r="BU203" s="111"/>
      <c r="BW203" s="4"/>
      <c r="BY203" s="106"/>
      <c r="BZ203" s="107"/>
      <c r="CA203" s="99"/>
      <c r="CB203" s="4"/>
      <c r="CC203" s="108"/>
      <c r="CD203" s="109"/>
      <c r="CE203" s="110"/>
      <c r="CF203" s="104"/>
      <c r="CG203" s="111"/>
      <c r="CI203" s="4"/>
      <c r="CK203" s="106"/>
      <c r="CL203" s="107"/>
      <c r="CM203" s="99"/>
      <c r="CN203" s="4"/>
      <c r="CO203" s="108"/>
      <c r="CP203" s="109"/>
      <c r="CQ203" s="110"/>
      <c r="CR203" s="104"/>
      <c r="CS203" s="111"/>
      <c r="CU203" s="4"/>
      <c r="CW203" s="106"/>
      <c r="CX203" s="107"/>
      <c r="CY203" s="99"/>
      <c r="CZ203" s="4"/>
      <c r="DA203" s="108"/>
      <c r="DB203" s="109"/>
      <c r="DC203" s="110"/>
      <c r="DD203" s="104"/>
      <c r="DE203" s="111"/>
      <c r="DG203" s="4"/>
      <c r="DI203" s="106"/>
      <c r="DJ203" s="107"/>
      <c r="DK203" s="99"/>
      <c r="DL203" s="4"/>
      <c r="DM203" s="108"/>
      <c r="DN203" s="109"/>
      <c r="DO203" s="110"/>
      <c r="DP203" s="104"/>
      <c r="DQ203" s="111"/>
      <c r="DS203" s="4"/>
      <c r="DU203" s="106"/>
      <c r="DV203" s="107"/>
      <c r="DW203" s="99"/>
      <c r="DX203" s="4"/>
      <c r="DY203" s="108"/>
      <c r="DZ203" s="109"/>
      <c r="EA203" s="110"/>
      <c r="EB203" s="104"/>
      <c r="EC203" s="111"/>
      <c r="EE203" s="4"/>
      <c r="EG203" s="106"/>
      <c r="EH203" s="107"/>
      <c r="EI203" s="99"/>
      <c r="EJ203" s="4"/>
      <c r="EK203" s="108"/>
      <c r="EL203" s="109"/>
      <c r="EM203" s="110"/>
      <c r="EN203" s="104"/>
      <c r="EO203" s="111"/>
      <c r="EQ203" s="4"/>
      <c r="ES203" s="106"/>
      <c r="ET203" s="107"/>
      <c r="EU203" s="99"/>
      <c r="EV203" s="4"/>
      <c r="EW203" s="108"/>
      <c r="EX203" s="109"/>
      <c r="EY203" s="110"/>
      <c r="EZ203" s="104"/>
      <c r="FA203" s="111"/>
      <c r="FC203" s="4"/>
      <c r="FE203" s="106"/>
      <c r="FF203" s="107"/>
      <c r="FG203" s="99"/>
      <c r="FH203" s="4"/>
      <c r="FI203" s="108"/>
      <c r="FJ203" s="109"/>
      <c r="FK203" s="110"/>
      <c r="FL203" s="104"/>
      <c r="FM203" s="111"/>
      <c r="FO203" s="4"/>
      <c r="FQ203" s="106"/>
      <c r="FR203" s="107"/>
      <c r="FS203" s="99"/>
      <c r="FT203" s="4"/>
      <c r="FU203" s="108"/>
      <c r="FV203" s="109"/>
      <c r="FW203" s="110"/>
      <c r="FX203" s="104"/>
      <c r="FY203" s="111"/>
      <c r="GA203" s="4"/>
      <c r="GC203" s="106"/>
      <c r="GD203" s="107"/>
      <c r="GE203" s="99"/>
      <c r="GF203" s="4"/>
      <c r="GG203" s="108"/>
      <c r="GH203" s="109"/>
      <c r="GI203" s="110"/>
      <c r="GJ203" s="104"/>
      <c r="GK203" s="111"/>
      <c r="GM203" s="4"/>
      <c r="GO203" s="106"/>
      <c r="GP203" s="107"/>
      <c r="GQ203" s="99" t="str">
        <f t="shared" si="766"/>
        <v/>
      </c>
      <c r="GR203" s="100" t="str">
        <f t="shared" si="767"/>
        <v/>
      </c>
      <c r="GS203" s="108"/>
      <c r="GT203" s="109"/>
      <c r="GU203" s="110"/>
      <c r="GV203" s="104"/>
      <c r="GW203" s="111"/>
      <c r="GY203" s="4"/>
      <c r="HA203" s="106"/>
      <c r="HB203" s="107"/>
      <c r="HC203" s="293" t="str">
        <f t="shared" si="693"/>
        <v/>
      </c>
      <c r="HD203" s="293" t="str">
        <f t="shared" si="694"/>
        <v/>
      </c>
      <c r="HE203" s="108"/>
      <c r="HF203" s="109"/>
      <c r="HG203" s="110"/>
      <c r="HH203" s="104"/>
      <c r="HI203" s="111"/>
      <c r="HK203" s="4"/>
      <c r="HM203" s="106"/>
      <c r="HN203" s="107"/>
      <c r="HO203" s="293" t="str">
        <f t="shared" si="672"/>
        <v/>
      </c>
      <c r="HP203" s="293" t="str">
        <f t="shared" si="673"/>
        <v/>
      </c>
      <c r="HQ203" s="108"/>
      <c r="HR203" s="109"/>
      <c r="HS203" s="110"/>
      <c r="HT203" s="104" t="str">
        <f t="shared" ref="HT203:HT220" si="778">IF(HX203="","",IF(ISERROR(MID(HX203,FIND("male,",HX203)+6,(FIND(")",HX203)-(FIND("male,",HX203)+6))))=TRUE,"missing/error",MID(HX203,FIND("male,",HX203)+6,(FIND(")",HX203)-(FIND("male,",HX203)+6)))))</f>
        <v/>
      </c>
      <c r="HU203" s="111"/>
      <c r="HW203" s="4"/>
      <c r="HY203" s="106"/>
      <c r="HZ203" s="107"/>
      <c r="IA203" s="99"/>
      <c r="IB203" s="4"/>
      <c r="IC203" s="108"/>
      <c r="ID203" s="109"/>
      <c r="IE203" s="110"/>
      <c r="IF203" s="104"/>
      <c r="IG203" s="111"/>
      <c r="II203" s="4"/>
      <c r="IK203" s="291" t="str">
        <f t="shared" si="768"/>
        <v/>
      </c>
      <c r="IL203" s="292" t="str">
        <f t="shared" si="769"/>
        <v/>
      </c>
      <c r="IM203" s="293" t="str">
        <f t="shared" si="770"/>
        <v/>
      </c>
      <c r="IN203" s="293" t="str">
        <f t="shared" si="771"/>
        <v/>
      </c>
      <c r="IO203" s="294" t="str">
        <f t="shared" si="772"/>
        <v/>
      </c>
      <c r="IP203" s="295" t="str">
        <f t="shared" si="773"/>
        <v/>
      </c>
      <c r="IQ203" s="296" t="str">
        <f t="shared" si="774"/>
        <v/>
      </c>
      <c r="IR203" s="297" t="str">
        <f t="shared" si="775"/>
        <v/>
      </c>
      <c r="IS203" s="298" t="str">
        <f t="shared" si="776"/>
        <v/>
      </c>
      <c r="IT203" s="299" t="str">
        <f t="shared" si="777"/>
        <v/>
      </c>
      <c r="IU203" s="300"/>
      <c r="IW203" s="106"/>
      <c r="IX203" s="107"/>
      <c r="IY203" s="293" t="str">
        <f t="shared" si="633"/>
        <v/>
      </c>
      <c r="IZ203" s="293" t="str">
        <f t="shared" si="634"/>
        <v/>
      </c>
      <c r="JA203" s="108"/>
      <c r="JB203" s="109"/>
      <c r="JC203" s="110"/>
      <c r="JD203" s="104"/>
      <c r="JE203" s="111"/>
      <c r="JG203" s="4"/>
      <c r="JI203" s="106"/>
      <c r="JJ203" s="107"/>
      <c r="JK203" s="99"/>
      <c r="JL203" s="4"/>
      <c r="JM203" s="108"/>
      <c r="JN203" s="109"/>
      <c r="JO203" s="110"/>
      <c r="JP203" s="104"/>
      <c r="JQ203" s="111"/>
      <c r="JS203" s="4"/>
      <c r="JU203" s="106"/>
      <c r="JV203" s="107"/>
      <c r="JW203" s="99"/>
      <c r="JX203" s="4"/>
      <c r="JY203" s="108"/>
      <c r="JZ203" s="109"/>
      <c r="KA203" s="110"/>
      <c r="KB203" s="104"/>
      <c r="KC203" s="111"/>
      <c r="KE203" s="4"/>
    </row>
    <row r="204" spans="1:291" ht="13.5" customHeight="1" x14ac:dyDescent="0.2">
      <c r="A204" s="21"/>
      <c r="E204" s="106"/>
      <c r="F204" s="107"/>
      <c r="G204" s="99"/>
      <c r="H204" s="4"/>
      <c r="I204" s="108"/>
      <c r="J204" s="109"/>
      <c r="K204" s="110"/>
      <c r="L204" s="104"/>
      <c r="M204" s="111"/>
      <c r="O204" s="4"/>
      <c r="Q204" s="106"/>
      <c r="R204" s="107"/>
      <c r="S204" s="99"/>
      <c r="T204" s="4"/>
      <c r="U204" s="108"/>
      <c r="V204" s="109"/>
      <c r="W204" s="110"/>
      <c r="X204" s="104"/>
      <c r="Y204" s="111"/>
      <c r="AA204" s="4"/>
      <c r="AC204" s="106"/>
      <c r="AD204" s="107"/>
      <c r="AE204" s="99"/>
      <c r="AF204" s="4"/>
      <c r="AG204" s="108"/>
      <c r="AH204" s="109"/>
      <c r="AI204" s="110"/>
      <c r="AJ204" s="104"/>
      <c r="AK204" s="111"/>
      <c r="AM204" s="4"/>
      <c r="AO204" s="106"/>
      <c r="AP204" s="107"/>
      <c r="AQ204" s="99"/>
      <c r="AR204" s="4"/>
      <c r="AS204" s="108"/>
      <c r="AT204" s="109"/>
      <c r="AU204" s="110"/>
      <c r="AV204" s="104"/>
      <c r="AW204" s="111"/>
      <c r="AY204" s="4"/>
      <c r="BA204" s="106"/>
      <c r="BB204" s="107"/>
      <c r="BC204" s="99"/>
      <c r="BD204" s="4"/>
      <c r="BE204" s="108"/>
      <c r="BF204" s="109"/>
      <c r="BG204" s="110"/>
      <c r="BH204" s="104"/>
      <c r="BI204" s="111"/>
      <c r="BK204" s="4"/>
      <c r="BM204" s="106"/>
      <c r="BN204" s="107"/>
      <c r="BO204" s="99"/>
      <c r="BP204" s="4"/>
      <c r="BQ204" s="108"/>
      <c r="BR204" s="109"/>
      <c r="BS204" s="110"/>
      <c r="BT204" s="104"/>
      <c r="BU204" s="111"/>
      <c r="BW204" s="4"/>
      <c r="BY204" s="106"/>
      <c r="BZ204" s="107"/>
      <c r="CA204" s="99"/>
      <c r="CB204" s="4"/>
      <c r="CC204" s="108"/>
      <c r="CD204" s="109"/>
      <c r="CE204" s="110"/>
      <c r="CF204" s="104"/>
      <c r="CG204" s="111"/>
      <c r="CI204" s="4"/>
      <c r="CK204" s="106"/>
      <c r="CL204" s="107"/>
      <c r="CM204" s="99"/>
      <c r="CN204" s="4"/>
      <c r="CO204" s="108"/>
      <c r="CP204" s="109"/>
      <c r="CQ204" s="110"/>
      <c r="CR204" s="104"/>
      <c r="CS204" s="111"/>
      <c r="CU204" s="4"/>
      <c r="CW204" s="106"/>
      <c r="CX204" s="107"/>
      <c r="CY204" s="99"/>
      <c r="CZ204" s="4"/>
      <c r="DA204" s="108"/>
      <c r="DB204" s="109"/>
      <c r="DC204" s="110"/>
      <c r="DD204" s="104"/>
      <c r="DE204" s="111"/>
      <c r="DG204" s="4"/>
      <c r="DI204" s="106"/>
      <c r="DJ204" s="107"/>
      <c r="DK204" s="99"/>
      <c r="DL204" s="4"/>
      <c r="DM204" s="108"/>
      <c r="DN204" s="109"/>
      <c r="DO204" s="110"/>
      <c r="DP204" s="104"/>
      <c r="DQ204" s="111"/>
      <c r="DS204" s="4"/>
      <c r="DU204" s="106"/>
      <c r="DV204" s="107"/>
      <c r="DW204" s="99"/>
      <c r="DX204" s="4"/>
      <c r="DY204" s="108"/>
      <c r="DZ204" s="109"/>
      <c r="EA204" s="110"/>
      <c r="EB204" s="104"/>
      <c r="EC204" s="111"/>
      <c r="EE204" s="4"/>
      <c r="EG204" s="106"/>
      <c r="EH204" s="107"/>
      <c r="EI204" s="99"/>
      <c r="EJ204" s="4"/>
      <c r="EK204" s="108"/>
      <c r="EL204" s="109"/>
      <c r="EM204" s="110"/>
      <c r="EN204" s="104"/>
      <c r="EO204" s="111"/>
      <c r="EQ204" s="4"/>
      <c r="ES204" s="106"/>
      <c r="ET204" s="107"/>
      <c r="EU204" s="99"/>
      <c r="EV204" s="4"/>
      <c r="EW204" s="108"/>
      <c r="EX204" s="109"/>
      <c r="EY204" s="110"/>
      <c r="EZ204" s="104"/>
      <c r="FA204" s="111"/>
      <c r="FC204" s="4"/>
      <c r="FE204" s="106"/>
      <c r="FF204" s="107"/>
      <c r="FG204" s="99"/>
      <c r="FH204" s="4"/>
      <c r="FI204" s="108"/>
      <c r="FJ204" s="109"/>
      <c r="FK204" s="110"/>
      <c r="FL204" s="104"/>
      <c r="FM204" s="111"/>
      <c r="FO204" s="4"/>
      <c r="FQ204" s="106"/>
      <c r="FR204" s="107"/>
      <c r="FS204" s="99"/>
      <c r="FT204" s="4"/>
      <c r="FU204" s="108"/>
      <c r="FV204" s="109"/>
      <c r="FW204" s="110"/>
      <c r="FX204" s="104"/>
      <c r="FY204" s="111"/>
      <c r="GA204" s="4"/>
      <c r="GC204" s="106"/>
      <c r="GD204" s="107"/>
      <c r="GE204" s="99"/>
      <c r="GF204" s="4"/>
      <c r="GG204" s="108"/>
      <c r="GH204" s="109"/>
      <c r="GI204" s="110"/>
      <c r="GJ204" s="104"/>
      <c r="GK204" s="111"/>
      <c r="GM204" s="4"/>
      <c r="GO204" s="106"/>
      <c r="GP204" s="107"/>
      <c r="GQ204" s="99" t="str">
        <f t="shared" si="766"/>
        <v/>
      </c>
      <c r="GR204" s="100" t="str">
        <f t="shared" si="767"/>
        <v/>
      </c>
      <c r="GS204" s="108"/>
      <c r="GT204" s="109"/>
      <c r="GU204" s="110"/>
      <c r="GV204" s="104"/>
      <c r="GW204" s="111"/>
      <c r="GY204" s="4"/>
      <c r="HA204" s="106"/>
      <c r="HB204" s="107"/>
      <c r="HC204" s="293" t="str">
        <f t="shared" si="693"/>
        <v/>
      </c>
      <c r="HD204" s="293" t="str">
        <f t="shared" si="694"/>
        <v/>
      </c>
      <c r="HE204" s="108"/>
      <c r="HF204" s="109"/>
      <c r="HG204" s="110"/>
      <c r="HH204" s="104"/>
      <c r="HI204" s="111"/>
      <c r="HK204" s="4"/>
      <c r="HM204" s="106"/>
      <c r="HN204" s="107"/>
      <c r="HO204" s="293" t="str">
        <f t="shared" si="672"/>
        <v/>
      </c>
      <c r="HP204" s="293" t="str">
        <f t="shared" si="673"/>
        <v/>
      </c>
      <c r="HQ204" s="108"/>
      <c r="HR204" s="109"/>
      <c r="HS204" s="110"/>
      <c r="HT204" s="104" t="str">
        <f t="shared" si="778"/>
        <v/>
      </c>
      <c r="HU204" s="111"/>
      <c r="HW204" s="4"/>
      <c r="HY204" s="106"/>
      <c r="HZ204" s="107"/>
      <c r="IA204" s="99"/>
      <c r="IB204" s="4"/>
      <c r="IC204" s="108"/>
      <c r="ID204" s="109"/>
      <c r="IE204" s="110"/>
      <c r="IF204" s="104"/>
      <c r="IG204" s="111"/>
      <c r="II204" s="4"/>
      <c r="IK204" s="291" t="str">
        <f t="shared" si="768"/>
        <v/>
      </c>
      <c r="IL204" s="292" t="str">
        <f t="shared" si="769"/>
        <v/>
      </c>
      <c r="IM204" s="293" t="str">
        <f t="shared" si="770"/>
        <v/>
      </c>
      <c r="IN204" s="293" t="str">
        <f t="shared" si="771"/>
        <v/>
      </c>
      <c r="IO204" s="294" t="str">
        <f t="shared" si="772"/>
        <v/>
      </c>
      <c r="IP204" s="295" t="str">
        <f t="shared" si="773"/>
        <v/>
      </c>
      <c r="IQ204" s="296" t="str">
        <f t="shared" si="774"/>
        <v/>
      </c>
      <c r="IR204" s="297" t="str">
        <f t="shared" si="775"/>
        <v/>
      </c>
      <c r="IS204" s="298" t="str">
        <f t="shared" si="776"/>
        <v/>
      </c>
      <c r="IT204" s="299" t="str">
        <f t="shared" si="777"/>
        <v/>
      </c>
      <c r="IU204" s="300"/>
      <c r="IW204" s="106"/>
      <c r="IX204" s="107"/>
      <c r="IY204" s="293" t="str">
        <f t="shared" ref="IY204:IY220" si="779">IF(JA204="","",IW$2)</f>
        <v/>
      </c>
      <c r="IZ204" s="293" t="str">
        <f t="shared" ref="IZ204:IZ220" si="780">IF(JA204="","",IW$3)</f>
        <v/>
      </c>
      <c r="JA204" s="108"/>
      <c r="JB204" s="109"/>
      <c r="JC204" s="110"/>
      <c r="JD204" s="104"/>
      <c r="JE204" s="111"/>
      <c r="JG204" s="4"/>
      <c r="JI204" s="106"/>
      <c r="JJ204" s="107"/>
      <c r="JK204" s="99"/>
      <c r="JL204" s="4"/>
      <c r="JM204" s="108"/>
      <c r="JN204" s="109"/>
      <c r="JO204" s="110"/>
      <c r="JP204" s="104"/>
      <c r="JQ204" s="111"/>
      <c r="JS204" s="4"/>
      <c r="JU204" s="106"/>
      <c r="JV204" s="107"/>
      <c r="JW204" s="99"/>
      <c r="JX204" s="4"/>
      <c r="JY204" s="108"/>
      <c r="JZ204" s="109"/>
      <c r="KA204" s="110"/>
      <c r="KB204" s="104"/>
      <c r="KC204" s="111"/>
      <c r="KE204" s="4"/>
    </row>
    <row r="205" spans="1:291" ht="13.5" customHeight="1" x14ac:dyDescent="0.2">
      <c r="A205" s="21"/>
      <c r="E205" s="106"/>
      <c r="F205" s="107"/>
      <c r="G205" s="99"/>
      <c r="H205" s="4"/>
      <c r="I205" s="108"/>
      <c r="J205" s="109"/>
      <c r="K205" s="110"/>
      <c r="L205" s="104"/>
      <c r="M205" s="111"/>
      <c r="O205" s="4"/>
      <c r="Q205" s="106"/>
      <c r="R205" s="107"/>
      <c r="S205" s="99"/>
      <c r="T205" s="4"/>
      <c r="U205" s="108"/>
      <c r="V205" s="109"/>
      <c r="W205" s="110"/>
      <c r="X205" s="104"/>
      <c r="Y205" s="111"/>
      <c r="AA205" s="4"/>
      <c r="AC205" s="106"/>
      <c r="AD205" s="107"/>
      <c r="AE205" s="99"/>
      <c r="AF205" s="4"/>
      <c r="AG205" s="108"/>
      <c r="AH205" s="109"/>
      <c r="AI205" s="110"/>
      <c r="AJ205" s="104"/>
      <c r="AK205" s="111"/>
      <c r="AM205" s="4"/>
      <c r="AO205" s="106"/>
      <c r="AP205" s="107"/>
      <c r="AQ205" s="99"/>
      <c r="AR205" s="4"/>
      <c r="AS205" s="108"/>
      <c r="AT205" s="109"/>
      <c r="AU205" s="110"/>
      <c r="AV205" s="104"/>
      <c r="AW205" s="111"/>
      <c r="AY205" s="4"/>
      <c r="BA205" s="106"/>
      <c r="BB205" s="107"/>
      <c r="BC205" s="99"/>
      <c r="BD205" s="4"/>
      <c r="BE205" s="108"/>
      <c r="BF205" s="109"/>
      <c r="BG205" s="110"/>
      <c r="BH205" s="104"/>
      <c r="BI205" s="111"/>
      <c r="BK205" s="4"/>
      <c r="BM205" s="106"/>
      <c r="BN205" s="107"/>
      <c r="BO205" s="99"/>
      <c r="BP205" s="4"/>
      <c r="BQ205" s="108"/>
      <c r="BR205" s="109"/>
      <c r="BS205" s="110"/>
      <c r="BT205" s="104"/>
      <c r="BU205" s="111"/>
      <c r="BW205" s="4"/>
      <c r="BY205" s="106"/>
      <c r="BZ205" s="107"/>
      <c r="CA205" s="99"/>
      <c r="CB205" s="4"/>
      <c r="CC205" s="108"/>
      <c r="CD205" s="109"/>
      <c r="CE205" s="110"/>
      <c r="CF205" s="104"/>
      <c r="CG205" s="111"/>
      <c r="CI205" s="4"/>
      <c r="CK205" s="106"/>
      <c r="CL205" s="107"/>
      <c r="CM205" s="99"/>
      <c r="CN205" s="4"/>
      <c r="CO205" s="108"/>
      <c r="CP205" s="109"/>
      <c r="CQ205" s="110"/>
      <c r="CR205" s="104"/>
      <c r="CS205" s="111"/>
      <c r="CU205" s="4"/>
      <c r="CW205" s="106"/>
      <c r="CX205" s="107"/>
      <c r="CY205" s="99"/>
      <c r="CZ205" s="4"/>
      <c r="DA205" s="108"/>
      <c r="DB205" s="109"/>
      <c r="DC205" s="110"/>
      <c r="DD205" s="104"/>
      <c r="DE205" s="111"/>
      <c r="DG205" s="4"/>
      <c r="DI205" s="106"/>
      <c r="DJ205" s="107"/>
      <c r="DK205" s="99"/>
      <c r="DL205" s="4"/>
      <c r="DM205" s="108"/>
      <c r="DN205" s="109"/>
      <c r="DO205" s="110"/>
      <c r="DP205" s="104"/>
      <c r="DQ205" s="111"/>
      <c r="DS205" s="4"/>
      <c r="DU205" s="106"/>
      <c r="DV205" s="107"/>
      <c r="DW205" s="99"/>
      <c r="DX205" s="4"/>
      <c r="DY205" s="108"/>
      <c r="DZ205" s="109"/>
      <c r="EA205" s="110"/>
      <c r="EB205" s="104"/>
      <c r="EC205" s="111"/>
      <c r="EE205" s="4"/>
      <c r="EG205" s="106"/>
      <c r="EH205" s="107"/>
      <c r="EI205" s="99"/>
      <c r="EJ205" s="4"/>
      <c r="EK205" s="108"/>
      <c r="EL205" s="109"/>
      <c r="EM205" s="110"/>
      <c r="EN205" s="104"/>
      <c r="EO205" s="111"/>
      <c r="EQ205" s="4"/>
      <c r="ES205" s="106"/>
      <c r="ET205" s="107"/>
      <c r="EU205" s="99"/>
      <c r="EV205" s="4"/>
      <c r="EW205" s="108"/>
      <c r="EX205" s="109"/>
      <c r="EY205" s="110"/>
      <c r="EZ205" s="104"/>
      <c r="FA205" s="111"/>
      <c r="FC205" s="4"/>
      <c r="FE205" s="106"/>
      <c r="FF205" s="107"/>
      <c r="FG205" s="99"/>
      <c r="FH205" s="4"/>
      <c r="FI205" s="108"/>
      <c r="FJ205" s="109"/>
      <c r="FK205" s="110"/>
      <c r="FL205" s="104"/>
      <c r="FM205" s="111"/>
      <c r="FO205" s="4"/>
      <c r="FQ205" s="106"/>
      <c r="FR205" s="107"/>
      <c r="FS205" s="99"/>
      <c r="FT205" s="4"/>
      <c r="FU205" s="108"/>
      <c r="FV205" s="109"/>
      <c r="FW205" s="110"/>
      <c r="FX205" s="104"/>
      <c r="FY205" s="111"/>
      <c r="GA205" s="4"/>
      <c r="GC205" s="106"/>
      <c r="GD205" s="107"/>
      <c r="GE205" s="99"/>
      <c r="GF205" s="4"/>
      <c r="GG205" s="108"/>
      <c r="GH205" s="109"/>
      <c r="GI205" s="110"/>
      <c r="GJ205" s="104"/>
      <c r="GK205" s="111"/>
      <c r="GM205" s="4"/>
      <c r="GO205" s="106"/>
      <c r="GP205" s="107"/>
      <c r="GQ205" s="99" t="str">
        <f t="shared" si="766"/>
        <v/>
      </c>
      <c r="GR205" s="100" t="str">
        <f t="shared" si="767"/>
        <v/>
      </c>
      <c r="GS205" s="108"/>
      <c r="GT205" s="109"/>
      <c r="GU205" s="110"/>
      <c r="GV205" s="104"/>
      <c r="GW205" s="111"/>
      <c r="GY205" s="4"/>
      <c r="HA205" s="106"/>
      <c r="HB205" s="107"/>
      <c r="HC205" s="293" t="str">
        <f t="shared" si="693"/>
        <v/>
      </c>
      <c r="HD205" s="293" t="str">
        <f t="shared" si="694"/>
        <v/>
      </c>
      <c r="HE205" s="108"/>
      <c r="HF205" s="109"/>
      <c r="HG205" s="110"/>
      <c r="HH205" s="104"/>
      <c r="HI205" s="111"/>
      <c r="HK205" s="4"/>
      <c r="HM205" s="106"/>
      <c r="HN205" s="107"/>
      <c r="HO205" s="293" t="str">
        <f t="shared" si="672"/>
        <v/>
      </c>
      <c r="HP205" s="293" t="str">
        <f t="shared" si="673"/>
        <v/>
      </c>
      <c r="HQ205" s="108"/>
      <c r="HR205" s="109"/>
      <c r="HS205" s="110"/>
      <c r="HT205" s="104" t="str">
        <f t="shared" si="778"/>
        <v/>
      </c>
      <c r="HU205" s="111"/>
      <c r="HW205" s="4"/>
      <c r="HY205" s="106"/>
      <c r="HZ205" s="107"/>
      <c r="IA205" s="99"/>
      <c r="IB205" s="4"/>
      <c r="IC205" s="108"/>
      <c r="ID205" s="109"/>
      <c r="IE205" s="110"/>
      <c r="IF205" s="104"/>
      <c r="IG205" s="111"/>
      <c r="II205" s="4"/>
      <c r="IK205" s="291" t="str">
        <f t="shared" si="768"/>
        <v/>
      </c>
      <c r="IL205" s="292" t="str">
        <f t="shared" si="769"/>
        <v/>
      </c>
      <c r="IM205" s="293" t="str">
        <f t="shared" si="770"/>
        <v/>
      </c>
      <c r="IN205" s="293" t="str">
        <f t="shared" si="771"/>
        <v/>
      </c>
      <c r="IO205" s="294" t="str">
        <f t="shared" si="772"/>
        <v/>
      </c>
      <c r="IP205" s="295" t="str">
        <f t="shared" si="773"/>
        <v/>
      </c>
      <c r="IQ205" s="296" t="str">
        <f t="shared" si="774"/>
        <v/>
      </c>
      <c r="IR205" s="297" t="str">
        <f t="shared" si="775"/>
        <v/>
      </c>
      <c r="IS205" s="298" t="str">
        <f t="shared" si="776"/>
        <v/>
      </c>
      <c r="IT205" s="299" t="str">
        <f t="shared" si="777"/>
        <v/>
      </c>
      <c r="IU205" s="300"/>
      <c r="IW205" s="106"/>
      <c r="IX205" s="107"/>
      <c r="IY205" s="293" t="str">
        <f t="shared" si="779"/>
        <v/>
      </c>
      <c r="IZ205" s="293" t="str">
        <f t="shared" si="780"/>
        <v/>
      </c>
      <c r="JA205" s="108"/>
      <c r="JB205" s="109"/>
      <c r="JC205" s="110"/>
      <c r="JD205" s="104"/>
      <c r="JE205" s="111"/>
      <c r="JG205" s="4"/>
      <c r="JI205" s="106"/>
      <c r="JJ205" s="107"/>
      <c r="JK205" s="99"/>
      <c r="JL205" s="4"/>
      <c r="JM205" s="108"/>
      <c r="JN205" s="109"/>
      <c r="JO205" s="110"/>
      <c r="JP205" s="104"/>
      <c r="JQ205" s="111"/>
      <c r="JS205" s="4"/>
      <c r="JU205" s="106"/>
      <c r="JV205" s="107"/>
      <c r="JW205" s="99"/>
      <c r="JX205" s="4"/>
      <c r="JY205" s="108"/>
      <c r="JZ205" s="109"/>
      <c r="KA205" s="110"/>
      <c r="KB205" s="104"/>
      <c r="KC205" s="111"/>
      <c r="KE205" s="4"/>
    </row>
    <row r="206" spans="1:291" ht="13.5" customHeight="1" x14ac:dyDescent="0.2">
      <c r="A206" s="21"/>
      <c r="E206" s="106"/>
      <c r="F206" s="107"/>
      <c r="G206" s="99"/>
      <c r="H206" s="4"/>
      <c r="I206" s="108"/>
      <c r="J206" s="109"/>
      <c r="K206" s="110"/>
      <c r="L206" s="104"/>
      <c r="M206" s="111"/>
      <c r="O206" s="4"/>
      <c r="Q206" s="106"/>
      <c r="R206" s="107"/>
      <c r="S206" s="99"/>
      <c r="T206" s="4"/>
      <c r="U206" s="108"/>
      <c r="V206" s="109"/>
      <c r="W206" s="110"/>
      <c r="X206" s="104"/>
      <c r="Y206" s="111"/>
      <c r="AA206" s="4"/>
      <c r="AC206" s="106"/>
      <c r="AD206" s="107"/>
      <c r="AE206" s="99"/>
      <c r="AF206" s="4"/>
      <c r="AG206" s="108"/>
      <c r="AH206" s="109"/>
      <c r="AI206" s="110"/>
      <c r="AJ206" s="104"/>
      <c r="AK206" s="111"/>
      <c r="AM206" s="4"/>
      <c r="AO206" s="106"/>
      <c r="AP206" s="107"/>
      <c r="AQ206" s="99"/>
      <c r="AR206" s="4"/>
      <c r="AS206" s="108"/>
      <c r="AT206" s="109"/>
      <c r="AU206" s="110"/>
      <c r="AV206" s="104"/>
      <c r="AW206" s="111"/>
      <c r="AY206" s="4"/>
      <c r="BA206" s="106"/>
      <c r="BB206" s="107"/>
      <c r="BC206" s="99"/>
      <c r="BD206" s="4"/>
      <c r="BE206" s="108"/>
      <c r="BF206" s="109"/>
      <c r="BG206" s="110"/>
      <c r="BH206" s="104"/>
      <c r="BI206" s="111"/>
      <c r="BK206" s="4"/>
      <c r="BM206" s="106"/>
      <c r="BN206" s="107"/>
      <c r="BO206" s="99"/>
      <c r="BP206" s="4"/>
      <c r="BQ206" s="108"/>
      <c r="BR206" s="109"/>
      <c r="BS206" s="110"/>
      <c r="BT206" s="104"/>
      <c r="BU206" s="111"/>
      <c r="BW206" s="4"/>
      <c r="BY206" s="106"/>
      <c r="BZ206" s="107"/>
      <c r="CA206" s="99"/>
      <c r="CB206" s="4"/>
      <c r="CC206" s="108"/>
      <c r="CD206" s="109"/>
      <c r="CE206" s="110"/>
      <c r="CF206" s="104"/>
      <c r="CG206" s="111"/>
      <c r="CI206" s="4"/>
      <c r="CK206" s="106"/>
      <c r="CL206" s="107"/>
      <c r="CM206" s="99"/>
      <c r="CN206" s="4"/>
      <c r="CO206" s="108"/>
      <c r="CP206" s="109"/>
      <c r="CQ206" s="110"/>
      <c r="CR206" s="104"/>
      <c r="CS206" s="111"/>
      <c r="CU206" s="4"/>
      <c r="CW206" s="106"/>
      <c r="CX206" s="107"/>
      <c r="CY206" s="99"/>
      <c r="CZ206" s="4"/>
      <c r="DA206" s="108"/>
      <c r="DB206" s="109"/>
      <c r="DC206" s="110"/>
      <c r="DD206" s="104"/>
      <c r="DE206" s="111"/>
      <c r="DG206" s="4"/>
      <c r="DI206" s="106"/>
      <c r="DJ206" s="107"/>
      <c r="DK206" s="99"/>
      <c r="DL206" s="4"/>
      <c r="DM206" s="108"/>
      <c r="DN206" s="109"/>
      <c r="DO206" s="110"/>
      <c r="DP206" s="104"/>
      <c r="DQ206" s="111"/>
      <c r="DS206" s="4"/>
      <c r="DU206" s="106"/>
      <c r="DV206" s="107"/>
      <c r="DW206" s="99"/>
      <c r="DX206" s="4"/>
      <c r="DY206" s="108"/>
      <c r="DZ206" s="109"/>
      <c r="EA206" s="110"/>
      <c r="EB206" s="104"/>
      <c r="EC206" s="111"/>
      <c r="EE206" s="4"/>
      <c r="EG206" s="106"/>
      <c r="EH206" s="107"/>
      <c r="EI206" s="99"/>
      <c r="EJ206" s="4"/>
      <c r="EK206" s="108"/>
      <c r="EL206" s="109"/>
      <c r="EM206" s="110"/>
      <c r="EN206" s="104"/>
      <c r="EO206" s="111"/>
      <c r="EQ206" s="4"/>
      <c r="ES206" s="106"/>
      <c r="ET206" s="107"/>
      <c r="EU206" s="99"/>
      <c r="EV206" s="4"/>
      <c r="EW206" s="108"/>
      <c r="EX206" s="109"/>
      <c r="EY206" s="110"/>
      <c r="EZ206" s="104"/>
      <c r="FA206" s="111"/>
      <c r="FC206" s="4"/>
      <c r="FE206" s="106"/>
      <c r="FF206" s="107"/>
      <c r="FG206" s="99"/>
      <c r="FH206" s="4"/>
      <c r="FI206" s="108"/>
      <c r="FJ206" s="109"/>
      <c r="FK206" s="110"/>
      <c r="FL206" s="104"/>
      <c r="FM206" s="111"/>
      <c r="FO206" s="4"/>
      <c r="FQ206" s="106"/>
      <c r="FR206" s="107"/>
      <c r="FS206" s="99"/>
      <c r="FT206" s="4"/>
      <c r="FU206" s="108"/>
      <c r="FV206" s="109"/>
      <c r="FW206" s="110"/>
      <c r="FX206" s="104"/>
      <c r="FY206" s="111"/>
      <c r="GA206" s="4"/>
      <c r="GC206" s="106"/>
      <c r="GD206" s="107"/>
      <c r="GE206" s="99"/>
      <c r="GF206" s="4"/>
      <c r="GG206" s="108"/>
      <c r="GH206" s="109"/>
      <c r="GI206" s="110"/>
      <c r="GJ206" s="104"/>
      <c r="GK206" s="111"/>
      <c r="GM206" s="4"/>
      <c r="GO206" s="106"/>
      <c r="GP206" s="107"/>
      <c r="GQ206" s="99" t="str">
        <f t="shared" si="766"/>
        <v/>
      </c>
      <c r="GR206" s="100" t="str">
        <f t="shared" si="767"/>
        <v/>
      </c>
      <c r="GS206" s="108"/>
      <c r="GT206" s="109"/>
      <c r="GU206" s="110"/>
      <c r="GV206" s="104"/>
      <c r="GW206" s="111"/>
      <c r="GY206" s="4"/>
      <c r="HA206" s="106"/>
      <c r="HB206" s="107"/>
      <c r="HC206" s="293" t="str">
        <f t="shared" si="693"/>
        <v/>
      </c>
      <c r="HD206" s="293" t="str">
        <f t="shared" si="694"/>
        <v/>
      </c>
      <c r="HE206" s="108"/>
      <c r="HF206" s="109"/>
      <c r="HG206" s="110"/>
      <c r="HH206" s="104"/>
      <c r="HI206" s="111"/>
      <c r="HK206" s="4"/>
      <c r="HM206" s="106"/>
      <c r="HN206" s="107"/>
      <c r="HO206" s="293" t="str">
        <f t="shared" si="672"/>
        <v/>
      </c>
      <c r="HP206" s="293" t="str">
        <f t="shared" si="673"/>
        <v/>
      </c>
      <c r="HQ206" s="108"/>
      <c r="HR206" s="109"/>
      <c r="HS206" s="110"/>
      <c r="HT206" s="104" t="str">
        <f t="shared" si="778"/>
        <v/>
      </c>
      <c r="HU206" s="111"/>
      <c r="HW206" s="4"/>
      <c r="HY206" s="106"/>
      <c r="HZ206" s="107"/>
      <c r="IA206" s="99"/>
      <c r="IB206" s="4"/>
      <c r="IC206" s="108"/>
      <c r="ID206" s="109"/>
      <c r="IE206" s="110"/>
      <c r="IF206" s="104"/>
      <c r="IG206" s="111"/>
      <c r="II206" s="4"/>
      <c r="IK206" s="291" t="str">
        <f t="shared" si="768"/>
        <v/>
      </c>
      <c r="IL206" s="292" t="str">
        <f t="shared" si="769"/>
        <v/>
      </c>
      <c r="IM206" s="293" t="str">
        <f t="shared" si="770"/>
        <v/>
      </c>
      <c r="IN206" s="293" t="str">
        <f t="shared" si="771"/>
        <v/>
      </c>
      <c r="IO206" s="294" t="str">
        <f t="shared" si="772"/>
        <v/>
      </c>
      <c r="IP206" s="295" t="str">
        <f t="shared" si="773"/>
        <v/>
      </c>
      <c r="IQ206" s="296" t="str">
        <f t="shared" si="774"/>
        <v/>
      </c>
      <c r="IR206" s="297" t="str">
        <f t="shared" si="775"/>
        <v/>
      </c>
      <c r="IS206" s="298" t="str">
        <f t="shared" si="776"/>
        <v/>
      </c>
      <c r="IT206" s="299" t="str">
        <f t="shared" si="777"/>
        <v/>
      </c>
      <c r="IU206" s="300"/>
      <c r="IW206" s="106"/>
      <c r="IX206" s="107"/>
      <c r="IY206" s="293" t="str">
        <f t="shared" si="779"/>
        <v/>
      </c>
      <c r="IZ206" s="293" t="str">
        <f t="shared" si="780"/>
        <v/>
      </c>
      <c r="JA206" s="108"/>
      <c r="JB206" s="109"/>
      <c r="JC206" s="110"/>
      <c r="JD206" s="104"/>
      <c r="JE206" s="111"/>
      <c r="JG206" s="4"/>
      <c r="JI206" s="106"/>
      <c r="JJ206" s="107"/>
      <c r="JK206" s="99"/>
      <c r="JL206" s="4"/>
      <c r="JM206" s="108"/>
      <c r="JN206" s="109"/>
      <c r="JO206" s="110"/>
      <c r="JP206" s="104"/>
      <c r="JQ206" s="111"/>
      <c r="JS206" s="4"/>
      <c r="JU206" s="106"/>
      <c r="JV206" s="107"/>
      <c r="JW206" s="99"/>
      <c r="JX206" s="4"/>
      <c r="JY206" s="108"/>
      <c r="JZ206" s="109"/>
      <c r="KA206" s="110"/>
      <c r="KB206" s="104"/>
      <c r="KC206" s="111"/>
      <c r="KE206" s="4"/>
    </row>
    <row r="207" spans="1:291" ht="13.5" customHeight="1" x14ac:dyDescent="0.2">
      <c r="A207" s="21"/>
      <c r="E207" s="106"/>
      <c r="F207" s="107"/>
      <c r="G207" s="99"/>
      <c r="H207" s="4"/>
      <c r="I207" s="108"/>
      <c r="J207" s="109"/>
      <c r="K207" s="110"/>
      <c r="L207" s="104"/>
      <c r="M207" s="111"/>
      <c r="O207" s="4"/>
      <c r="Q207" s="106"/>
      <c r="R207" s="107"/>
      <c r="S207" s="99"/>
      <c r="T207" s="4"/>
      <c r="U207" s="108"/>
      <c r="V207" s="109"/>
      <c r="W207" s="110"/>
      <c r="X207" s="104"/>
      <c r="Y207" s="111"/>
      <c r="AA207" s="4"/>
      <c r="AC207" s="106"/>
      <c r="AD207" s="107"/>
      <c r="AE207" s="99"/>
      <c r="AF207" s="4"/>
      <c r="AG207" s="108"/>
      <c r="AH207" s="109"/>
      <c r="AI207" s="110"/>
      <c r="AJ207" s="104"/>
      <c r="AK207" s="111"/>
      <c r="AM207" s="4"/>
      <c r="AO207" s="106"/>
      <c r="AP207" s="107"/>
      <c r="AQ207" s="99"/>
      <c r="AR207" s="4"/>
      <c r="AS207" s="108"/>
      <c r="AT207" s="109"/>
      <c r="AU207" s="110"/>
      <c r="AV207" s="104"/>
      <c r="AW207" s="111"/>
      <c r="AY207" s="4"/>
      <c r="BA207" s="106"/>
      <c r="BB207" s="107"/>
      <c r="BC207" s="99"/>
      <c r="BD207" s="4"/>
      <c r="BE207" s="108"/>
      <c r="BF207" s="109"/>
      <c r="BG207" s="110"/>
      <c r="BH207" s="104"/>
      <c r="BI207" s="111"/>
      <c r="BK207" s="4"/>
      <c r="BM207" s="106"/>
      <c r="BN207" s="107"/>
      <c r="BO207" s="99"/>
      <c r="BP207" s="4"/>
      <c r="BQ207" s="108"/>
      <c r="BR207" s="109"/>
      <c r="BS207" s="110"/>
      <c r="BT207" s="104"/>
      <c r="BU207" s="111"/>
      <c r="BW207" s="4"/>
      <c r="BY207" s="106"/>
      <c r="BZ207" s="107"/>
      <c r="CA207" s="99"/>
      <c r="CB207" s="4"/>
      <c r="CC207" s="108"/>
      <c r="CD207" s="109"/>
      <c r="CE207" s="110"/>
      <c r="CF207" s="104"/>
      <c r="CG207" s="111"/>
      <c r="CI207" s="4"/>
      <c r="CK207" s="106"/>
      <c r="CL207" s="107"/>
      <c r="CM207" s="99"/>
      <c r="CN207" s="4"/>
      <c r="CO207" s="108"/>
      <c r="CP207" s="109"/>
      <c r="CQ207" s="110"/>
      <c r="CR207" s="104"/>
      <c r="CS207" s="111"/>
      <c r="CU207" s="4"/>
      <c r="CW207" s="106"/>
      <c r="CX207" s="107"/>
      <c r="CY207" s="99"/>
      <c r="CZ207" s="4"/>
      <c r="DA207" s="108"/>
      <c r="DB207" s="109"/>
      <c r="DC207" s="110"/>
      <c r="DD207" s="104"/>
      <c r="DE207" s="111"/>
      <c r="DG207" s="4"/>
      <c r="DI207" s="106"/>
      <c r="DJ207" s="107"/>
      <c r="DK207" s="99"/>
      <c r="DL207" s="4"/>
      <c r="DM207" s="108"/>
      <c r="DN207" s="109"/>
      <c r="DO207" s="110"/>
      <c r="DP207" s="104"/>
      <c r="DQ207" s="111"/>
      <c r="DS207" s="4"/>
      <c r="DU207" s="106"/>
      <c r="DV207" s="107"/>
      <c r="DW207" s="99"/>
      <c r="DX207" s="4"/>
      <c r="DY207" s="108"/>
      <c r="DZ207" s="109"/>
      <c r="EA207" s="110"/>
      <c r="EB207" s="104"/>
      <c r="EC207" s="111"/>
      <c r="EE207" s="4"/>
      <c r="EG207" s="106"/>
      <c r="EH207" s="107"/>
      <c r="EI207" s="99"/>
      <c r="EJ207" s="4"/>
      <c r="EK207" s="108"/>
      <c r="EL207" s="109"/>
      <c r="EM207" s="110"/>
      <c r="EN207" s="104"/>
      <c r="EO207" s="111"/>
      <c r="EQ207" s="4"/>
      <c r="ES207" s="106"/>
      <c r="ET207" s="107"/>
      <c r="EU207" s="99"/>
      <c r="EV207" s="4"/>
      <c r="EW207" s="108"/>
      <c r="EX207" s="109"/>
      <c r="EY207" s="110"/>
      <c r="EZ207" s="104"/>
      <c r="FA207" s="111"/>
      <c r="FC207" s="4"/>
      <c r="FE207" s="106"/>
      <c r="FF207" s="107"/>
      <c r="FG207" s="99"/>
      <c r="FH207" s="4"/>
      <c r="FI207" s="108"/>
      <c r="FJ207" s="109"/>
      <c r="FK207" s="110"/>
      <c r="FL207" s="104"/>
      <c r="FM207" s="111"/>
      <c r="FO207" s="4"/>
      <c r="FQ207" s="106"/>
      <c r="FR207" s="107"/>
      <c r="FS207" s="99"/>
      <c r="FT207" s="4"/>
      <c r="FU207" s="108"/>
      <c r="FV207" s="109"/>
      <c r="FW207" s="110"/>
      <c r="FX207" s="104"/>
      <c r="FY207" s="111"/>
      <c r="GA207" s="4"/>
      <c r="GC207" s="106"/>
      <c r="GD207" s="107"/>
      <c r="GE207" s="99"/>
      <c r="GF207" s="4"/>
      <c r="GG207" s="108"/>
      <c r="GH207" s="109"/>
      <c r="GI207" s="110"/>
      <c r="GJ207" s="104"/>
      <c r="GK207" s="111"/>
      <c r="GM207" s="4"/>
      <c r="GO207" s="106"/>
      <c r="GP207" s="107"/>
      <c r="GQ207" s="99" t="str">
        <f t="shared" si="766"/>
        <v/>
      </c>
      <c r="GR207" s="100" t="str">
        <f t="shared" si="767"/>
        <v/>
      </c>
      <c r="GS207" s="108"/>
      <c r="GT207" s="109"/>
      <c r="GU207" s="110"/>
      <c r="GV207" s="104"/>
      <c r="GW207" s="111"/>
      <c r="GY207" s="4"/>
      <c r="HA207" s="106"/>
      <c r="HB207" s="107"/>
      <c r="HC207" s="293" t="str">
        <f t="shared" si="693"/>
        <v/>
      </c>
      <c r="HD207" s="293" t="str">
        <f t="shared" si="694"/>
        <v/>
      </c>
      <c r="HE207" s="108"/>
      <c r="HF207" s="109"/>
      <c r="HG207" s="110"/>
      <c r="HH207" s="104"/>
      <c r="HI207" s="111"/>
      <c r="HK207" s="4"/>
      <c r="HM207" s="106"/>
      <c r="HN207" s="107"/>
      <c r="HO207" s="293" t="str">
        <f t="shared" si="672"/>
        <v/>
      </c>
      <c r="HP207" s="293" t="str">
        <f t="shared" si="673"/>
        <v/>
      </c>
      <c r="HQ207" s="108"/>
      <c r="HR207" s="109"/>
      <c r="HS207" s="110"/>
      <c r="HT207" s="104" t="str">
        <f t="shared" si="778"/>
        <v/>
      </c>
      <c r="HU207" s="111"/>
      <c r="HW207" s="4"/>
      <c r="HY207" s="106"/>
      <c r="HZ207" s="107"/>
      <c r="IA207" s="99"/>
      <c r="IB207" s="4"/>
      <c r="IC207" s="108"/>
      <c r="ID207" s="109"/>
      <c r="IE207" s="110"/>
      <c r="IF207" s="104"/>
      <c r="IG207" s="111"/>
      <c r="II207" s="4"/>
      <c r="IK207" s="291" t="str">
        <f t="shared" si="768"/>
        <v/>
      </c>
      <c r="IL207" s="292" t="str">
        <f t="shared" si="769"/>
        <v/>
      </c>
      <c r="IM207" s="293" t="str">
        <f t="shared" si="770"/>
        <v/>
      </c>
      <c r="IN207" s="293" t="str">
        <f t="shared" si="771"/>
        <v/>
      </c>
      <c r="IO207" s="294" t="str">
        <f t="shared" si="772"/>
        <v/>
      </c>
      <c r="IP207" s="295" t="str">
        <f t="shared" si="773"/>
        <v/>
      </c>
      <c r="IQ207" s="296" t="str">
        <f t="shared" si="774"/>
        <v/>
      </c>
      <c r="IR207" s="297" t="str">
        <f t="shared" si="775"/>
        <v/>
      </c>
      <c r="IS207" s="298" t="str">
        <f t="shared" si="776"/>
        <v/>
      </c>
      <c r="IT207" s="299" t="str">
        <f t="shared" si="777"/>
        <v/>
      </c>
      <c r="IU207" s="300"/>
      <c r="IW207" s="106"/>
      <c r="IX207" s="107"/>
      <c r="IY207" s="293" t="str">
        <f t="shared" si="779"/>
        <v/>
      </c>
      <c r="IZ207" s="293" t="str">
        <f t="shared" si="780"/>
        <v/>
      </c>
      <c r="JA207" s="108"/>
      <c r="JB207" s="109"/>
      <c r="JC207" s="110"/>
      <c r="JD207" s="104"/>
      <c r="JE207" s="111"/>
      <c r="JG207" s="4"/>
      <c r="JI207" s="106"/>
      <c r="JJ207" s="107"/>
      <c r="JK207" s="99"/>
      <c r="JL207" s="4"/>
      <c r="JM207" s="108"/>
      <c r="JN207" s="109"/>
      <c r="JO207" s="110"/>
      <c r="JP207" s="104"/>
      <c r="JQ207" s="111"/>
      <c r="JS207" s="4"/>
      <c r="JU207" s="106"/>
      <c r="JV207" s="107"/>
      <c r="JW207" s="99"/>
      <c r="JX207" s="4"/>
      <c r="JY207" s="108"/>
      <c r="JZ207" s="109"/>
      <c r="KA207" s="110"/>
      <c r="KB207" s="104"/>
      <c r="KC207" s="111"/>
      <c r="KE207" s="4"/>
    </row>
    <row r="208" spans="1:291" ht="13.5" customHeight="1" x14ac:dyDescent="0.2">
      <c r="A208" s="21"/>
      <c r="E208" s="106"/>
      <c r="F208" s="107"/>
      <c r="G208" s="99"/>
      <c r="H208" s="4"/>
      <c r="I208" s="108"/>
      <c r="J208" s="109"/>
      <c r="K208" s="110"/>
      <c r="L208" s="104"/>
      <c r="M208" s="111"/>
      <c r="O208" s="4"/>
      <c r="Q208" s="106"/>
      <c r="R208" s="107"/>
      <c r="S208" s="99"/>
      <c r="T208" s="4"/>
      <c r="U208" s="108"/>
      <c r="V208" s="109"/>
      <c r="W208" s="110"/>
      <c r="X208" s="104"/>
      <c r="Y208" s="111"/>
      <c r="AA208" s="4"/>
      <c r="AC208" s="106"/>
      <c r="AD208" s="107"/>
      <c r="AE208" s="99"/>
      <c r="AF208" s="4"/>
      <c r="AG208" s="108"/>
      <c r="AH208" s="109"/>
      <c r="AI208" s="110"/>
      <c r="AJ208" s="104"/>
      <c r="AK208" s="111"/>
      <c r="AM208" s="4"/>
      <c r="AO208" s="106"/>
      <c r="AP208" s="107"/>
      <c r="AQ208" s="99"/>
      <c r="AR208" s="4"/>
      <c r="AS208" s="108"/>
      <c r="AT208" s="109"/>
      <c r="AU208" s="110"/>
      <c r="AV208" s="104"/>
      <c r="AW208" s="111"/>
      <c r="AY208" s="4"/>
      <c r="BA208" s="106"/>
      <c r="BB208" s="107"/>
      <c r="BC208" s="99"/>
      <c r="BD208" s="4"/>
      <c r="BE208" s="108"/>
      <c r="BF208" s="109"/>
      <c r="BG208" s="110"/>
      <c r="BH208" s="104"/>
      <c r="BI208" s="111"/>
      <c r="BK208" s="4"/>
      <c r="BM208" s="106"/>
      <c r="BN208" s="107"/>
      <c r="BO208" s="99"/>
      <c r="BP208" s="4"/>
      <c r="BQ208" s="108"/>
      <c r="BR208" s="109"/>
      <c r="BS208" s="110"/>
      <c r="BT208" s="104"/>
      <c r="BU208" s="111"/>
      <c r="BW208" s="4"/>
      <c r="BY208" s="106"/>
      <c r="BZ208" s="107"/>
      <c r="CA208" s="99"/>
      <c r="CB208" s="4"/>
      <c r="CC208" s="108"/>
      <c r="CD208" s="109"/>
      <c r="CE208" s="110"/>
      <c r="CF208" s="104"/>
      <c r="CG208" s="111"/>
      <c r="CI208" s="4"/>
      <c r="CK208" s="106"/>
      <c r="CL208" s="107"/>
      <c r="CM208" s="99"/>
      <c r="CN208" s="4"/>
      <c r="CO208" s="108"/>
      <c r="CP208" s="109"/>
      <c r="CQ208" s="110"/>
      <c r="CR208" s="104"/>
      <c r="CS208" s="111"/>
      <c r="CU208" s="4"/>
      <c r="CW208" s="106"/>
      <c r="CX208" s="107"/>
      <c r="CY208" s="99"/>
      <c r="CZ208" s="4"/>
      <c r="DA208" s="108"/>
      <c r="DB208" s="109"/>
      <c r="DC208" s="110"/>
      <c r="DD208" s="104"/>
      <c r="DE208" s="111"/>
      <c r="DG208" s="4"/>
      <c r="DI208" s="106"/>
      <c r="DJ208" s="107"/>
      <c r="DK208" s="99"/>
      <c r="DL208" s="4"/>
      <c r="DM208" s="108"/>
      <c r="DN208" s="109"/>
      <c r="DO208" s="110"/>
      <c r="DP208" s="104"/>
      <c r="DQ208" s="111"/>
      <c r="DS208" s="4"/>
      <c r="DU208" s="106"/>
      <c r="DV208" s="107"/>
      <c r="DW208" s="99"/>
      <c r="DX208" s="4"/>
      <c r="DY208" s="108"/>
      <c r="DZ208" s="109"/>
      <c r="EA208" s="110"/>
      <c r="EB208" s="104"/>
      <c r="EC208" s="111"/>
      <c r="EE208" s="4"/>
      <c r="EG208" s="106"/>
      <c r="EH208" s="107"/>
      <c r="EI208" s="99"/>
      <c r="EJ208" s="4"/>
      <c r="EK208" s="108"/>
      <c r="EL208" s="109"/>
      <c r="EM208" s="110"/>
      <c r="EN208" s="104"/>
      <c r="EO208" s="111"/>
      <c r="EQ208" s="4"/>
      <c r="ES208" s="106"/>
      <c r="ET208" s="107"/>
      <c r="EU208" s="99"/>
      <c r="EV208" s="4"/>
      <c r="EW208" s="108"/>
      <c r="EX208" s="109"/>
      <c r="EY208" s="110"/>
      <c r="EZ208" s="104"/>
      <c r="FA208" s="111"/>
      <c r="FC208" s="4"/>
      <c r="FE208" s="106"/>
      <c r="FF208" s="107"/>
      <c r="FG208" s="99"/>
      <c r="FH208" s="4"/>
      <c r="FI208" s="108"/>
      <c r="FJ208" s="109"/>
      <c r="FK208" s="110"/>
      <c r="FL208" s="104"/>
      <c r="FM208" s="111"/>
      <c r="FO208" s="4"/>
      <c r="FQ208" s="106"/>
      <c r="FR208" s="107"/>
      <c r="FS208" s="99"/>
      <c r="FT208" s="4"/>
      <c r="FU208" s="108"/>
      <c r="FV208" s="109"/>
      <c r="FW208" s="110"/>
      <c r="FX208" s="104"/>
      <c r="FY208" s="111"/>
      <c r="GA208" s="4"/>
      <c r="GC208" s="106"/>
      <c r="GD208" s="107"/>
      <c r="GE208" s="99"/>
      <c r="GF208" s="4"/>
      <c r="GG208" s="108"/>
      <c r="GH208" s="109"/>
      <c r="GI208" s="110"/>
      <c r="GJ208" s="104"/>
      <c r="GK208" s="111"/>
      <c r="GM208" s="4"/>
      <c r="GO208" s="106"/>
      <c r="GP208" s="107"/>
      <c r="GQ208" s="99" t="str">
        <f t="shared" si="766"/>
        <v/>
      </c>
      <c r="GR208" s="100" t="str">
        <f t="shared" si="767"/>
        <v/>
      </c>
      <c r="GS208" s="108"/>
      <c r="GT208" s="109"/>
      <c r="GU208" s="110"/>
      <c r="GV208" s="104"/>
      <c r="GW208" s="111"/>
      <c r="GY208" s="4"/>
      <c r="HA208" s="106"/>
      <c r="HB208" s="107"/>
      <c r="HC208" s="293" t="str">
        <f t="shared" si="693"/>
        <v/>
      </c>
      <c r="HD208" s="293" t="str">
        <f t="shared" si="694"/>
        <v/>
      </c>
      <c r="HE208" s="108"/>
      <c r="HF208" s="109"/>
      <c r="HG208" s="110"/>
      <c r="HH208" s="104"/>
      <c r="HI208" s="111"/>
      <c r="HK208" s="4"/>
      <c r="HM208" s="106"/>
      <c r="HN208" s="107"/>
      <c r="HO208" s="293" t="str">
        <f t="shared" si="672"/>
        <v/>
      </c>
      <c r="HP208" s="293" t="str">
        <f t="shared" si="673"/>
        <v/>
      </c>
      <c r="HQ208" s="108"/>
      <c r="HR208" s="109"/>
      <c r="HS208" s="110"/>
      <c r="HT208" s="104" t="str">
        <f t="shared" si="778"/>
        <v/>
      </c>
      <c r="HU208" s="111"/>
      <c r="HW208" s="4"/>
      <c r="HY208" s="106"/>
      <c r="HZ208" s="107"/>
      <c r="IA208" s="99"/>
      <c r="IB208" s="4"/>
      <c r="IC208" s="108"/>
      <c r="ID208" s="109"/>
      <c r="IE208" s="110"/>
      <c r="IF208" s="104"/>
      <c r="IG208" s="111"/>
      <c r="II208" s="4"/>
      <c r="IK208" s="291" t="str">
        <f t="shared" si="768"/>
        <v/>
      </c>
      <c r="IL208" s="292" t="str">
        <f t="shared" si="769"/>
        <v/>
      </c>
      <c r="IM208" s="293" t="str">
        <f t="shared" si="770"/>
        <v/>
      </c>
      <c r="IN208" s="293" t="str">
        <f t="shared" si="771"/>
        <v/>
      </c>
      <c r="IO208" s="294" t="str">
        <f t="shared" si="772"/>
        <v/>
      </c>
      <c r="IP208" s="295" t="str">
        <f t="shared" si="773"/>
        <v/>
      </c>
      <c r="IQ208" s="296" t="str">
        <f t="shared" si="774"/>
        <v/>
      </c>
      <c r="IR208" s="297" t="str">
        <f t="shared" si="775"/>
        <v/>
      </c>
      <c r="IS208" s="298" t="str">
        <f t="shared" si="776"/>
        <v/>
      </c>
      <c r="IT208" s="299" t="str">
        <f t="shared" si="777"/>
        <v/>
      </c>
      <c r="IU208" s="300"/>
      <c r="IW208" s="106"/>
      <c r="IX208" s="107"/>
      <c r="IY208" s="293" t="str">
        <f t="shared" si="779"/>
        <v/>
      </c>
      <c r="IZ208" s="293" t="str">
        <f t="shared" si="780"/>
        <v/>
      </c>
      <c r="JA208" s="108"/>
      <c r="JB208" s="109"/>
      <c r="JC208" s="110"/>
      <c r="JD208" s="104"/>
      <c r="JE208" s="111"/>
      <c r="JG208" s="4"/>
      <c r="JI208" s="106"/>
      <c r="JJ208" s="107"/>
      <c r="JK208" s="99"/>
      <c r="JL208" s="4"/>
      <c r="JM208" s="108"/>
      <c r="JN208" s="109"/>
      <c r="JO208" s="110"/>
      <c r="JP208" s="104"/>
      <c r="JQ208" s="111"/>
      <c r="JS208" s="4"/>
      <c r="JU208" s="106"/>
      <c r="JV208" s="107"/>
      <c r="JW208" s="99"/>
      <c r="JX208" s="4"/>
      <c r="JY208" s="108"/>
      <c r="JZ208" s="109"/>
      <c r="KA208" s="110"/>
      <c r="KB208" s="104"/>
      <c r="KC208" s="111"/>
      <c r="KE208" s="4"/>
    </row>
    <row r="209" spans="1:291" ht="13.5" customHeight="1" x14ac:dyDescent="0.2">
      <c r="A209" s="21"/>
      <c r="E209" s="106"/>
      <c r="F209" s="107"/>
      <c r="G209" s="99"/>
      <c r="H209" s="4"/>
      <c r="I209" s="108"/>
      <c r="J209" s="109"/>
      <c r="K209" s="110"/>
      <c r="L209" s="104"/>
      <c r="M209" s="111"/>
      <c r="O209" s="4"/>
      <c r="Q209" s="106"/>
      <c r="R209" s="107"/>
      <c r="S209" s="99"/>
      <c r="T209" s="4"/>
      <c r="U209" s="108"/>
      <c r="V209" s="109"/>
      <c r="W209" s="110"/>
      <c r="X209" s="104"/>
      <c r="Y209" s="111"/>
      <c r="AA209" s="4"/>
      <c r="AC209" s="106"/>
      <c r="AD209" s="107"/>
      <c r="AE209" s="99"/>
      <c r="AF209" s="4"/>
      <c r="AG209" s="108"/>
      <c r="AH209" s="109"/>
      <c r="AI209" s="110"/>
      <c r="AJ209" s="104"/>
      <c r="AK209" s="111"/>
      <c r="AM209" s="4"/>
      <c r="AO209" s="106"/>
      <c r="AP209" s="107"/>
      <c r="AQ209" s="99"/>
      <c r="AR209" s="4"/>
      <c r="AS209" s="108"/>
      <c r="AT209" s="109"/>
      <c r="AU209" s="110"/>
      <c r="AV209" s="104"/>
      <c r="AW209" s="111"/>
      <c r="AY209" s="4"/>
      <c r="BA209" s="106"/>
      <c r="BB209" s="107"/>
      <c r="BC209" s="99"/>
      <c r="BD209" s="4"/>
      <c r="BE209" s="108"/>
      <c r="BF209" s="109"/>
      <c r="BG209" s="110"/>
      <c r="BH209" s="104"/>
      <c r="BI209" s="111"/>
      <c r="BK209" s="4"/>
      <c r="BM209" s="106"/>
      <c r="BN209" s="107"/>
      <c r="BO209" s="99"/>
      <c r="BP209" s="4"/>
      <c r="BQ209" s="108"/>
      <c r="BR209" s="109"/>
      <c r="BS209" s="110"/>
      <c r="BT209" s="104"/>
      <c r="BU209" s="111"/>
      <c r="BW209" s="4"/>
      <c r="BY209" s="106"/>
      <c r="BZ209" s="107"/>
      <c r="CA209" s="99"/>
      <c r="CB209" s="4"/>
      <c r="CC209" s="108"/>
      <c r="CD209" s="109"/>
      <c r="CE209" s="110"/>
      <c r="CF209" s="104"/>
      <c r="CG209" s="111"/>
      <c r="CI209" s="4"/>
      <c r="CK209" s="106"/>
      <c r="CL209" s="107"/>
      <c r="CM209" s="99"/>
      <c r="CN209" s="4"/>
      <c r="CO209" s="108"/>
      <c r="CP209" s="109"/>
      <c r="CQ209" s="110"/>
      <c r="CR209" s="104"/>
      <c r="CS209" s="111"/>
      <c r="CU209" s="4"/>
      <c r="CW209" s="106"/>
      <c r="CX209" s="107"/>
      <c r="CY209" s="99"/>
      <c r="CZ209" s="4"/>
      <c r="DA209" s="108"/>
      <c r="DB209" s="109"/>
      <c r="DC209" s="110"/>
      <c r="DD209" s="104"/>
      <c r="DE209" s="111"/>
      <c r="DG209" s="4"/>
      <c r="DI209" s="106"/>
      <c r="DJ209" s="107"/>
      <c r="DK209" s="99"/>
      <c r="DL209" s="4"/>
      <c r="DM209" s="108"/>
      <c r="DN209" s="109"/>
      <c r="DO209" s="110"/>
      <c r="DP209" s="104"/>
      <c r="DQ209" s="111"/>
      <c r="DS209" s="4"/>
      <c r="DU209" s="106"/>
      <c r="DV209" s="107"/>
      <c r="DW209" s="99"/>
      <c r="DX209" s="4"/>
      <c r="DY209" s="108"/>
      <c r="DZ209" s="109"/>
      <c r="EA209" s="110"/>
      <c r="EB209" s="104"/>
      <c r="EC209" s="111"/>
      <c r="EE209" s="4"/>
      <c r="EG209" s="106"/>
      <c r="EH209" s="107"/>
      <c r="EI209" s="99"/>
      <c r="EJ209" s="4"/>
      <c r="EK209" s="108"/>
      <c r="EL209" s="109"/>
      <c r="EM209" s="110"/>
      <c r="EN209" s="104"/>
      <c r="EO209" s="111"/>
      <c r="EQ209" s="4"/>
      <c r="ES209" s="106"/>
      <c r="ET209" s="107"/>
      <c r="EU209" s="99"/>
      <c r="EV209" s="4"/>
      <c r="EW209" s="108"/>
      <c r="EX209" s="109"/>
      <c r="EY209" s="110"/>
      <c r="EZ209" s="104"/>
      <c r="FA209" s="111"/>
      <c r="FC209" s="4"/>
      <c r="FE209" s="106"/>
      <c r="FF209" s="107"/>
      <c r="FG209" s="99"/>
      <c r="FH209" s="4"/>
      <c r="FI209" s="108"/>
      <c r="FJ209" s="109"/>
      <c r="FK209" s="110"/>
      <c r="FL209" s="104"/>
      <c r="FM209" s="111"/>
      <c r="FO209" s="4"/>
      <c r="FQ209" s="106"/>
      <c r="FR209" s="107"/>
      <c r="FS209" s="99"/>
      <c r="FT209" s="4"/>
      <c r="FU209" s="108"/>
      <c r="FV209" s="109"/>
      <c r="FW209" s="110"/>
      <c r="FX209" s="104"/>
      <c r="FY209" s="111"/>
      <c r="GA209" s="4"/>
      <c r="GC209" s="106"/>
      <c r="GD209" s="107"/>
      <c r="GE209" s="99"/>
      <c r="GF209" s="4"/>
      <c r="GG209" s="108"/>
      <c r="GH209" s="109"/>
      <c r="GI209" s="110"/>
      <c r="GJ209" s="104"/>
      <c r="GK209" s="111"/>
      <c r="GM209" s="4"/>
      <c r="GO209" s="106"/>
      <c r="GP209" s="107"/>
      <c r="GQ209" s="99" t="str">
        <f t="shared" si="766"/>
        <v/>
      </c>
      <c r="GR209" s="100" t="str">
        <f t="shared" si="767"/>
        <v/>
      </c>
      <c r="GS209" s="108"/>
      <c r="GT209" s="109"/>
      <c r="GU209" s="110"/>
      <c r="GV209" s="104"/>
      <c r="GW209" s="111"/>
      <c r="GY209" s="4"/>
      <c r="HA209" s="106"/>
      <c r="HB209" s="107"/>
      <c r="HC209" s="293" t="str">
        <f t="shared" si="693"/>
        <v/>
      </c>
      <c r="HD209" s="293" t="str">
        <f t="shared" si="694"/>
        <v/>
      </c>
      <c r="HE209" s="108"/>
      <c r="HF209" s="109"/>
      <c r="HG209" s="110"/>
      <c r="HH209" s="104"/>
      <c r="HI209" s="111"/>
      <c r="HK209" s="4"/>
      <c r="HM209" s="106"/>
      <c r="HN209" s="107"/>
      <c r="HO209" s="293" t="str">
        <f t="shared" si="672"/>
        <v/>
      </c>
      <c r="HP209" s="293" t="str">
        <f t="shared" si="673"/>
        <v/>
      </c>
      <c r="HQ209" s="108"/>
      <c r="HR209" s="109"/>
      <c r="HS209" s="110"/>
      <c r="HT209" s="104" t="str">
        <f t="shared" si="778"/>
        <v/>
      </c>
      <c r="HU209" s="111"/>
      <c r="HW209" s="4"/>
      <c r="HY209" s="106"/>
      <c r="HZ209" s="107"/>
      <c r="IA209" s="99"/>
      <c r="IB209" s="4"/>
      <c r="IC209" s="108"/>
      <c r="ID209" s="109"/>
      <c r="IE209" s="110"/>
      <c r="IF209" s="104"/>
      <c r="IG209" s="111"/>
      <c r="II209" s="4"/>
      <c r="IK209" s="291" t="str">
        <f t="shared" si="768"/>
        <v/>
      </c>
      <c r="IL209" s="292" t="str">
        <f t="shared" si="769"/>
        <v/>
      </c>
      <c r="IM209" s="293" t="str">
        <f t="shared" si="770"/>
        <v/>
      </c>
      <c r="IN209" s="293" t="str">
        <f t="shared" si="771"/>
        <v/>
      </c>
      <c r="IO209" s="294" t="str">
        <f t="shared" si="772"/>
        <v/>
      </c>
      <c r="IP209" s="295" t="str">
        <f t="shared" si="773"/>
        <v/>
      </c>
      <c r="IQ209" s="296" t="str">
        <f t="shared" si="774"/>
        <v/>
      </c>
      <c r="IR209" s="297" t="str">
        <f t="shared" si="775"/>
        <v/>
      </c>
      <c r="IS209" s="298" t="str">
        <f t="shared" si="776"/>
        <v/>
      </c>
      <c r="IT209" s="299" t="str">
        <f t="shared" si="777"/>
        <v/>
      </c>
      <c r="IU209" s="300"/>
      <c r="IW209" s="106"/>
      <c r="IX209" s="107"/>
      <c r="IY209" s="293" t="str">
        <f t="shared" si="779"/>
        <v/>
      </c>
      <c r="IZ209" s="293" t="str">
        <f t="shared" si="780"/>
        <v/>
      </c>
      <c r="JA209" s="108"/>
      <c r="JB209" s="109"/>
      <c r="JC209" s="110"/>
      <c r="JD209" s="104"/>
      <c r="JE209" s="111"/>
      <c r="JG209" s="4"/>
      <c r="JI209" s="106"/>
      <c r="JJ209" s="107"/>
      <c r="JK209" s="99"/>
      <c r="JL209" s="4"/>
      <c r="JM209" s="108"/>
      <c r="JN209" s="109"/>
      <c r="JO209" s="110"/>
      <c r="JP209" s="104"/>
      <c r="JQ209" s="111"/>
      <c r="JS209" s="4"/>
      <c r="JU209" s="106"/>
      <c r="JV209" s="107"/>
      <c r="JW209" s="99"/>
      <c r="JX209" s="4"/>
      <c r="JY209" s="108"/>
      <c r="JZ209" s="109"/>
      <c r="KA209" s="110"/>
      <c r="KB209" s="104"/>
      <c r="KC209" s="111"/>
      <c r="KE209" s="4"/>
    </row>
    <row r="210" spans="1:291" ht="13.5" customHeight="1" x14ac:dyDescent="0.2">
      <c r="A210" s="21"/>
      <c r="E210" s="106"/>
      <c r="F210" s="107"/>
      <c r="G210" s="99"/>
      <c r="H210" s="4"/>
      <c r="I210" s="108"/>
      <c r="J210" s="109"/>
      <c r="K210" s="110"/>
      <c r="L210" s="104"/>
      <c r="M210" s="111"/>
      <c r="O210" s="4"/>
      <c r="Q210" s="106"/>
      <c r="R210" s="107"/>
      <c r="S210" s="99"/>
      <c r="T210" s="4"/>
      <c r="U210" s="108"/>
      <c r="V210" s="109"/>
      <c r="W210" s="110"/>
      <c r="X210" s="104"/>
      <c r="Y210" s="111"/>
      <c r="AA210" s="4"/>
      <c r="AC210" s="106"/>
      <c r="AD210" s="107"/>
      <c r="AE210" s="99"/>
      <c r="AF210" s="4"/>
      <c r="AG210" s="108"/>
      <c r="AH210" s="109"/>
      <c r="AI210" s="110"/>
      <c r="AJ210" s="104"/>
      <c r="AK210" s="111"/>
      <c r="AM210" s="4"/>
      <c r="AO210" s="106"/>
      <c r="AP210" s="107"/>
      <c r="AQ210" s="99"/>
      <c r="AR210" s="4"/>
      <c r="AS210" s="108"/>
      <c r="AT210" s="109"/>
      <c r="AU210" s="110"/>
      <c r="AV210" s="104"/>
      <c r="AW210" s="111"/>
      <c r="AY210" s="4"/>
      <c r="BA210" s="106"/>
      <c r="BB210" s="107"/>
      <c r="BC210" s="99"/>
      <c r="BD210" s="4"/>
      <c r="BE210" s="108"/>
      <c r="BF210" s="109"/>
      <c r="BG210" s="110"/>
      <c r="BH210" s="104"/>
      <c r="BI210" s="111"/>
      <c r="BK210" s="4"/>
      <c r="BM210" s="106"/>
      <c r="BN210" s="107"/>
      <c r="BO210" s="99"/>
      <c r="BP210" s="4"/>
      <c r="BQ210" s="108"/>
      <c r="BR210" s="109"/>
      <c r="BS210" s="110"/>
      <c r="BT210" s="104"/>
      <c r="BU210" s="111"/>
      <c r="BW210" s="4"/>
      <c r="BY210" s="106"/>
      <c r="BZ210" s="107"/>
      <c r="CA210" s="99"/>
      <c r="CB210" s="4"/>
      <c r="CC210" s="108"/>
      <c r="CD210" s="109"/>
      <c r="CE210" s="110"/>
      <c r="CF210" s="104"/>
      <c r="CG210" s="111"/>
      <c r="CI210" s="4"/>
      <c r="CK210" s="106"/>
      <c r="CL210" s="107"/>
      <c r="CM210" s="99"/>
      <c r="CN210" s="4"/>
      <c r="CO210" s="108"/>
      <c r="CP210" s="109"/>
      <c r="CQ210" s="110"/>
      <c r="CR210" s="104"/>
      <c r="CS210" s="111"/>
      <c r="CU210" s="4"/>
      <c r="CW210" s="106"/>
      <c r="CX210" s="107"/>
      <c r="CY210" s="99"/>
      <c r="CZ210" s="4"/>
      <c r="DA210" s="108"/>
      <c r="DB210" s="109"/>
      <c r="DC210" s="110"/>
      <c r="DD210" s="104"/>
      <c r="DE210" s="111"/>
      <c r="DG210" s="4"/>
      <c r="DI210" s="106"/>
      <c r="DJ210" s="107"/>
      <c r="DK210" s="99"/>
      <c r="DL210" s="4"/>
      <c r="DM210" s="108"/>
      <c r="DN210" s="109"/>
      <c r="DO210" s="110"/>
      <c r="DP210" s="104"/>
      <c r="DQ210" s="111"/>
      <c r="DS210" s="4"/>
      <c r="DU210" s="106"/>
      <c r="DV210" s="107"/>
      <c r="DW210" s="99"/>
      <c r="DX210" s="4"/>
      <c r="DY210" s="108"/>
      <c r="DZ210" s="109"/>
      <c r="EA210" s="110"/>
      <c r="EB210" s="104"/>
      <c r="EC210" s="111"/>
      <c r="EE210" s="4"/>
      <c r="EG210" s="106"/>
      <c r="EH210" s="107"/>
      <c r="EI210" s="99"/>
      <c r="EJ210" s="4"/>
      <c r="EK210" s="108"/>
      <c r="EL210" s="109"/>
      <c r="EM210" s="110"/>
      <c r="EN210" s="104"/>
      <c r="EO210" s="111"/>
      <c r="EQ210" s="4"/>
      <c r="ES210" s="106"/>
      <c r="ET210" s="107"/>
      <c r="EU210" s="99"/>
      <c r="EV210" s="4"/>
      <c r="EW210" s="108"/>
      <c r="EX210" s="109"/>
      <c r="EY210" s="110"/>
      <c r="EZ210" s="104"/>
      <c r="FA210" s="111"/>
      <c r="FC210" s="4"/>
      <c r="FE210" s="106"/>
      <c r="FF210" s="107"/>
      <c r="FG210" s="99"/>
      <c r="FH210" s="4"/>
      <c r="FI210" s="108"/>
      <c r="FJ210" s="109"/>
      <c r="FK210" s="110"/>
      <c r="FL210" s="104"/>
      <c r="FM210" s="111"/>
      <c r="FO210" s="4"/>
      <c r="FQ210" s="106"/>
      <c r="FR210" s="107"/>
      <c r="FS210" s="99"/>
      <c r="FT210" s="4"/>
      <c r="FU210" s="108"/>
      <c r="FV210" s="109"/>
      <c r="FW210" s="110"/>
      <c r="FX210" s="104"/>
      <c r="FY210" s="111"/>
      <c r="GA210" s="4"/>
      <c r="GC210" s="106"/>
      <c r="GD210" s="107"/>
      <c r="GE210" s="99"/>
      <c r="GF210" s="4"/>
      <c r="GG210" s="108"/>
      <c r="GH210" s="109"/>
      <c r="GI210" s="110"/>
      <c r="GJ210" s="104"/>
      <c r="GK210" s="111"/>
      <c r="GM210" s="4"/>
      <c r="GO210" s="106"/>
      <c r="GP210" s="107"/>
      <c r="GQ210" s="99" t="str">
        <f t="shared" si="766"/>
        <v/>
      </c>
      <c r="GR210" s="100" t="str">
        <f t="shared" si="767"/>
        <v/>
      </c>
      <c r="GS210" s="108"/>
      <c r="GT210" s="109"/>
      <c r="GU210" s="110"/>
      <c r="GV210" s="104"/>
      <c r="GW210" s="111"/>
      <c r="GY210" s="4"/>
      <c r="HA210" s="106"/>
      <c r="HB210" s="107"/>
      <c r="HC210" s="293" t="str">
        <f t="shared" si="693"/>
        <v/>
      </c>
      <c r="HD210" s="293" t="str">
        <f t="shared" si="694"/>
        <v/>
      </c>
      <c r="HE210" s="108"/>
      <c r="HF210" s="109"/>
      <c r="HG210" s="110"/>
      <c r="HH210" s="104"/>
      <c r="HI210" s="111"/>
      <c r="HK210" s="4"/>
      <c r="HM210" s="106"/>
      <c r="HN210" s="107"/>
      <c r="HO210" s="293" t="str">
        <f t="shared" si="672"/>
        <v/>
      </c>
      <c r="HP210" s="293" t="str">
        <f t="shared" si="673"/>
        <v/>
      </c>
      <c r="HQ210" s="108"/>
      <c r="HR210" s="109"/>
      <c r="HS210" s="110"/>
      <c r="HT210" s="104" t="str">
        <f t="shared" si="778"/>
        <v/>
      </c>
      <c r="HU210" s="111"/>
      <c r="HW210" s="4"/>
      <c r="HY210" s="106"/>
      <c r="HZ210" s="107"/>
      <c r="IA210" s="99"/>
      <c r="IB210" s="4"/>
      <c r="IC210" s="108"/>
      <c r="ID210" s="109"/>
      <c r="IE210" s="110"/>
      <c r="IF210" s="104"/>
      <c r="IG210" s="111"/>
      <c r="II210" s="4"/>
      <c r="IK210" s="291" t="str">
        <f t="shared" si="768"/>
        <v/>
      </c>
      <c r="IL210" s="292" t="str">
        <f t="shared" si="769"/>
        <v/>
      </c>
      <c r="IM210" s="293" t="str">
        <f t="shared" si="770"/>
        <v/>
      </c>
      <c r="IN210" s="293" t="str">
        <f t="shared" si="771"/>
        <v/>
      </c>
      <c r="IO210" s="294" t="str">
        <f t="shared" si="772"/>
        <v/>
      </c>
      <c r="IP210" s="295" t="str">
        <f t="shared" si="773"/>
        <v/>
      </c>
      <c r="IQ210" s="296" t="str">
        <f t="shared" si="774"/>
        <v/>
      </c>
      <c r="IR210" s="297" t="str">
        <f t="shared" si="775"/>
        <v/>
      </c>
      <c r="IS210" s="298" t="str">
        <f t="shared" si="776"/>
        <v/>
      </c>
      <c r="IT210" s="299" t="str">
        <f t="shared" si="777"/>
        <v/>
      </c>
      <c r="IU210" s="300"/>
      <c r="IW210" s="106"/>
      <c r="IX210" s="107"/>
      <c r="IY210" s="293" t="str">
        <f t="shared" si="779"/>
        <v/>
      </c>
      <c r="IZ210" s="293" t="str">
        <f t="shared" si="780"/>
        <v/>
      </c>
      <c r="JA210" s="108"/>
      <c r="JB210" s="109"/>
      <c r="JC210" s="110"/>
      <c r="JD210" s="104"/>
      <c r="JE210" s="111"/>
      <c r="JG210" s="4"/>
      <c r="JI210" s="106"/>
      <c r="JJ210" s="107"/>
      <c r="JK210" s="99"/>
      <c r="JL210" s="4"/>
      <c r="JM210" s="108"/>
      <c r="JN210" s="109"/>
      <c r="JO210" s="110"/>
      <c r="JP210" s="104"/>
      <c r="JQ210" s="111"/>
      <c r="JS210" s="4"/>
      <c r="JU210" s="106"/>
      <c r="JV210" s="107"/>
      <c r="JW210" s="99"/>
      <c r="JX210" s="4"/>
      <c r="JY210" s="108"/>
      <c r="JZ210" s="109"/>
      <c r="KA210" s="110"/>
      <c r="KB210" s="104"/>
      <c r="KC210" s="111"/>
      <c r="KE210" s="4"/>
    </row>
    <row r="211" spans="1:291" ht="13.5" customHeight="1" x14ac:dyDescent="0.2">
      <c r="A211" s="21"/>
      <c r="E211" s="106"/>
      <c r="F211" s="107"/>
      <c r="G211" s="99"/>
      <c r="H211" s="4"/>
      <c r="I211" s="108"/>
      <c r="J211" s="109"/>
      <c r="K211" s="110"/>
      <c r="L211" s="104"/>
      <c r="M211" s="111"/>
      <c r="O211" s="4"/>
      <c r="Q211" s="106"/>
      <c r="R211" s="107"/>
      <c r="S211" s="99"/>
      <c r="T211" s="4"/>
      <c r="U211" s="108"/>
      <c r="V211" s="109"/>
      <c r="W211" s="110"/>
      <c r="X211" s="104"/>
      <c r="Y211" s="111"/>
      <c r="AA211" s="4"/>
      <c r="AC211" s="106"/>
      <c r="AD211" s="107"/>
      <c r="AE211" s="99"/>
      <c r="AF211" s="4"/>
      <c r="AG211" s="108"/>
      <c r="AH211" s="109"/>
      <c r="AI211" s="110"/>
      <c r="AJ211" s="104"/>
      <c r="AK211" s="111"/>
      <c r="AM211" s="4"/>
      <c r="AO211" s="106"/>
      <c r="AP211" s="107"/>
      <c r="AQ211" s="99"/>
      <c r="AR211" s="4"/>
      <c r="AS211" s="108"/>
      <c r="AT211" s="109"/>
      <c r="AU211" s="110"/>
      <c r="AV211" s="104"/>
      <c r="AW211" s="111"/>
      <c r="AY211" s="4"/>
      <c r="BA211" s="106"/>
      <c r="BB211" s="107"/>
      <c r="BC211" s="99"/>
      <c r="BD211" s="4"/>
      <c r="BE211" s="108"/>
      <c r="BF211" s="109"/>
      <c r="BG211" s="110"/>
      <c r="BH211" s="104"/>
      <c r="BI211" s="111"/>
      <c r="BK211" s="4"/>
      <c r="BM211" s="106"/>
      <c r="BN211" s="107"/>
      <c r="BO211" s="99"/>
      <c r="BP211" s="4"/>
      <c r="BQ211" s="108"/>
      <c r="BR211" s="109"/>
      <c r="BS211" s="110"/>
      <c r="BT211" s="104"/>
      <c r="BU211" s="111"/>
      <c r="BW211" s="4"/>
      <c r="BY211" s="106"/>
      <c r="BZ211" s="107"/>
      <c r="CA211" s="99"/>
      <c r="CB211" s="4"/>
      <c r="CC211" s="108"/>
      <c r="CD211" s="109"/>
      <c r="CE211" s="110"/>
      <c r="CF211" s="104"/>
      <c r="CG211" s="111"/>
      <c r="CI211" s="4"/>
      <c r="CK211" s="106"/>
      <c r="CL211" s="107"/>
      <c r="CM211" s="99"/>
      <c r="CN211" s="4"/>
      <c r="CO211" s="108"/>
      <c r="CP211" s="109"/>
      <c r="CQ211" s="110"/>
      <c r="CR211" s="104"/>
      <c r="CS211" s="111"/>
      <c r="CU211" s="4"/>
      <c r="CW211" s="106"/>
      <c r="CX211" s="107"/>
      <c r="CY211" s="99"/>
      <c r="CZ211" s="4"/>
      <c r="DA211" s="108"/>
      <c r="DB211" s="109"/>
      <c r="DC211" s="110"/>
      <c r="DD211" s="104"/>
      <c r="DE211" s="111"/>
      <c r="DG211" s="4"/>
      <c r="DI211" s="106"/>
      <c r="DJ211" s="107"/>
      <c r="DK211" s="99"/>
      <c r="DL211" s="4"/>
      <c r="DM211" s="108"/>
      <c r="DN211" s="109"/>
      <c r="DO211" s="110"/>
      <c r="DP211" s="104"/>
      <c r="DQ211" s="111"/>
      <c r="DS211" s="4"/>
      <c r="DU211" s="106"/>
      <c r="DV211" s="107"/>
      <c r="DW211" s="99"/>
      <c r="DX211" s="4"/>
      <c r="DY211" s="108"/>
      <c r="DZ211" s="109"/>
      <c r="EA211" s="110"/>
      <c r="EB211" s="104"/>
      <c r="EC211" s="111"/>
      <c r="EE211" s="4"/>
      <c r="EG211" s="106"/>
      <c r="EH211" s="107"/>
      <c r="EI211" s="99"/>
      <c r="EJ211" s="4"/>
      <c r="EK211" s="108"/>
      <c r="EL211" s="109"/>
      <c r="EM211" s="110"/>
      <c r="EN211" s="104"/>
      <c r="EO211" s="111"/>
      <c r="EQ211" s="4"/>
      <c r="ES211" s="106"/>
      <c r="ET211" s="107"/>
      <c r="EU211" s="99"/>
      <c r="EV211" s="4"/>
      <c r="EW211" s="108"/>
      <c r="EX211" s="109"/>
      <c r="EY211" s="110"/>
      <c r="EZ211" s="104"/>
      <c r="FA211" s="111"/>
      <c r="FC211" s="4"/>
      <c r="FE211" s="106"/>
      <c r="FF211" s="107"/>
      <c r="FG211" s="99"/>
      <c r="FH211" s="4"/>
      <c r="FI211" s="108"/>
      <c r="FJ211" s="109"/>
      <c r="FK211" s="110"/>
      <c r="FL211" s="104"/>
      <c r="FM211" s="111"/>
      <c r="FO211" s="4"/>
      <c r="FQ211" s="106"/>
      <c r="FR211" s="107"/>
      <c r="FS211" s="99"/>
      <c r="FT211" s="4"/>
      <c r="FU211" s="108"/>
      <c r="FV211" s="109"/>
      <c r="FW211" s="110"/>
      <c r="FX211" s="104"/>
      <c r="FY211" s="111"/>
      <c r="GA211" s="4"/>
      <c r="GC211" s="106"/>
      <c r="GD211" s="107"/>
      <c r="GE211" s="99"/>
      <c r="GF211" s="4"/>
      <c r="GG211" s="108"/>
      <c r="GH211" s="109"/>
      <c r="GI211" s="110"/>
      <c r="GJ211" s="104"/>
      <c r="GK211" s="111"/>
      <c r="GM211" s="4"/>
      <c r="GO211" s="106"/>
      <c r="GP211" s="107"/>
      <c r="GQ211" s="99" t="str">
        <f t="shared" si="766"/>
        <v/>
      </c>
      <c r="GR211" s="100" t="str">
        <f t="shared" si="767"/>
        <v/>
      </c>
      <c r="GS211" s="108"/>
      <c r="GT211" s="109"/>
      <c r="GU211" s="110"/>
      <c r="GV211" s="104"/>
      <c r="GW211" s="111"/>
      <c r="GY211" s="4"/>
      <c r="HA211" s="106"/>
      <c r="HB211" s="107"/>
      <c r="HC211" s="293" t="str">
        <f t="shared" si="693"/>
        <v/>
      </c>
      <c r="HD211" s="293" t="str">
        <f t="shared" si="694"/>
        <v/>
      </c>
      <c r="HE211" s="108"/>
      <c r="HF211" s="109"/>
      <c r="HG211" s="110"/>
      <c r="HH211" s="104"/>
      <c r="HI211" s="111"/>
      <c r="HK211" s="4"/>
      <c r="HM211" s="106"/>
      <c r="HN211" s="107"/>
      <c r="HO211" s="293" t="str">
        <f t="shared" si="672"/>
        <v/>
      </c>
      <c r="HP211" s="293" t="str">
        <f t="shared" si="673"/>
        <v/>
      </c>
      <c r="HQ211" s="108"/>
      <c r="HR211" s="109"/>
      <c r="HS211" s="110"/>
      <c r="HT211" s="104" t="str">
        <f t="shared" si="778"/>
        <v/>
      </c>
      <c r="HU211" s="111"/>
      <c r="HW211" s="4"/>
      <c r="HY211" s="106"/>
      <c r="HZ211" s="107"/>
      <c r="IA211" s="99"/>
      <c r="IB211" s="4"/>
      <c r="IC211" s="108"/>
      <c r="ID211" s="109"/>
      <c r="IE211" s="110"/>
      <c r="IF211" s="104"/>
      <c r="IG211" s="111"/>
      <c r="II211" s="4"/>
      <c r="IK211" s="291" t="str">
        <f t="shared" si="768"/>
        <v/>
      </c>
      <c r="IL211" s="292" t="str">
        <f t="shared" si="769"/>
        <v/>
      </c>
      <c r="IM211" s="293" t="str">
        <f t="shared" si="770"/>
        <v/>
      </c>
      <c r="IN211" s="293" t="str">
        <f t="shared" si="771"/>
        <v/>
      </c>
      <c r="IO211" s="294" t="str">
        <f t="shared" si="772"/>
        <v/>
      </c>
      <c r="IP211" s="295" t="str">
        <f t="shared" si="773"/>
        <v/>
      </c>
      <c r="IQ211" s="296" t="str">
        <f t="shared" si="774"/>
        <v/>
      </c>
      <c r="IR211" s="297" t="str">
        <f t="shared" si="775"/>
        <v/>
      </c>
      <c r="IS211" s="298" t="str">
        <f t="shared" si="776"/>
        <v/>
      </c>
      <c r="IT211" s="299" t="str">
        <f t="shared" si="777"/>
        <v/>
      </c>
      <c r="IU211" s="300"/>
      <c r="IW211" s="106"/>
      <c r="IX211" s="107"/>
      <c r="IY211" s="293" t="str">
        <f t="shared" si="779"/>
        <v/>
      </c>
      <c r="IZ211" s="293" t="str">
        <f t="shared" si="780"/>
        <v/>
      </c>
      <c r="JA211" s="108"/>
      <c r="JB211" s="109"/>
      <c r="JC211" s="110"/>
      <c r="JD211" s="104"/>
      <c r="JE211" s="111"/>
      <c r="JG211" s="4"/>
      <c r="JI211" s="106"/>
      <c r="JJ211" s="107"/>
      <c r="JK211" s="99"/>
      <c r="JL211" s="4"/>
      <c r="JM211" s="108"/>
      <c r="JN211" s="109"/>
      <c r="JO211" s="110"/>
      <c r="JP211" s="104"/>
      <c r="JQ211" s="111"/>
      <c r="JS211" s="4"/>
      <c r="JU211" s="106"/>
      <c r="JV211" s="107"/>
      <c r="JW211" s="99"/>
      <c r="JX211" s="4"/>
      <c r="JY211" s="108"/>
      <c r="JZ211" s="109"/>
      <c r="KA211" s="110"/>
      <c r="KB211" s="104"/>
      <c r="KC211" s="111"/>
      <c r="KE211" s="4"/>
    </row>
    <row r="212" spans="1:291" ht="13.5" customHeight="1" x14ac:dyDescent="0.2">
      <c r="A212" s="21"/>
      <c r="E212" s="106"/>
      <c r="F212" s="107"/>
      <c r="G212" s="99"/>
      <c r="H212" s="4"/>
      <c r="I212" s="108"/>
      <c r="J212" s="109"/>
      <c r="K212" s="110"/>
      <c r="L212" s="104"/>
      <c r="M212" s="111"/>
      <c r="O212" s="4"/>
      <c r="Q212" s="106"/>
      <c r="R212" s="107"/>
      <c r="S212" s="99"/>
      <c r="T212" s="4"/>
      <c r="U212" s="108"/>
      <c r="V212" s="109"/>
      <c r="W212" s="110"/>
      <c r="X212" s="104"/>
      <c r="Y212" s="111"/>
      <c r="AA212" s="4"/>
      <c r="AC212" s="106"/>
      <c r="AD212" s="107"/>
      <c r="AE212" s="99"/>
      <c r="AF212" s="4"/>
      <c r="AG212" s="108"/>
      <c r="AH212" s="109"/>
      <c r="AI212" s="110"/>
      <c r="AJ212" s="104"/>
      <c r="AK212" s="111"/>
      <c r="AM212" s="4"/>
      <c r="AO212" s="106"/>
      <c r="AP212" s="107"/>
      <c r="AQ212" s="99"/>
      <c r="AR212" s="4"/>
      <c r="AS212" s="108"/>
      <c r="AT212" s="109"/>
      <c r="AU212" s="110"/>
      <c r="AV212" s="104"/>
      <c r="AW212" s="111"/>
      <c r="AY212" s="4"/>
      <c r="BA212" s="106"/>
      <c r="BB212" s="107"/>
      <c r="BC212" s="99"/>
      <c r="BD212" s="4"/>
      <c r="BE212" s="108"/>
      <c r="BF212" s="109"/>
      <c r="BG212" s="110"/>
      <c r="BH212" s="104"/>
      <c r="BI212" s="111"/>
      <c r="BK212" s="4"/>
      <c r="BM212" s="106"/>
      <c r="BN212" s="107"/>
      <c r="BO212" s="99"/>
      <c r="BP212" s="4"/>
      <c r="BQ212" s="108"/>
      <c r="BR212" s="109"/>
      <c r="BS212" s="110"/>
      <c r="BT212" s="104"/>
      <c r="BU212" s="111"/>
      <c r="BW212" s="4"/>
      <c r="BY212" s="106"/>
      <c r="BZ212" s="107"/>
      <c r="CA212" s="99"/>
      <c r="CB212" s="4"/>
      <c r="CC212" s="108"/>
      <c r="CD212" s="109"/>
      <c r="CE212" s="110"/>
      <c r="CF212" s="104"/>
      <c r="CG212" s="111"/>
      <c r="CI212" s="4"/>
      <c r="CK212" s="106"/>
      <c r="CL212" s="107"/>
      <c r="CM212" s="99"/>
      <c r="CN212" s="4"/>
      <c r="CO212" s="108"/>
      <c r="CP212" s="109"/>
      <c r="CQ212" s="110"/>
      <c r="CR212" s="104"/>
      <c r="CS212" s="111"/>
      <c r="CU212" s="4"/>
      <c r="CW212" s="106"/>
      <c r="CX212" s="107"/>
      <c r="CY212" s="99"/>
      <c r="CZ212" s="4"/>
      <c r="DA212" s="108"/>
      <c r="DB212" s="109"/>
      <c r="DC212" s="110"/>
      <c r="DD212" s="104"/>
      <c r="DE212" s="111"/>
      <c r="DG212" s="4"/>
      <c r="DI212" s="106"/>
      <c r="DJ212" s="107"/>
      <c r="DK212" s="99"/>
      <c r="DL212" s="4"/>
      <c r="DM212" s="108"/>
      <c r="DN212" s="109"/>
      <c r="DO212" s="110"/>
      <c r="DP212" s="104"/>
      <c r="DQ212" s="111"/>
      <c r="DS212" s="4"/>
      <c r="DU212" s="106"/>
      <c r="DV212" s="107"/>
      <c r="DW212" s="99"/>
      <c r="DX212" s="4"/>
      <c r="DY212" s="108"/>
      <c r="DZ212" s="109"/>
      <c r="EA212" s="110"/>
      <c r="EB212" s="104"/>
      <c r="EC212" s="111"/>
      <c r="EE212" s="4"/>
      <c r="EG212" s="106"/>
      <c r="EH212" s="107"/>
      <c r="EI212" s="99"/>
      <c r="EJ212" s="4"/>
      <c r="EK212" s="108"/>
      <c r="EL212" s="109"/>
      <c r="EM212" s="110"/>
      <c r="EN212" s="104"/>
      <c r="EO212" s="111"/>
      <c r="EQ212" s="4"/>
      <c r="ES212" s="106"/>
      <c r="ET212" s="107"/>
      <c r="EU212" s="99"/>
      <c r="EV212" s="4"/>
      <c r="EW212" s="108"/>
      <c r="EX212" s="109"/>
      <c r="EY212" s="110"/>
      <c r="EZ212" s="104"/>
      <c r="FA212" s="111"/>
      <c r="FC212" s="4"/>
      <c r="FE212" s="106"/>
      <c r="FF212" s="107"/>
      <c r="FG212" s="99"/>
      <c r="FH212" s="4"/>
      <c r="FI212" s="108"/>
      <c r="FJ212" s="109"/>
      <c r="FK212" s="110"/>
      <c r="FL212" s="104"/>
      <c r="FM212" s="111"/>
      <c r="FO212" s="4"/>
      <c r="FQ212" s="106"/>
      <c r="FR212" s="107"/>
      <c r="FS212" s="99"/>
      <c r="FT212" s="4"/>
      <c r="FU212" s="108"/>
      <c r="FV212" s="109"/>
      <c r="FW212" s="110"/>
      <c r="FX212" s="104"/>
      <c r="FY212" s="111"/>
      <c r="GA212" s="4"/>
      <c r="GC212" s="106"/>
      <c r="GD212" s="107"/>
      <c r="GE212" s="99"/>
      <c r="GF212" s="4"/>
      <c r="GG212" s="108"/>
      <c r="GH212" s="109"/>
      <c r="GI212" s="110"/>
      <c r="GJ212" s="104"/>
      <c r="GK212" s="111"/>
      <c r="GM212" s="4"/>
      <c r="GO212" s="106"/>
      <c r="GP212" s="107"/>
      <c r="GQ212" s="99" t="str">
        <f t="shared" si="766"/>
        <v/>
      </c>
      <c r="GR212" s="100" t="str">
        <f t="shared" si="767"/>
        <v/>
      </c>
      <c r="GS212" s="108"/>
      <c r="GT212" s="109"/>
      <c r="GU212" s="110"/>
      <c r="GV212" s="104"/>
      <c r="GW212" s="111"/>
      <c r="GY212" s="4"/>
      <c r="HA212" s="106"/>
      <c r="HB212" s="107"/>
      <c r="HC212" s="293" t="str">
        <f t="shared" si="693"/>
        <v/>
      </c>
      <c r="HD212" s="293" t="str">
        <f t="shared" si="694"/>
        <v/>
      </c>
      <c r="HE212" s="108"/>
      <c r="HF212" s="109"/>
      <c r="HG212" s="110"/>
      <c r="HH212" s="104"/>
      <c r="HI212" s="111"/>
      <c r="HK212" s="4"/>
      <c r="HM212" s="106"/>
      <c r="HN212" s="107"/>
      <c r="HO212" s="293" t="str">
        <f t="shared" si="672"/>
        <v/>
      </c>
      <c r="HP212" s="293" t="str">
        <f t="shared" si="673"/>
        <v/>
      </c>
      <c r="HQ212" s="108"/>
      <c r="HR212" s="109"/>
      <c r="HS212" s="110"/>
      <c r="HT212" s="104" t="str">
        <f t="shared" si="778"/>
        <v/>
      </c>
      <c r="HU212" s="111"/>
      <c r="HW212" s="4"/>
      <c r="HY212" s="106"/>
      <c r="HZ212" s="107"/>
      <c r="IA212" s="99"/>
      <c r="IB212" s="4"/>
      <c r="IC212" s="108"/>
      <c r="ID212" s="109"/>
      <c r="IE212" s="110"/>
      <c r="IF212" s="104"/>
      <c r="IG212" s="111"/>
      <c r="II212" s="4"/>
      <c r="IK212" s="291" t="str">
        <f t="shared" si="768"/>
        <v/>
      </c>
      <c r="IL212" s="292" t="str">
        <f t="shared" si="769"/>
        <v/>
      </c>
      <c r="IM212" s="293" t="str">
        <f t="shared" si="770"/>
        <v/>
      </c>
      <c r="IN212" s="293" t="str">
        <f t="shared" si="771"/>
        <v/>
      </c>
      <c r="IO212" s="294" t="str">
        <f t="shared" si="772"/>
        <v/>
      </c>
      <c r="IP212" s="295" t="str">
        <f t="shared" si="773"/>
        <v/>
      </c>
      <c r="IQ212" s="296" t="str">
        <f t="shared" si="774"/>
        <v/>
      </c>
      <c r="IR212" s="297" t="str">
        <f t="shared" si="775"/>
        <v/>
      </c>
      <c r="IS212" s="298" t="str">
        <f t="shared" si="776"/>
        <v/>
      </c>
      <c r="IT212" s="299" t="str">
        <f t="shared" si="777"/>
        <v/>
      </c>
      <c r="IU212" s="300"/>
      <c r="IW212" s="106"/>
      <c r="IX212" s="107"/>
      <c r="IY212" s="293" t="str">
        <f t="shared" si="779"/>
        <v/>
      </c>
      <c r="IZ212" s="293" t="str">
        <f t="shared" si="780"/>
        <v/>
      </c>
      <c r="JA212" s="108"/>
      <c r="JB212" s="109"/>
      <c r="JC212" s="110"/>
      <c r="JD212" s="104"/>
      <c r="JE212" s="111"/>
      <c r="JG212" s="4"/>
      <c r="JI212" s="106"/>
      <c r="JJ212" s="107"/>
      <c r="JK212" s="99"/>
      <c r="JL212" s="4"/>
      <c r="JM212" s="108"/>
      <c r="JN212" s="109"/>
      <c r="JO212" s="110"/>
      <c r="JP212" s="104"/>
      <c r="JQ212" s="111"/>
      <c r="JS212" s="4"/>
      <c r="JU212" s="106"/>
      <c r="JV212" s="107"/>
      <c r="JW212" s="99"/>
      <c r="JX212" s="4"/>
      <c r="JY212" s="108"/>
      <c r="JZ212" s="109"/>
      <c r="KA212" s="110"/>
      <c r="KB212" s="104"/>
      <c r="KC212" s="111"/>
      <c r="KE212" s="4"/>
    </row>
    <row r="213" spans="1:291" ht="13.5" customHeight="1" x14ac:dyDescent="0.2">
      <c r="A213" s="21"/>
      <c r="E213" s="106"/>
      <c r="F213" s="107"/>
      <c r="G213" s="99"/>
      <c r="H213" s="4"/>
      <c r="I213" s="108"/>
      <c r="J213" s="109"/>
      <c r="K213" s="110"/>
      <c r="L213" s="104"/>
      <c r="M213" s="111"/>
      <c r="O213" s="4"/>
      <c r="Q213" s="106"/>
      <c r="R213" s="107"/>
      <c r="S213" s="99"/>
      <c r="T213" s="4"/>
      <c r="U213" s="108"/>
      <c r="V213" s="109"/>
      <c r="W213" s="110"/>
      <c r="X213" s="104"/>
      <c r="Y213" s="111"/>
      <c r="AA213" s="4"/>
      <c r="AC213" s="106"/>
      <c r="AD213" s="107"/>
      <c r="AE213" s="99"/>
      <c r="AF213" s="4"/>
      <c r="AG213" s="108"/>
      <c r="AH213" s="109"/>
      <c r="AI213" s="110"/>
      <c r="AJ213" s="104"/>
      <c r="AK213" s="111"/>
      <c r="AM213" s="4"/>
      <c r="AO213" s="106"/>
      <c r="AP213" s="107"/>
      <c r="AQ213" s="99"/>
      <c r="AR213" s="4"/>
      <c r="AS213" s="108"/>
      <c r="AT213" s="109"/>
      <c r="AU213" s="110"/>
      <c r="AV213" s="104"/>
      <c r="AW213" s="111"/>
      <c r="AY213" s="4"/>
      <c r="BA213" s="106"/>
      <c r="BB213" s="107"/>
      <c r="BC213" s="99"/>
      <c r="BD213" s="4"/>
      <c r="BE213" s="108"/>
      <c r="BF213" s="109"/>
      <c r="BG213" s="110"/>
      <c r="BH213" s="104"/>
      <c r="BI213" s="111"/>
      <c r="BK213" s="4"/>
      <c r="BM213" s="106"/>
      <c r="BN213" s="107"/>
      <c r="BO213" s="99"/>
      <c r="BP213" s="4"/>
      <c r="BQ213" s="108"/>
      <c r="BR213" s="109"/>
      <c r="BS213" s="110"/>
      <c r="BT213" s="104"/>
      <c r="BU213" s="111"/>
      <c r="BW213" s="4"/>
      <c r="BY213" s="106"/>
      <c r="BZ213" s="107"/>
      <c r="CA213" s="99"/>
      <c r="CB213" s="4"/>
      <c r="CC213" s="108"/>
      <c r="CD213" s="109"/>
      <c r="CE213" s="110"/>
      <c r="CF213" s="104"/>
      <c r="CG213" s="111"/>
      <c r="CI213" s="4"/>
      <c r="CK213" s="106"/>
      <c r="CL213" s="107"/>
      <c r="CM213" s="99"/>
      <c r="CN213" s="4"/>
      <c r="CO213" s="108"/>
      <c r="CP213" s="109"/>
      <c r="CQ213" s="110"/>
      <c r="CR213" s="104"/>
      <c r="CS213" s="111"/>
      <c r="CU213" s="4"/>
      <c r="CW213" s="106"/>
      <c r="CX213" s="107"/>
      <c r="CY213" s="99"/>
      <c r="CZ213" s="4"/>
      <c r="DA213" s="108"/>
      <c r="DB213" s="109"/>
      <c r="DC213" s="110"/>
      <c r="DD213" s="104"/>
      <c r="DE213" s="111"/>
      <c r="DG213" s="4"/>
      <c r="DI213" s="106"/>
      <c r="DJ213" s="107"/>
      <c r="DK213" s="99"/>
      <c r="DL213" s="4"/>
      <c r="DM213" s="108"/>
      <c r="DN213" s="109"/>
      <c r="DO213" s="110"/>
      <c r="DP213" s="104"/>
      <c r="DQ213" s="111"/>
      <c r="DS213" s="4"/>
      <c r="DU213" s="106"/>
      <c r="DV213" s="107"/>
      <c r="DW213" s="99"/>
      <c r="DX213" s="4"/>
      <c r="DY213" s="108"/>
      <c r="DZ213" s="109"/>
      <c r="EA213" s="110"/>
      <c r="EB213" s="104"/>
      <c r="EC213" s="111"/>
      <c r="EE213" s="4"/>
      <c r="EG213" s="106"/>
      <c r="EH213" s="107"/>
      <c r="EI213" s="99"/>
      <c r="EJ213" s="4"/>
      <c r="EK213" s="108"/>
      <c r="EL213" s="109"/>
      <c r="EM213" s="110"/>
      <c r="EN213" s="104"/>
      <c r="EO213" s="111"/>
      <c r="EQ213" s="4"/>
      <c r="ES213" s="106"/>
      <c r="ET213" s="107"/>
      <c r="EU213" s="99"/>
      <c r="EV213" s="4"/>
      <c r="EW213" s="108"/>
      <c r="EX213" s="109"/>
      <c r="EY213" s="110"/>
      <c r="EZ213" s="104"/>
      <c r="FA213" s="111"/>
      <c r="FC213" s="4"/>
      <c r="FE213" s="106"/>
      <c r="FF213" s="107"/>
      <c r="FG213" s="99"/>
      <c r="FH213" s="4"/>
      <c r="FI213" s="108"/>
      <c r="FJ213" s="109"/>
      <c r="FK213" s="110"/>
      <c r="FL213" s="104"/>
      <c r="FM213" s="111"/>
      <c r="FO213" s="4"/>
      <c r="FQ213" s="106"/>
      <c r="FR213" s="107"/>
      <c r="FS213" s="99"/>
      <c r="FT213" s="4"/>
      <c r="FU213" s="108"/>
      <c r="FV213" s="109"/>
      <c r="FW213" s="110"/>
      <c r="FX213" s="104"/>
      <c r="FY213" s="111"/>
      <c r="GA213" s="4"/>
      <c r="GC213" s="106"/>
      <c r="GD213" s="107"/>
      <c r="GE213" s="99"/>
      <c r="GF213" s="4"/>
      <c r="GG213" s="108"/>
      <c r="GH213" s="109"/>
      <c r="GI213" s="110"/>
      <c r="GJ213" s="104"/>
      <c r="GK213" s="111"/>
      <c r="GM213" s="4"/>
      <c r="GO213" s="106"/>
      <c r="GP213" s="107"/>
      <c r="GQ213" s="99" t="str">
        <f t="shared" si="766"/>
        <v/>
      </c>
      <c r="GR213" s="100" t="str">
        <f t="shared" si="767"/>
        <v/>
      </c>
      <c r="GS213" s="108"/>
      <c r="GT213" s="109"/>
      <c r="GU213" s="110"/>
      <c r="GV213" s="104"/>
      <c r="GW213" s="111"/>
      <c r="GY213" s="4"/>
      <c r="HA213" s="106"/>
      <c r="HB213" s="107"/>
      <c r="HC213" s="293" t="str">
        <f t="shared" si="693"/>
        <v/>
      </c>
      <c r="HD213" s="293" t="str">
        <f t="shared" si="694"/>
        <v/>
      </c>
      <c r="HE213" s="108"/>
      <c r="HF213" s="109"/>
      <c r="HG213" s="110"/>
      <c r="HH213" s="104"/>
      <c r="HI213" s="111"/>
      <c r="HK213" s="4"/>
      <c r="HM213" s="106"/>
      <c r="HN213" s="107"/>
      <c r="HO213" s="293" t="str">
        <f t="shared" si="672"/>
        <v/>
      </c>
      <c r="HP213" s="293" t="str">
        <f t="shared" si="673"/>
        <v/>
      </c>
      <c r="HQ213" s="108"/>
      <c r="HR213" s="109"/>
      <c r="HS213" s="110"/>
      <c r="HT213" s="104" t="str">
        <f t="shared" si="778"/>
        <v/>
      </c>
      <c r="HU213" s="111"/>
      <c r="HW213" s="4"/>
      <c r="HY213" s="106"/>
      <c r="HZ213" s="107"/>
      <c r="IA213" s="99"/>
      <c r="IB213" s="4"/>
      <c r="IC213" s="108"/>
      <c r="ID213" s="109"/>
      <c r="IE213" s="110"/>
      <c r="IF213" s="104"/>
      <c r="IG213" s="111"/>
      <c r="II213" s="4"/>
      <c r="IK213" s="291" t="str">
        <f t="shared" si="768"/>
        <v/>
      </c>
      <c r="IL213" s="292" t="str">
        <f t="shared" si="769"/>
        <v/>
      </c>
      <c r="IM213" s="293" t="str">
        <f t="shared" si="770"/>
        <v/>
      </c>
      <c r="IN213" s="293" t="str">
        <f t="shared" si="771"/>
        <v/>
      </c>
      <c r="IO213" s="294" t="str">
        <f t="shared" si="772"/>
        <v/>
      </c>
      <c r="IP213" s="295" t="str">
        <f t="shared" si="773"/>
        <v/>
      </c>
      <c r="IQ213" s="296" t="str">
        <f t="shared" si="774"/>
        <v/>
      </c>
      <c r="IR213" s="297" t="str">
        <f t="shared" si="775"/>
        <v/>
      </c>
      <c r="IS213" s="298" t="str">
        <f t="shared" si="776"/>
        <v/>
      </c>
      <c r="IT213" s="299" t="str">
        <f t="shared" si="777"/>
        <v/>
      </c>
      <c r="IU213" s="300"/>
      <c r="IW213" s="106"/>
      <c r="IX213" s="107"/>
      <c r="IY213" s="293" t="str">
        <f t="shared" si="779"/>
        <v/>
      </c>
      <c r="IZ213" s="293" t="str">
        <f t="shared" si="780"/>
        <v/>
      </c>
      <c r="JA213" s="108"/>
      <c r="JB213" s="109"/>
      <c r="JC213" s="110"/>
      <c r="JD213" s="104"/>
      <c r="JE213" s="111"/>
      <c r="JG213" s="4"/>
      <c r="JI213" s="106"/>
      <c r="JJ213" s="107"/>
      <c r="JK213" s="99"/>
      <c r="JL213" s="4"/>
      <c r="JM213" s="108"/>
      <c r="JN213" s="109"/>
      <c r="JO213" s="110"/>
      <c r="JP213" s="104"/>
      <c r="JQ213" s="111"/>
      <c r="JS213" s="4"/>
      <c r="JU213" s="106"/>
      <c r="JV213" s="107"/>
      <c r="JW213" s="99"/>
      <c r="JX213" s="4"/>
      <c r="JY213" s="108"/>
      <c r="JZ213" s="109"/>
      <c r="KA213" s="110"/>
      <c r="KB213" s="104"/>
      <c r="KC213" s="111"/>
      <c r="KE213" s="4"/>
    </row>
    <row r="214" spans="1:291" ht="13.5" customHeight="1" x14ac:dyDescent="0.2">
      <c r="A214" s="21"/>
      <c r="E214" s="106"/>
      <c r="F214" s="107"/>
      <c r="G214" s="99"/>
      <c r="H214" s="4"/>
      <c r="I214" s="108"/>
      <c r="J214" s="109"/>
      <c r="K214" s="110"/>
      <c r="L214" s="104"/>
      <c r="M214" s="111"/>
      <c r="O214" s="4"/>
      <c r="Q214" s="106"/>
      <c r="R214" s="107"/>
      <c r="S214" s="99"/>
      <c r="T214" s="4"/>
      <c r="U214" s="108"/>
      <c r="V214" s="109"/>
      <c r="W214" s="110"/>
      <c r="X214" s="104"/>
      <c r="Y214" s="111"/>
      <c r="AA214" s="4"/>
      <c r="AC214" s="106"/>
      <c r="AD214" s="107"/>
      <c r="AE214" s="99"/>
      <c r="AF214" s="4"/>
      <c r="AG214" s="108"/>
      <c r="AH214" s="109"/>
      <c r="AI214" s="110"/>
      <c r="AJ214" s="104"/>
      <c r="AK214" s="111"/>
      <c r="AM214" s="4"/>
      <c r="AO214" s="106"/>
      <c r="AP214" s="107"/>
      <c r="AQ214" s="99"/>
      <c r="AR214" s="4"/>
      <c r="AS214" s="108"/>
      <c r="AT214" s="109"/>
      <c r="AU214" s="110"/>
      <c r="AV214" s="104"/>
      <c r="AW214" s="111"/>
      <c r="AY214" s="4"/>
      <c r="BA214" s="106"/>
      <c r="BB214" s="107"/>
      <c r="BC214" s="99"/>
      <c r="BD214" s="4"/>
      <c r="BE214" s="108"/>
      <c r="BF214" s="109"/>
      <c r="BG214" s="110"/>
      <c r="BH214" s="104"/>
      <c r="BI214" s="111"/>
      <c r="BK214" s="4"/>
      <c r="BM214" s="106"/>
      <c r="BN214" s="107"/>
      <c r="BO214" s="99"/>
      <c r="BP214" s="4"/>
      <c r="BQ214" s="108"/>
      <c r="BR214" s="109"/>
      <c r="BS214" s="110"/>
      <c r="BT214" s="104"/>
      <c r="BU214" s="111"/>
      <c r="BW214" s="4"/>
      <c r="BY214" s="106"/>
      <c r="BZ214" s="107"/>
      <c r="CA214" s="99"/>
      <c r="CB214" s="4"/>
      <c r="CC214" s="108"/>
      <c r="CD214" s="109"/>
      <c r="CE214" s="110"/>
      <c r="CF214" s="104"/>
      <c r="CG214" s="111"/>
      <c r="CI214" s="4"/>
      <c r="CK214" s="106"/>
      <c r="CL214" s="107"/>
      <c r="CM214" s="99"/>
      <c r="CN214" s="4"/>
      <c r="CO214" s="108"/>
      <c r="CP214" s="109"/>
      <c r="CQ214" s="110"/>
      <c r="CR214" s="104"/>
      <c r="CS214" s="111"/>
      <c r="CU214" s="4"/>
      <c r="CW214" s="106"/>
      <c r="CX214" s="107"/>
      <c r="CY214" s="99"/>
      <c r="CZ214" s="4"/>
      <c r="DA214" s="108"/>
      <c r="DB214" s="109"/>
      <c r="DC214" s="110"/>
      <c r="DD214" s="104"/>
      <c r="DE214" s="111"/>
      <c r="DG214" s="4"/>
      <c r="DI214" s="106"/>
      <c r="DJ214" s="107"/>
      <c r="DK214" s="99"/>
      <c r="DL214" s="4"/>
      <c r="DM214" s="108"/>
      <c r="DN214" s="109"/>
      <c r="DO214" s="110"/>
      <c r="DP214" s="104"/>
      <c r="DQ214" s="111"/>
      <c r="DS214" s="4"/>
      <c r="DU214" s="106"/>
      <c r="DV214" s="107"/>
      <c r="DW214" s="99"/>
      <c r="DX214" s="4"/>
      <c r="DY214" s="108"/>
      <c r="DZ214" s="109"/>
      <c r="EA214" s="110"/>
      <c r="EB214" s="104"/>
      <c r="EC214" s="111"/>
      <c r="EE214" s="4"/>
      <c r="EG214" s="106"/>
      <c r="EH214" s="107"/>
      <c r="EI214" s="99"/>
      <c r="EJ214" s="4"/>
      <c r="EK214" s="108"/>
      <c r="EL214" s="109"/>
      <c r="EM214" s="110"/>
      <c r="EN214" s="104"/>
      <c r="EO214" s="111"/>
      <c r="EQ214" s="4"/>
      <c r="ES214" s="106"/>
      <c r="ET214" s="107"/>
      <c r="EU214" s="99"/>
      <c r="EV214" s="4"/>
      <c r="EW214" s="108"/>
      <c r="EX214" s="109"/>
      <c r="EY214" s="110"/>
      <c r="EZ214" s="104"/>
      <c r="FA214" s="111"/>
      <c r="FC214" s="4"/>
      <c r="FE214" s="106"/>
      <c r="FF214" s="107"/>
      <c r="FG214" s="99"/>
      <c r="FH214" s="4"/>
      <c r="FI214" s="108"/>
      <c r="FJ214" s="109"/>
      <c r="FK214" s="110"/>
      <c r="FL214" s="104"/>
      <c r="FM214" s="111"/>
      <c r="FO214" s="4"/>
      <c r="FQ214" s="106"/>
      <c r="FR214" s="107"/>
      <c r="FS214" s="99"/>
      <c r="FT214" s="4"/>
      <c r="FU214" s="108"/>
      <c r="FV214" s="109"/>
      <c r="FW214" s="110"/>
      <c r="FX214" s="104"/>
      <c r="FY214" s="111"/>
      <c r="GA214" s="4"/>
      <c r="GC214" s="106"/>
      <c r="GD214" s="107"/>
      <c r="GE214" s="99"/>
      <c r="GF214" s="4"/>
      <c r="GG214" s="108"/>
      <c r="GH214" s="109"/>
      <c r="GI214" s="110"/>
      <c r="GJ214" s="104"/>
      <c r="GK214" s="111"/>
      <c r="GM214" s="4"/>
      <c r="GO214" s="106"/>
      <c r="GP214" s="107"/>
      <c r="GQ214" s="99" t="str">
        <f t="shared" si="766"/>
        <v/>
      </c>
      <c r="GR214" s="100" t="str">
        <f t="shared" si="767"/>
        <v/>
      </c>
      <c r="GS214" s="108"/>
      <c r="GT214" s="109"/>
      <c r="GU214" s="110"/>
      <c r="GV214" s="104"/>
      <c r="GW214" s="111"/>
      <c r="GY214" s="4"/>
      <c r="HA214" s="106"/>
      <c r="HB214" s="107"/>
      <c r="HC214" s="293" t="str">
        <f t="shared" si="693"/>
        <v/>
      </c>
      <c r="HD214" s="293" t="str">
        <f t="shared" si="694"/>
        <v/>
      </c>
      <c r="HE214" s="108"/>
      <c r="HF214" s="109"/>
      <c r="HG214" s="110"/>
      <c r="HH214" s="104"/>
      <c r="HI214" s="111"/>
      <c r="HK214" s="4"/>
      <c r="HM214" s="106"/>
      <c r="HN214" s="107"/>
      <c r="HO214" s="293" t="str">
        <f t="shared" si="672"/>
        <v/>
      </c>
      <c r="HP214" s="293" t="str">
        <f t="shared" si="673"/>
        <v/>
      </c>
      <c r="HQ214" s="108"/>
      <c r="HR214" s="109"/>
      <c r="HS214" s="110"/>
      <c r="HT214" s="104" t="str">
        <f t="shared" si="778"/>
        <v/>
      </c>
      <c r="HU214" s="111"/>
      <c r="HW214" s="4"/>
      <c r="HY214" s="106"/>
      <c r="HZ214" s="107"/>
      <c r="IA214" s="99"/>
      <c r="IB214" s="4"/>
      <c r="IC214" s="108"/>
      <c r="ID214" s="109"/>
      <c r="IE214" s="110"/>
      <c r="IF214" s="104"/>
      <c r="IG214" s="111"/>
      <c r="II214" s="4"/>
      <c r="IK214" s="291" t="str">
        <f t="shared" si="768"/>
        <v/>
      </c>
      <c r="IL214" s="292" t="str">
        <f t="shared" si="769"/>
        <v/>
      </c>
      <c r="IM214" s="293" t="str">
        <f t="shared" si="770"/>
        <v/>
      </c>
      <c r="IN214" s="293" t="str">
        <f t="shared" si="771"/>
        <v/>
      </c>
      <c r="IO214" s="294" t="str">
        <f t="shared" si="772"/>
        <v/>
      </c>
      <c r="IP214" s="295" t="str">
        <f t="shared" si="773"/>
        <v/>
      </c>
      <c r="IQ214" s="296" t="str">
        <f t="shared" si="774"/>
        <v/>
      </c>
      <c r="IR214" s="297" t="str">
        <f t="shared" si="775"/>
        <v/>
      </c>
      <c r="IS214" s="298" t="str">
        <f t="shared" si="776"/>
        <v/>
      </c>
      <c r="IT214" s="299" t="str">
        <f t="shared" si="777"/>
        <v/>
      </c>
      <c r="IU214" s="300"/>
      <c r="IW214" s="106"/>
      <c r="IX214" s="107"/>
      <c r="IY214" s="293" t="str">
        <f t="shared" si="779"/>
        <v/>
      </c>
      <c r="IZ214" s="293" t="str">
        <f t="shared" si="780"/>
        <v/>
      </c>
      <c r="JA214" s="108"/>
      <c r="JB214" s="109"/>
      <c r="JC214" s="110"/>
      <c r="JD214" s="104"/>
      <c r="JE214" s="111"/>
      <c r="JG214" s="4"/>
      <c r="JI214" s="106"/>
      <c r="JJ214" s="107"/>
      <c r="JK214" s="99"/>
      <c r="JL214" s="4"/>
      <c r="JM214" s="108"/>
      <c r="JN214" s="109"/>
      <c r="JO214" s="110"/>
      <c r="JP214" s="104"/>
      <c r="JQ214" s="111"/>
      <c r="JS214" s="4"/>
      <c r="JU214" s="106"/>
      <c r="JV214" s="107"/>
      <c r="JW214" s="99"/>
      <c r="JX214" s="4"/>
      <c r="JY214" s="108"/>
      <c r="JZ214" s="109"/>
      <c r="KA214" s="110"/>
      <c r="KB214" s="104"/>
      <c r="KC214" s="111"/>
      <c r="KE214" s="4"/>
    </row>
    <row r="215" spans="1:291" ht="13.5" customHeight="1" x14ac:dyDescent="0.2">
      <c r="A215" s="21"/>
      <c r="E215" s="106"/>
      <c r="F215" s="107"/>
      <c r="G215" s="99"/>
      <c r="H215" s="4"/>
      <c r="I215" s="108"/>
      <c r="J215" s="109"/>
      <c r="K215" s="110"/>
      <c r="L215" s="104"/>
      <c r="M215" s="111"/>
      <c r="O215" s="4"/>
      <c r="Q215" s="106"/>
      <c r="R215" s="107"/>
      <c r="S215" s="99"/>
      <c r="T215" s="4"/>
      <c r="U215" s="108"/>
      <c r="V215" s="109"/>
      <c r="W215" s="110"/>
      <c r="X215" s="104"/>
      <c r="Y215" s="111"/>
      <c r="AA215" s="4"/>
      <c r="AC215" s="106"/>
      <c r="AD215" s="107"/>
      <c r="AE215" s="99"/>
      <c r="AF215" s="4"/>
      <c r="AG215" s="108"/>
      <c r="AH215" s="109"/>
      <c r="AI215" s="110"/>
      <c r="AJ215" s="104"/>
      <c r="AK215" s="111"/>
      <c r="AM215" s="4"/>
      <c r="AO215" s="106"/>
      <c r="AP215" s="107"/>
      <c r="AQ215" s="99"/>
      <c r="AR215" s="4"/>
      <c r="AS215" s="108"/>
      <c r="AT215" s="109"/>
      <c r="AU215" s="110"/>
      <c r="AV215" s="104"/>
      <c r="AW215" s="111"/>
      <c r="AY215" s="4"/>
      <c r="BA215" s="106"/>
      <c r="BB215" s="107"/>
      <c r="BC215" s="99"/>
      <c r="BD215" s="4"/>
      <c r="BE215" s="108"/>
      <c r="BF215" s="109"/>
      <c r="BG215" s="110"/>
      <c r="BH215" s="104"/>
      <c r="BI215" s="111"/>
      <c r="BK215" s="4"/>
      <c r="BM215" s="106"/>
      <c r="BN215" s="107"/>
      <c r="BO215" s="99"/>
      <c r="BP215" s="4"/>
      <c r="BQ215" s="108"/>
      <c r="BR215" s="109"/>
      <c r="BS215" s="110"/>
      <c r="BT215" s="104"/>
      <c r="BU215" s="111"/>
      <c r="BW215" s="4"/>
      <c r="BY215" s="106"/>
      <c r="BZ215" s="107"/>
      <c r="CA215" s="99"/>
      <c r="CB215" s="4"/>
      <c r="CC215" s="108"/>
      <c r="CD215" s="109"/>
      <c r="CE215" s="110"/>
      <c r="CF215" s="104"/>
      <c r="CG215" s="111"/>
      <c r="CI215" s="4"/>
      <c r="CK215" s="106"/>
      <c r="CL215" s="107"/>
      <c r="CM215" s="99"/>
      <c r="CN215" s="4"/>
      <c r="CO215" s="108"/>
      <c r="CP215" s="109"/>
      <c r="CQ215" s="110"/>
      <c r="CR215" s="104"/>
      <c r="CS215" s="111"/>
      <c r="CU215" s="4"/>
      <c r="CW215" s="106"/>
      <c r="CX215" s="107"/>
      <c r="CY215" s="99"/>
      <c r="CZ215" s="4"/>
      <c r="DA215" s="108"/>
      <c r="DB215" s="109"/>
      <c r="DC215" s="110"/>
      <c r="DD215" s="104"/>
      <c r="DE215" s="111"/>
      <c r="DG215" s="4"/>
      <c r="DI215" s="106"/>
      <c r="DJ215" s="107"/>
      <c r="DK215" s="99"/>
      <c r="DL215" s="4"/>
      <c r="DM215" s="108"/>
      <c r="DN215" s="109"/>
      <c r="DO215" s="110"/>
      <c r="DP215" s="104"/>
      <c r="DQ215" s="111"/>
      <c r="DS215" s="4"/>
      <c r="DU215" s="106"/>
      <c r="DV215" s="107"/>
      <c r="DW215" s="99"/>
      <c r="DX215" s="4"/>
      <c r="DY215" s="108"/>
      <c r="DZ215" s="109"/>
      <c r="EA215" s="110"/>
      <c r="EB215" s="104"/>
      <c r="EC215" s="111"/>
      <c r="EE215" s="4"/>
      <c r="EG215" s="106"/>
      <c r="EH215" s="107"/>
      <c r="EI215" s="99"/>
      <c r="EJ215" s="4"/>
      <c r="EK215" s="108"/>
      <c r="EL215" s="109"/>
      <c r="EM215" s="110"/>
      <c r="EN215" s="104"/>
      <c r="EO215" s="111"/>
      <c r="EQ215" s="4"/>
      <c r="ES215" s="106"/>
      <c r="ET215" s="107"/>
      <c r="EU215" s="99"/>
      <c r="EV215" s="4"/>
      <c r="EW215" s="108"/>
      <c r="EX215" s="109"/>
      <c r="EY215" s="110"/>
      <c r="EZ215" s="104"/>
      <c r="FA215" s="111"/>
      <c r="FC215" s="4"/>
      <c r="FE215" s="106"/>
      <c r="FF215" s="107"/>
      <c r="FG215" s="99"/>
      <c r="FH215" s="4"/>
      <c r="FI215" s="108"/>
      <c r="FJ215" s="109"/>
      <c r="FK215" s="110"/>
      <c r="FL215" s="104"/>
      <c r="FM215" s="111"/>
      <c r="FO215" s="4"/>
      <c r="FQ215" s="106"/>
      <c r="FR215" s="107"/>
      <c r="FS215" s="99"/>
      <c r="FT215" s="4"/>
      <c r="FU215" s="108"/>
      <c r="FV215" s="109"/>
      <c r="FW215" s="110"/>
      <c r="FX215" s="104"/>
      <c r="FY215" s="111"/>
      <c r="GA215" s="4"/>
      <c r="GC215" s="106"/>
      <c r="GD215" s="107"/>
      <c r="GE215" s="99"/>
      <c r="GF215" s="4"/>
      <c r="GG215" s="108"/>
      <c r="GH215" s="109"/>
      <c r="GI215" s="110"/>
      <c r="GJ215" s="104"/>
      <c r="GK215" s="111"/>
      <c r="GM215" s="4"/>
      <c r="GO215" s="106"/>
      <c r="GP215" s="107"/>
      <c r="GQ215" s="99" t="str">
        <f t="shared" si="766"/>
        <v/>
      </c>
      <c r="GR215" s="100" t="str">
        <f t="shared" si="767"/>
        <v/>
      </c>
      <c r="GS215" s="108"/>
      <c r="GT215" s="109"/>
      <c r="GU215" s="110"/>
      <c r="GV215" s="104"/>
      <c r="GW215" s="111"/>
      <c r="GY215" s="4"/>
      <c r="HA215" s="106"/>
      <c r="HB215" s="107"/>
      <c r="HC215" s="293" t="str">
        <f t="shared" si="693"/>
        <v/>
      </c>
      <c r="HD215" s="293" t="str">
        <f t="shared" si="694"/>
        <v/>
      </c>
      <c r="HE215" s="108"/>
      <c r="HF215" s="109"/>
      <c r="HG215" s="110"/>
      <c r="HH215" s="104"/>
      <c r="HI215" s="111"/>
      <c r="HK215" s="4"/>
      <c r="HM215" s="106"/>
      <c r="HN215" s="107"/>
      <c r="HO215" s="293" t="str">
        <f t="shared" si="672"/>
        <v/>
      </c>
      <c r="HP215" s="293" t="str">
        <f t="shared" si="673"/>
        <v/>
      </c>
      <c r="HQ215" s="108"/>
      <c r="HR215" s="109"/>
      <c r="HS215" s="110"/>
      <c r="HT215" s="104" t="str">
        <f t="shared" si="778"/>
        <v/>
      </c>
      <c r="HU215" s="111"/>
      <c r="HW215" s="4"/>
      <c r="HY215" s="106"/>
      <c r="HZ215" s="107"/>
      <c r="IA215" s="99"/>
      <c r="IB215" s="4"/>
      <c r="IC215" s="108"/>
      <c r="ID215" s="109"/>
      <c r="IE215" s="110"/>
      <c r="IF215" s="104"/>
      <c r="IG215" s="111"/>
      <c r="II215" s="4"/>
      <c r="IK215" s="106"/>
      <c r="IL215" s="107"/>
      <c r="IM215" s="99"/>
      <c r="IN215" s="4"/>
      <c r="IO215" s="108"/>
      <c r="IP215" s="109"/>
      <c r="IQ215" s="110"/>
      <c r="IR215" s="104"/>
      <c r="IS215" s="111"/>
      <c r="IU215" s="4"/>
      <c r="IW215" s="106"/>
      <c r="IX215" s="107"/>
      <c r="IY215" s="293" t="str">
        <f t="shared" si="779"/>
        <v/>
      </c>
      <c r="IZ215" s="293" t="str">
        <f t="shared" si="780"/>
        <v/>
      </c>
      <c r="JA215" s="108"/>
      <c r="JB215" s="109"/>
      <c r="JC215" s="110"/>
      <c r="JD215" s="104"/>
      <c r="JE215" s="111"/>
      <c r="JG215" s="4"/>
      <c r="JI215" s="106"/>
      <c r="JJ215" s="107"/>
      <c r="JK215" s="99"/>
      <c r="JL215" s="4"/>
      <c r="JM215" s="108"/>
      <c r="JN215" s="109"/>
      <c r="JO215" s="110"/>
      <c r="JP215" s="104"/>
      <c r="JQ215" s="111"/>
      <c r="JS215" s="4"/>
      <c r="JU215" s="106"/>
      <c r="JV215" s="107"/>
      <c r="JW215" s="99"/>
      <c r="JX215" s="4"/>
      <c r="JY215" s="108"/>
      <c r="JZ215" s="109"/>
      <c r="KA215" s="110"/>
      <c r="KB215" s="104"/>
      <c r="KC215" s="111"/>
      <c r="KE215" s="4"/>
    </row>
    <row r="216" spans="1:291" ht="13.5" customHeight="1" x14ac:dyDescent="0.2">
      <c r="A216" s="21"/>
      <c r="E216" s="106"/>
      <c r="F216" s="107"/>
      <c r="G216" s="99"/>
      <c r="H216" s="4"/>
      <c r="I216" s="108"/>
      <c r="J216" s="109"/>
      <c r="K216" s="110"/>
      <c r="L216" s="104"/>
      <c r="M216" s="111"/>
      <c r="O216" s="4"/>
      <c r="Q216" s="106"/>
      <c r="R216" s="107"/>
      <c r="S216" s="99"/>
      <c r="T216" s="4"/>
      <c r="U216" s="108"/>
      <c r="V216" s="109"/>
      <c r="W216" s="110"/>
      <c r="X216" s="104"/>
      <c r="Y216" s="111"/>
      <c r="AA216" s="4"/>
      <c r="AC216" s="106"/>
      <c r="AD216" s="107"/>
      <c r="AE216" s="99"/>
      <c r="AF216" s="4"/>
      <c r="AG216" s="108"/>
      <c r="AH216" s="109"/>
      <c r="AI216" s="110"/>
      <c r="AJ216" s="104"/>
      <c r="AK216" s="111"/>
      <c r="AM216" s="4"/>
      <c r="AO216" s="106"/>
      <c r="AP216" s="107"/>
      <c r="AQ216" s="99"/>
      <c r="AR216" s="4"/>
      <c r="AS216" s="108"/>
      <c r="AT216" s="109"/>
      <c r="AU216" s="110"/>
      <c r="AV216" s="104"/>
      <c r="AW216" s="111"/>
      <c r="AY216" s="4"/>
      <c r="BA216" s="106"/>
      <c r="BB216" s="107"/>
      <c r="BC216" s="99"/>
      <c r="BD216" s="4"/>
      <c r="BE216" s="108"/>
      <c r="BF216" s="109"/>
      <c r="BG216" s="110"/>
      <c r="BH216" s="104"/>
      <c r="BI216" s="111"/>
      <c r="BK216" s="4"/>
      <c r="BM216" s="106"/>
      <c r="BN216" s="107"/>
      <c r="BO216" s="99"/>
      <c r="BP216" s="4"/>
      <c r="BQ216" s="108"/>
      <c r="BR216" s="109"/>
      <c r="BS216" s="110"/>
      <c r="BT216" s="104"/>
      <c r="BU216" s="111"/>
      <c r="BW216" s="4"/>
      <c r="BY216" s="106"/>
      <c r="BZ216" s="107"/>
      <c r="CA216" s="99"/>
      <c r="CB216" s="4"/>
      <c r="CC216" s="108"/>
      <c r="CD216" s="109"/>
      <c r="CE216" s="110"/>
      <c r="CF216" s="104"/>
      <c r="CG216" s="111"/>
      <c r="CI216" s="4"/>
      <c r="CK216" s="106"/>
      <c r="CL216" s="107"/>
      <c r="CM216" s="99"/>
      <c r="CN216" s="4"/>
      <c r="CO216" s="108"/>
      <c r="CP216" s="109"/>
      <c r="CQ216" s="110"/>
      <c r="CR216" s="104"/>
      <c r="CS216" s="111"/>
      <c r="CU216" s="4"/>
      <c r="CW216" s="106"/>
      <c r="CX216" s="107"/>
      <c r="CY216" s="99"/>
      <c r="CZ216" s="4"/>
      <c r="DA216" s="108"/>
      <c r="DB216" s="109"/>
      <c r="DC216" s="110"/>
      <c r="DD216" s="104"/>
      <c r="DE216" s="111"/>
      <c r="DG216" s="4"/>
      <c r="DI216" s="106"/>
      <c r="DJ216" s="107"/>
      <c r="DK216" s="99"/>
      <c r="DL216" s="4"/>
      <c r="DM216" s="108"/>
      <c r="DN216" s="109"/>
      <c r="DO216" s="110"/>
      <c r="DP216" s="104"/>
      <c r="DQ216" s="111"/>
      <c r="DS216" s="4"/>
      <c r="DU216" s="106"/>
      <c r="DV216" s="107"/>
      <c r="DW216" s="99"/>
      <c r="DX216" s="4"/>
      <c r="DY216" s="108"/>
      <c r="DZ216" s="109"/>
      <c r="EA216" s="110"/>
      <c r="EB216" s="104"/>
      <c r="EC216" s="111"/>
      <c r="EE216" s="4"/>
      <c r="EG216" s="106"/>
      <c r="EH216" s="107"/>
      <c r="EI216" s="99"/>
      <c r="EJ216" s="4"/>
      <c r="EK216" s="108"/>
      <c r="EL216" s="109"/>
      <c r="EM216" s="110"/>
      <c r="EN216" s="104"/>
      <c r="EO216" s="111"/>
      <c r="EQ216" s="4"/>
      <c r="ES216" s="106"/>
      <c r="ET216" s="107"/>
      <c r="EU216" s="99"/>
      <c r="EV216" s="4"/>
      <c r="EW216" s="108"/>
      <c r="EX216" s="109"/>
      <c r="EY216" s="110"/>
      <c r="EZ216" s="104"/>
      <c r="FA216" s="111"/>
      <c r="FC216" s="4"/>
      <c r="FE216" s="106"/>
      <c r="FF216" s="107"/>
      <c r="FG216" s="99"/>
      <c r="FH216" s="4"/>
      <c r="FI216" s="108"/>
      <c r="FJ216" s="109"/>
      <c r="FK216" s="110"/>
      <c r="FL216" s="104"/>
      <c r="FM216" s="111"/>
      <c r="FO216" s="4"/>
      <c r="FQ216" s="106"/>
      <c r="FR216" s="107"/>
      <c r="FS216" s="99"/>
      <c r="FT216" s="4"/>
      <c r="FU216" s="108"/>
      <c r="FV216" s="109"/>
      <c r="FW216" s="110"/>
      <c r="FX216" s="104"/>
      <c r="FY216" s="111"/>
      <c r="GA216" s="4"/>
      <c r="GC216" s="106"/>
      <c r="GD216" s="107"/>
      <c r="GE216" s="99"/>
      <c r="GF216" s="4"/>
      <c r="GG216" s="108"/>
      <c r="GH216" s="109"/>
      <c r="GI216" s="110"/>
      <c r="GJ216" s="104"/>
      <c r="GK216" s="111"/>
      <c r="GM216" s="4"/>
      <c r="GO216" s="106"/>
      <c r="GP216" s="107"/>
      <c r="GQ216" s="99" t="str">
        <f t="shared" si="766"/>
        <v/>
      </c>
      <c r="GR216" s="100" t="str">
        <f t="shared" si="767"/>
        <v/>
      </c>
      <c r="GS216" s="108"/>
      <c r="GT216" s="109"/>
      <c r="GU216" s="110"/>
      <c r="GV216" s="104"/>
      <c r="GW216" s="111"/>
      <c r="GY216" s="4"/>
      <c r="HA216" s="106"/>
      <c r="HB216" s="107"/>
      <c r="HC216" s="293" t="str">
        <f t="shared" si="693"/>
        <v/>
      </c>
      <c r="HD216" s="293" t="str">
        <f t="shared" si="694"/>
        <v/>
      </c>
      <c r="HE216" s="108"/>
      <c r="HF216" s="109"/>
      <c r="HG216" s="110"/>
      <c r="HH216" s="104"/>
      <c r="HI216" s="111"/>
      <c r="HK216" s="4"/>
      <c r="HM216" s="106"/>
      <c r="HN216" s="107"/>
      <c r="HO216" s="293" t="str">
        <f t="shared" si="672"/>
        <v/>
      </c>
      <c r="HP216" s="293" t="str">
        <f t="shared" si="673"/>
        <v/>
      </c>
      <c r="HQ216" s="108"/>
      <c r="HR216" s="109"/>
      <c r="HS216" s="110"/>
      <c r="HT216" s="104" t="str">
        <f t="shared" si="778"/>
        <v/>
      </c>
      <c r="HU216" s="111"/>
      <c r="HW216" s="4"/>
      <c r="HY216" s="106"/>
      <c r="HZ216" s="107"/>
      <c r="IA216" s="99"/>
      <c r="IB216" s="4"/>
      <c r="IC216" s="108"/>
      <c r="ID216" s="109"/>
      <c r="IE216" s="110"/>
      <c r="IF216" s="104"/>
      <c r="IG216" s="111"/>
      <c r="II216" s="4"/>
      <c r="IK216" s="106"/>
      <c r="IL216" s="107"/>
      <c r="IM216" s="99"/>
      <c r="IN216" s="4"/>
      <c r="IO216" s="108"/>
      <c r="IP216" s="109"/>
      <c r="IQ216" s="110"/>
      <c r="IR216" s="104"/>
      <c r="IS216" s="111"/>
      <c r="IU216" s="4"/>
      <c r="IW216" s="106"/>
      <c r="IX216" s="107"/>
      <c r="IY216" s="293" t="str">
        <f t="shared" si="779"/>
        <v/>
      </c>
      <c r="IZ216" s="293" t="str">
        <f t="shared" si="780"/>
        <v/>
      </c>
      <c r="JA216" s="108"/>
      <c r="JB216" s="109"/>
      <c r="JC216" s="110"/>
      <c r="JD216" s="104"/>
      <c r="JE216" s="111"/>
      <c r="JG216" s="4"/>
      <c r="JI216" s="106"/>
      <c r="JJ216" s="107"/>
      <c r="JK216" s="99"/>
      <c r="JL216" s="4"/>
      <c r="JM216" s="108"/>
      <c r="JN216" s="109"/>
      <c r="JO216" s="110"/>
      <c r="JP216" s="104"/>
      <c r="JQ216" s="111"/>
      <c r="JS216" s="4"/>
      <c r="JU216" s="106"/>
      <c r="JV216" s="107"/>
      <c r="JW216" s="99"/>
      <c r="JX216" s="4"/>
      <c r="JY216" s="108"/>
      <c r="JZ216" s="109"/>
      <c r="KA216" s="110"/>
      <c r="KB216" s="104"/>
      <c r="KC216" s="111"/>
      <c r="KE216" s="4"/>
    </row>
    <row r="217" spans="1:291" ht="13.5" customHeight="1" x14ac:dyDescent="0.2">
      <c r="A217" s="21"/>
      <c r="E217" s="106"/>
      <c r="F217" s="107"/>
      <c r="G217" s="99"/>
      <c r="H217" s="4"/>
      <c r="I217" s="108"/>
      <c r="J217" s="109"/>
      <c r="K217" s="110"/>
      <c r="L217" s="104"/>
      <c r="M217" s="111"/>
      <c r="O217" s="4"/>
      <c r="Q217" s="106"/>
      <c r="R217" s="107"/>
      <c r="S217" s="99"/>
      <c r="T217" s="4"/>
      <c r="U217" s="108"/>
      <c r="V217" s="109"/>
      <c r="W217" s="110"/>
      <c r="X217" s="104"/>
      <c r="Y217" s="111"/>
      <c r="AA217" s="4"/>
      <c r="AC217" s="106"/>
      <c r="AD217" s="107"/>
      <c r="AE217" s="99"/>
      <c r="AF217" s="4"/>
      <c r="AG217" s="108"/>
      <c r="AH217" s="109"/>
      <c r="AI217" s="110"/>
      <c r="AJ217" s="104"/>
      <c r="AK217" s="111"/>
      <c r="AM217" s="4"/>
      <c r="AO217" s="106"/>
      <c r="AP217" s="107"/>
      <c r="AQ217" s="99"/>
      <c r="AR217" s="4"/>
      <c r="AS217" s="108"/>
      <c r="AT217" s="109"/>
      <c r="AU217" s="110"/>
      <c r="AV217" s="104"/>
      <c r="AW217" s="111"/>
      <c r="AY217" s="4"/>
      <c r="BA217" s="106"/>
      <c r="BB217" s="107"/>
      <c r="BC217" s="99"/>
      <c r="BD217" s="4"/>
      <c r="BE217" s="108"/>
      <c r="BF217" s="109"/>
      <c r="BG217" s="110"/>
      <c r="BH217" s="104"/>
      <c r="BI217" s="111"/>
      <c r="BK217" s="4"/>
      <c r="BM217" s="106"/>
      <c r="BN217" s="107"/>
      <c r="BO217" s="99"/>
      <c r="BP217" s="4"/>
      <c r="BQ217" s="108"/>
      <c r="BR217" s="109"/>
      <c r="BS217" s="110"/>
      <c r="BT217" s="104"/>
      <c r="BU217" s="111"/>
      <c r="BW217" s="4"/>
      <c r="BY217" s="106"/>
      <c r="BZ217" s="107"/>
      <c r="CA217" s="99"/>
      <c r="CB217" s="4"/>
      <c r="CC217" s="108"/>
      <c r="CD217" s="109"/>
      <c r="CE217" s="110"/>
      <c r="CF217" s="104"/>
      <c r="CG217" s="111"/>
      <c r="CI217" s="4"/>
      <c r="CK217" s="106"/>
      <c r="CL217" s="107"/>
      <c r="CM217" s="99"/>
      <c r="CN217" s="4"/>
      <c r="CO217" s="108"/>
      <c r="CP217" s="109"/>
      <c r="CQ217" s="110"/>
      <c r="CR217" s="104"/>
      <c r="CS217" s="111"/>
      <c r="CU217" s="4"/>
      <c r="CW217" s="106"/>
      <c r="CX217" s="107"/>
      <c r="CY217" s="99"/>
      <c r="CZ217" s="4"/>
      <c r="DA217" s="108"/>
      <c r="DB217" s="109"/>
      <c r="DC217" s="110"/>
      <c r="DD217" s="104"/>
      <c r="DE217" s="111"/>
      <c r="DG217" s="4"/>
      <c r="DI217" s="106"/>
      <c r="DJ217" s="107"/>
      <c r="DK217" s="99"/>
      <c r="DL217" s="4"/>
      <c r="DM217" s="108"/>
      <c r="DN217" s="109"/>
      <c r="DO217" s="110"/>
      <c r="DP217" s="104"/>
      <c r="DQ217" s="111"/>
      <c r="DS217" s="4"/>
      <c r="DU217" s="106"/>
      <c r="DV217" s="107"/>
      <c r="DW217" s="99"/>
      <c r="DX217" s="4"/>
      <c r="DY217" s="108"/>
      <c r="DZ217" s="109"/>
      <c r="EA217" s="110"/>
      <c r="EB217" s="104"/>
      <c r="EC217" s="111"/>
      <c r="EE217" s="4"/>
      <c r="EG217" s="106"/>
      <c r="EH217" s="107"/>
      <c r="EI217" s="99"/>
      <c r="EJ217" s="4"/>
      <c r="EK217" s="108"/>
      <c r="EL217" s="109"/>
      <c r="EM217" s="110"/>
      <c r="EN217" s="104"/>
      <c r="EO217" s="111"/>
      <c r="EQ217" s="4"/>
      <c r="ES217" s="106"/>
      <c r="ET217" s="107"/>
      <c r="EU217" s="99"/>
      <c r="EV217" s="4"/>
      <c r="EW217" s="108"/>
      <c r="EX217" s="109"/>
      <c r="EY217" s="110"/>
      <c r="EZ217" s="104"/>
      <c r="FA217" s="111"/>
      <c r="FC217" s="4"/>
      <c r="FE217" s="106"/>
      <c r="FF217" s="107"/>
      <c r="FG217" s="99"/>
      <c r="FH217" s="4"/>
      <c r="FI217" s="108"/>
      <c r="FJ217" s="109"/>
      <c r="FK217" s="110"/>
      <c r="FL217" s="104"/>
      <c r="FM217" s="111"/>
      <c r="FO217" s="4"/>
      <c r="FQ217" s="106"/>
      <c r="FR217" s="107"/>
      <c r="FS217" s="99"/>
      <c r="FT217" s="4"/>
      <c r="FU217" s="108"/>
      <c r="FV217" s="109"/>
      <c r="FW217" s="110"/>
      <c r="FX217" s="104"/>
      <c r="FY217" s="111"/>
      <c r="GA217" s="4"/>
      <c r="GC217" s="106"/>
      <c r="GD217" s="107"/>
      <c r="GE217" s="99"/>
      <c r="GF217" s="4"/>
      <c r="GG217" s="108"/>
      <c r="GH217" s="109"/>
      <c r="GI217" s="110"/>
      <c r="GJ217" s="104"/>
      <c r="GK217" s="111"/>
      <c r="GM217" s="4"/>
      <c r="GO217" s="106"/>
      <c r="GP217" s="107"/>
      <c r="GQ217" s="99" t="str">
        <f t="shared" si="766"/>
        <v/>
      </c>
      <c r="GR217" s="100" t="str">
        <f t="shared" si="767"/>
        <v/>
      </c>
      <c r="GS217" s="108"/>
      <c r="GT217" s="109"/>
      <c r="GU217" s="110"/>
      <c r="GV217" s="104"/>
      <c r="GW217" s="111"/>
      <c r="GY217" s="4"/>
      <c r="HA217" s="106"/>
      <c r="HB217" s="107"/>
      <c r="HC217" s="293" t="str">
        <f t="shared" si="693"/>
        <v/>
      </c>
      <c r="HD217" s="293" t="str">
        <f t="shared" si="694"/>
        <v/>
      </c>
      <c r="HE217" s="108"/>
      <c r="HF217" s="109"/>
      <c r="HG217" s="110"/>
      <c r="HH217" s="104"/>
      <c r="HI217" s="111"/>
      <c r="HK217" s="4"/>
      <c r="HM217" s="106"/>
      <c r="HN217" s="107"/>
      <c r="HO217" s="293" t="str">
        <f t="shared" ref="HO217:HO220" si="781">IF(HQ217="","",HM$2)</f>
        <v/>
      </c>
      <c r="HP217" s="293" t="str">
        <f t="shared" ref="HP217:HP220" si="782">IF(HQ217="","",HM$3)</f>
        <v/>
      </c>
      <c r="HQ217" s="108"/>
      <c r="HR217" s="109"/>
      <c r="HS217" s="110"/>
      <c r="HT217" s="104" t="str">
        <f t="shared" si="778"/>
        <v/>
      </c>
      <c r="HU217" s="111"/>
      <c r="HW217" s="4"/>
      <c r="HY217" s="106"/>
      <c r="HZ217" s="107"/>
      <c r="IA217" s="99"/>
      <c r="IB217" s="4"/>
      <c r="IC217" s="108"/>
      <c r="ID217" s="109"/>
      <c r="IE217" s="110"/>
      <c r="IF217" s="104"/>
      <c r="IG217" s="111"/>
      <c r="II217" s="4"/>
      <c r="IK217" s="106"/>
      <c r="IL217" s="107"/>
      <c r="IM217" s="99"/>
      <c r="IN217" s="4"/>
      <c r="IO217" s="108"/>
      <c r="IP217" s="109"/>
      <c r="IQ217" s="110"/>
      <c r="IR217" s="104"/>
      <c r="IS217" s="111"/>
      <c r="IU217" s="4"/>
      <c r="IW217" s="106"/>
      <c r="IX217" s="107"/>
      <c r="IY217" s="293" t="str">
        <f t="shared" si="779"/>
        <v/>
      </c>
      <c r="IZ217" s="293" t="str">
        <f t="shared" si="780"/>
        <v/>
      </c>
      <c r="JA217" s="108"/>
      <c r="JB217" s="109"/>
      <c r="JC217" s="110"/>
      <c r="JD217" s="104"/>
      <c r="JE217" s="111"/>
      <c r="JG217" s="4"/>
      <c r="JI217" s="106"/>
      <c r="JJ217" s="107"/>
      <c r="JK217" s="99"/>
      <c r="JL217" s="4"/>
      <c r="JM217" s="108"/>
      <c r="JN217" s="109"/>
      <c r="JO217" s="110"/>
      <c r="JP217" s="104"/>
      <c r="JQ217" s="111"/>
      <c r="JS217" s="4"/>
      <c r="JU217" s="106"/>
      <c r="JV217" s="107"/>
      <c r="JW217" s="99"/>
      <c r="JX217" s="4"/>
      <c r="JY217" s="108"/>
      <c r="JZ217" s="109"/>
      <c r="KA217" s="110"/>
      <c r="KB217" s="104"/>
      <c r="KC217" s="111"/>
      <c r="KE217" s="4"/>
    </row>
    <row r="218" spans="1:291" ht="13.5" customHeight="1" x14ac:dyDescent="0.2">
      <c r="A218" s="21"/>
      <c r="E218" s="106"/>
      <c r="F218" s="107"/>
      <c r="G218" s="99"/>
      <c r="H218" s="4"/>
      <c r="I218" s="108"/>
      <c r="J218" s="109"/>
      <c r="K218" s="110"/>
      <c r="L218" s="104"/>
      <c r="M218" s="111"/>
      <c r="O218" s="4"/>
      <c r="Q218" s="106"/>
      <c r="R218" s="107"/>
      <c r="S218" s="99"/>
      <c r="T218" s="4"/>
      <c r="U218" s="108"/>
      <c r="V218" s="109"/>
      <c r="W218" s="110"/>
      <c r="X218" s="104"/>
      <c r="Y218" s="111"/>
      <c r="AA218" s="4"/>
      <c r="AC218" s="106"/>
      <c r="AD218" s="107"/>
      <c r="AE218" s="99"/>
      <c r="AF218" s="4"/>
      <c r="AG218" s="108"/>
      <c r="AH218" s="109"/>
      <c r="AI218" s="110"/>
      <c r="AJ218" s="104"/>
      <c r="AK218" s="111"/>
      <c r="AM218" s="4"/>
      <c r="AO218" s="106"/>
      <c r="AP218" s="107"/>
      <c r="AQ218" s="99"/>
      <c r="AR218" s="4"/>
      <c r="AS218" s="108"/>
      <c r="AT218" s="109"/>
      <c r="AU218" s="110"/>
      <c r="AV218" s="104"/>
      <c r="AW218" s="111"/>
      <c r="AY218" s="4"/>
      <c r="BA218" s="106"/>
      <c r="BB218" s="107"/>
      <c r="BC218" s="99"/>
      <c r="BD218" s="4"/>
      <c r="BE218" s="108"/>
      <c r="BF218" s="109"/>
      <c r="BG218" s="110"/>
      <c r="BH218" s="104"/>
      <c r="BI218" s="111"/>
      <c r="BK218" s="4"/>
      <c r="BM218" s="106"/>
      <c r="BN218" s="107"/>
      <c r="BO218" s="99"/>
      <c r="BP218" s="4"/>
      <c r="BQ218" s="108"/>
      <c r="BR218" s="109"/>
      <c r="BS218" s="110"/>
      <c r="BT218" s="104"/>
      <c r="BU218" s="111"/>
      <c r="BW218" s="4"/>
      <c r="BY218" s="106"/>
      <c r="BZ218" s="107"/>
      <c r="CA218" s="99"/>
      <c r="CB218" s="4"/>
      <c r="CC218" s="108"/>
      <c r="CD218" s="109"/>
      <c r="CE218" s="110"/>
      <c r="CF218" s="104"/>
      <c r="CG218" s="111"/>
      <c r="CI218" s="4"/>
      <c r="CK218" s="106"/>
      <c r="CL218" s="107"/>
      <c r="CM218" s="99"/>
      <c r="CN218" s="4"/>
      <c r="CO218" s="108"/>
      <c r="CP218" s="109"/>
      <c r="CQ218" s="110"/>
      <c r="CR218" s="104"/>
      <c r="CS218" s="111"/>
      <c r="CU218" s="4"/>
      <c r="CW218" s="106"/>
      <c r="CX218" s="107"/>
      <c r="CY218" s="99"/>
      <c r="CZ218" s="4"/>
      <c r="DA218" s="108"/>
      <c r="DB218" s="109"/>
      <c r="DC218" s="110"/>
      <c r="DD218" s="104"/>
      <c r="DE218" s="111"/>
      <c r="DG218" s="4"/>
      <c r="DI218" s="106"/>
      <c r="DJ218" s="107"/>
      <c r="DK218" s="99"/>
      <c r="DL218" s="4"/>
      <c r="DM218" s="108"/>
      <c r="DN218" s="109"/>
      <c r="DO218" s="110"/>
      <c r="DP218" s="104"/>
      <c r="DQ218" s="111"/>
      <c r="DS218" s="4"/>
      <c r="DU218" s="106"/>
      <c r="DV218" s="107"/>
      <c r="DW218" s="99"/>
      <c r="DX218" s="4"/>
      <c r="DY218" s="108"/>
      <c r="DZ218" s="109"/>
      <c r="EA218" s="110"/>
      <c r="EB218" s="104"/>
      <c r="EC218" s="111"/>
      <c r="EE218" s="4"/>
      <c r="EG218" s="106"/>
      <c r="EH218" s="107"/>
      <c r="EI218" s="99"/>
      <c r="EJ218" s="4"/>
      <c r="EK218" s="108"/>
      <c r="EL218" s="109"/>
      <c r="EM218" s="110"/>
      <c r="EN218" s="104"/>
      <c r="EO218" s="111"/>
      <c r="EQ218" s="4"/>
      <c r="ES218" s="106"/>
      <c r="ET218" s="107"/>
      <c r="EU218" s="99"/>
      <c r="EV218" s="4"/>
      <c r="EW218" s="108"/>
      <c r="EX218" s="109"/>
      <c r="EY218" s="110"/>
      <c r="EZ218" s="104"/>
      <c r="FA218" s="111"/>
      <c r="FC218" s="4"/>
      <c r="FE218" s="106"/>
      <c r="FF218" s="107"/>
      <c r="FG218" s="99"/>
      <c r="FH218" s="4"/>
      <c r="FI218" s="108"/>
      <c r="FJ218" s="109"/>
      <c r="FK218" s="110"/>
      <c r="FL218" s="104"/>
      <c r="FM218" s="111"/>
      <c r="FO218" s="4"/>
      <c r="FQ218" s="106"/>
      <c r="FR218" s="107"/>
      <c r="FS218" s="99"/>
      <c r="FT218" s="4"/>
      <c r="FU218" s="108"/>
      <c r="FV218" s="109"/>
      <c r="FW218" s="110"/>
      <c r="FX218" s="104"/>
      <c r="FY218" s="111"/>
      <c r="GA218" s="4"/>
      <c r="GC218" s="106"/>
      <c r="GD218" s="107"/>
      <c r="GE218" s="99"/>
      <c r="GF218" s="4"/>
      <c r="GG218" s="108"/>
      <c r="GH218" s="109"/>
      <c r="GI218" s="110"/>
      <c r="GJ218" s="104"/>
      <c r="GK218" s="111"/>
      <c r="GM218" s="4"/>
      <c r="GO218" s="106"/>
      <c r="GP218" s="107"/>
      <c r="GQ218" s="99" t="str">
        <f t="shared" si="766"/>
        <v/>
      </c>
      <c r="GR218" s="100" t="str">
        <f t="shared" si="767"/>
        <v/>
      </c>
      <c r="GS218" s="108"/>
      <c r="GT218" s="109"/>
      <c r="GU218" s="110"/>
      <c r="GV218" s="104"/>
      <c r="GW218" s="111"/>
      <c r="GY218" s="4"/>
      <c r="HA218" s="106"/>
      <c r="HB218" s="107"/>
      <c r="HC218" s="293" t="str">
        <f t="shared" si="693"/>
        <v/>
      </c>
      <c r="HD218" s="293" t="str">
        <f t="shared" si="694"/>
        <v/>
      </c>
      <c r="HE218" s="108"/>
      <c r="HF218" s="109"/>
      <c r="HG218" s="110"/>
      <c r="HH218" s="104"/>
      <c r="HI218" s="111"/>
      <c r="HK218" s="4"/>
      <c r="HM218" s="106"/>
      <c r="HN218" s="107"/>
      <c r="HO218" s="293" t="str">
        <f t="shared" si="781"/>
        <v/>
      </c>
      <c r="HP218" s="293" t="str">
        <f t="shared" si="782"/>
        <v/>
      </c>
      <c r="HQ218" s="108"/>
      <c r="HR218" s="109"/>
      <c r="HS218" s="110"/>
      <c r="HT218" s="104" t="str">
        <f t="shared" si="778"/>
        <v/>
      </c>
      <c r="HU218" s="111"/>
      <c r="HW218" s="4"/>
      <c r="HY218" s="106"/>
      <c r="HZ218" s="107"/>
      <c r="IA218" s="99"/>
      <c r="IB218" s="4"/>
      <c r="IC218" s="108"/>
      <c r="ID218" s="109"/>
      <c r="IE218" s="110"/>
      <c r="IF218" s="104"/>
      <c r="IG218" s="111"/>
      <c r="II218" s="4"/>
      <c r="IK218" s="106"/>
      <c r="IL218" s="107"/>
      <c r="IM218" s="99"/>
      <c r="IN218" s="4"/>
      <c r="IO218" s="108"/>
      <c r="IP218" s="109"/>
      <c r="IQ218" s="110"/>
      <c r="IR218" s="104"/>
      <c r="IS218" s="111"/>
      <c r="IU218" s="4"/>
      <c r="IW218" s="106"/>
      <c r="IX218" s="107"/>
      <c r="IY218" s="293" t="str">
        <f t="shared" si="779"/>
        <v/>
      </c>
      <c r="IZ218" s="293" t="str">
        <f t="shared" si="780"/>
        <v/>
      </c>
      <c r="JA218" s="108"/>
      <c r="JB218" s="109"/>
      <c r="JC218" s="110"/>
      <c r="JD218" s="104"/>
      <c r="JE218" s="111"/>
      <c r="JG218" s="4"/>
      <c r="JI218" s="106"/>
      <c r="JJ218" s="107"/>
      <c r="JK218" s="99"/>
      <c r="JL218" s="4"/>
      <c r="JM218" s="108"/>
      <c r="JN218" s="109"/>
      <c r="JO218" s="110"/>
      <c r="JP218" s="104"/>
      <c r="JQ218" s="111"/>
      <c r="JS218" s="4"/>
      <c r="JU218" s="106"/>
      <c r="JV218" s="107"/>
      <c r="JW218" s="99"/>
      <c r="JX218" s="4"/>
      <c r="JY218" s="108"/>
      <c r="JZ218" s="109"/>
      <c r="KA218" s="110"/>
      <c r="KB218" s="104"/>
      <c r="KC218" s="111"/>
      <c r="KE218" s="4"/>
    </row>
    <row r="219" spans="1:291" ht="13.5" customHeight="1" x14ac:dyDescent="0.2">
      <c r="A219" s="21"/>
      <c r="E219" s="106"/>
      <c r="F219" s="107"/>
      <c r="G219" s="99"/>
      <c r="H219" s="4"/>
      <c r="I219" s="108"/>
      <c r="J219" s="109"/>
      <c r="K219" s="110"/>
      <c r="L219" s="104"/>
      <c r="M219" s="111"/>
      <c r="O219" s="4"/>
      <c r="Q219" s="106"/>
      <c r="R219" s="107"/>
      <c r="S219" s="99"/>
      <c r="T219" s="4"/>
      <c r="U219" s="108"/>
      <c r="V219" s="109"/>
      <c r="W219" s="110"/>
      <c r="X219" s="104"/>
      <c r="Y219" s="111"/>
      <c r="AA219" s="4"/>
      <c r="AC219" s="106"/>
      <c r="AD219" s="107"/>
      <c r="AE219" s="99"/>
      <c r="AF219" s="4"/>
      <c r="AG219" s="108"/>
      <c r="AH219" s="109"/>
      <c r="AI219" s="110"/>
      <c r="AJ219" s="104"/>
      <c r="AK219" s="111"/>
      <c r="AM219" s="4"/>
      <c r="AO219" s="106"/>
      <c r="AP219" s="107"/>
      <c r="AQ219" s="99"/>
      <c r="AR219" s="4"/>
      <c r="AS219" s="108"/>
      <c r="AT219" s="109"/>
      <c r="AU219" s="110"/>
      <c r="AV219" s="104"/>
      <c r="AW219" s="111"/>
      <c r="AY219" s="4"/>
      <c r="BA219" s="106"/>
      <c r="BB219" s="107"/>
      <c r="BC219" s="99"/>
      <c r="BD219" s="4"/>
      <c r="BE219" s="108"/>
      <c r="BF219" s="109"/>
      <c r="BG219" s="110"/>
      <c r="BH219" s="104"/>
      <c r="BI219" s="111"/>
      <c r="BK219" s="4"/>
      <c r="BM219" s="106"/>
      <c r="BN219" s="107"/>
      <c r="BO219" s="99"/>
      <c r="BP219" s="4"/>
      <c r="BQ219" s="108"/>
      <c r="BR219" s="109"/>
      <c r="BS219" s="110"/>
      <c r="BT219" s="104"/>
      <c r="BU219" s="111"/>
      <c r="BW219" s="4"/>
      <c r="BY219" s="106"/>
      <c r="BZ219" s="107"/>
      <c r="CA219" s="99"/>
      <c r="CB219" s="4"/>
      <c r="CC219" s="108"/>
      <c r="CD219" s="109"/>
      <c r="CE219" s="110"/>
      <c r="CF219" s="104"/>
      <c r="CG219" s="111"/>
      <c r="CI219" s="4"/>
      <c r="CK219" s="106"/>
      <c r="CL219" s="107"/>
      <c r="CM219" s="99"/>
      <c r="CN219" s="4"/>
      <c r="CO219" s="108"/>
      <c r="CP219" s="109"/>
      <c r="CQ219" s="110"/>
      <c r="CR219" s="104"/>
      <c r="CS219" s="111"/>
      <c r="CU219" s="4"/>
      <c r="CW219" s="106"/>
      <c r="CX219" s="107"/>
      <c r="CY219" s="99"/>
      <c r="CZ219" s="4"/>
      <c r="DA219" s="108"/>
      <c r="DB219" s="109"/>
      <c r="DC219" s="110"/>
      <c r="DD219" s="104"/>
      <c r="DE219" s="111"/>
      <c r="DG219" s="4"/>
      <c r="DI219" s="106"/>
      <c r="DJ219" s="107"/>
      <c r="DK219" s="99"/>
      <c r="DL219" s="4"/>
      <c r="DM219" s="108"/>
      <c r="DN219" s="109"/>
      <c r="DO219" s="110"/>
      <c r="DP219" s="104"/>
      <c r="DQ219" s="111"/>
      <c r="DS219" s="4"/>
      <c r="DU219" s="106"/>
      <c r="DV219" s="107"/>
      <c r="DW219" s="99"/>
      <c r="DX219" s="4"/>
      <c r="DY219" s="108"/>
      <c r="DZ219" s="109"/>
      <c r="EA219" s="110"/>
      <c r="EB219" s="104"/>
      <c r="EC219" s="111"/>
      <c r="EE219" s="4"/>
      <c r="EG219" s="106"/>
      <c r="EH219" s="107"/>
      <c r="EI219" s="99"/>
      <c r="EJ219" s="4"/>
      <c r="EK219" s="108"/>
      <c r="EL219" s="109"/>
      <c r="EM219" s="110"/>
      <c r="EN219" s="104"/>
      <c r="EO219" s="111"/>
      <c r="EQ219" s="4"/>
      <c r="ES219" s="106"/>
      <c r="ET219" s="107"/>
      <c r="EU219" s="99"/>
      <c r="EV219" s="4"/>
      <c r="EW219" s="108"/>
      <c r="EX219" s="109"/>
      <c r="EY219" s="110"/>
      <c r="EZ219" s="104"/>
      <c r="FA219" s="111"/>
      <c r="FC219" s="4"/>
      <c r="FE219" s="106"/>
      <c r="FF219" s="107"/>
      <c r="FG219" s="99"/>
      <c r="FH219" s="4"/>
      <c r="FI219" s="108"/>
      <c r="FJ219" s="109"/>
      <c r="FK219" s="110"/>
      <c r="FL219" s="104"/>
      <c r="FM219" s="111"/>
      <c r="FO219" s="4"/>
      <c r="FQ219" s="106"/>
      <c r="FR219" s="107"/>
      <c r="FS219" s="99"/>
      <c r="FT219" s="4"/>
      <c r="FU219" s="108"/>
      <c r="FV219" s="109"/>
      <c r="FW219" s="110"/>
      <c r="FX219" s="104"/>
      <c r="FY219" s="111"/>
      <c r="GA219" s="4"/>
      <c r="GC219" s="106"/>
      <c r="GD219" s="107"/>
      <c r="GE219" s="99"/>
      <c r="GF219" s="4"/>
      <c r="GG219" s="108"/>
      <c r="GH219" s="109"/>
      <c r="GI219" s="110"/>
      <c r="GJ219" s="104"/>
      <c r="GK219" s="111"/>
      <c r="GM219" s="4"/>
      <c r="GO219" s="106"/>
      <c r="GP219" s="107"/>
      <c r="GQ219" s="99" t="str">
        <f t="shared" si="766"/>
        <v/>
      </c>
      <c r="GR219" s="100" t="str">
        <f t="shared" si="767"/>
        <v/>
      </c>
      <c r="GS219" s="108"/>
      <c r="GT219" s="109"/>
      <c r="GU219" s="110"/>
      <c r="GV219" s="104"/>
      <c r="GW219" s="111"/>
      <c r="GY219" s="4"/>
      <c r="HA219" s="106"/>
      <c r="HB219" s="107"/>
      <c r="HC219" s="293" t="str">
        <f t="shared" si="693"/>
        <v/>
      </c>
      <c r="HD219" s="293" t="str">
        <f t="shared" si="694"/>
        <v/>
      </c>
      <c r="HE219" s="108"/>
      <c r="HF219" s="109"/>
      <c r="HG219" s="110"/>
      <c r="HH219" s="104"/>
      <c r="HI219" s="111"/>
      <c r="HK219" s="4"/>
      <c r="HM219" s="106"/>
      <c r="HN219" s="107"/>
      <c r="HO219" s="293" t="str">
        <f t="shared" si="781"/>
        <v/>
      </c>
      <c r="HP219" s="293" t="str">
        <f t="shared" si="782"/>
        <v/>
      </c>
      <c r="HQ219" s="108"/>
      <c r="HR219" s="109"/>
      <c r="HS219" s="110"/>
      <c r="HT219" s="104" t="str">
        <f t="shared" si="778"/>
        <v/>
      </c>
      <c r="HU219" s="111"/>
      <c r="HW219" s="4"/>
      <c r="HY219" s="106"/>
      <c r="HZ219" s="107"/>
      <c r="IA219" s="99"/>
      <c r="IB219" s="4"/>
      <c r="IC219" s="108"/>
      <c r="ID219" s="109"/>
      <c r="IE219" s="110"/>
      <c r="IF219" s="104"/>
      <c r="IG219" s="111"/>
      <c r="II219" s="4"/>
      <c r="IK219" s="106"/>
      <c r="IL219" s="107"/>
      <c r="IM219" s="99"/>
      <c r="IN219" s="4"/>
      <c r="IO219" s="108"/>
      <c r="IP219" s="109"/>
      <c r="IQ219" s="110"/>
      <c r="IR219" s="104"/>
      <c r="IS219" s="111"/>
      <c r="IU219" s="4"/>
      <c r="IW219" s="106"/>
      <c r="IX219" s="107"/>
      <c r="IY219" s="293" t="str">
        <f t="shared" si="779"/>
        <v/>
      </c>
      <c r="IZ219" s="293" t="str">
        <f t="shared" si="780"/>
        <v/>
      </c>
      <c r="JA219" s="108"/>
      <c r="JB219" s="109"/>
      <c r="JC219" s="110"/>
      <c r="JD219" s="104"/>
      <c r="JE219" s="111"/>
      <c r="JG219" s="4"/>
      <c r="JI219" s="106"/>
      <c r="JJ219" s="107"/>
      <c r="JK219" s="99"/>
      <c r="JL219" s="4"/>
      <c r="JM219" s="108"/>
      <c r="JN219" s="109"/>
      <c r="JO219" s="110"/>
      <c r="JP219" s="104"/>
      <c r="JQ219" s="111"/>
      <c r="JS219" s="4"/>
      <c r="JU219" s="106"/>
      <c r="JV219" s="107"/>
      <c r="JW219" s="99"/>
      <c r="JX219" s="4"/>
      <c r="JY219" s="108"/>
      <c r="JZ219" s="109"/>
      <c r="KA219" s="110"/>
      <c r="KB219" s="104"/>
      <c r="KC219" s="111"/>
      <c r="KE219" s="4"/>
    </row>
    <row r="220" spans="1:291" ht="13.5" customHeight="1" x14ac:dyDescent="0.2">
      <c r="A220" s="21"/>
      <c r="E220" s="113"/>
      <c r="F220" s="114"/>
      <c r="G220" s="99"/>
      <c r="H220" s="4"/>
      <c r="I220" s="115"/>
      <c r="J220" s="116"/>
      <c r="K220" s="117"/>
      <c r="L220" s="118"/>
      <c r="M220" s="119"/>
      <c r="O220" s="4"/>
      <c r="Q220" s="113"/>
      <c r="R220" s="114"/>
      <c r="S220" s="99"/>
      <c r="T220" s="4"/>
      <c r="U220" s="115"/>
      <c r="V220" s="116"/>
      <c r="W220" s="117"/>
      <c r="X220" s="118"/>
      <c r="Y220" s="119"/>
      <c r="AA220" s="4"/>
      <c r="AC220" s="113"/>
      <c r="AD220" s="114"/>
      <c r="AE220" s="99"/>
      <c r="AF220" s="4"/>
      <c r="AG220" s="115"/>
      <c r="AH220" s="116"/>
      <c r="AI220" s="117"/>
      <c r="AJ220" s="118"/>
      <c r="AK220" s="119"/>
      <c r="AM220" s="4"/>
      <c r="AO220" s="113"/>
      <c r="AP220" s="114"/>
      <c r="AQ220" s="99"/>
      <c r="AR220" s="4"/>
      <c r="AS220" s="115"/>
      <c r="AT220" s="116"/>
      <c r="AU220" s="117"/>
      <c r="AV220" s="118"/>
      <c r="AW220" s="119"/>
      <c r="AY220" s="4"/>
      <c r="BA220" s="113"/>
      <c r="BB220" s="114"/>
      <c r="BC220" s="99"/>
      <c r="BD220" s="4"/>
      <c r="BE220" s="115"/>
      <c r="BF220" s="116"/>
      <c r="BG220" s="117"/>
      <c r="BH220" s="118"/>
      <c r="BI220" s="119"/>
      <c r="BK220" s="4"/>
      <c r="BM220" s="113"/>
      <c r="BN220" s="114"/>
      <c r="BO220" s="99"/>
      <c r="BP220" s="4"/>
      <c r="BQ220" s="115"/>
      <c r="BR220" s="116"/>
      <c r="BS220" s="117"/>
      <c r="BT220" s="118"/>
      <c r="BU220" s="119"/>
      <c r="BW220" s="4"/>
      <c r="BY220" s="113"/>
      <c r="BZ220" s="114"/>
      <c r="CA220" s="99"/>
      <c r="CB220" s="4"/>
      <c r="CC220" s="115"/>
      <c r="CD220" s="116"/>
      <c r="CE220" s="117"/>
      <c r="CF220" s="118"/>
      <c r="CG220" s="119"/>
      <c r="CI220" s="4"/>
      <c r="CK220" s="113"/>
      <c r="CL220" s="114"/>
      <c r="CM220" s="99"/>
      <c r="CN220" s="4"/>
      <c r="CO220" s="115"/>
      <c r="CP220" s="116"/>
      <c r="CQ220" s="117"/>
      <c r="CR220" s="118"/>
      <c r="CS220" s="119"/>
      <c r="CU220" s="4"/>
      <c r="CW220" s="113"/>
      <c r="CX220" s="114"/>
      <c r="CY220" s="99"/>
      <c r="CZ220" s="4"/>
      <c r="DA220" s="115"/>
      <c r="DB220" s="116"/>
      <c r="DC220" s="117"/>
      <c r="DD220" s="118"/>
      <c r="DE220" s="119"/>
      <c r="DG220" s="4"/>
      <c r="DI220" s="113"/>
      <c r="DJ220" s="114"/>
      <c r="DK220" s="99"/>
      <c r="DL220" s="4"/>
      <c r="DM220" s="115"/>
      <c r="DN220" s="116"/>
      <c r="DO220" s="117"/>
      <c r="DP220" s="118"/>
      <c r="DQ220" s="119"/>
      <c r="DS220" s="4"/>
      <c r="DU220" s="113"/>
      <c r="DV220" s="114"/>
      <c r="DW220" s="99"/>
      <c r="DX220" s="4"/>
      <c r="DY220" s="115"/>
      <c r="DZ220" s="116"/>
      <c r="EA220" s="117"/>
      <c r="EB220" s="118"/>
      <c r="EC220" s="119"/>
      <c r="EE220" s="4"/>
      <c r="EG220" s="113"/>
      <c r="EH220" s="114"/>
      <c r="EI220" s="99"/>
      <c r="EJ220" s="4"/>
      <c r="EK220" s="115"/>
      <c r="EL220" s="116"/>
      <c r="EM220" s="117"/>
      <c r="EN220" s="118"/>
      <c r="EO220" s="119"/>
      <c r="EQ220" s="4"/>
      <c r="ES220" s="113"/>
      <c r="ET220" s="114"/>
      <c r="EU220" s="99"/>
      <c r="EV220" s="4"/>
      <c r="EW220" s="115"/>
      <c r="EX220" s="116"/>
      <c r="EY220" s="117"/>
      <c r="EZ220" s="118"/>
      <c r="FA220" s="119"/>
      <c r="FC220" s="4"/>
      <c r="FE220" s="113"/>
      <c r="FF220" s="114"/>
      <c r="FG220" s="99"/>
      <c r="FH220" s="4"/>
      <c r="FI220" s="115"/>
      <c r="FJ220" s="116"/>
      <c r="FK220" s="117"/>
      <c r="FL220" s="118"/>
      <c r="FM220" s="119"/>
      <c r="FO220" s="4"/>
      <c r="FQ220" s="113"/>
      <c r="FR220" s="114"/>
      <c r="FS220" s="99"/>
      <c r="FT220" s="4"/>
      <c r="FU220" s="115"/>
      <c r="FV220" s="116"/>
      <c r="FW220" s="117"/>
      <c r="FX220" s="118"/>
      <c r="FY220" s="119"/>
      <c r="GA220" s="4"/>
      <c r="GC220" s="113"/>
      <c r="GD220" s="114"/>
      <c r="GE220" s="99"/>
      <c r="GF220" s="4"/>
      <c r="GG220" s="115"/>
      <c r="GH220" s="116"/>
      <c r="GI220" s="117"/>
      <c r="GJ220" s="118"/>
      <c r="GK220" s="119"/>
      <c r="GM220" s="4"/>
      <c r="GO220" s="113"/>
      <c r="GP220" s="114"/>
      <c r="GQ220" s="99" t="str">
        <f t="shared" si="766"/>
        <v/>
      </c>
      <c r="GR220" s="100" t="str">
        <f t="shared" si="767"/>
        <v/>
      </c>
      <c r="GS220" s="115"/>
      <c r="GT220" s="116"/>
      <c r="GU220" s="117"/>
      <c r="GV220" s="118"/>
      <c r="GW220" s="119"/>
      <c r="GY220" s="4"/>
      <c r="HA220" s="113"/>
      <c r="HB220" s="114"/>
      <c r="HC220" s="293" t="str">
        <f t="shared" si="693"/>
        <v/>
      </c>
      <c r="HD220" s="293" t="str">
        <f t="shared" si="694"/>
        <v/>
      </c>
      <c r="HE220" s="115"/>
      <c r="HF220" s="116"/>
      <c r="HG220" s="117"/>
      <c r="HH220" s="118"/>
      <c r="HI220" s="119"/>
      <c r="HK220" s="4"/>
      <c r="HM220" s="113"/>
      <c r="HN220" s="114"/>
      <c r="HO220" s="293" t="str">
        <f t="shared" si="781"/>
        <v/>
      </c>
      <c r="HP220" s="293" t="str">
        <f t="shared" si="782"/>
        <v/>
      </c>
      <c r="HQ220" s="115"/>
      <c r="HR220" s="116"/>
      <c r="HS220" s="117"/>
      <c r="HT220" s="104" t="str">
        <f t="shared" si="778"/>
        <v/>
      </c>
      <c r="HU220" s="119"/>
      <c r="HW220" s="4"/>
      <c r="HY220" s="113"/>
      <c r="HZ220" s="114"/>
      <c r="IA220" s="99"/>
      <c r="IB220" s="4"/>
      <c r="IC220" s="115"/>
      <c r="ID220" s="116"/>
      <c r="IE220" s="117"/>
      <c r="IF220" s="118"/>
      <c r="IG220" s="119"/>
      <c r="II220" s="4"/>
      <c r="IK220" s="113"/>
      <c r="IL220" s="114"/>
      <c r="IM220" s="99"/>
      <c r="IN220" s="4"/>
      <c r="IO220" s="115"/>
      <c r="IP220" s="116"/>
      <c r="IQ220" s="117"/>
      <c r="IR220" s="118"/>
      <c r="IS220" s="119"/>
      <c r="IU220" s="4"/>
      <c r="IW220" s="113"/>
      <c r="IX220" s="114"/>
      <c r="IY220" s="293" t="str">
        <f t="shared" si="779"/>
        <v/>
      </c>
      <c r="IZ220" s="293" t="str">
        <f t="shared" si="780"/>
        <v/>
      </c>
      <c r="JA220" s="115"/>
      <c r="JB220" s="116"/>
      <c r="JC220" s="117"/>
      <c r="JD220" s="118"/>
      <c r="JE220" s="119"/>
      <c r="JG220" s="4"/>
      <c r="JI220" s="113"/>
      <c r="JJ220" s="114"/>
      <c r="JK220" s="99"/>
      <c r="JL220" s="4"/>
      <c r="JM220" s="115"/>
      <c r="JN220" s="116"/>
      <c r="JO220" s="117"/>
      <c r="JP220" s="118"/>
      <c r="JQ220" s="119"/>
      <c r="JS220" s="4"/>
      <c r="JU220" s="113"/>
      <c r="JV220" s="114"/>
      <c r="JW220" s="99"/>
      <c r="JX220" s="4"/>
      <c r="JY220" s="115"/>
      <c r="JZ220" s="116"/>
      <c r="KA220" s="117"/>
      <c r="KB220" s="118"/>
      <c r="KC220" s="119"/>
      <c r="KE220" s="4"/>
    </row>
    <row r="221" spans="1:291" ht="13.5" customHeight="1" x14ac:dyDescent="0.2">
      <c r="Q221" s="106"/>
      <c r="R221" s="107"/>
      <c r="S221" s="99"/>
      <c r="T221" s="4"/>
      <c r="U221" s="108"/>
      <c r="V221" s="109"/>
      <c r="W221" s="110"/>
      <c r="X221" s="104"/>
      <c r="Y221" s="111"/>
      <c r="AA221" s="4"/>
      <c r="AC221" s="106"/>
      <c r="AD221" s="107"/>
      <c r="AE221" s="99"/>
      <c r="AF221" s="4"/>
      <c r="AG221" s="108"/>
      <c r="AH221" s="109"/>
      <c r="AI221" s="110"/>
      <c r="AJ221" s="104"/>
      <c r="AK221" s="111"/>
      <c r="AM221" s="4"/>
    </row>
    <row r="222" spans="1:291" ht="13.5" customHeight="1" x14ac:dyDescent="0.2">
      <c r="Q222" s="106"/>
      <c r="R222" s="107"/>
      <c r="S222" s="99"/>
      <c r="T222" s="4"/>
      <c r="U222" s="108"/>
      <c r="V222" s="109"/>
      <c r="W222" s="110"/>
      <c r="X222" s="104"/>
      <c r="Y222" s="111"/>
      <c r="AA222" s="4"/>
      <c r="AC222" s="106"/>
      <c r="AD222" s="107"/>
      <c r="AE222" s="99"/>
      <c r="AF222" s="4"/>
      <c r="AG222" s="108"/>
      <c r="AH222" s="109"/>
      <c r="AI222" s="110"/>
      <c r="AJ222" s="104"/>
      <c r="AK222" s="111"/>
      <c r="AM222" s="4"/>
    </row>
    <row r="223" spans="1:291" ht="13.5" customHeight="1" x14ac:dyDescent="0.2">
      <c r="Q223" s="106"/>
      <c r="R223" s="107"/>
      <c r="S223" s="99"/>
      <c r="T223" s="4"/>
      <c r="U223" s="108"/>
      <c r="V223" s="109"/>
      <c r="W223" s="110"/>
      <c r="X223" s="104"/>
      <c r="Y223" s="111"/>
      <c r="AA223" s="4"/>
      <c r="AC223" s="106"/>
      <c r="AD223" s="107"/>
      <c r="AE223" s="99"/>
      <c r="AF223" s="4"/>
      <c r="AG223" s="108"/>
      <c r="AH223" s="109"/>
      <c r="AI223" s="110"/>
      <c r="AJ223" s="104"/>
      <c r="AK223" s="111"/>
      <c r="AM223" s="4"/>
    </row>
    <row r="224" spans="1:291" ht="13.5" customHeight="1" x14ac:dyDescent="0.2">
      <c r="Q224" s="106"/>
      <c r="R224" s="107"/>
      <c r="S224" s="99"/>
      <c r="T224" s="4"/>
      <c r="U224" s="108"/>
      <c r="V224" s="109"/>
      <c r="W224" s="110"/>
      <c r="X224" s="104"/>
      <c r="Y224" s="111"/>
      <c r="AA224" s="4"/>
      <c r="AC224" s="106"/>
      <c r="AD224" s="107"/>
      <c r="AE224" s="99"/>
      <c r="AF224" s="4"/>
      <c r="AG224" s="108"/>
      <c r="AH224" s="109"/>
      <c r="AI224" s="110"/>
      <c r="AJ224" s="104"/>
      <c r="AK224" s="111"/>
      <c r="AM224" s="4"/>
    </row>
    <row r="225" spans="17:39" ht="13.5" customHeight="1" x14ac:dyDescent="0.2">
      <c r="Q225" s="106"/>
      <c r="R225" s="107"/>
      <c r="S225" s="99"/>
      <c r="T225" s="4"/>
      <c r="U225" s="108"/>
      <c r="V225" s="109"/>
      <c r="W225" s="110"/>
      <c r="X225" s="104"/>
      <c r="Y225" s="111"/>
      <c r="AA225" s="4"/>
      <c r="AC225" s="106"/>
      <c r="AD225" s="107"/>
      <c r="AE225" s="99"/>
      <c r="AF225" s="4"/>
      <c r="AG225" s="108"/>
      <c r="AH225" s="109"/>
      <c r="AI225" s="110"/>
      <c r="AJ225" s="104"/>
      <c r="AK225" s="111"/>
      <c r="AM225" s="4"/>
    </row>
    <row r="226" spans="17:39" ht="13.5" customHeight="1" x14ac:dyDescent="0.2">
      <c r="Q226" s="106"/>
      <c r="R226" s="107"/>
      <c r="S226" s="99"/>
      <c r="T226" s="4"/>
      <c r="U226" s="108"/>
      <c r="V226" s="109"/>
      <c r="W226" s="110"/>
      <c r="X226" s="104"/>
      <c r="Y226" s="111"/>
      <c r="AA226" s="4"/>
      <c r="AC226" s="106"/>
      <c r="AD226" s="107"/>
      <c r="AE226" s="99"/>
      <c r="AF226" s="4"/>
      <c r="AG226" s="108"/>
      <c r="AH226" s="109"/>
      <c r="AI226" s="110"/>
      <c r="AJ226" s="104"/>
      <c r="AK226" s="111"/>
      <c r="AM226" s="4"/>
    </row>
    <row r="227" spans="17:39" ht="13.5" customHeight="1" x14ac:dyDescent="0.2">
      <c r="Q227" s="106"/>
      <c r="R227" s="107"/>
      <c r="S227" s="99"/>
      <c r="T227" s="4"/>
      <c r="U227" s="108"/>
      <c r="V227" s="109"/>
      <c r="W227" s="110"/>
      <c r="X227" s="104"/>
      <c r="Y227" s="111"/>
      <c r="AA227" s="4"/>
      <c r="AC227" s="106"/>
      <c r="AD227" s="107"/>
      <c r="AE227" s="99"/>
      <c r="AF227" s="4"/>
      <c r="AG227" s="108"/>
      <c r="AH227" s="109"/>
      <c r="AI227" s="110"/>
      <c r="AJ227" s="104"/>
      <c r="AK227" s="111"/>
      <c r="AM227" s="4"/>
    </row>
    <row r="228" spans="17:39" ht="13.5" customHeight="1" x14ac:dyDescent="0.2">
      <c r="Q228" s="106"/>
      <c r="R228" s="107"/>
      <c r="S228" s="99"/>
      <c r="T228" s="4"/>
      <c r="U228" s="108"/>
      <c r="V228" s="109"/>
      <c r="W228" s="110"/>
      <c r="X228" s="104"/>
      <c r="Y228" s="111"/>
      <c r="AA228" s="4"/>
      <c r="AC228" s="106"/>
      <c r="AD228" s="107"/>
      <c r="AE228" s="99"/>
      <c r="AF228" s="4"/>
      <c r="AG228" s="108"/>
      <c r="AH228" s="109"/>
      <c r="AI228" s="110"/>
      <c r="AJ228" s="104"/>
      <c r="AK228" s="111"/>
      <c r="AM228" s="4"/>
    </row>
    <row r="229" spans="17:39" ht="13.5" customHeight="1" x14ac:dyDescent="0.2">
      <c r="Q229" s="106"/>
      <c r="R229" s="107"/>
      <c r="S229" s="99"/>
      <c r="T229" s="4"/>
      <c r="U229" s="108"/>
      <c r="V229" s="109"/>
      <c r="W229" s="110"/>
      <c r="X229" s="104"/>
      <c r="Y229" s="111"/>
      <c r="AA229" s="4"/>
      <c r="AC229" s="106"/>
      <c r="AD229" s="107"/>
      <c r="AE229" s="99"/>
      <c r="AF229" s="4"/>
      <c r="AG229" s="108"/>
      <c r="AH229" s="109"/>
      <c r="AI229" s="110"/>
      <c r="AJ229" s="104"/>
      <c r="AK229" s="111"/>
      <c r="AM229" s="4"/>
    </row>
    <row r="230" spans="17:39" ht="13.5" customHeight="1" x14ac:dyDescent="0.2">
      <c r="Q230" s="106"/>
      <c r="R230" s="107"/>
      <c r="S230" s="99"/>
      <c r="T230" s="4"/>
      <c r="U230" s="108"/>
      <c r="V230" s="109"/>
      <c r="W230" s="110"/>
      <c r="X230" s="104"/>
      <c r="Y230" s="111"/>
      <c r="AA230" s="4"/>
      <c r="AC230" s="106"/>
      <c r="AD230" s="107"/>
      <c r="AE230" s="99"/>
      <c r="AF230" s="4"/>
      <c r="AG230" s="108"/>
      <c r="AH230" s="109"/>
      <c r="AI230" s="110"/>
      <c r="AJ230" s="104"/>
      <c r="AK230" s="111"/>
      <c r="AM230" s="4"/>
    </row>
    <row r="231" spans="17:39" ht="13.5" customHeight="1" x14ac:dyDescent="0.2">
      <c r="Q231" s="106"/>
      <c r="R231" s="107"/>
      <c r="S231" s="99"/>
      <c r="T231" s="4"/>
      <c r="U231" s="108"/>
      <c r="V231" s="109"/>
      <c r="W231" s="110"/>
      <c r="X231" s="104"/>
      <c r="Y231" s="111"/>
      <c r="AA231" s="4"/>
      <c r="AC231" s="106"/>
      <c r="AD231" s="107"/>
      <c r="AE231" s="99"/>
      <c r="AF231" s="4"/>
      <c r="AG231" s="108"/>
      <c r="AH231" s="109"/>
      <c r="AI231" s="110"/>
      <c r="AJ231" s="104"/>
      <c r="AK231" s="111"/>
      <c r="AM231" s="4"/>
    </row>
    <row r="232" spans="17:39" ht="13.5" customHeight="1" x14ac:dyDescent="0.2">
      <c r="Q232" s="106"/>
      <c r="R232" s="107"/>
      <c r="S232" s="99"/>
      <c r="T232" s="4"/>
      <c r="U232" s="108"/>
      <c r="V232" s="109"/>
      <c r="W232" s="110"/>
      <c r="X232" s="104"/>
      <c r="Y232" s="111"/>
      <c r="AA232" s="4"/>
      <c r="AC232" s="106"/>
      <c r="AD232" s="107"/>
      <c r="AE232" s="99"/>
      <c r="AF232" s="4"/>
      <c r="AG232" s="108"/>
      <c r="AH232" s="109"/>
      <c r="AI232" s="110"/>
      <c r="AJ232" s="104"/>
      <c r="AK232" s="111"/>
      <c r="AM232" s="4"/>
    </row>
    <row r="233" spans="17:39" ht="13.5" customHeight="1" x14ac:dyDescent="0.2">
      <c r="Q233" s="106"/>
      <c r="R233" s="107"/>
      <c r="S233" s="99"/>
      <c r="T233" s="4"/>
      <c r="U233" s="108"/>
      <c r="V233" s="109"/>
      <c r="W233" s="110"/>
      <c r="X233" s="104"/>
      <c r="Y233" s="111"/>
      <c r="AA233" s="4"/>
      <c r="AC233" s="106"/>
      <c r="AD233" s="107"/>
      <c r="AE233" s="99"/>
      <c r="AF233" s="4"/>
      <c r="AG233" s="108"/>
      <c r="AH233" s="109"/>
      <c r="AI233" s="110"/>
      <c r="AJ233" s="104"/>
      <c r="AK233" s="111"/>
      <c r="AM233" s="4"/>
    </row>
    <row r="234" spans="17:39" ht="13.5" customHeight="1" x14ac:dyDescent="0.2">
      <c r="Q234" s="106"/>
      <c r="R234" s="107"/>
      <c r="S234" s="99"/>
      <c r="T234" s="4"/>
      <c r="U234" s="108"/>
      <c r="V234" s="109"/>
      <c r="W234" s="110"/>
      <c r="X234" s="104"/>
      <c r="Y234" s="111"/>
      <c r="AA234" s="4"/>
      <c r="AC234" s="106"/>
      <c r="AD234" s="107"/>
      <c r="AE234" s="99"/>
      <c r="AF234" s="4"/>
      <c r="AG234" s="108"/>
      <c r="AH234" s="109"/>
      <c r="AI234" s="110"/>
      <c r="AJ234" s="104"/>
      <c r="AK234" s="111"/>
      <c r="AM234" s="4"/>
    </row>
    <row r="235" spans="17:39" ht="13.5" customHeight="1" x14ac:dyDescent="0.2">
      <c r="Q235" s="106"/>
      <c r="R235" s="107"/>
      <c r="S235" s="99"/>
      <c r="T235" s="4"/>
      <c r="U235" s="108"/>
      <c r="V235" s="109"/>
      <c r="W235" s="110"/>
      <c r="X235" s="104"/>
      <c r="Y235" s="111"/>
      <c r="AA235" s="4"/>
      <c r="AC235" s="106"/>
      <c r="AD235" s="107"/>
      <c r="AE235" s="99"/>
      <c r="AF235" s="4"/>
      <c r="AG235" s="108"/>
      <c r="AH235" s="109"/>
      <c r="AI235" s="110"/>
      <c r="AJ235" s="104"/>
      <c r="AK235" s="111"/>
      <c r="AM235" s="4"/>
    </row>
    <row r="236" spans="17:39" ht="13.5" customHeight="1" x14ac:dyDescent="0.2">
      <c r="Q236" s="106"/>
      <c r="R236" s="107"/>
      <c r="S236" s="99"/>
      <c r="T236" s="4"/>
      <c r="U236" s="108"/>
      <c r="V236" s="109"/>
      <c r="W236" s="110"/>
      <c r="X236" s="104"/>
      <c r="Y236" s="111"/>
      <c r="AA236" s="4"/>
      <c r="AC236" s="106"/>
      <c r="AD236" s="107"/>
      <c r="AE236" s="99"/>
      <c r="AF236" s="4"/>
      <c r="AG236" s="108"/>
      <c r="AH236" s="109"/>
      <c r="AI236" s="110"/>
      <c r="AJ236" s="104"/>
      <c r="AK236" s="111"/>
      <c r="AM236" s="4"/>
    </row>
    <row r="237" spans="17:39" ht="13.5" customHeight="1" x14ac:dyDescent="0.2">
      <c r="Q237" s="106"/>
      <c r="R237" s="107"/>
      <c r="S237" s="99"/>
      <c r="T237" s="4"/>
      <c r="U237" s="108"/>
      <c r="V237" s="109"/>
      <c r="W237" s="110"/>
      <c r="X237" s="104"/>
      <c r="Y237" s="111"/>
      <c r="AA237" s="4"/>
      <c r="AC237" s="106"/>
      <c r="AD237" s="107"/>
      <c r="AE237" s="99"/>
      <c r="AF237" s="4"/>
      <c r="AG237" s="108"/>
      <c r="AH237" s="109"/>
      <c r="AI237" s="110"/>
      <c r="AJ237" s="104"/>
      <c r="AK237" s="111"/>
      <c r="AM237" s="4"/>
    </row>
    <row r="238" spans="17:39" ht="13.5" customHeight="1" x14ac:dyDescent="0.2">
      <c r="Q238" s="106"/>
      <c r="R238" s="107"/>
      <c r="S238" s="99"/>
      <c r="T238" s="4"/>
      <c r="U238" s="108"/>
      <c r="V238" s="109"/>
      <c r="W238" s="110"/>
      <c r="X238" s="104"/>
      <c r="Y238" s="111"/>
      <c r="AA238" s="4"/>
      <c r="AC238" s="106"/>
      <c r="AD238" s="107"/>
      <c r="AE238" s="99"/>
      <c r="AF238" s="4"/>
      <c r="AG238" s="108"/>
      <c r="AH238" s="109"/>
      <c r="AI238" s="110"/>
      <c r="AJ238" s="104"/>
      <c r="AK238" s="111"/>
      <c r="AM238" s="4"/>
    </row>
    <row r="239" spans="17:39" ht="13.5" customHeight="1" x14ac:dyDescent="0.2">
      <c r="Q239" s="106"/>
      <c r="R239" s="107"/>
      <c r="S239" s="99"/>
      <c r="T239" s="4"/>
      <c r="U239" s="108"/>
      <c r="V239" s="109"/>
      <c r="W239" s="110"/>
      <c r="X239" s="104"/>
      <c r="Y239" s="111"/>
      <c r="AA239" s="4"/>
      <c r="AC239" s="106"/>
      <c r="AD239" s="107"/>
      <c r="AE239" s="99"/>
      <c r="AF239" s="4"/>
      <c r="AG239" s="108"/>
      <c r="AH239" s="109"/>
      <c r="AI239" s="110"/>
      <c r="AJ239" s="104"/>
      <c r="AK239" s="111"/>
      <c r="AM239" s="4"/>
    </row>
    <row r="240" spans="17:39" ht="13.5" customHeight="1" x14ac:dyDescent="0.2">
      <c r="Q240" s="106"/>
      <c r="R240" s="107"/>
      <c r="S240" s="99"/>
      <c r="T240" s="4"/>
      <c r="U240" s="108"/>
      <c r="V240" s="109"/>
      <c r="W240" s="110"/>
      <c r="X240" s="104"/>
      <c r="Y240" s="111"/>
      <c r="AA240" s="4"/>
      <c r="AC240" s="106"/>
      <c r="AD240" s="107"/>
      <c r="AE240" s="99"/>
      <c r="AF240" s="4"/>
      <c r="AG240" s="108"/>
      <c r="AH240" s="109"/>
      <c r="AI240" s="110"/>
      <c r="AJ240" s="104"/>
      <c r="AK240" s="111"/>
      <c r="AM240" s="4"/>
    </row>
    <row r="241" spans="17:39" ht="13.5" customHeight="1" x14ac:dyDescent="0.2">
      <c r="Q241" s="106"/>
      <c r="R241" s="107"/>
      <c r="S241" s="99"/>
      <c r="T241" s="4"/>
      <c r="U241" s="108"/>
      <c r="V241" s="109"/>
      <c r="W241" s="110"/>
      <c r="X241" s="104"/>
      <c r="Y241" s="111"/>
      <c r="AA241" s="4"/>
      <c r="AC241" s="106"/>
      <c r="AD241" s="107"/>
      <c r="AE241" s="99"/>
      <c r="AF241" s="4"/>
      <c r="AG241" s="108"/>
      <c r="AH241" s="109"/>
      <c r="AI241" s="110"/>
      <c r="AJ241" s="104"/>
      <c r="AK241" s="111"/>
      <c r="AM241" s="4"/>
    </row>
    <row r="242" spans="17:39" ht="13.5" customHeight="1" x14ac:dyDescent="0.2">
      <c r="Q242" s="106"/>
      <c r="R242" s="107"/>
      <c r="S242" s="99"/>
      <c r="T242" s="4"/>
      <c r="U242" s="108"/>
      <c r="V242" s="109"/>
      <c r="W242" s="110"/>
      <c r="X242" s="104"/>
      <c r="Y242" s="111"/>
      <c r="AA242" s="4"/>
      <c r="AC242" s="106"/>
      <c r="AD242" s="107"/>
      <c r="AE242" s="99"/>
      <c r="AF242" s="4"/>
      <c r="AG242" s="108"/>
      <c r="AH242" s="109"/>
      <c r="AI242" s="110"/>
      <c r="AJ242" s="104"/>
      <c r="AK242" s="111"/>
      <c r="AM242" s="4"/>
    </row>
    <row r="243" spans="17:39" ht="13.5" customHeight="1" x14ac:dyDescent="0.2">
      <c r="Q243" s="106"/>
      <c r="R243" s="107"/>
      <c r="S243" s="99"/>
      <c r="T243" s="4"/>
      <c r="U243" s="108"/>
      <c r="V243" s="109"/>
      <c r="W243" s="110"/>
      <c r="X243" s="104"/>
      <c r="Y243" s="111"/>
      <c r="AA243" s="4"/>
      <c r="AC243" s="106"/>
      <c r="AD243" s="107"/>
      <c r="AE243" s="99"/>
      <c r="AF243" s="4"/>
      <c r="AG243" s="108"/>
      <c r="AH243" s="109"/>
      <c r="AI243" s="110"/>
      <c r="AJ243" s="104"/>
      <c r="AK243" s="111"/>
      <c r="AM243" s="4"/>
    </row>
    <row r="244" spans="17:39" ht="13.5" customHeight="1" x14ac:dyDescent="0.2">
      <c r="Q244" s="106"/>
      <c r="R244" s="107"/>
      <c r="S244" s="99"/>
      <c r="T244" s="4"/>
      <c r="U244" s="108"/>
      <c r="V244" s="109"/>
      <c r="W244" s="110"/>
      <c r="X244" s="104"/>
      <c r="Y244" s="111"/>
      <c r="AA244" s="4"/>
      <c r="AC244" s="106"/>
      <c r="AD244" s="107"/>
      <c r="AE244" s="99"/>
      <c r="AF244" s="4"/>
      <c r="AG244" s="108"/>
      <c r="AH244" s="109"/>
      <c r="AI244" s="110"/>
      <c r="AJ244" s="104"/>
      <c r="AK244" s="111"/>
      <c r="AM244" s="4"/>
    </row>
    <row r="245" spans="17:39" ht="13.5" customHeight="1" x14ac:dyDescent="0.2">
      <c r="Q245" s="106"/>
      <c r="R245" s="107"/>
      <c r="S245" s="99"/>
      <c r="T245" s="4"/>
      <c r="U245" s="108"/>
      <c r="V245" s="109"/>
      <c r="W245" s="110"/>
      <c r="X245" s="104"/>
      <c r="Y245" s="111"/>
      <c r="AA245" s="4"/>
      <c r="AC245" s="106"/>
      <c r="AD245" s="107"/>
      <c r="AE245" s="99"/>
      <c r="AF245" s="4"/>
      <c r="AG245" s="108"/>
      <c r="AH245" s="109"/>
      <c r="AI245" s="110"/>
      <c r="AJ245" s="104"/>
      <c r="AK245" s="111"/>
      <c r="AM245" s="4"/>
    </row>
    <row r="246" spans="17:39" ht="13.5" customHeight="1" x14ac:dyDescent="0.2">
      <c r="Q246" s="106"/>
      <c r="R246" s="107"/>
      <c r="S246" s="99"/>
      <c r="T246" s="4"/>
      <c r="U246" s="108"/>
      <c r="V246" s="109"/>
      <c r="W246" s="110"/>
      <c r="X246" s="104"/>
      <c r="Y246" s="111"/>
      <c r="AA246" s="4"/>
      <c r="AC246" s="106"/>
      <c r="AD246" s="107"/>
      <c r="AE246" s="99"/>
      <c r="AF246" s="4"/>
      <c r="AG246" s="108"/>
      <c r="AH246" s="109"/>
      <c r="AI246" s="110"/>
      <c r="AJ246" s="104"/>
      <c r="AK246" s="111"/>
      <c r="AM246" s="4"/>
    </row>
    <row r="247" spans="17:39" ht="13.5" customHeight="1" x14ac:dyDescent="0.2">
      <c r="Q247" s="106"/>
      <c r="R247" s="107"/>
      <c r="S247" s="99"/>
      <c r="T247" s="4"/>
      <c r="U247" s="108"/>
      <c r="V247" s="109"/>
      <c r="W247" s="110"/>
      <c r="X247" s="104"/>
      <c r="Y247" s="111"/>
      <c r="AA247" s="4"/>
      <c r="AC247" s="106"/>
      <c r="AD247" s="107"/>
      <c r="AE247" s="99"/>
      <c r="AF247" s="4"/>
      <c r="AG247" s="108"/>
      <c r="AH247" s="109"/>
      <c r="AI247" s="110"/>
      <c r="AJ247" s="104"/>
      <c r="AK247" s="111"/>
      <c r="AM247" s="4"/>
    </row>
    <row r="248" spans="17:39" ht="13.5" customHeight="1" x14ac:dyDescent="0.2">
      <c r="Q248" s="106"/>
      <c r="R248" s="107"/>
      <c r="S248" s="99"/>
      <c r="T248" s="4"/>
      <c r="U248" s="108"/>
      <c r="V248" s="109"/>
      <c r="W248" s="110"/>
      <c r="X248" s="104"/>
      <c r="Y248" s="111"/>
      <c r="AA248" s="4"/>
      <c r="AC248" s="106"/>
      <c r="AD248" s="107"/>
      <c r="AE248" s="99"/>
      <c r="AF248" s="4"/>
      <c r="AG248" s="108"/>
      <c r="AH248" s="109"/>
      <c r="AI248" s="110"/>
      <c r="AJ248" s="104"/>
      <c r="AK248" s="111"/>
      <c r="AM248" s="4"/>
    </row>
    <row r="249" spans="17:39" ht="13.5" customHeight="1" x14ac:dyDescent="0.2">
      <c r="Q249" s="106"/>
      <c r="R249" s="107"/>
      <c r="S249" s="99"/>
      <c r="T249" s="4"/>
      <c r="U249" s="108"/>
      <c r="V249" s="109"/>
      <c r="W249" s="110"/>
      <c r="X249" s="104"/>
      <c r="Y249" s="111"/>
      <c r="AA249" s="4"/>
      <c r="AC249" s="106"/>
      <c r="AD249" s="107"/>
      <c r="AE249" s="99"/>
      <c r="AF249" s="4"/>
      <c r="AG249" s="108"/>
      <c r="AH249" s="109"/>
      <c r="AI249" s="110"/>
      <c r="AJ249" s="104"/>
      <c r="AK249" s="111"/>
      <c r="AM249" s="4"/>
    </row>
    <row r="250" spans="17:39" ht="13.5" customHeight="1" x14ac:dyDescent="0.2">
      <c r="Q250" s="106"/>
      <c r="R250" s="107"/>
      <c r="S250" s="99"/>
      <c r="T250" s="4"/>
      <c r="U250" s="108"/>
      <c r="V250" s="109"/>
      <c r="W250" s="110"/>
      <c r="X250" s="104"/>
      <c r="Y250" s="111"/>
      <c r="AA250" s="4"/>
      <c r="AC250" s="106"/>
      <c r="AD250" s="107"/>
      <c r="AE250" s="99"/>
      <c r="AF250" s="4"/>
      <c r="AG250" s="108"/>
      <c r="AH250" s="109"/>
      <c r="AI250" s="110"/>
      <c r="AJ250" s="104"/>
      <c r="AK250" s="111"/>
      <c r="AM250" s="4"/>
    </row>
    <row r="251" spans="17:39" ht="13.5" customHeight="1" x14ac:dyDescent="0.2">
      <c r="Q251" s="106"/>
      <c r="R251" s="107"/>
      <c r="S251" s="99"/>
      <c r="T251" s="4"/>
      <c r="U251" s="108"/>
      <c r="V251" s="109"/>
      <c r="W251" s="110"/>
      <c r="X251" s="104"/>
      <c r="Y251" s="111"/>
      <c r="AA251" s="4"/>
      <c r="AC251" s="106"/>
      <c r="AD251" s="107"/>
      <c r="AE251" s="99"/>
      <c r="AF251" s="4"/>
      <c r="AG251" s="108"/>
      <c r="AH251" s="109"/>
      <c r="AI251" s="110"/>
      <c r="AJ251" s="104"/>
      <c r="AK251" s="111"/>
      <c r="AM251" s="4"/>
    </row>
    <row r="252" spans="17:39" ht="13.5" customHeight="1" x14ac:dyDescent="0.2">
      <c r="Q252" s="106"/>
      <c r="R252" s="107"/>
      <c r="S252" s="99"/>
      <c r="T252" s="4"/>
      <c r="U252" s="108"/>
      <c r="V252" s="109"/>
      <c r="W252" s="110"/>
      <c r="X252" s="104"/>
      <c r="Y252" s="111"/>
      <c r="AA252" s="4"/>
      <c r="AC252" s="106"/>
      <c r="AD252" s="107"/>
      <c r="AE252" s="99"/>
      <c r="AF252" s="4"/>
      <c r="AG252" s="108"/>
      <c r="AH252" s="109"/>
      <c r="AI252" s="110"/>
      <c r="AJ252" s="104"/>
      <c r="AK252" s="111"/>
      <c r="AM252" s="4"/>
    </row>
    <row r="253" spans="17:39" ht="13.5" customHeight="1" x14ac:dyDescent="0.2">
      <c r="Q253" s="106"/>
      <c r="R253" s="107"/>
      <c r="S253" s="99"/>
      <c r="T253" s="4"/>
      <c r="U253" s="108"/>
      <c r="V253" s="109"/>
      <c r="W253" s="110"/>
      <c r="X253" s="104"/>
      <c r="Y253" s="111"/>
      <c r="AA253" s="4"/>
      <c r="AC253" s="106"/>
      <c r="AD253" s="107"/>
      <c r="AE253" s="99"/>
      <c r="AF253" s="4"/>
      <c r="AG253" s="108"/>
      <c r="AH253" s="109"/>
      <c r="AI253" s="110"/>
      <c r="AJ253" s="104"/>
      <c r="AK253" s="111"/>
      <c r="AM253" s="4"/>
    </row>
    <row r="254" spans="17:39" ht="13.5" customHeight="1" x14ac:dyDescent="0.2">
      <c r="Q254" s="106"/>
      <c r="R254" s="107"/>
      <c r="S254" s="99"/>
      <c r="T254" s="4"/>
      <c r="U254" s="108"/>
      <c r="V254" s="109"/>
      <c r="W254" s="110"/>
      <c r="X254" s="104"/>
      <c r="Y254" s="111"/>
      <c r="AA254" s="4"/>
      <c r="AC254" s="106"/>
      <c r="AD254" s="107"/>
      <c r="AE254" s="99"/>
      <c r="AF254" s="4"/>
      <c r="AG254" s="108"/>
      <c r="AH254" s="109"/>
      <c r="AI254" s="110"/>
      <c r="AJ254" s="104"/>
      <c r="AK254" s="111"/>
      <c r="AM254" s="4"/>
    </row>
    <row r="255" spans="17:39" ht="13.5" customHeight="1" x14ac:dyDescent="0.2">
      <c r="Q255" s="106"/>
      <c r="R255" s="107"/>
      <c r="S255" s="99"/>
      <c r="T255" s="4"/>
      <c r="U255" s="108"/>
      <c r="V255" s="109"/>
      <c r="W255" s="110"/>
      <c r="X255" s="104"/>
      <c r="Y255" s="111"/>
      <c r="AA255" s="4"/>
      <c r="AC255" s="106"/>
      <c r="AD255" s="107"/>
      <c r="AE255" s="99"/>
      <c r="AF255" s="4"/>
      <c r="AG255" s="108"/>
      <c r="AH255" s="109"/>
      <c r="AI255" s="110"/>
      <c r="AJ255" s="104"/>
      <c r="AK255" s="111"/>
      <c r="AM255" s="4"/>
    </row>
    <row r="256" spans="17:39" ht="13.5" customHeight="1" x14ac:dyDescent="0.2">
      <c r="Q256" s="106"/>
      <c r="R256" s="107"/>
      <c r="S256" s="99"/>
      <c r="T256" s="4"/>
      <c r="U256" s="108"/>
      <c r="V256" s="109"/>
      <c r="W256" s="110"/>
      <c r="X256" s="104"/>
      <c r="Y256" s="111"/>
      <c r="AA256" s="4"/>
      <c r="AC256" s="106"/>
      <c r="AD256" s="107"/>
      <c r="AE256" s="99"/>
      <c r="AF256" s="4"/>
      <c r="AG256" s="108"/>
      <c r="AH256" s="109"/>
      <c r="AI256" s="110"/>
      <c r="AJ256" s="104"/>
      <c r="AK256" s="111"/>
      <c r="AM256" s="4"/>
    </row>
    <row r="257" spans="17:39" ht="13.5" customHeight="1" x14ac:dyDescent="0.2">
      <c r="Q257" s="106"/>
      <c r="R257" s="107"/>
      <c r="S257" s="99"/>
      <c r="T257" s="4"/>
      <c r="U257" s="108"/>
      <c r="V257" s="109"/>
      <c r="W257" s="110"/>
      <c r="X257" s="104"/>
      <c r="Y257" s="111"/>
      <c r="AA257" s="4"/>
      <c r="AC257" s="106"/>
      <c r="AD257" s="107"/>
      <c r="AE257" s="99"/>
      <c r="AF257" s="4"/>
      <c r="AG257" s="108"/>
      <c r="AH257" s="109"/>
      <c r="AI257" s="110"/>
      <c r="AJ257" s="104"/>
      <c r="AK257" s="111"/>
      <c r="AM257" s="4"/>
    </row>
    <row r="258" spans="17:39" ht="13.5" customHeight="1" x14ac:dyDescent="0.2">
      <c r="Q258" s="106"/>
      <c r="R258" s="107"/>
      <c r="S258" s="99"/>
      <c r="T258" s="4"/>
      <c r="U258" s="108"/>
      <c r="V258" s="109"/>
      <c r="W258" s="110"/>
      <c r="X258" s="104"/>
      <c r="Y258" s="111"/>
      <c r="AA258" s="4"/>
      <c r="AC258" s="106"/>
      <c r="AD258" s="107"/>
      <c r="AE258" s="99"/>
      <c r="AF258" s="4"/>
      <c r="AG258" s="108"/>
      <c r="AH258" s="109"/>
      <c r="AI258" s="110"/>
      <c r="AJ258" s="104"/>
      <c r="AK258" s="111"/>
      <c r="AM258" s="4"/>
    </row>
    <row r="259" spans="17:39" ht="13.5" customHeight="1" x14ac:dyDescent="0.2">
      <c r="Q259" s="106"/>
      <c r="R259" s="107"/>
      <c r="S259" s="99"/>
      <c r="T259" s="4"/>
      <c r="U259" s="108"/>
      <c r="V259" s="109"/>
      <c r="W259" s="110"/>
      <c r="X259" s="104"/>
      <c r="Y259" s="111"/>
      <c r="AA259" s="4"/>
      <c r="AC259" s="106"/>
      <c r="AD259" s="107"/>
      <c r="AE259" s="99"/>
      <c r="AF259" s="4"/>
      <c r="AG259" s="108"/>
      <c r="AH259" s="109"/>
      <c r="AI259" s="110"/>
      <c r="AJ259" s="104"/>
      <c r="AK259" s="111"/>
      <c r="AM259" s="4"/>
    </row>
    <row r="260" spans="17:39" ht="13.5" customHeight="1" x14ac:dyDescent="0.2">
      <c r="Q260" s="106"/>
      <c r="R260" s="107"/>
      <c r="S260" s="99"/>
      <c r="T260" s="4"/>
      <c r="U260" s="108"/>
      <c r="V260" s="109"/>
      <c r="W260" s="110"/>
      <c r="X260" s="104"/>
      <c r="Y260" s="111"/>
      <c r="AA260" s="4"/>
      <c r="AC260" s="106"/>
      <c r="AD260" s="107"/>
      <c r="AE260" s="99"/>
      <c r="AF260" s="4"/>
      <c r="AG260" s="108"/>
      <c r="AH260" s="109"/>
      <c r="AI260" s="110"/>
      <c r="AJ260" s="104"/>
      <c r="AK260" s="111"/>
      <c r="AM260" s="4"/>
    </row>
    <row r="261" spans="17:39" ht="13.5" customHeight="1" x14ac:dyDescent="0.2">
      <c r="Q261" s="106"/>
      <c r="R261" s="107"/>
      <c r="S261" s="99"/>
      <c r="T261" s="4"/>
      <c r="U261" s="108"/>
      <c r="V261" s="109"/>
      <c r="W261" s="110"/>
      <c r="X261" s="104"/>
      <c r="Y261" s="111"/>
      <c r="AA261" s="4"/>
      <c r="AC261" s="106"/>
      <c r="AD261" s="107"/>
      <c r="AE261" s="99"/>
      <c r="AF261" s="4"/>
      <c r="AG261" s="108"/>
      <c r="AH261" s="109"/>
      <c r="AI261" s="110"/>
      <c r="AJ261" s="104"/>
      <c r="AK261" s="111"/>
      <c r="AM261" s="4"/>
    </row>
    <row r="275" spans="43:43" ht="13.5" customHeight="1" x14ac:dyDescent="0.2">
      <c r="AQ275" s="2" t="s">
        <v>286</v>
      </c>
    </row>
    <row r="276" spans="43:43" ht="13.5" customHeight="1" x14ac:dyDescent="0.2">
      <c r="AQ276" s="2" t="s">
        <v>286</v>
      </c>
    </row>
    <row r="277" spans="43:43" ht="13.5" customHeight="1" x14ac:dyDescent="0.2">
      <c r="AQ277" s="2" t="s">
        <v>286</v>
      </c>
    </row>
  </sheetData>
  <sortState xmlns:xlrd2="http://schemas.microsoft.com/office/spreadsheetml/2017/richdata2" ref="A15:KF190">
    <sortCondition ref="B15:B190"/>
  </sortState>
  <conditionalFormatting sqref="N11:N97">
    <cfRule type="containsText" dxfId="31" priority="96" operator="containsText" text="!">
      <formula>NOT(ISERROR(SEARCH("!",N11)))</formula>
    </cfRule>
  </conditionalFormatting>
  <conditionalFormatting sqref="N171:N220">
    <cfRule type="containsText" dxfId="30" priority="98" operator="containsText" text="!">
      <formula>NOT(ISERROR(SEARCH("!",N171)))</formula>
    </cfRule>
  </conditionalFormatting>
  <conditionalFormatting sqref="O98 N100:N103 N105:N169 O170">
    <cfRule type="containsText" dxfId="29" priority="186" operator="containsText" text="!">
      <formula>NOT(ISERROR(SEARCH("!",N98)))</formula>
    </cfRule>
  </conditionalFormatting>
  <conditionalFormatting sqref="Z11:Z261">
    <cfRule type="containsText" dxfId="28" priority="91" operator="containsText" text="!">
      <formula>NOT(ISERROR(SEARCH("!",Z11)))</formula>
    </cfRule>
  </conditionalFormatting>
  <conditionalFormatting sqref="AL11:AL124">
    <cfRule type="containsText" dxfId="27" priority="86" operator="containsText" text="!">
      <formula>NOT(ISERROR(SEARCH("!",AL11)))</formula>
    </cfRule>
  </conditionalFormatting>
  <conditionalFormatting sqref="AL126:AL261">
    <cfRule type="containsText" dxfId="26" priority="88" operator="containsText" text="!">
      <formula>NOT(ISERROR(SEARCH("!",AL126)))</formula>
    </cfRule>
  </conditionalFormatting>
  <conditionalFormatting sqref="AX11:AX15">
    <cfRule type="containsText" dxfId="25" priority="81" operator="containsText" text="!">
      <formula>NOT(ISERROR(SEARCH("!",AX11)))</formula>
    </cfRule>
  </conditionalFormatting>
  <conditionalFormatting sqref="AX17:AX53 AX55:AX114">
    <cfRule type="containsText" dxfId="24" priority="82" operator="containsText" text="!">
      <formula>NOT(ISERROR(SEARCH("!",AX17)))</formula>
    </cfRule>
  </conditionalFormatting>
  <conditionalFormatting sqref="AX116:AX220">
    <cfRule type="containsText" dxfId="23" priority="83" operator="containsText" text="!">
      <formula>NOT(ISERROR(SEARCH("!",AX116)))</formula>
    </cfRule>
  </conditionalFormatting>
  <conditionalFormatting sqref="BJ11:BJ220">
    <cfRule type="containsText" dxfId="22" priority="76" operator="containsText" text="!">
      <formula>NOT(ISERROR(SEARCH("!",BJ11)))</formula>
    </cfRule>
  </conditionalFormatting>
  <conditionalFormatting sqref="BV11:BV50">
    <cfRule type="containsText" dxfId="21" priority="71" operator="containsText" text="!">
      <formula>NOT(ISERROR(SEARCH("!",BV11)))</formula>
    </cfRule>
  </conditionalFormatting>
  <conditionalFormatting sqref="BV52:BV98 BV100:BV220">
    <cfRule type="containsText" dxfId="20" priority="72" operator="containsText" text="!">
      <formula>NOT(ISERROR(SEARCH("!",BV52)))</formula>
    </cfRule>
  </conditionalFormatting>
  <conditionalFormatting sqref="CH11:CH220">
    <cfRule type="containsText" dxfId="19" priority="66" operator="containsText" text="!">
      <formula>NOT(ISERROR(SEARCH("!",CH11)))</formula>
    </cfRule>
  </conditionalFormatting>
  <conditionalFormatting sqref="CT11:CT220">
    <cfRule type="containsText" dxfId="18" priority="61" operator="containsText" text="!">
      <formula>NOT(ISERROR(SEARCH("!",CT11)))</formula>
    </cfRule>
  </conditionalFormatting>
  <conditionalFormatting sqref="DF11:DF220">
    <cfRule type="containsText" dxfId="17" priority="56" operator="containsText" text="!">
      <formula>NOT(ISERROR(SEARCH("!",DF11)))</formula>
    </cfRule>
  </conditionalFormatting>
  <conditionalFormatting sqref="DR11:DR220">
    <cfRule type="containsText" dxfId="16" priority="51" operator="containsText" text="!">
      <formula>NOT(ISERROR(SEARCH("!",DR11)))</formula>
    </cfRule>
  </conditionalFormatting>
  <conditionalFormatting sqref="ED11:ED15">
    <cfRule type="containsText" dxfId="15" priority="46" operator="containsText" text="!">
      <formula>NOT(ISERROR(SEARCH("!",ED11)))</formula>
    </cfRule>
  </conditionalFormatting>
  <conditionalFormatting sqref="ED17:ED220">
    <cfRule type="containsText" dxfId="14" priority="47" operator="containsText" text="!">
      <formula>NOT(ISERROR(SEARCH("!",ED17)))</formula>
    </cfRule>
  </conditionalFormatting>
  <conditionalFormatting sqref="EP11:EP220">
    <cfRule type="containsText" dxfId="13" priority="41" operator="containsText" text="!">
      <formula>NOT(ISERROR(SEARCH("!",EP11)))</formula>
    </cfRule>
  </conditionalFormatting>
  <conditionalFormatting sqref="FB11:FB98">
    <cfRule type="containsText" dxfId="12" priority="36" operator="containsText" text="!">
      <formula>NOT(ISERROR(SEARCH("!",FB11)))</formula>
    </cfRule>
  </conditionalFormatting>
  <conditionalFormatting sqref="FB100:FB220">
    <cfRule type="containsText" dxfId="11" priority="37" operator="containsText" text="!">
      <formula>NOT(ISERROR(SEARCH("!",FB100)))</formula>
    </cfRule>
  </conditionalFormatting>
  <conditionalFormatting sqref="FN11:FN220">
    <cfRule type="containsText" dxfId="10" priority="31" operator="containsText" text="!">
      <formula>NOT(ISERROR(SEARCH("!",FN11)))</formula>
    </cfRule>
  </conditionalFormatting>
  <conditionalFormatting sqref="FZ11:FZ220">
    <cfRule type="containsText" dxfId="9" priority="26" operator="containsText" text="!">
      <formula>NOT(ISERROR(SEARCH("!",FZ11)))</formula>
    </cfRule>
  </conditionalFormatting>
  <conditionalFormatting sqref="GL11:GL220">
    <cfRule type="containsText" dxfId="8" priority="16" operator="containsText" text="!">
      <formula>NOT(ISERROR(SEARCH("!",GL11)))</formula>
    </cfRule>
  </conditionalFormatting>
  <conditionalFormatting sqref="GX11:GX220">
    <cfRule type="containsText" dxfId="7" priority="7" operator="containsText" text="!">
      <formula>NOT(ISERROR(SEARCH("!",GX11)))</formula>
    </cfRule>
  </conditionalFormatting>
  <conditionalFormatting sqref="HJ11:HJ220">
    <cfRule type="containsText" dxfId="6" priority="6" operator="containsText" text="!">
      <formula>NOT(ISERROR(SEARCH("!",HJ11)))</formula>
    </cfRule>
  </conditionalFormatting>
  <conditionalFormatting sqref="HV11:HV220">
    <cfRule type="containsText" dxfId="5" priority="4" operator="containsText" text="!">
      <formula>NOT(ISERROR(SEARCH("!",HV11)))</formula>
    </cfRule>
  </conditionalFormatting>
  <conditionalFormatting sqref="IH11:IH220">
    <cfRule type="containsText" dxfId="4" priority="2" operator="containsText" text="!">
      <formula>NOT(ISERROR(SEARCH("!",IH11)))</formula>
    </cfRule>
  </conditionalFormatting>
  <conditionalFormatting sqref="IT11:IT220">
    <cfRule type="containsText" dxfId="3" priority="1" operator="containsText" text="!">
      <formula>NOT(ISERROR(SEARCH("!",IT11)))</formula>
    </cfRule>
  </conditionalFormatting>
  <conditionalFormatting sqref="JF11:JF220">
    <cfRule type="containsText" dxfId="2" priority="148" operator="containsText" text="!">
      <formula>NOT(ISERROR(SEARCH("!",JF11)))</formula>
    </cfRule>
  </conditionalFormatting>
  <conditionalFormatting sqref="JR11:JR220">
    <cfRule type="containsText" dxfId="1" priority="147" operator="containsText" text="!">
      <formula>NOT(ISERROR(SEARCH("!",JR11)))</formula>
    </cfRule>
  </conditionalFormatting>
  <conditionalFormatting sqref="KD11:KD220">
    <cfRule type="containsText" dxfId="0" priority="146" operator="containsText" text="!">
      <formula>NOT(ISERROR(SEARCH("!",KD11)))</formula>
    </cfRule>
  </conditionalFormatting>
  <dataValidations count="3">
    <dataValidation type="list" allowBlank="1" showInputMessage="1" showErrorMessage="1" sqref="IF191:IF246 IR215:IR246 GV191:GV246 L191:L246 KB114:KB246 X191:X261 AJ191:AJ261 AV191:AV246 BH191:BH246 BT191:BT246 CF191:CF246 CR191:CR246 DD191:DD246 DP191:DP246 EB191:EB246 EN191:EN246 EZ191:EZ246 FL191:FL246 FX191:FX246 GJ191:GJ246 HH191:HH246 JP114:JP246 HT221:HT246" xr:uid="{00000000-0002-0000-0300-000000000000}">
      <formula1>$A$1:$A$112</formula1>
    </dataValidation>
    <dataValidation type="list" allowBlank="1" showInputMessage="1" showErrorMessage="1" sqref="JP11:JP113 HT11:HT220 KB11:KB113 EB11:EB190 AJ11:AJ190 AV11:AV190 BH11:BH190 BT11:BT190 CF11:CF190 CR11:CR190 DD11:DD190 IF12:IF190 EN11:EN190 X11:X190 FL11:FL190 L11:L190 GV11:GV190 FX11:FX190 EZ11:EZ190 DP11:DP190 GJ11:GJ190 HH11:HH64 HH66:HH190 HH65" xr:uid="{00000000-0002-0000-0300-000001000000}">
      <formula1>$A$1:$A$157</formula1>
    </dataValidation>
    <dataValidation type="list" allowBlank="1" showInputMessage="1" showErrorMessage="1" sqref="IF11 IR11:IR214" xr:uid="{2E72DEFC-E488-42C0-9766-DBD2095FE977}">
      <formula1>$A$1:$A$128</formula1>
    </dataValidation>
  </dataValidations>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2000000}">
          <x14:formula1>
            <xm:f>info_parties!$A$1:$A$142</xm:f>
          </x14:formula1>
          <xm:sqref>JD11:JD190</xm:sqref>
        </x14:dataValidation>
        <x14:dataValidation type="list" allowBlank="1" showInputMessage="1" showErrorMessage="1" xr:uid="{00000000-0002-0000-0300-000003000000}">
          <x14:formula1>
            <xm:f>info_parties!$A$1:$A$141</xm:f>
          </x14:formula1>
          <xm:sqref>JD191:JD246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BED2BE"/>
  </sheetPr>
  <dimension ref="A1:JB136"/>
  <sheetViews>
    <sheetView tabSelected="1" zoomScaleNormal="100" workbookViewId="0">
      <pane xSplit="2" ySplit="10" topLeftCell="BU11" activePane="bottomRight" state="frozen"/>
      <selection activeCell="I6" sqref="I6"/>
      <selection pane="topRight" activeCell="I6" sqref="I6"/>
      <selection pane="bottomLeft" activeCell="I6" sqref="I6"/>
      <selection pane="bottomRight" activeCell="CK17" sqref="CK17"/>
    </sheetView>
  </sheetViews>
  <sheetFormatPr defaultColWidth="5.5703125" defaultRowHeight="13.5" customHeight="1" x14ac:dyDescent="0.2"/>
  <cols>
    <col min="1" max="1" width="11.42578125" style="2" customWidth="1"/>
    <col min="2" max="2" width="22.85546875" style="2" customWidth="1"/>
    <col min="3" max="3" width="11.42578125" style="2" customWidth="1"/>
    <col min="4" max="4" width="5.5703125" style="2"/>
    <col min="5" max="5" width="11.42578125" style="2" customWidth="1"/>
    <col min="6" max="6" width="17.42578125" style="2" bestFit="1" customWidth="1"/>
    <col min="7" max="10" width="5.5703125" style="2"/>
    <col min="11" max="11" width="11.42578125" style="2" customWidth="1"/>
    <col min="12" max="16" width="5.5703125" style="2"/>
    <col min="17" max="17" width="11.42578125" style="2" customWidth="1"/>
    <col min="18" max="22" width="5.5703125" style="2"/>
    <col min="23" max="23" width="11.42578125" style="2" customWidth="1"/>
    <col min="24" max="24" width="5.5703125" style="2"/>
    <col min="25" max="25" width="11.42578125" style="2" customWidth="1"/>
    <col min="26" max="30" width="5.5703125" style="2"/>
    <col min="31" max="31" width="11.42578125" style="2" customWidth="1"/>
    <col min="32" max="36" width="5.5703125" style="2"/>
    <col min="37" max="37" width="11.42578125" style="2" customWidth="1"/>
    <col min="38" max="42" width="5.5703125" style="2"/>
    <col min="43" max="43" width="11.42578125" style="2" customWidth="1"/>
    <col min="44" max="44" width="5.5703125" style="2"/>
    <col min="45" max="45" width="11.42578125" style="2" customWidth="1"/>
    <col min="46" max="46" width="6.42578125" style="2" bestFit="1" customWidth="1"/>
    <col min="47" max="50" width="5.5703125" style="2"/>
    <col min="51" max="51" width="11.42578125" style="2" customWidth="1"/>
    <col min="52" max="56" width="5.5703125" style="2"/>
    <col min="57" max="57" width="11.42578125" style="2" customWidth="1"/>
    <col min="58" max="62" width="5.5703125" style="2"/>
    <col min="63" max="63" width="11.42578125" style="2" customWidth="1"/>
    <col min="64" max="64" width="5.5703125" style="2"/>
    <col min="65" max="65" width="11.42578125" style="2" customWidth="1"/>
    <col min="66" max="67" width="6" style="2" bestFit="1" customWidth="1"/>
    <col min="68" max="70" width="5.5703125" style="2"/>
    <col min="71" max="71" width="11.42578125" style="2" customWidth="1"/>
    <col min="72" max="72" width="5.5703125" style="2" customWidth="1"/>
    <col min="73" max="73" width="7.42578125" style="2" customWidth="1"/>
    <col min="74" max="76" width="5.5703125" style="2"/>
    <col min="77" max="77" width="11.42578125" style="2" customWidth="1"/>
    <col min="78" max="82" width="5.5703125" style="2"/>
    <col min="83" max="83" width="11.42578125" style="2" customWidth="1"/>
    <col min="84" max="84" width="5.5703125" style="2"/>
    <col min="85" max="85" width="11.42578125" style="2" customWidth="1"/>
    <col min="86" max="90" width="5.5703125" style="2"/>
    <col min="91" max="91" width="11.42578125" style="2" customWidth="1"/>
    <col min="92" max="93" width="5.5703125" style="2"/>
    <col min="94" max="94" width="6.42578125" style="2" bestFit="1" customWidth="1"/>
    <col min="95" max="96" width="5.5703125" style="2"/>
    <col min="97" max="97" width="11.42578125" style="2" customWidth="1"/>
    <col min="98" max="101" width="5.5703125" style="2"/>
    <col min="102" max="102" width="5.5703125" style="2" customWidth="1"/>
    <col min="103" max="103" width="11.42578125" style="2" customWidth="1"/>
    <col min="104" max="104" width="5.5703125" style="2"/>
    <col min="105" max="105" width="11.42578125" style="2" customWidth="1"/>
    <col min="106" max="106" width="6.85546875" style="2" bestFit="1" customWidth="1"/>
    <col min="107" max="110" width="5.5703125" style="2"/>
    <col min="111" max="111" width="11.42578125" style="2" customWidth="1"/>
    <col min="112" max="116" width="5.5703125" style="2"/>
    <col min="117" max="117" width="8.42578125" style="2" customWidth="1"/>
    <col min="118" max="118" width="5.5703125" style="2"/>
    <col min="119" max="119" width="6.5703125" style="2" bestFit="1" customWidth="1"/>
    <col min="120" max="120" width="9.42578125" style="2" customWidth="1"/>
    <col min="121" max="121" width="5.5703125" style="2"/>
    <col min="122" max="122" width="9.42578125" style="2" customWidth="1"/>
    <col min="123" max="123" width="11.42578125" style="2" customWidth="1"/>
    <col min="124" max="124" width="7.5703125" style="2" customWidth="1"/>
    <col min="125" max="125" width="11.42578125" style="2" customWidth="1"/>
    <col min="126" max="130" width="5.5703125" style="2"/>
    <col min="131" max="131" width="11.42578125" style="2" customWidth="1"/>
    <col min="132" max="136" width="5.5703125" style="2"/>
    <col min="137" max="137" width="11.42578125" style="2" customWidth="1"/>
    <col min="138" max="139" width="5.5703125" style="2"/>
    <col min="140" max="140" width="6.5703125" style="2" customWidth="1"/>
    <col min="141" max="141" width="5.5703125" style="2"/>
    <col min="142" max="142" width="9.140625" style="174" customWidth="1"/>
    <col min="143" max="143" width="11.42578125" style="2" customWidth="1"/>
    <col min="144" max="144" width="5.5703125" style="2"/>
    <col min="145" max="145" width="11.42578125" style="2" customWidth="1"/>
    <col min="146" max="146" width="5.5703125" style="2"/>
    <col min="147" max="147" width="8.140625" style="2" customWidth="1"/>
    <col min="148" max="150" width="5.5703125" style="2"/>
    <col min="151" max="151" width="11.42578125" style="2" customWidth="1"/>
    <col min="152" max="156" width="5.5703125" style="2"/>
    <col min="157" max="157" width="11.42578125" style="2" customWidth="1"/>
    <col min="158" max="159" width="5.5703125" style="2"/>
    <col min="160" max="160" width="7.5703125" style="2" customWidth="1"/>
    <col min="161" max="161" width="5.5703125" style="2"/>
    <col min="162" max="162" width="9.140625" style="2" bestFit="1" customWidth="1"/>
    <col min="163" max="163" width="11.42578125" style="2" customWidth="1"/>
    <col min="164" max="170" width="5" style="2" customWidth="1"/>
    <col min="171" max="171" width="6.7109375" style="2" customWidth="1"/>
    <col min="172" max="176" width="4.42578125" style="2" customWidth="1"/>
    <col min="177" max="177" width="6.7109375" style="2" customWidth="1"/>
    <col min="178" max="179" width="4.5703125" style="2" customWidth="1"/>
    <col min="180" max="180" width="6.7109375" style="2" customWidth="1"/>
    <col min="181" max="181" width="4" style="2" customWidth="1"/>
    <col min="182" max="182" width="8.7109375" style="2" customWidth="1"/>
    <col min="183" max="183" width="11.42578125" style="2" customWidth="1"/>
    <col min="184" max="184" width="5.5703125" style="2"/>
    <col min="185" max="185" width="6.42578125" style="2" bestFit="1" customWidth="1"/>
    <col min="186" max="190" width="5.5703125" style="2"/>
    <col min="191" max="191" width="11.42578125" style="2" customWidth="1"/>
    <col min="192" max="196" width="5.5703125" style="2"/>
    <col min="197" max="197" width="11.42578125" style="2" customWidth="1"/>
    <col min="198" max="202" width="5.5703125" style="2"/>
    <col min="203" max="203" width="11.42578125" style="2" customWidth="1"/>
    <col min="204" max="204" width="5.5703125" style="2"/>
    <col min="205" max="205" width="11.42578125" style="2" customWidth="1"/>
    <col min="206" max="210" width="5.5703125" style="2"/>
    <col min="211" max="211" width="11.42578125" style="2" customWidth="1"/>
    <col min="212" max="216" width="5.5703125" style="2"/>
    <col min="217" max="217" width="11.42578125" style="2" customWidth="1"/>
    <col min="218" max="222" width="5.5703125" style="2"/>
    <col min="223" max="223" width="11.42578125" style="2" customWidth="1"/>
    <col min="224" max="224" width="5.5703125" style="2"/>
    <col min="225" max="226" width="11.42578125" style="2" customWidth="1"/>
    <col min="227" max="230" width="5.5703125" style="2"/>
    <col min="231" max="231" width="11.42578125" style="2" customWidth="1"/>
    <col min="232" max="236" width="5.5703125" style="2"/>
    <col min="237" max="237" width="11.42578125" style="2" customWidth="1"/>
    <col min="238" max="242" width="5.5703125" style="2"/>
    <col min="243" max="243" width="11.42578125" style="2" customWidth="1"/>
    <col min="244" max="244" width="5.5703125" style="2"/>
    <col min="245" max="245" width="11.42578125" style="2" customWidth="1"/>
    <col min="246" max="250" width="5.5703125" style="2"/>
    <col min="251" max="251" width="11.42578125" style="2" customWidth="1"/>
    <col min="252" max="256" width="5.5703125" style="2"/>
    <col min="257" max="257" width="11.42578125" style="2" customWidth="1"/>
    <col min="258" max="16384" width="5.5703125" style="2"/>
  </cols>
  <sheetData>
    <row r="1" spans="1:262" s="18" customFormat="1" ht="13.5" customHeight="1" x14ac:dyDescent="0.2">
      <c r="A1" s="13" t="s">
        <v>19</v>
      </c>
      <c r="B1" s="192"/>
      <c r="C1" s="14">
        <v>31942</v>
      </c>
      <c r="D1" s="15"/>
      <c r="E1" s="15"/>
      <c r="F1" s="15"/>
      <c r="G1" s="15"/>
      <c r="H1" s="15"/>
      <c r="I1" s="15"/>
      <c r="J1" s="15"/>
      <c r="K1" s="16"/>
      <c r="L1" s="15"/>
      <c r="M1" s="15"/>
      <c r="N1" s="15"/>
      <c r="O1" s="15"/>
      <c r="P1" s="17"/>
      <c r="Q1" s="15"/>
      <c r="R1" s="15"/>
      <c r="S1" s="15"/>
      <c r="T1" s="15"/>
      <c r="U1" s="15"/>
      <c r="V1" s="15"/>
      <c r="W1" s="14">
        <v>33699</v>
      </c>
      <c r="X1" s="15"/>
      <c r="Y1" s="15"/>
      <c r="Z1" s="15"/>
      <c r="AA1" s="15"/>
      <c r="AB1" s="15"/>
      <c r="AC1" s="15"/>
      <c r="AD1" s="15"/>
      <c r="AE1" s="16"/>
      <c r="AF1" s="15"/>
      <c r="AG1" s="15"/>
      <c r="AH1" s="15"/>
      <c r="AI1" s="15"/>
      <c r="AJ1" s="17"/>
      <c r="AK1" s="15"/>
      <c r="AL1" s="15"/>
      <c r="AM1" s="15"/>
      <c r="AN1" s="15"/>
      <c r="AO1" s="15"/>
      <c r="AP1" s="15"/>
      <c r="AQ1" s="14">
        <v>34420</v>
      </c>
      <c r="AR1" s="15"/>
      <c r="AS1" s="15"/>
      <c r="AT1" s="15"/>
      <c r="AU1" s="15"/>
      <c r="AV1" s="15"/>
      <c r="AW1" s="15"/>
      <c r="AX1" s="15"/>
      <c r="AY1" s="16"/>
      <c r="AZ1" s="15"/>
      <c r="BA1" s="15"/>
      <c r="BB1" s="15"/>
      <c r="BC1" s="15"/>
      <c r="BD1" s="17"/>
      <c r="BE1" s="15"/>
      <c r="BF1" s="15"/>
      <c r="BG1" s="15"/>
      <c r="BH1" s="15"/>
      <c r="BI1" s="15"/>
      <c r="BJ1" s="15"/>
      <c r="BK1" s="14">
        <v>35176</v>
      </c>
      <c r="BL1" s="15"/>
      <c r="BM1" s="15"/>
      <c r="BN1" s="15"/>
      <c r="BO1" s="15"/>
      <c r="BP1" s="15"/>
      <c r="BQ1" s="15"/>
      <c r="BR1" s="15"/>
      <c r="BS1" s="16"/>
      <c r="BT1" s="15"/>
      <c r="BU1" s="15"/>
      <c r="BV1" s="15"/>
      <c r="BW1" s="15"/>
      <c r="BX1" s="17"/>
      <c r="BY1" s="15"/>
      <c r="BZ1" s="15"/>
      <c r="CA1" s="15"/>
      <c r="CB1" s="15"/>
      <c r="CC1" s="15"/>
      <c r="CD1" s="15"/>
      <c r="CE1" s="14">
        <v>37024</v>
      </c>
      <c r="CF1" s="15"/>
      <c r="CG1" s="15"/>
      <c r="CH1" s="15"/>
      <c r="CI1" s="15"/>
      <c r="CJ1" s="15"/>
      <c r="CK1" s="15"/>
      <c r="CL1" s="15"/>
      <c r="CM1" s="16"/>
      <c r="CN1" s="15"/>
      <c r="CO1" s="15"/>
      <c r="CP1" s="15"/>
      <c r="CQ1" s="15"/>
      <c r="CR1" s="17"/>
      <c r="CS1" s="15"/>
      <c r="CT1" s="15"/>
      <c r="CU1" s="15"/>
      <c r="CV1" s="15"/>
      <c r="CW1" s="15"/>
      <c r="CX1" s="15"/>
      <c r="CY1" s="14">
        <v>38816</v>
      </c>
      <c r="CZ1" s="15"/>
      <c r="DA1" s="15"/>
      <c r="DB1" s="15"/>
      <c r="DC1" s="15"/>
      <c r="DD1" s="15"/>
      <c r="DE1" s="15"/>
      <c r="DF1" s="155"/>
      <c r="DG1" s="22"/>
      <c r="DH1" s="15"/>
      <c r="DI1" s="15"/>
      <c r="DJ1" s="15"/>
      <c r="DK1" s="15"/>
      <c r="DL1" s="17"/>
      <c r="DM1" s="15"/>
      <c r="DN1" s="15"/>
      <c r="DO1" s="15"/>
      <c r="DP1" s="15"/>
      <c r="DQ1" s="15"/>
      <c r="DR1" s="15"/>
      <c r="DS1" s="14">
        <v>39551</v>
      </c>
      <c r="DT1" s="15"/>
      <c r="DU1" s="15"/>
      <c r="DV1" s="15"/>
      <c r="DW1" s="15"/>
      <c r="DX1" s="15"/>
      <c r="DY1" s="15"/>
      <c r="DZ1" s="15"/>
      <c r="EA1" s="16"/>
      <c r="EB1" s="15"/>
      <c r="EC1" s="15"/>
      <c r="ED1" s="15"/>
      <c r="EE1" s="15"/>
      <c r="EF1" s="17"/>
      <c r="EG1" s="15"/>
      <c r="EH1" s="15"/>
      <c r="EI1" s="15"/>
      <c r="EJ1" s="15"/>
      <c r="EK1" s="15"/>
      <c r="EL1" s="186"/>
      <c r="EM1" s="14">
        <v>41333</v>
      </c>
      <c r="EN1" s="15"/>
      <c r="EO1" s="15"/>
      <c r="EP1" s="15"/>
      <c r="EQ1" s="15"/>
      <c r="ER1" s="15"/>
      <c r="ES1" s="15"/>
      <c r="ET1" s="15"/>
      <c r="EU1" s="16"/>
      <c r="EV1" s="15"/>
      <c r="EW1" s="15"/>
      <c r="EX1" s="15"/>
      <c r="EY1" s="15"/>
      <c r="EZ1" s="17"/>
      <c r="FA1" s="15"/>
      <c r="FB1" s="15"/>
      <c r="FC1" s="15"/>
      <c r="FD1" s="15"/>
      <c r="FE1" s="15"/>
      <c r="FF1" s="15"/>
      <c r="FG1" s="14">
        <v>43163</v>
      </c>
      <c r="FH1" s="15"/>
      <c r="FI1" s="15"/>
      <c r="FK1" s="15"/>
      <c r="FL1" s="15"/>
      <c r="FM1" s="15"/>
      <c r="FN1" s="15"/>
      <c r="FO1" s="16"/>
      <c r="FP1" s="15"/>
      <c r="FQ1" s="15"/>
      <c r="FR1" s="15"/>
      <c r="FS1" s="15"/>
      <c r="FT1" s="17"/>
      <c r="FU1" s="15"/>
      <c r="FV1" s="15"/>
      <c r="FW1" s="15"/>
      <c r="FX1" s="15"/>
      <c r="FY1" s="15"/>
      <c r="FZ1" s="15"/>
      <c r="GA1" s="14">
        <v>44829</v>
      </c>
      <c r="GB1" s="15"/>
      <c r="GC1" s="15"/>
      <c r="GD1" s="15"/>
      <c r="GE1" s="15"/>
      <c r="GF1" s="15"/>
      <c r="GG1" s="15"/>
      <c r="GH1" s="15"/>
      <c r="GI1" s="16"/>
      <c r="GJ1" s="15"/>
      <c r="GK1" s="15"/>
      <c r="GL1" s="15"/>
      <c r="GM1" s="15"/>
      <c r="GN1" s="17"/>
      <c r="GO1" s="15"/>
      <c r="GP1" s="15"/>
      <c r="GQ1" s="15"/>
      <c r="GR1" s="15"/>
      <c r="GS1" s="15"/>
      <c r="GT1" s="15"/>
      <c r="GU1" s="14"/>
      <c r="GV1" s="15"/>
      <c r="GW1" s="15"/>
      <c r="GX1" s="15"/>
      <c r="GY1" s="15"/>
      <c r="GZ1" s="15"/>
      <c r="HA1" s="15"/>
      <c r="HB1" s="15"/>
      <c r="HC1" s="16"/>
      <c r="HD1" s="15"/>
      <c r="HE1" s="15"/>
      <c r="HF1" s="15"/>
      <c r="HG1" s="15"/>
      <c r="HH1" s="17"/>
      <c r="HI1" s="15"/>
      <c r="HJ1" s="15"/>
      <c r="HK1" s="15"/>
      <c r="HL1" s="15"/>
      <c r="HM1" s="15"/>
      <c r="HN1" s="15"/>
      <c r="HO1" s="14"/>
      <c r="HP1" s="15"/>
      <c r="HQ1" s="15"/>
      <c r="HR1" s="15"/>
      <c r="HS1" s="15"/>
      <c r="HT1" s="15"/>
      <c r="HU1" s="15"/>
      <c r="HV1" s="15"/>
      <c r="HW1" s="16"/>
      <c r="HX1" s="15"/>
      <c r="HY1" s="15"/>
      <c r="HZ1" s="15"/>
      <c r="IA1" s="15"/>
      <c r="IB1" s="17"/>
      <c r="IC1" s="15"/>
      <c r="ID1" s="15"/>
      <c r="IE1" s="15"/>
      <c r="IF1" s="15"/>
      <c r="IG1" s="15"/>
      <c r="IH1" s="15"/>
      <c r="II1" s="14"/>
      <c r="IJ1" s="15"/>
      <c r="IK1" s="15"/>
      <c r="IL1" s="15"/>
      <c r="IM1" s="15"/>
      <c r="IN1" s="15"/>
      <c r="IO1" s="15"/>
      <c r="IP1" s="15"/>
      <c r="IQ1" s="16"/>
      <c r="IR1" s="15"/>
      <c r="IS1" s="15"/>
      <c r="IT1" s="15"/>
      <c r="IU1" s="15"/>
      <c r="IV1" s="17"/>
      <c r="IW1" s="15"/>
      <c r="IX1" s="15"/>
      <c r="IY1" s="15"/>
      <c r="IZ1" s="15"/>
      <c r="JA1" s="15"/>
      <c r="JB1" s="15"/>
    </row>
    <row r="2" spans="1:262" s="18" customFormat="1" ht="13.5" customHeight="1" x14ac:dyDescent="0.2">
      <c r="A2" s="13" t="s">
        <v>126</v>
      </c>
      <c r="B2" s="13"/>
      <c r="C2" s="14">
        <v>31942</v>
      </c>
      <c r="D2" s="15"/>
      <c r="E2" s="15"/>
      <c r="F2" s="15"/>
      <c r="G2" s="15"/>
      <c r="H2" s="15"/>
      <c r="I2" s="15"/>
      <c r="J2" s="15"/>
      <c r="K2" s="16"/>
      <c r="L2" s="15"/>
      <c r="M2" s="15"/>
      <c r="N2" s="15"/>
      <c r="O2" s="15"/>
      <c r="P2" s="17"/>
      <c r="Q2" s="15"/>
      <c r="R2" s="15"/>
      <c r="S2" s="15"/>
      <c r="T2" s="15"/>
      <c r="U2" s="15"/>
      <c r="V2" s="15"/>
      <c r="W2" s="14">
        <v>33700</v>
      </c>
      <c r="X2" s="15"/>
      <c r="Y2" s="15"/>
      <c r="Z2" s="15"/>
      <c r="AA2" s="15"/>
      <c r="AB2" s="15"/>
      <c r="AC2" s="15"/>
      <c r="AD2" s="15"/>
      <c r="AE2" s="16"/>
      <c r="AF2" s="15"/>
      <c r="AG2" s="15"/>
      <c r="AH2" s="15"/>
      <c r="AI2" s="15"/>
      <c r="AJ2" s="17"/>
      <c r="AK2" s="15"/>
      <c r="AL2" s="15"/>
      <c r="AM2" s="15"/>
      <c r="AN2" s="15"/>
      <c r="AO2" s="15"/>
      <c r="AP2" s="15"/>
      <c r="AQ2" s="14">
        <v>34421</v>
      </c>
      <c r="AR2" s="15"/>
      <c r="AS2" s="15"/>
      <c r="AT2" s="15"/>
      <c r="AU2" s="15"/>
      <c r="AV2" s="15"/>
      <c r="AW2" s="15"/>
      <c r="AX2" s="15"/>
      <c r="AY2" s="16"/>
      <c r="AZ2" s="15"/>
      <c r="BA2" s="15"/>
      <c r="BB2" s="15"/>
      <c r="BC2" s="15"/>
      <c r="BD2" s="17"/>
      <c r="BE2" s="15"/>
      <c r="BF2" s="15"/>
      <c r="BG2" s="15"/>
      <c r="BH2" s="15"/>
      <c r="BI2" s="15"/>
      <c r="BJ2" s="15"/>
      <c r="BK2" s="14">
        <v>35176</v>
      </c>
      <c r="BL2" s="15"/>
      <c r="BM2" s="15"/>
      <c r="BN2" s="15"/>
      <c r="BO2" s="15"/>
      <c r="BP2" s="15"/>
      <c r="BQ2" s="15"/>
      <c r="BR2" s="15"/>
      <c r="BS2" s="16"/>
      <c r="BT2" s="15"/>
      <c r="BU2" s="15"/>
      <c r="BV2" s="15"/>
      <c r="BW2" s="15"/>
      <c r="BX2" s="17"/>
      <c r="BY2" s="15"/>
      <c r="BZ2" s="15"/>
      <c r="CA2" s="15"/>
      <c r="CB2" s="15"/>
      <c r="CC2" s="15"/>
      <c r="CD2" s="15"/>
      <c r="CE2" s="14">
        <v>37024</v>
      </c>
      <c r="CF2" s="15"/>
      <c r="CG2" s="15"/>
      <c r="CH2" s="15"/>
      <c r="CI2" s="15"/>
      <c r="CJ2" s="15"/>
      <c r="CK2" s="15"/>
      <c r="CL2" s="15"/>
      <c r="CM2" s="16"/>
      <c r="CN2" s="15"/>
      <c r="CO2" s="15"/>
      <c r="CP2" s="15"/>
      <c r="CQ2" s="15"/>
      <c r="CR2" s="17"/>
      <c r="CS2" s="15"/>
      <c r="CT2" s="15"/>
      <c r="CU2" s="15"/>
      <c r="CV2" s="15"/>
      <c r="CW2" s="15"/>
      <c r="CX2" s="15"/>
      <c r="CY2" s="14">
        <v>38817</v>
      </c>
      <c r="CZ2" s="15"/>
      <c r="DA2" s="15"/>
      <c r="DB2" s="15"/>
      <c r="DC2" s="15"/>
      <c r="DD2" s="15"/>
      <c r="DE2" s="15"/>
      <c r="DF2" s="15"/>
      <c r="DG2" s="185" t="s">
        <v>287</v>
      </c>
      <c r="DH2" s="15"/>
      <c r="DI2" s="15"/>
      <c r="DJ2" s="15"/>
      <c r="DK2" s="15"/>
      <c r="DL2" s="17"/>
      <c r="DM2" s="18" t="s">
        <v>1744</v>
      </c>
      <c r="DN2" s="15"/>
      <c r="DO2" s="15"/>
      <c r="DP2" s="18" t="s">
        <v>1745</v>
      </c>
      <c r="DQ2" s="15"/>
      <c r="DR2" s="18" t="s">
        <v>2391</v>
      </c>
      <c r="DS2" s="14">
        <v>39552</v>
      </c>
      <c r="DT2" s="15"/>
      <c r="DU2" s="15"/>
      <c r="DV2" s="15"/>
      <c r="DW2" s="15"/>
      <c r="DX2" s="15"/>
      <c r="DY2" s="15"/>
      <c r="DZ2" s="15"/>
      <c r="EA2" s="185" t="s">
        <v>287</v>
      </c>
      <c r="EB2" s="15"/>
      <c r="EC2" s="15"/>
      <c r="ED2" s="15"/>
      <c r="EE2" s="15"/>
      <c r="EF2" s="17"/>
      <c r="EG2" s="18" t="s">
        <v>1744</v>
      </c>
      <c r="EH2" s="15"/>
      <c r="EI2" s="15"/>
      <c r="EJ2" s="18" t="s">
        <v>1745</v>
      </c>
      <c r="EK2" s="15"/>
      <c r="EL2" s="18" t="s">
        <v>2391</v>
      </c>
      <c r="EM2" s="14">
        <v>41333</v>
      </c>
      <c r="EN2" s="15"/>
      <c r="EO2" s="15"/>
      <c r="EP2" s="15"/>
      <c r="EQ2" s="15"/>
      <c r="ER2" s="15"/>
      <c r="ES2" s="15"/>
      <c r="ET2" s="15"/>
      <c r="EU2" s="185" t="s">
        <v>287</v>
      </c>
      <c r="EV2" s="15"/>
      <c r="EW2" s="15"/>
      <c r="EX2" s="15"/>
      <c r="EY2" s="15"/>
      <c r="EZ2" s="17"/>
      <c r="FA2" s="18" t="s">
        <v>1744</v>
      </c>
      <c r="FB2" s="15"/>
      <c r="FC2" s="15"/>
      <c r="FD2" s="18" t="s">
        <v>1745</v>
      </c>
      <c r="FE2" s="15"/>
      <c r="FF2" s="18" t="s">
        <v>2391</v>
      </c>
      <c r="FG2" s="14">
        <v>43164</v>
      </c>
      <c r="FH2" s="15"/>
      <c r="FI2" s="15"/>
      <c r="FK2" s="15"/>
      <c r="FL2" s="15"/>
      <c r="FM2" s="15"/>
      <c r="FN2" s="15"/>
      <c r="FO2" s="185" t="s">
        <v>287</v>
      </c>
      <c r="FP2" s="15"/>
      <c r="FQ2" s="15"/>
      <c r="FR2" s="15"/>
      <c r="FS2" s="15"/>
      <c r="FT2" s="17"/>
      <c r="FU2" s="18" t="s">
        <v>1744</v>
      </c>
      <c r="FV2" s="15"/>
      <c r="FW2" s="15"/>
      <c r="FX2" s="18" t="s">
        <v>1745</v>
      </c>
      <c r="FY2" s="15"/>
      <c r="FZ2" s="18" t="s">
        <v>2391</v>
      </c>
      <c r="GA2" s="14">
        <v>44829</v>
      </c>
      <c r="GB2" s="15"/>
      <c r="GC2" s="15"/>
      <c r="GD2" s="15"/>
      <c r="GE2" s="15"/>
      <c r="GF2" s="15"/>
      <c r="GG2" s="15"/>
      <c r="GH2" s="15"/>
      <c r="GI2" s="16"/>
      <c r="GJ2" s="15"/>
      <c r="GK2" s="15"/>
      <c r="GL2" s="15"/>
      <c r="GM2" s="15"/>
      <c r="GN2" s="17"/>
      <c r="GO2" s="15"/>
      <c r="GP2" s="15"/>
      <c r="GQ2" s="15"/>
      <c r="GR2" s="15"/>
      <c r="GS2" s="15"/>
      <c r="GT2" s="15"/>
      <c r="GU2" s="14"/>
      <c r="GV2" s="15"/>
      <c r="GW2" s="15"/>
      <c r="GX2" s="15"/>
      <c r="GY2" s="15"/>
      <c r="GZ2" s="15"/>
      <c r="HA2" s="15"/>
      <c r="HB2" s="15"/>
      <c r="HC2" s="16"/>
      <c r="HD2" s="15"/>
      <c r="HE2" s="15"/>
      <c r="HF2" s="15"/>
      <c r="HG2" s="15"/>
      <c r="HH2" s="17"/>
      <c r="HI2" s="15"/>
      <c r="HJ2" s="15"/>
      <c r="HK2" s="15"/>
      <c r="HL2" s="15"/>
      <c r="HM2" s="15"/>
      <c r="HN2" s="15"/>
      <c r="HO2" s="14"/>
      <c r="HP2" s="15"/>
      <c r="HQ2" s="15"/>
      <c r="HR2" s="15"/>
      <c r="HS2" s="15"/>
      <c r="HT2" s="15"/>
      <c r="HU2" s="15"/>
      <c r="HV2" s="15"/>
      <c r="HW2" s="16"/>
      <c r="HX2" s="15"/>
      <c r="HY2" s="15"/>
      <c r="HZ2" s="15"/>
      <c r="IA2" s="15"/>
      <c r="IB2" s="17"/>
      <c r="IC2" s="15"/>
      <c r="ID2" s="15"/>
      <c r="IE2" s="15"/>
      <c r="IF2" s="15"/>
      <c r="IG2" s="15"/>
      <c r="IH2" s="15"/>
      <c r="II2" s="14"/>
      <c r="IJ2" s="15"/>
      <c r="IK2" s="15"/>
      <c r="IL2" s="15"/>
      <c r="IM2" s="15"/>
      <c r="IN2" s="15"/>
      <c r="IO2" s="15"/>
      <c r="IP2" s="15"/>
      <c r="IQ2" s="16"/>
      <c r="IR2" s="15"/>
      <c r="IS2" s="15"/>
      <c r="IT2" s="15"/>
      <c r="IU2" s="15"/>
      <c r="IV2" s="17"/>
      <c r="IW2" s="15"/>
      <c r="IX2" s="15"/>
      <c r="IY2" s="15"/>
      <c r="IZ2" s="15"/>
      <c r="JA2" s="15"/>
      <c r="JB2" s="15"/>
    </row>
    <row r="3" spans="1:262" ht="13.5" customHeight="1" x14ac:dyDescent="0.2">
      <c r="A3" s="19" t="s">
        <v>21</v>
      </c>
      <c r="B3" s="19"/>
      <c r="C3" s="20">
        <v>630</v>
      </c>
      <c r="D3" s="21"/>
      <c r="E3" s="21"/>
      <c r="F3" s="21"/>
      <c r="G3" s="21"/>
      <c r="H3" s="21"/>
      <c r="I3" s="21"/>
      <c r="J3" s="21"/>
      <c r="K3" s="22"/>
      <c r="L3" s="21"/>
      <c r="M3" s="21"/>
      <c r="N3" s="21"/>
      <c r="O3" s="21"/>
      <c r="P3" s="23"/>
      <c r="Q3" s="21"/>
      <c r="R3" s="21"/>
      <c r="S3" s="21"/>
      <c r="T3" s="21"/>
      <c r="U3" s="21"/>
      <c r="V3" s="21"/>
      <c r="W3" s="20">
        <v>630</v>
      </c>
      <c r="X3" s="21"/>
      <c r="Y3" s="21"/>
      <c r="Z3" s="21"/>
      <c r="AA3" s="21"/>
      <c r="AB3" s="21"/>
      <c r="AC3" s="21"/>
      <c r="AD3" s="21"/>
      <c r="AE3" s="22"/>
      <c r="AF3" s="21"/>
      <c r="AG3" s="21"/>
      <c r="AH3" s="21"/>
      <c r="AI3" s="21"/>
      <c r="AJ3" s="23"/>
      <c r="AK3" s="21"/>
      <c r="AL3" s="21"/>
      <c r="AM3" s="21"/>
      <c r="AN3" s="21"/>
      <c r="AO3" s="21"/>
      <c r="AP3" s="21"/>
      <c r="AQ3" s="20">
        <v>630</v>
      </c>
      <c r="AR3" s="21"/>
      <c r="AS3" s="21"/>
      <c r="AT3" s="21"/>
      <c r="AU3" s="21"/>
      <c r="AV3" s="21"/>
      <c r="AW3" s="21"/>
      <c r="AX3" s="21"/>
      <c r="AY3" s="22"/>
      <c r="AZ3" s="21"/>
      <c r="BA3" s="21"/>
      <c r="BB3" s="21">
        <v>475</v>
      </c>
      <c r="BC3" s="21"/>
      <c r="BD3" s="23"/>
      <c r="BE3" s="21"/>
      <c r="BF3" s="21"/>
      <c r="BG3" s="21"/>
      <c r="BH3" s="21">
        <v>155</v>
      </c>
      <c r="BI3" s="21"/>
      <c r="BJ3" s="21"/>
      <c r="BK3" s="20">
        <v>630</v>
      </c>
      <c r="BL3" s="21"/>
      <c r="BM3" s="21"/>
      <c r="BN3" s="21"/>
      <c r="BO3" s="21"/>
      <c r="BP3" s="21"/>
      <c r="BQ3" s="21"/>
      <c r="BR3" s="21"/>
      <c r="BS3" s="180" t="s">
        <v>1742</v>
      </c>
      <c r="BT3" s="21"/>
      <c r="BU3" s="21"/>
      <c r="BV3" s="21"/>
      <c r="BW3" s="21"/>
      <c r="BX3" s="23"/>
      <c r="BY3" s="175" t="s">
        <v>1741</v>
      </c>
      <c r="BZ3" s="21"/>
      <c r="CA3" s="21"/>
      <c r="CB3" s="21"/>
      <c r="CC3" s="21"/>
      <c r="CD3" s="21"/>
      <c r="CE3" s="20">
        <v>630</v>
      </c>
      <c r="CF3" s="21"/>
      <c r="CG3" s="21"/>
      <c r="CH3" s="21"/>
      <c r="CI3" s="21"/>
      <c r="CJ3" s="21"/>
      <c r="CK3" s="21"/>
      <c r="CL3" s="21"/>
      <c r="CM3" s="180" t="s">
        <v>1742</v>
      </c>
      <c r="CN3" s="21"/>
      <c r="CO3" s="21"/>
      <c r="CP3" s="21"/>
      <c r="CQ3" s="21"/>
      <c r="CR3" s="23"/>
      <c r="CS3" s="175" t="s">
        <v>1741</v>
      </c>
      <c r="CT3" s="21"/>
      <c r="CU3" s="21"/>
      <c r="CV3" s="21"/>
      <c r="CW3" s="21"/>
      <c r="CX3" s="21"/>
      <c r="CY3" s="20">
        <v>630</v>
      </c>
      <c r="CZ3" s="21"/>
      <c r="DA3" s="21"/>
      <c r="DB3" s="21"/>
      <c r="DC3" s="21"/>
      <c r="DD3" s="21"/>
      <c r="DE3" s="21"/>
      <c r="DF3" s="21"/>
      <c r="DG3" s="57">
        <v>617</v>
      </c>
      <c r="DH3" s="21"/>
      <c r="DI3" s="21"/>
      <c r="DJ3" s="21"/>
      <c r="DK3" s="21"/>
      <c r="DL3" s="23"/>
      <c r="DM3" s="2">
        <v>12</v>
      </c>
      <c r="DN3" s="21"/>
      <c r="DO3" s="21"/>
      <c r="DP3" s="2">
        <v>1</v>
      </c>
      <c r="DQ3" s="21"/>
      <c r="DR3" s="30">
        <f>SUM(DG3:DP3)</f>
        <v>630</v>
      </c>
      <c r="DS3" s="20">
        <v>630</v>
      </c>
      <c r="DT3" s="21"/>
      <c r="DU3" s="21"/>
      <c r="DV3" s="21"/>
      <c r="DW3" s="21"/>
      <c r="DX3" s="21"/>
      <c r="DY3" s="21"/>
      <c r="DZ3" s="21"/>
      <c r="EA3" s="57">
        <v>617</v>
      </c>
      <c r="EB3" s="21"/>
      <c r="EC3" s="21"/>
      <c r="ED3" s="21"/>
      <c r="EE3" s="21"/>
      <c r="EF3" s="23"/>
      <c r="EG3" s="2">
        <v>12</v>
      </c>
      <c r="EH3" s="21"/>
      <c r="EI3" s="21"/>
      <c r="EJ3" s="2">
        <v>1</v>
      </c>
      <c r="EK3" s="21"/>
      <c r="EL3" s="30">
        <f>SUM(EA3:EJ3)</f>
        <v>630</v>
      </c>
      <c r="EM3" s="20">
        <v>630</v>
      </c>
      <c r="EN3" s="21"/>
      <c r="EO3" s="21"/>
      <c r="EP3" s="21"/>
      <c r="EQ3" s="21"/>
      <c r="ER3" s="21"/>
      <c r="ES3" s="21"/>
      <c r="ET3" s="21"/>
      <c r="EU3" s="2">
        <v>617</v>
      </c>
      <c r="EV3" s="21"/>
      <c r="EW3" s="21"/>
      <c r="EX3" s="21"/>
      <c r="EY3" s="21"/>
      <c r="EZ3" s="23"/>
      <c r="FA3" s="2">
        <v>12</v>
      </c>
      <c r="FB3" s="21"/>
      <c r="FC3" s="21"/>
      <c r="FD3" s="2">
        <v>1</v>
      </c>
      <c r="FE3" s="21"/>
      <c r="FF3" s="30">
        <f>SUM(EU3:FD3)</f>
        <v>630</v>
      </c>
      <c r="FG3" s="20">
        <v>630</v>
      </c>
      <c r="FH3" s="21"/>
      <c r="FI3" s="21"/>
      <c r="FK3" s="21"/>
      <c r="FL3" s="21"/>
      <c r="FM3" s="21"/>
      <c r="FN3" s="21"/>
      <c r="FO3" s="2">
        <v>617</v>
      </c>
      <c r="FP3" s="21"/>
      <c r="FQ3" s="21"/>
      <c r="FR3" s="21"/>
      <c r="FS3" s="21"/>
      <c r="FT3" s="23"/>
      <c r="FU3" s="2">
        <v>12</v>
      </c>
      <c r="FV3" s="21"/>
      <c r="FW3" s="21"/>
      <c r="FX3" s="2">
        <v>1</v>
      </c>
      <c r="FY3" s="21"/>
      <c r="FZ3" s="30">
        <f>SUM(FO3:FX3)</f>
        <v>630</v>
      </c>
      <c r="GA3" s="20">
        <v>245</v>
      </c>
      <c r="GB3" s="21"/>
      <c r="GC3" s="21"/>
      <c r="GD3" s="21"/>
      <c r="GE3" s="21"/>
      <c r="GF3" s="21"/>
      <c r="GG3" s="21"/>
      <c r="GH3" s="21"/>
      <c r="GI3" s="22"/>
      <c r="GJ3" s="21"/>
      <c r="GK3" s="21"/>
      <c r="GL3" s="21"/>
      <c r="GM3" s="21"/>
      <c r="GN3" s="23"/>
      <c r="GO3" s="21"/>
      <c r="GP3" s="21"/>
      <c r="GQ3" s="21"/>
      <c r="GR3" s="21"/>
      <c r="GS3" s="21"/>
      <c r="GT3" s="21"/>
      <c r="GU3" s="20"/>
      <c r="GV3" s="21"/>
      <c r="GW3" s="21"/>
      <c r="GX3" s="21"/>
      <c r="GY3" s="21"/>
      <c r="GZ3" s="21"/>
      <c r="HA3" s="21"/>
      <c r="HB3" s="21"/>
      <c r="HC3" s="22"/>
      <c r="HD3" s="21"/>
      <c r="HE3" s="21"/>
      <c r="HF3" s="21"/>
      <c r="HG3" s="21"/>
      <c r="HH3" s="23"/>
      <c r="HI3" s="21"/>
      <c r="HJ3" s="21"/>
      <c r="HK3" s="21"/>
      <c r="HL3" s="21"/>
      <c r="HM3" s="21"/>
      <c r="HN3" s="21"/>
      <c r="HO3" s="20"/>
      <c r="HP3" s="21"/>
      <c r="HQ3" s="21"/>
      <c r="HR3" s="21"/>
      <c r="HS3" s="21"/>
      <c r="HT3" s="21"/>
      <c r="HU3" s="21"/>
      <c r="HV3" s="21"/>
      <c r="HW3" s="22"/>
      <c r="HX3" s="21"/>
      <c r="HY3" s="21"/>
      <c r="HZ3" s="21"/>
      <c r="IA3" s="21"/>
      <c r="IB3" s="23"/>
      <c r="IC3" s="21"/>
      <c r="ID3" s="21"/>
      <c r="IE3" s="21"/>
      <c r="IF3" s="21"/>
      <c r="IG3" s="21"/>
      <c r="IH3" s="21"/>
      <c r="II3" s="20"/>
      <c r="IJ3" s="21"/>
      <c r="IK3" s="21"/>
      <c r="IL3" s="21"/>
      <c r="IM3" s="21"/>
      <c r="IN3" s="21"/>
      <c r="IO3" s="21"/>
      <c r="IP3" s="21"/>
      <c r="IQ3" s="22"/>
      <c r="IR3" s="21"/>
      <c r="IS3" s="21"/>
      <c r="IT3" s="21"/>
      <c r="IU3" s="21"/>
      <c r="IV3" s="23"/>
      <c r="IW3" s="21"/>
      <c r="IX3" s="21"/>
      <c r="IY3" s="21"/>
      <c r="IZ3" s="21"/>
      <c r="JA3" s="21"/>
      <c r="JB3" s="21"/>
    </row>
    <row r="4" spans="1:262" s="30" customFormat="1" ht="13.5" customHeight="1" x14ac:dyDescent="0.2">
      <c r="A4" s="24" t="s">
        <v>22</v>
      </c>
      <c r="B4" s="25"/>
      <c r="C4" s="26">
        <v>45692417</v>
      </c>
      <c r="D4" s="27"/>
      <c r="E4" s="27"/>
      <c r="F4" s="27"/>
      <c r="G4" s="27"/>
      <c r="H4" s="27"/>
      <c r="I4" s="27"/>
      <c r="J4" s="27"/>
      <c r="K4" s="28"/>
      <c r="L4" s="27"/>
      <c r="M4" s="27"/>
      <c r="N4" s="27"/>
      <c r="O4" s="27"/>
      <c r="P4" s="29"/>
      <c r="Q4" s="27"/>
      <c r="R4" s="27"/>
      <c r="S4" s="27"/>
      <c r="T4" s="27"/>
      <c r="U4" s="27"/>
      <c r="V4" s="27"/>
      <c r="W4" s="26">
        <v>47486964</v>
      </c>
      <c r="X4" s="27"/>
      <c r="Y4" s="27"/>
      <c r="Z4" s="27"/>
      <c r="AA4" s="27"/>
      <c r="AB4" s="27"/>
      <c r="AC4" s="27"/>
      <c r="AD4" s="27"/>
      <c r="AE4" s="28"/>
      <c r="AF4" s="27"/>
      <c r="AG4" s="27"/>
      <c r="AH4" s="27"/>
      <c r="AI4" s="27"/>
      <c r="AJ4" s="29"/>
      <c r="AK4" s="27"/>
      <c r="AL4" s="27"/>
      <c r="AM4" s="27"/>
      <c r="AN4" s="27"/>
      <c r="AO4" s="27"/>
      <c r="AP4" s="27"/>
      <c r="AQ4" s="26">
        <v>48135041</v>
      </c>
      <c r="AR4" s="27"/>
      <c r="AS4" s="169"/>
      <c r="AT4" s="27"/>
      <c r="AU4" s="27"/>
      <c r="AV4" s="27"/>
      <c r="AW4" s="27"/>
      <c r="AX4" s="27"/>
      <c r="AY4" s="28"/>
      <c r="AZ4" s="27"/>
      <c r="BA4" s="27"/>
      <c r="BB4" s="27"/>
      <c r="BC4" s="27"/>
      <c r="BD4" s="29"/>
      <c r="BE4" s="27"/>
      <c r="BF4" s="27"/>
      <c r="BG4" s="27"/>
      <c r="BH4" s="27"/>
      <c r="BI4" s="27"/>
      <c r="BJ4" s="27"/>
      <c r="BK4" s="26">
        <v>48744846</v>
      </c>
      <c r="BL4" s="27"/>
      <c r="BM4" s="27"/>
      <c r="BN4" s="27"/>
      <c r="BO4" s="27"/>
      <c r="BP4" s="27"/>
      <c r="BQ4" s="27"/>
      <c r="BR4" s="27"/>
      <c r="BS4" s="178">
        <v>48846238</v>
      </c>
      <c r="BT4" s="27"/>
      <c r="BU4" s="27"/>
      <c r="BV4" s="27"/>
      <c r="BW4" s="27"/>
      <c r="BX4" s="29"/>
      <c r="BY4" s="176">
        <v>48744846</v>
      </c>
      <c r="BZ4" s="27"/>
      <c r="CA4" s="27"/>
      <c r="CB4" s="27"/>
      <c r="CC4" s="27"/>
      <c r="CD4" s="27"/>
      <c r="CE4" s="26">
        <v>49256295</v>
      </c>
      <c r="CF4" s="27"/>
      <c r="CG4" s="27"/>
      <c r="CH4" s="27"/>
      <c r="CI4" s="27"/>
      <c r="CJ4" s="27"/>
      <c r="CK4" s="27"/>
      <c r="CL4" s="27"/>
      <c r="CM4" s="178">
        <v>49358947</v>
      </c>
      <c r="CN4" s="27"/>
      <c r="CO4" s="27"/>
      <c r="CP4" s="27"/>
      <c r="CQ4" s="27"/>
      <c r="CR4" s="29"/>
      <c r="CS4" s="176">
        <f>CE4</f>
        <v>49256295</v>
      </c>
      <c r="CT4" s="27"/>
      <c r="CU4" s="27"/>
      <c r="CV4" s="27"/>
      <c r="CW4" s="27"/>
      <c r="CX4" s="27"/>
      <c r="CY4" s="26">
        <f>DG4+DM4+DP4</f>
        <v>49805563</v>
      </c>
      <c r="CZ4" s="27"/>
      <c r="DA4" s="27"/>
      <c r="DB4" s="27"/>
      <c r="DC4" s="27"/>
      <c r="DD4" s="27"/>
      <c r="DE4" s="27"/>
      <c r="DF4" s="27"/>
      <c r="DG4" s="183">
        <v>46997601</v>
      </c>
      <c r="DH4" s="27"/>
      <c r="DI4" s="27"/>
      <c r="DJ4" s="27"/>
      <c r="DK4" s="27"/>
      <c r="DL4" s="29"/>
      <c r="DM4" s="30">
        <v>2707382</v>
      </c>
      <c r="DN4" s="27"/>
      <c r="DO4" s="27"/>
      <c r="DP4" s="30">
        <v>100580</v>
      </c>
      <c r="DQ4" s="27"/>
      <c r="DR4" s="30">
        <f>SUM(DG4:DP4)</f>
        <v>49805563</v>
      </c>
      <c r="DS4" s="26">
        <v>50066615</v>
      </c>
      <c r="DT4" s="27"/>
      <c r="DU4" s="27"/>
      <c r="DV4" s="27"/>
      <c r="DW4" s="27"/>
      <c r="DX4" s="27"/>
      <c r="DY4" s="27"/>
      <c r="DZ4" s="27"/>
      <c r="EA4" s="183">
        <v>47041814</v>
      </c>
      <c r="EB4" s="27"/>
      <c r="EC4" s="27"/>
      <c r="ED4" s="27"/>
      <c r="EE4" s="27"/>
      <c r="EF4" s="29"/>
      <c r="EG4" s="30">
        <v>2924178</v>
      </c>
      <c r="EH4" s="27"/>
      <c r="EI4" s="27"/>
      <c r="EJ4" s="30">
        <v>100623</v>
      </c>
      <c r="EK4" s="27"/>
      <c r="EL4" s="30">
        <f>SUM(EA4:EJ4)</f>
        <v>50066615</v>
      </c>
      <c r="EM4" s="26">
        <v>50500118</v>
      </c>
      <c r="EN4" s="27"/>
      <c r="EO4" s="27"/>
      <c r="EP4" s="27"/>
      <c r="EQ4" s="27"/>
      <c r="ER4" s="27"/>
      <c r="ES4" s="27"/>
      <c r="ET4" s="27"/>
      <c r="EU4" s="30">
        <v>46905154</v>
      </c>
      <c r="EV4" s="27"/>
      <c r="EW4" s="27"/>
      <c r="EX4" s="27"/>
      <c r="EY4" s="27"/>
      <c r="EZ4" s="29"/>
      <c r="FA4" s="30">
        <v>3494687</v>
      </c>
      <c r="FB4" s="27"/>
      <c r="FC4" s="27"/>
      <c r="FD4" s="30">
        <v>100277</v>
      </c>
      <c r="FE4" s="27"/>
      <c r="FF4" s="30">
        <f>SUM(EU4:FD4)</f>
        <v>50500118</v>
      </c>
      <c r="FG4" s="26">
        <v>50736204</v>
      </c>
      <c r="FH4" s="27"/>
      <c r="FI4" s="27"/>
      <c r="FK4" s="27"/>
      <c r="FL4" s="27"/>
      <c r="FM4" s="27"/>
      <c r="FN4" s="27"/>
      <c r="FO4" s="30">
        <v>46505350</v>
      </c>
      <c r="FP4" s="27"/>
      <c r="FQ4" s="27"/>
      <c r="FR4" s="27"/>
      <c r="FS4" s="27"/>
      <c r="FT4" s="29"/>
      <c r="FU4" s="30">
        <v>4230854</v>
      </c>
      <c r="FV4" s="27"/>
      <c r="FW4" s="27"/>
      <c r="FX4" s="30">
        <v>99547</v>
      </c>
      <c r="FY4" s="27"/>
      <c r="FZ4" s="30">
        <f>SUM(FO4:FX4)</f>
        <v>50835751</v>
      </c>
      <c r="GA4" s="26">
        <v>46021956</v>
      </c>
      <c r="GB4" s="27"/>
      <c r="GC4" s="27"/>
      <c r="GD4" s="27"/>
      <c r="GE4" s="27"/>
      <c r="GF4" s="27"/>
      <c r="GG4" s="27"/>
      <c r="GH4" s="27"/>
      <c r="GI4" s="28"/>
      <c r="GJ4" s="27"/>
      <c r="GK4" s="27"/>
      <c r="GL4" s="27"/>
      <c r="GM4" s="27"/>
      <c r="GN4" s="29"/>
      <c r="GO4" s="27"/>
      <c r="GP4" s="27"/>
      <c r="GQ4" s="27"/>
      <c r="GR4" s="27"/>
      <c r="GS4" s="27"/>
      <c r="GT4" s="27"/>
      <c r="GU4" s="26"/>
      <c r="GV4" s="27"/>
      <c r="GW4" s="27"/>
      <c r="GX4" s="27"/>
      <c r="GY4" s="27"/>
      <c r="GZ4" s="27"/>
      <c r="HA4" s="27"/>
      <c r="HB4" s="27"/>
      <c r="HC4" s="28"/>
      <c r="HD4" s="27"/>
      <c r="HE4" s="27"/>
      <c r="HF4" s="27"/>
      <c r="HG4" s="27"/>
      <c r="HH4" s="29"/>
      <c r="HI4" s="27"/>
      <c r="HJ4" s="27"/>
      <c r="HK4" s="27"/>
      <c r="HL4" s="27"/>
      <c r="HM4" s="27"/>
      <c r="HN4" s="27"/>
      <c r="HO4" s="26"/>
      <c r="HP4" s="27"/>
      <c r="HQ4" s="27"/>
      <c r="HR4" s="27"/>
      <c r="HS4" s="27"/>
      <c r="HT4" s="27"/>
      <c r="HU4" s="27"/>
      <c r="HV4" s="27"/>
      <c r="HW4" s="28"/>
      <c r="HX4" s="27"/>
      <c r="HY4" s="27"/>
      <c r="HZ4" s="27"/>
      <c r="IA4" s="27"/>
      <c r="IB4" s="29"/>
      <c r="IC4" s="27"/>
      <c r="ID4" s="27"/>
      <c r="IE4" s="27"/>
      <c r="IF4" s="27"/>
      <c r="IG4" s="27"/>
      <c r="IH4" s="27"/>
      <c r="II4" s="26"/>
      <c r="IJ4" s="27"/>
      <c r="IK4" s="27"/>
      <c r="IL4" s="27"/>
      <c r="IM4" s="27"/>
      <c r="IN4" s="27"/>
      <c r="IO4" s="27"/>
      <c r="IP4" s="27"/>
      <c r="IQ4" s="28"/>
      <c r="IR4" s="27"/>
      <c r="IS4" s="27"/>
      <c r="IT4" s="27"/>
      <c r="IU4" s="27"/>
      <c r="IV4" s="29"/>
      <c r="IW4" s="27"/>
      <c r="IX4" s="27"/>
      <c r="IY4" s="27"/>
      <c r="IZ4" s="27"/>
      <c r="JA4" s="27"/>
      <c r="JB4" s="27"/>
    </row>
    <row r="5" spans="1:262" s="30" customFormat="1" ht="13.5" customHeight="1" x14ac:dyDescent="0.2">
      <c r="A5" s="24" t="s">
        <v>23</v>
      </c>
      <c r="B5" s="25"/>
      <c r="C5" s="26">
        <v>40586573</v>
      </c>
      <c r="D5" s="27"/>
      <c r="E5" s="27"/>
      <c r="F5" s="27"/>
      <c r="G5" s="27"/>
      <c r="H5" s="27"/>
      <c r="I5" s="27"/>
      <c r="J5" s="27"/>
      <c r="K5" s="28"/>
      <c r="L5" s="27"/>
      <c r="M5" s="27"/>
      <c r="N5" s="27"/>
      <c r="O5" s="27"/>
      <c r="P5" s="29"/>
      <c r="Q5" s="27"/>
      <c r="R5" s="27"/>
      <c r="S5" s="27"/>
      <c r="T5" s="27"/>
      <c r="U5" s="27"/>
      <c r="V5" s="27"/>
      <c r="W5" s="26">
        <v>41479764</v>
      </c>
      <c r="X5" s="27"/>
      <c r="Y5" s="27"/>
      <c r="Z5" s="27"/>
      <c r="AA5" s="27"/>
      <c r="AB5" s="27"/>
      <c r="AC5" s="27"/>
      <c r="AD5" s="27"/>
      <c r="AE5" s="28"/>
      <c r="AF5" s="27"/>
      <c r="AG5" s="27"/>
      <c r="AH5" s="27"/>
      <c r="AI5" s="27"/>
      <c r="AJ5" s="29"/>
      <c r="AK5" s="27"/>
      <c r="AL5" s="27"/>
      <c r="AM5" s="27"/>
      <c r="AN5" s="27"/>
      <c r="AO5" s="27"/>
      <c r="AP5" s="27"/>
      <c r="AQ5" s="26">
        <v>41546290</v>
      </c>
      <c r="AR5" s="27"/>
      <c r="AS5" s="27"/>
      <c r="AT5" s="27"/>
      <c r="AU5" s="27"/>
      <c r="AV5" s="27"/>
      <c r="AW5" s="27"/>
      <c r="AX5" s="27"/>
      <c r="AY5" s="28"/>
      <c r="AZ5" s="27"/>
      <c r="BA5" s="27"/>
      <c r="BB5" s="27"/>
      <c r="BC5" s="27"/>
      <c r="BD5" s="29"/>
      <c r="BE5" s="27"/>
      <c r="BF5" s="27"/>
      <c r="BG5" s="27"/>
      <c r="BH5" s="27"/>
      <c r="BI5" s="27"/>
      <c r="BJ5" s="27"/>
      <c r="BK5" s="26">
        <v>40401774</v>
      </c>
      <c r="BL5" s="27"/>
      <c r="BM5" s="27"/>
      <c r="BN5" s="27"/>
      <c r="BO5" s="27"/>
      <c r="BP5" s="27"/>
      <c r="BQ5" s="27"/>
      <c r="BR5" s="27"/>
      <c r="BS5" s="178">
        <v>40496438</v>
      </c>
      <c r="BT5" s="27"/>
      <c r="BU5" s="27"/>
      <c r="BV5" s="27"/>
      <c r="BW5" s="27"/>
      <c r="BX5" s="29"/>
      <c r="BY5" s="176">
        <v>40401774</v>
      </c>
      <c r="BZ5" s="27"/>
      <c r="CA5" s="27"/>
      <c r="CB5" s="27"/>
      <c r="CC5" s="27"/>
      <c r="CD5" s="27"/>
      <c r="CE5" s="26">
        <v>40085397</v>
      </c>
      <c r="CF5" s="27"/>
      <c r="CG5" s="27"/>
      <c r="CH5" s="27"/>
      <c r="CI5" s="27"/>
      <c r="CJ5" s="27"/>
      <c r="CK5" s="27"/>
      <c r="CL5" s="27"/>
      <c r="CM5" s="178">
        <v>40246874</v>
      </c>
      <c r="CN5" s="27"/>
      <c r="CO5" s="27"/>
      <c r="CP5" s="27"/>
      <c r="CQ5" s="27"/>
      <c r="CR5" s="29"/>
      <c r="CS5" s="176">
        <f t="shared" ref="CS5:CS8" si="0">CE5</f>
        <v>40085397</v>
      </c>
      <c r="CT5" s="27"/>
      <c r="CU5" s="27"/>
      <c r="CV5" s="27"/>
      <c r="CW5" s="27"/>
      <c r="CX5" s="27"/>
      <c r="CY5" s="26">
        <f>DG5+DM5+DP5</f>
        <v>40436294</v>
      </c>
      <c r="CZ5" s="27"/>
      <c r="DA5" s="27"/>
      <c r="DB5" s="27"/>
      <c r="DC5" s="27"/>
      <c r="DD5" s="27"/>
      <c r="DE5" s="27"/>
      <c r="DF5" s="27"/>
      <c r="DG5" s="183">
        <v>39298497</v>
      </c>
      <c r="DH5" s="27"/>
      <c r="DI5" s="27"/>
      <c r="DJ5" s="27"/>
      <c r="DK5" s="27"/>
      <c r="DL5" s="29"/>
      <c r="DM5" s="30">
        <v>1053864</v>
      </c>
      <c r="DN5" s="27"/>
      <c r="DO5" s="27"/>
      <c r="DP5" s="30">
        <v>83933</v>
      </c>
      <c r="DQ5" s="27"/>
      <c r="DR5" s="30">
        <f>SUM(DG5:DP5)</f>
        <v>40436294</v>
      </c>
      <c r="DS5" s="26">
        <v>39109664</v>
      </c>
      <c r="DT5" s="27"/>
      <c r="DU5" s="27"/>
      <c r="DV5" s="27"/>
      <c r="DW5" s="27"/>
      <c r="DX5" s="27"/>
      <c r="DY5" s="27"/>
      <c r="DZ5" s="27"/>
      <c r="EA5" s="183">
        <v>37874569</v>
      </c>
      <c r="EB5" s="27"/>
      <c r="EC5" s="27"/>
      <c r="ED5" s="27"/>
      <c r="EE5" s="27"/>
      <c r="EF5" s="29"/>
      <c r="EG5" s="30">
        <v>1155411</v>
      </c>
      <c r="EH5" s="27"/>
      <c r="EI5" s="27"/>
      <c r="EJ5" s="30">
        <v>79684</v>
      </c>
      <c r="EK5" s="27"/>
      <c r="EL5" s="30">
        <f>SUM(EA5:EJ5)</f>
        <v>39109664</v>
      </c>
      <c r="EM5" s="26">
        <v>36452699</v>
      </c>
      <c r="EN5" s="27"/>
      <c r="EO5" s="27"/>
      <c r="EP5" s="27"/>
      <c r="EQ5" s="27"/>
      <c r="ER5" s="27"/>
      <c r="ES5" s="27"/>
      <c r="ET5" s="27"/>
      <c r="EU5" s="30">
        <v>35271541</v>
      </c>
      <c r="EV5" s="27"/>
      <c r="EW5" s="27"/>
      <c r="EX5" s="27"/>
      <c r="EY5" s="27"/>
      <c r="EZ5" s="29"/>
      <c r="FA5" s="30">
        <v>1103989</v>
      </c>
      <c r="FB5" s="27"/>
      <c r="FC5" s="27"/>
      <c r="FD5" s="30">
        <v>77169</v>
      </c>
      <c r="FE5" s="27"/>
      <c r="FF5" s="30">
        <f>SUM(EU5:FD5)</f>
        <v>36452699</v>
      </c>
      <c r="FG5" s="26">
        <v>35185743</v>
      </c>
      <c r="FH5" s="27"/>
      <c r="FI5" s="27"/>
      <c r="FK5" s="27"/>
      <c r="FL5" s="27"/>
      <c r="FM5" s="27"/>
      <c r="FN5" s="27"/>
      <c r="FO5" s="30">
        <v>33923321</v>
      </c>
      <c r="FP5" s="27"/>
      <c r="FQ5" s="27"/>
      <c r="FR5" s="27"/>
      <c r="FS5" s="27"/>
      <c r="FT5" s="29"/>
      <c r="FU5" s="30">
        <v>1262422</v>
      </c>
      <c r="FV5" s="27"/>
      <c r="FW5" s="27"/>
      <c r="FX5" s="30">
        <v>71947</v>
      </c>
      <c r="FY5" s="27"/>
      <c r="FZ5" s="30">
        <f>SUM(FO5:FX5)</f>
        <v>35257690</v>
      </c>
      <c r="GA5" s="26">
        <v>29385110</v>
      </c>
      <c r="GB5" s="27"/>
      <c r="GC5" s="27"/>
      <c r="GD5" s="27"/>
      <c r="GE5" s="27"/>
      <c r="GF5" s="27"/>
      <c r="GG5" s="27"/>
      <c r="GH5" s="27"/>
      <c r="GI5" s="28"/>
      <c r="GJ5" s="27"/>
      <c r="GK5" s="27"/>
      <c r="GL5" s="27"/>
      <c r="GM5" s="27"/>
      <c r="GN5" s="29"/>
      <c r="GO5" s="27"/>
      <c r="GP5" s="27"/>
      <c r="GQ5" s="27"/>
      <c r="GR5" s="27"/>
      <c r="GS5" s="27"/>
      <c r="GT5" s="27"/>
      <c r="GU5" s="26"/>
      <c r="GV5" s="27"/>
      <c r="GW5" s="27"/>
      <c r="GX5" s="27"/>
      <c r="GY5" s="27"/>
      <c r="GZ5" s="27"/>
      <c r="HA5" s="27"/>
      <c r="HB5" s="27"/>
      <c r="HC5" s="28"/>
      <c r="HD5" s="27"/>
      <c r="HE5" s="27"/>
      <c r="HF5" s="27"/>
      <c r="HG5" s="27"/>
      <c r="HH5" s="29"/>
      <c r="HI5" s="27"/>
      <c r="HJ5" s="27"/>
      <c r="HK5" s="27"/>
      <c r="HL5" s="27"/>
      <c r="HM5" s="27"/>
      <c r="HN5" s="27"/>
      <c r="HO5" s="26"/>
      <c r="HP5" s="27"/>
      <c r="HQ5" s="27"/>
      <c r="HR5" s="27"/>
      <c r="HS5" s="27"/>
      <c r="HT5" s="27"/>
      <c r="HU5" s="27"/>
      <c r="HV5" s="27"/>
      <c r="HW5" s="28"/>
      <c r="HX5" s="27"/>
      <c r="HY5" s="27"/>
      <c r="HZ5" s="27"/>
      <c r="IA5" s="27"/>
      <c r="IB5" s="29"/>
      <c r="IC5" s="27"/>
      <c r="ID5" s="27"/>
      <c r="IE5" s="27"/>
      <c r="IF5" s="27"/>
      <c r="IG5" s="27"/>
      <c r="IH5" s="27"/>
      <c r="II5" s="26"/>
      <c r="IJ5" s="27"/>
      <c r="IK5" s="27"/>
      <c r="IL5" s="27"/>
      <c r="IM5" s="27"/>
      <c r="IN5" s="27"/>
      <c r="IO5" s="27"/>
      <c r="IP5" s="27"/>
      <c r="IQ5" s="28"/>
      <c r="IR5" s="27"/>
      <c r="IS5" s="27"/>
      <c r="IT5" s="27"/>
      <c r="IU5" s="27"/>
      <c r="IV5" s="29"/>
      <c r="IW5" s="27"/>
      <c r="IX5" s="27"/>
      <c r="IY5" s="27"/>
      <c r="IZ5" s="27"/>
      <c r="JA5" s="27"/>
      <c r="JB5" s="27"/>
    </row>
    <row r="6" spans="1:262" s="39" customFormat="1" ht="13.5" customHeight="1" x14ac:dyDescent="0.2">
      <c r="A6" s="31" t="s">
        <v>60</v>
      </c>
      <c r="B6" s="32"/>
      <c r="C6" s="33">
        <f>ROUND(C5/C4,3)</f>
        <v>0.88800000000000001</v>
      </c>
      <c r="D6" s="34"/>
      <c r="E6" s="34"/>
      <c r="F6" s="34"/>
      <c r="G6" s="34"/>
      <c r="H6" s="34"/>
      <c r="I6" s="34"/>
      <c r="J6" s="34"/>
      <c r="K6" s="35"/>
      <c r="L6" s="34"/>
      <c r="M6" s="34"/>
      <c r="N6" s="34"/>
      <c r="O6" s="34"/>
      <c r="P6" s="36"/>
      <c r="Q6" s="34"/>
      <c r="R6" s="34"/>
      <c r="S6" s="34"/>
      <c r="T6" s="34"/>
      <c r="U6" s="34"/>
      <c r="V6" s="34"/>
      <c r="W6" s="33">
        <f>ROUND(W5/W4,3)</f>
        <v>0.873</v>
      </c>
      <c r="X6" s="34"/>
      <c r="Y6" s="34"/>
      <c r="Z6" s="34"/>
      <c r="AA6" s="34"/>
      <c r="AB6" s="34"/>
      <c r="AC6" s="34"/>
      <c r="AD6" s="34"/>
      <c r="AE6" s="35"/>
      <c r="AF6" s="34"/>
      <c r="AG6" s="34"/>
      <c r="AH6" s="34"/>
      <c r="AI6" s="34"/>
      <c r="AJ6" s="36"/>
      <c r="AK6" s="34"/>
      <c r="AL6" s="34"/>
      <c r="AM6" s="34"/>
      <c r="AN6" s="34"/>
      <c r="AO6" s="34"/>
      <c r="AP6" s="34"/>
      <c r="AQ6" s="33">
        <f>ROUND(AQ5/AQ4,3)</f>
        <v>0.86299999999999999</v>
      </c>
      <c r="AR6" s="34"/>
      <c r="AS6" s="34"/>
      <c r="AT6" s="34"/>
      <c r="AU6" s="34"/>
      <c r="AV6" s="34"/>
      <c r="AW6" s="34"/>
      <c r="AX6" s="34"/>
      <c r="AY6" s="35"/>
      <c r="AZ6" s="34"/>
      <c r="BA6" s="34"/>
      <c r="BB6" s="34"/>
      <c r="BC6" s="34"/>
      <c r="BD6" s="36"/>
      <c r="BE6" s="34"/>
      <c r="BF6" s="34"/>
      <c r="BG6" s="34"/>
      <c r="BH6" s="34"/>
      <c r="BI6" s="34"/>
      <c r="BJ6" s="34"/>
      <c r="BK6" s="38">
        <v>0.82899999999999996</v>
      </c>
      <c r="BL6" s="34"/>
      <c r="BM6" s="34"/>
      <c r="BN6" s="34"/>
      <c r="BO6" s="34"/>
      <c r="BP6" s="34"/>
      <c r="BQ6" s="34"/>
      <c r="BR6" s="34"/>
      <c r="BS6" s="177">
        <v>0.82899999999999996</v>
      </c>
      <c r="BT6" s="34"/>
      <c r="BU6" s="34"/>
      <c r="BV6" s="34"/>
      <c r="BW6" s="34"/>
      <c r="BX6" s="36"/>
      <c r="BY6" s="177">
        <v>0.82899999999999996</v>
      </c>
      <c r="BZ6" s="34"/>
      <c r="CA6" s="34"/>
      <c r="CB6" s="34"/>
      <c r="CC6" s="34"/>
      <c r="CD6" s="34"/>
      <c r="CE6" s="33">
        <v>0.81379999999999997</v>
      </c>
      <c r="CF6" s="34"/>
      <c r="CG6" s="34"/>
      <c r="CH6" s="34"/>
      <c r="CI6" s="34"/>
      <c r="CJ6" s="34"/>
      <c r="CK6" s="34"/>
      <c r="CL6" s="27"/>
      <c r="CM6" s="182">
        <v>0.81499999999999995</v>
      </c>
      <c r="CN6" s="34"/>
      <c r="CO6" s="34"/>
      <c r="CP6" s="34"/>
      <c r="CQ6" s="34"/>
      <c r="CR6" s="36"/>
      <c r="CS6" s="181">
        <f t="shared" si="0"/>
        <v>0.81379999999999997</v>
      </c>
      <c r="CT6" s="34"/>
      <c r="CU6" s="34"/>
      <c r="CV6" s="34"/>
      <c r="CW6" s="34"/>
      <c r="CX6" s="34"/>
      <c r="CY6" s="33">
        <f>ROUND(CY5/CY4,3)</f>
        <v>0.81200000000000006</v>
      </c>
      <c r="CZ6" s="34"/>
      <c r="DA6" s="34"/>
      <c r="DB6" s="34"/>
      <c r="DC6" s="34"/>
      <c r="DD6" s="34"/>
      <c r="DE6" s="34"/>
      <c r="DF6" s="34"/>
      <c r="DG6" s="184" t="s">
        <v>1743</v>
      </c>
      <c r="DH6" s="34"/>
      <c r="DI6" s="34"/>
      <c r="DJ6" s="34"/>
      <c r="DK6" s="34"/>
      <c r="DL6" s="36"/>
      <c r="DM6" s="39">
        <v>0.38929999999999998</v>
      </c>
      <c r="DN6" s="34"/>
      <c r="DO6" s="34"/>
      <c r="DP6" s="39">
        <v>0.83450000000000002</v>
      </c>
      <c r="DQ6" s="34"/>
      <c r="DR6" s="34"/>
      <c r="DS6" s="33">
        <v>0.78100000000000003</v>
      </c>
      <c r="DT6" s="34"/>
      <c r="DU6" s="27"/>
      <c r="DV6" s="27"/>
      <c r="DW6" s="34"/>
      <c r="DX6" s="34"/>
      <c r="DY6" s="34"/>
      <c r="DZ6" s="34"/>
      <c r="EA6" s="39">
        <f>ROUND(EA5/EA4,3)</f>
        <v>0.80500000000000005</v>
      </c>
      <c r="EB6" s="34"/>
      <c r="EC6" s="34"/>
      <c r="ED6" s="34"/>
      <c r="EE6" s="34"/>
      <c r="EF6" s="36"/>
      <c r="EG6" s="39">
        <f>ROUND(EG5/EG4,3)</f>
        <v>0.39500000000000002</v>
      </c>
      <c r="EH6" s="34"/>
      <c r="EI6" s="34"/>
      <c r="EJ6" s="39">
        <f>ROUND(EJ5/EJ4,3)</f>
        <v>0.79200000000000004</v>
      </c>
      <c r="EK6" s="34"/>
      <c r="EL6" s="34"/>
      <c r="EM6" s="33">
        <v>0.72199999999999998</v>
      </c>
      <c r="EN6" s="34"/>
      <c r="EO6" s="34"/>
      <c r="EP6" s="34"/>
      <c r="EQ6" s="34"/>
      <c r="ER6" s="34"/>
      <c r="ES6" s="34"/>
      <c r="ET6" s="34"/>
      <c r="EU6" s="39">
        <f>ROUND(EU5/EU4,3)</f>
        <v>0.752</v>
      </c>
      <c r="EV6" s="34"/>
      <c r="EW6" s="34"/>
      <c r="EX6" s="34"/>
      <c r="EY6" s="34"/>
      <c r="EZ6" s="36"/>
      <c r="FA6" s="39">
        <f>ROUND(FA5/FA4,3)</f>
        <v>0.316</v>
      </c>
      <c r="FB6" s="34"/>
      <c r="FC6" s="34"/>
      <c r="FD6" s="39">
        <f>ROUND(FD5/FD4,3)</f>
        <v>0.77</v>
      </c>
      <c r="FE6" s="34"/>
      <c r="FF6" s="34"/>
      <c r="FG6" s="33">
        <v>0.69299999999999995</v>
      </c>
      <c r="FH6" s="34"/>
      <c r="FI6" s="34"/>
      <c r="FK6" s="34"/>
      <c r="FL6" s="34"/>
      <c r="FM6" s="34"/>
      <c r="FN6" s="34"/>
      <c r="FO6" s="39">
        <f>ROUND(FO5/FO4,3)</f>
        <v>0.72899999999999998</v>
      </c>
      <c r="FP6" s="34"/>
      <c r="FQ6" s="34"/>
      <c r="FR6" s="34"/>
      <c r="FS6" s="34"/>
      <c r="FT6" s="36"/>
      <c r="FU6" s="39">
        <f>ROUND(FU5/FU4,3)</f>
        <v>0.29799999999999999</v>
      </c>
      <c r="FV6" s="34"/>
      <c r="FW6" s="34"/>
      <c r="FX6" s="39">
        <f>ROUND(FX5/FX4,3)</f>
        <v>0.72299999999999998</v>
      </c>
      <c r="FY6" s="34"/>
      <c r="FZ6" s="34"/>
      <c r="GA6" s="33">
        <f>GA5/GA4</f>
        <v>0.63850197935959085</v>
      </c>
      <c r="GB6" s="34"/>
      <c r="GC6" s="34"/>
      <c r="GD6" s="34"/>
      <c r="GE6" s="34"/>
      <c r="GF6" s="34"/>
      <c r="GG6" s="34"/>
      <c r="GH6" s="34"/>
      <c r="GI6" s="35"/>
      <c r="GJ6" s="34"/>
      <c r="GK6" s="34"/>
      <c r="GL6" s="34"/>
      <c r="GM6" s="34"/>
      <c r="GN6" s="36"/>
      <c r="GO6" s="34"/>
      <c r="GP6" s="34"/>
      <c r="GQ6" s="34"/>
      <c r="GR6" s="34"/>
      <c r="GS6" s="34"/>
      <c r="GT6" s="34"/>
      <c r="GU6" s="33"/>
      <c r="GV6" s="34"/>
      <c r="GW6" s="34"/>
      <c r="GX6" s="34"/>
      <c r="GY6" s="34"/>
      <c r="GZ6" s="34"/>
      <c r="HA6" s="34"/>
      <c r="HB6" s="34"/>
      <c r="HC6" s="35"/>
      <c r="HD6" s="34"/>
      <c r="HE6" s="34"/>
      <c r="HF6" s="34"/>
      <c r="HG6" s="34"/>
      <c r="HH6" s="36"/>
      <c r="HI6" s="34"/>
      <c r="HJ6" s="34"/>
      <c r="HK6" s="34"/>
      <c r="HL6" s="34"/>
      <c r="HM6" s="34"/>
      <c r="HN6" s="34"/>
      <c r="HO6" s="33"/>
      <c r="HP6" s="34"/>
      <c r="HQ6" s="34"/>
      <c r="HR6" s="34"/>
      <c r="HS6" s="34"/>
      <c r="HT6" s="34"/>
      <c r="HU6" s="34"/>
      <c r="HV6" s="34"/>
      <c r="HW6" s="35"/>
      <c r="HX6" s="34"/>
      <c r="HY6" s="34"/>
      <c r="HZ6" s="34"/>
      <c r="IA6" s="34"/>
      <c r="IB6" s="36"/>
      <c r="IC6" s="34"/>
      <c r="ID6" s="34"/>
      <c r="IE6" s="34"/>
      <c r="IF6" s="34"/>
      <c r="IG6" s="34"/>
      <c r="IH6" s="34"/>
      <c r="II6" s="33"/>
      <c r="IJ6" s="34"/>
      <c r="IK6" s="34"/>
      <c r="IL6" s="34"/>
      <c r="IM6" s="34"/>
      <c r="IN6" s="34"/>
      <c r="IO6" s="34"/>
      <c r="IP6" s="34"/>
      <c r="IQ6" s="35"/>
      <c r="IR6" s="34"/>
      <c r="IS6" s="34"/>
      <c r="IT6" s="34"/>
      <c r="IU6" s="34"/>
      <c r="IV6" s="36"/>
      <c r="IW6" s="34"/>
      <c r="IX6" s="34"/>
      <c r="IY6" s="34"/>
      <c r="IZ6" s="34"/>
      <c r="JA6" s="34"/>
      <c r="JB6" s="34"/>
    </row>
    <row r="7" spans="1:262" s="30" customFormat="1" ht="13.5" customHeight="1" x14ac:dyDescent="0.2">
      <c r="A7" s="24" t="s">
        <v>24</v>
      </c>
      <c r="B7" s="25"/>
      <c r="C7" s="26">
        <v>38571508</v>
      </c>
      <c r="D7" s="27"/>
      <c r="E7" s="27"/>
      <c r="F7" s="27"/>
      <c r="G7" s="27"/>
      <c r="H7" s="27"/>
      <c r="I7" s="27"/>
      <c r="J7" s="27"/>
      <c r="K7" s="28"/>
      <c r="L7" s="27"/>
      <c r="M7" s="27"/>
      <c r="N7" s="27"/>
      <c r="O7" s="27"/>
      <c r="P7" s="29"/>
      <c r="Q7" s="27"/>
      <c r="R7" s="27"/>
      <c r="S7" s="27"/>
      <c r="T7" s="27"/>
      <c r="U7" s="27"/>
      <c r="V7" s="27"/>
      <c r="W7" s="26">
        <v>39247275</v>
      </c>
      <c r="X7" s="27"/>
      <c r="Y7" s="27"/>
      <c r="Z7" s="27"/>
      <c r="AA7" s="27"/>
      <c r="AB7" s="27"/>
      <c r="AC7" s="27"/>
      <c r="AD7" s="27"/>
      <c r="AE7" s="28"/>
      <c r="AF7" s="27"/>
      <c r="AG7" s="27"/>
      <c r="AH7" s="27"/>
      <c r="AI7" s="27"/>
      <c r="AJ7" s="29"/>
      <c r="AK7" s="27"/>
      <c r="AL7" s="27"/>
      <c r="AM7" s="27"/>
      <c r="AN7" s="27"/>
      <c r="AO7" s="27"/>
      <c r="AP7" s="27"/>
      <c r="AQ7" s="26">
        <v>38720893</v>
      </c>
      <c r="AR7" s="27"/>
      <c r="AS7" s="27"/>
      <c r="AT7" s="27"/>
      <c r="AU7" s="27"/>
      <c r="AV7" s="27"/>
      <c r="AW7" s="27"/>
      <c r="AX7" s="27"/>
      <c r="AY7" s="28"/>
      <c r="AZ7" s="27"/>
      <c r="BA7" s="27"/>
      <c r="BB7" s="27"/>
      <c r="BC7" s="27"/>
      <c r="BD7" s="29"/>
      <c r="BE7" s="27"/>
      <c r="BF7" s="27"/>
      <c r="BG7" s="27"/>
      <c r="BH7" s="27"/>
      <c r="BI7" s="27"/>
      <c r="BJ7" s="27"/>
      <c r="BK7" s="26">
        <v>37484398</v>
      </c>
      <c r="BL7" s="27"/>
      <c r="BM7" s="27"/>
      <c r="BN7" s="27"/>
      <c r="BO7" s="27"/>
      <c r="BP7" s="27"/>
      <c r="BQ7" s="27"/>
      <c r="BR7" s="27"/>
      <c r="BS7" s="178">
        <f>SUM(BS11:BS110)</f>
        <v>37295109</v>
      </c>
      <c r="BT7" s="27"/>
      <c r="BU7" s="27"/>
      <c r="BV7" s="27"/>
      <c r="BW7" s="27"/>
      <c r="BX7" s="29"/>
      <c r="BY7" s="176">
        <v>37484398</v>
      </c>
      <c r="BZ7" s="27"/>
      <c r="CA7" s="27"/>
      <c r="CB7" s="27"/>
      <c r="CC7" s="27"/>
      <c r="CD7" s="27"/>
      <c r="CE7" s="26">
        <v>37122776</v>
      </c>
      <c r="CF7" s="27"/>
      <c r="CG7" s="27"/>
      <c r="CH7" s="27"/>
      <c r="CI7" s="27"/>
      <c r="CJ7" s="27"/>
      <c r="CK7" s="27"/>
      <c r="CL7" s="27"/>
      <c r="CM7" s="178">
        <f>SUM(CM11:CM110)</f>
        <v>37259705</v>
      </c>
      <c r="CN7" s="27"/>
      <c r="CO7" s="27"/>
      <c r="CP7" s="27"/>
      <c r="CQ7" s="27"/>
      <c r="CR7" s="29"/>
      <c r="CS7" s="178">
        <f>SUM(CS11:CS110)</f>
        <v>37122776</v>
      </c>
      <c r="CT7" s="27"/>
      <c r="CU7" s="27"/>
      <c r="CV7" s="27"/>
      <c r="CW7" s="27"/>
      <c r="CX7" s="27"/>
      <c r="CY7" s="26">
        <v>39207414</v>
      </c>
      <c r="CZ7" s="27"/>
      <c r="DA7" s="27"/>
      <c r="DB7" s="27"/>
      <c r="DC7" s="27"/>
      <c r="DD7" s="27"/>
      <c r="DE7" s="27"/>
      <c r="DF7" s="27"/>
      <c r="DG7" s="183">
        <f>SUM(DG11:DG110)</f>
        <v>38153343</v>
      </c>
      <c r="DH7" s="27"/>
      <c r="DI7" s="27"/>
      <c r="DJ7" s="27"/>
      <c r="DK7" s="27"/>
      <c r="DL7" s="29"/>
      <c r="DM7" s="183">
        <f>SUM(DM11:DM110)</f>
        <v>927919</v>
      </c>
      <c r="DN7" s="27"/>
      <c r="DO7" s="27"/>
      <c r="DP7" s="30">
        <v>78661</v>
      </c>
      <c r="DQ7" s="27"/>
      <c r="DR7" s="27"/>
      <c r="DS7" s="26">
        <v>37575711</v>
      </c>
      <c r="DT7" s="27"/>
      <c r="DU7" s="27">
        <f>SUM(DU11:DU111)</f>
        <v>37575711</v>
      </c>
      <c r="DV7" s="27"/>
      <c r="DW7" s="27"/>
      <c r="DX7" s="27"/>
      <c r="DY7" s="27"/>
      <c r="DZ7" s="27"/>
      <c r="EA7" s="183">
        <v>36457254</v>
      </c>
      <c r="EB7" s="27"/>
      <c r="EC7" s="27"/>
      <c r="ED7" s="27"/>
      <c r="EE7" s="27"/>
      <c r="EF7" s="29"/>
      <c r="EG7" s="183">
        <v>1043518</v>
      </c>
      <c r="EH7" s="27"/>
      <c r="EI7" s="27"/>
      <c r="EJ7" s="30">
        <v>74939</v>
      </c>
      <c r="EK7" s="27"/>
      <c r="EL7" s="27"/>
      <c r="EM7" s="26">
        <v>34984923.435999997</v>
      </c>
      <c r="EN7" s="27"/>
      <c r="EO7" s="27"/>
      <c r="EP7" s="27"/>
      <c r="EQ7" s="27"/>
      <c r="ER7" s="27"/>
      <c r="ES7" s="27"/>
      <c r="ET7" s="27"/>
      <c r="EU7" s="30">
        <v>34002524</v>
      </c>
      <c r="EV7" s="27"/>
      <c r="EW7" s="27"/>
      <c r="EX7" s="27"/>
      <c r="EY7" s="27"/>
      <c r="EZ7" s="29"/>
      <c r="FA7" s="30">
        <v>982327</v>
      </c>
      <c r="FB7" s="27"/>
      <c r="FC7" s="27"/>
      <c r="FD7" s="30">
        <v>72.436000000000007</v>
      </c>
      <c r="FE7" s="34"/>
      <c r="FF7" s="27"/>
      <c r="FG7" s="26">
        <v>33964454</v>
      </c>
      <c r="FH7" s="27"/>
      <c r="FI7" s="27"/>
      <c r="FK7" s="27"/>
      <c r="FL7" s="27"/>
      <c r="FM7" s="27"/>
      <c r="FN7" s="27"/>
      <c r="FO7" s="30">
        <v>32841025</v>
      </c>
      <c r="FP7" s="27"/>
      <c r="FQ7" s="27"/>
      <c r="FR7" s="27"/>
      <c r="FS7" s="27"/>
      <c r="FT7" s="29"/>
      <c r="FU7" s="30">
        <v>1123429</v>
      </c>
      <c r="FV7" s="27"/>
      <c r="FW7" s="27"/>
      <c r="FY7" s="34"/>
      <c r="FZ7" s="27"/>
      <c r="GA7" s="26">
        <v>27604914</v>
      </c>
      <c r="GB7" s="27"/>
      <c r="GC7" s="27"/>
      <c r="GD7" s="27"/>
      <c r="GE7" s="27"/>
      <c r="GF7" s="27"/>
      <c r="GG7" s="27"/>
      <c r="GH7" s="27"/>
      <c r="GI7" s="28"/>
      <c r="GJ7" s="27"/>
      <c r="GK7" s="27"/>
      <c r="GL7" s="27"/>
      <c r="GM7" s="27"/>
      <c r="GN7" s="29"/>
      <c r="GO7" s="27"/>
      <c r="GP7" s="27"/>
      <c r="GQ7" s="27"/>
      <c r="GR7" s="27"/>
      <c r="GS7" s="27"/>
      <c r="GT7" s="27"/>
      <c r="GU7" s="26"/>
      <c r="GV7" s="27"/>
      <c r="GW7" s="27"/>
      <c r="GX7" s="27"/>
      <c r="GY7" s="27"/>
      <c r="GZ7" s="27"/>
      <c r="HA7" s="27"/>
      <c r="HB7" s="27"/>
      <c r="HC7" s="28"/>
      <c r="HD7" s="27"/>
      <c r="HE7" s="27"/>
      <c r="HF7" s="27"/>
      <c r="HG7" s="27"/>
      <c r="HH7" s="29"/>
      <c r="HI7" s="27"/>
      <c r="HJ7" s="27"/>
      <c r="HK7" s="27"/>
      <c r="HL7" s="27"/>
      <c r="HM7" s="27"/>
      <c r="HN7" s="27"/>
      <c r="HO7" s="26"/>
      <c r="HP7" s="27"/>
      <c r="HQ7" s="27"/>
      <c r="HR7" s="27"/>
      <c r="HS7" s="27"/>
      <c r="HT7" s="27"/>
      <c r="HU7" s="27"/>
      <c r="HV7" s="27"/>
      <c r="HW7" s="28"/>
      <c r="HX7" s="27"/>
      <c r="HY7" s="27"/>
      <c r="HZ7" s="27"/>
      <c r="IA7" s="27"/>
      <c r="IB7" s="29"/>
      <c r="IC7" s="27"/>
      <c r="ID7" s="27"/>
      <c r="IE7" s="27"/>
      <c r="IF7" s="27"/>
      <c r="IG7" s="27"/>
      <c r="IH7" s="27"/>
      <c r="II7" s="26"/>
      <c r="IJ7" s="27"/>
      <c r="IK7" s="27"/>
      <c r="IL7" s="27"/>
      <c r="IM7" s="27"/>
      <c r="IN7" s="27"/>
      <c r="IO7" s="27"/>
      <c r="IP7" s="27"/>
      <c r="IQ7" s="28"/>
      <c r="IR7" s="27"/>
      <c r="IS7" s="27"/>
      <c r="IT7" s="27"/>
      <c r="IU7" s="27"/>
      <c r="IV7" s="29"/>
      <c r="IW7" s="27"/>
      <c r="IX7" s="27"/>
      <c r="IY7" s="27"/>
      <c r="IZ7" s="27"/>
      <c r="JA7" s="27"/>
      <c r="JB7" s="27"/>
    </row>
    <row r="8" spans="1:262" s="39" customFormat="1" ht="13.5" customHeight="1" x14ac:dyDescent="0.2">
      <c r="A8" s="31" t="s">
        <v>61</v>
      </c>
      <c r="B8" s="32"/>
      <c r="C8" s="33">
        <f>ROUND(C7/C5,3)</f>
        <v>0.95</v>
      </c>
      <c r="D8" s="34"/>
      <c r="E8" s="34"/>
      <c r="F8" s="34"/>
      <c r="G8" s="34"/>
      <c r="H8" s="34"/>
      <c r="I8" s="34"/>
      <c r="J8" s="34"/>
      <c r="K8" s="35"/>
      <c r="L8" s="34"/>
      <c r="M8" s="34"/>
      <c r="N8" s="34"/>
      <c r="O8" s="34"/>
      <c r="P8" s="36"/>
      <c r="Q8" s="34"/>
      <c r="R8" s="34"/>
      <c r="S8" s="34"/>
      <c r="T8" s="34"/>
      <c r="U8" s="34"/>
      <c r="V8" s="34"/>
      <c r="W8" s="33">
        <f>ROUND(W7/W5,3)</f>
        <v>0.94599999999999995</v>
      </c>
      <c r="X8" s="34"/>
      <c r="Y8" s="34"/>
      <c r="Z8" s="34"/>
      <c r="AA8" s="34"/>
      <c r="AB8" s="34"/>
      <c r="AC8" s="34"/>
      <c r="AD8" s="34"/>
      <c r="AE8" s="35"/>
      <c r="AF8" s="34"/>
      <c r="AG8" s="34"/>
      <c r="AH8" s="34"/>
      <c r="AI8" s="34"/>
      <c r="AJ8" s="36"/>
      <c r="AK8" s="34"/>
      <c r="AL8" s="34"/>
      <c r="AM8" s="34"/>
      <c r="AN8" s="34"/>
      <c r="AO8" s="34"/>
      <c r="AP8" s="34"/>
      <c r="AQ8" s="33">
        <f>ROUND(AQ7/AQ5,3)</f>
        <v>0.93200000000000005</v>
      </c>
      <c r="AR8" s="34"/>
      <c r="AS8" s="34"/>
      <c r="AT8" s="34"/>
      <c r="AU8" s="34"/>
      <c r="AV8" s="34"/>
      <c r="AW8" s="34"/>
      <c r="AX8" s="34"/>
      <c r="AY8" s="35"/>
      <c r="AZ8" s="34"/>
      <c r="BA8" s="34"/>
      <c r="BB8" s="34"/>
      <c r="BC8" s="34"/>
      <c r="BD8" s="36"/>
      <c r="BE8" s="34"/>
      <c r="BF8" s="34"/>
      <c r="BG8" s="34"/>
      <c r="BH8" s="34"/>
      <c r="BI8" s="34"/>
      <c r="BJ8" s="34"/>
      <c r="BK8" s="33">
        <v>0.92800000000000005</v>
      </c>
      <c r="BL8" s="34"/>
      <c r="BM8" s="34"/>
      <c r="BN8" s="34"/>
      <c r="BO8" s="34"/>
      <c r="BP8" s="34"/>
      <c r="BQ8" s="34"/>
      <c r="BR8" s="34"/>
      <c r="BS8" s="179">
        <f>BS7/BS5</f>
        <v>0.9209478868240214</v>
      </c>
      <c r="BT8" s="34"/>
      <c r="BU8" s="34"/>
      <c r="BV8" s="34"/>
      <c r="BW8" s="34"/>
      <c r="BX8" s="36"/>
      <c r="BY8" s="177">
        <v>0.92800000000000005</v>
      </c>
      <c r="BZ8" s="34"/>
      <c r="CA8" s="34"/>
      <c r="CB8" s="34"/>
      <c r="CC8" s="34"/>
      <c r="CD8" s="34"/>
      <c r="CE8" s="33">
        <f>CE7/CE5</f>
        <v>0.92609226247653231</v>
      </c>
      <c r="CF8" s="34"/>
      <c r="CG8" s="34"/>
      <c r="CH8" s="34"/>
      <c r="CI8" s="34"/>
      <c r="CJ8" s="34"/>
      <c r="CK8" s="34"/>
      <c r="CL8" s="34"/>
      <c r="CM8" s="179">
        <f>CM7/CM5</f>
        <v>0.92577885676288796</v>
      </c>
      <c r="CN8" s="34"/>
      <c r="CO8" s="34"/>
      <c r="CP8" s="34"/>
      <c r="CQ8" s="34"/>
      <c r="CR8" s="36"/>
      <c r="CS8" s="181">
        <f t="shared" si="0"/>
        <v>0.92609226247653231</v>
      </c>
      <c r="CT8" s="34"/>
      <c r="CU8" s="34"/>
      <c r="CV8" s="34"/>
      <c r="CW8" s="34"/>
      <c r="CX8" s="34"/>
      <c r="CY8" s="179">
        <f>ROUND(CY7/CY5,3)</f>
        <v>0.97</v>
      </c>
      <c r="CZ8" s="34"/>
      <c r="DA8" s="34"/>
      <c r="DB8" s="34"/>
      <c r="DC8" s="34"/>
      <c r="DD8" s="34"/>
      <c r="DE8" s="34"/>
      <c r="DF8" s="34"/>
      <c r="DG8" s="39">
        <f>DG7/DG5</f>
        <v>0.97086010693996772</v>
      </c>
      <c r="DH8" s="34"/>
      <c r="DI8" s="34"/>
      <c r="DJ8" s="34"/>
      <c r="DK8" s="34"/>
      <c r="DL8" s="36"/>
      <c r="DM8" s="39">
        <f>DM7/DM5</f>
        <v>0.880492169767636</v>
      </c>
      <c r="DN8" s="34"/>
      <c r="DO8" s="34"/>
      <c r="DP8" s="39">
        <f>DP7/DP5</f>
        <v>0.93718799518663698</v>
      </c>
      <c r="DQ8" s="34"/>
      <c r="DR8" s="34"/>
      <c r="DS8" s="33">
        <v>0.96077815958735924</v>
      </c>
      <c r="DT8" s="34"/>
      <c r="DU8" s="34"/>
      <c r="DV8" s="34"/>
      <c r="DW8" s="34"/>
      <c r="DX8" s="34"/>
      <c r="DY8" s="34"/>
      <c r="DZ8" s="34"/>
      <c r="EA8" s="39">
        <f>EA7/EA5</f>
        <v>0.96257871607727075</v>
      </c>
      <c r="EB8" s="34"/>
      <c r="EC8" s="34"/>
      <c r="ED8" s="34"/>
      <c r="EE8" s="34"/>
      <c r="EF8" s="36"/>
      <c r="EG8" s="39">
        <f>EG7/EG5</f>
        <v>0.90315740459455551</v>
      </c>
      <c r="EH8" s="34"/>
      <c r="EI8" s="34"/>
      <c r="EJ8" s="39">
        <f>ROUND(EJ7/EJ5,3)</f>
        <v>0.94</v>
      </c>
      <c r="EK8" s="34"/>
      <c r="EL8" s="34"/>
      <c r="EM8" s="33">
        <v>0.95973479044720389</v>
      </c>
      <c r="EN8" s="34"/>
      <c r="EO8" s="34"/>
      <c r="EP8" s="34"/>
      <c r="EQ8" s="34"/>
      <c r="ER8" s="34"/>
      <c r="ES8" s="34"/>
      <c r="ET8" s="34"/>
      <c r="EU8" s="39">
        <f>ROUND(EU7/EU5,3)</f>
        <v>0.96399999999999997</v>
      </c>
      <c r="EV8" s="34"/>
      <c r="EW8" s="34"/>
      <c r="EX8" s="34"/>
      <c r="EY8" s="34"/>
      <c r="EZ8" s="36"/>
      <c r="FA8" s="39">
        <f>ROUND(FA7/FA5,3)</f>
        <v>0.89</v>
      </c>
      <c r="FB8" s="34"/>
      <c r="FC8" s="34"/>
      <c r="FD8" s="39">
        <v>0.94045228653180057</v>
      </c>
      <c r="FE8" s="34"/>
      <c r="FF8" s="34"/>
      <c r="FG8" s="33">
        <v>0.96499999999999997</v>
      </c>
      <c r="FH8" s="34"/>
      <c r="FI8" s="34"/>
      <c r="FK8" s="34"/>
      <c r="FL8" s="34"/>
      <c r="FM8" s="34"/>
      <c r="FN8" s="34"/>
      <c r="FO8" s="39">
        <f>ROUND(FO7/FO5,3)</f>
        <v>0.96799999999999997</v>
      </c>
      <c r="FP8" s="34"/>
      <c r="FQ8" s="34"/>
      <c r="FR8" s="34"/>
      <c r="FS8" s="34"/>
      <c r="FT8" s="36"/>
      <c r="FU8" s="39">
        <f>ROUND(FU7/FU5,3)</f>
        <v>0.89</v>
      </c>
      <c r="FV8" s="34"/>
      <c r="FW8" s="34"/>
      <c r="FY8" s="34"/>
      <c r="FZ8" s="34"/>
      <c r="GA8" s="33">
        <f>GA7/GA5</f>
        <v>0.93941843334940722</v>
      </c>
      <c r="GB8" s="34"/>
      <c r="GC8" s="34"/>
      <c r="GD8" s="34"/>
      <c r="GE8" s="34"/>
      <c r="GF8" s="34"/>
      <c r="GG8" s="34"/>
      <c r="GH8" s="34"/>
      <c r="GI8" s="35"/>
      <c r="GJ8" s="34"/>
      <c r="GK8" s="34"/>
      <c r="GL8" s="34"/>
      <c r="GM8" s="34"/>
      <c r="GN8" s="36"/>
      <c r="GO8" s="34"/>
      <c r="GP8" s="34"/>
      <c r="GQ8" s="34"/>
      <c r="GR8" s="34"/>
      <c r="GS8" s="34"/>
      <c r="GT8" s="34"/>
      <c r="GU8" s="33"/>
      <c r="GV8" s="34"/>
      <c r="GW8" s="34"/>
      <c r="GX8" s="34"/>
      <c r="GY8" s="34"/>
      <c r="GZ8" s="34"/>
      <c r="HA8" s="34"/>
      <c r="HB8" s="34"/>
      <c r="HC8" s="35"/>
      <c r="HD8" s="34"/>
      <c r="HE8" s="34"/>
      <c r="HF8" s="34"/>
      <c r="HG8" s="34"/>
      <c r="HH8" s="36"/>
      <c r="HI8" s="34"/>
      <c r="HJ8" s="34"/>
      <c r="HK8" s="34"/>
      <c r="HL8" s="34"/>
      <c r="HM8" s="34"/>
      <c r="HN8" s="34"/>
      <c r="HO8" s="33"/>
      <c r="HP8" s="34"/>
      <c r="HQ8" s="34"/>
      <c r="HR8" s="34"/>
      <c r="HS8" s="34"/>
      <c r="HT8" s="34"/>
      <c r="HU8" s="34"/>
      <c r="HV8" s="34"/>
      <c r="HW8" s="35"/>
      <c r="HX8" s="34"/>
      <c r="HY8" s="34"/>
      <c r="HZ8" s="34"/>
      <c r="IA8" s="34"/>
      <c r="IB8" s="36"/>
      <c r="IC8" s="34"/>
      <c r="ID8" s="34"/>
      <c r="IE8" s="34"/>
      <c r="IF8" s="34"/>
      <c r="IG8" s="34"/>
      <c r="IH8" s="34"/>
      <c r="II8" s="33"/>
      <c r="IJ8" s="34"/>
      <c r="IK8" s="34"/>
      <c r="IL8" s="34"/>
      <c r="IM8" s="34"/>
      <c r="IN8" s="34"/>
      <c r="IO8" s="34"/>
      <c r="IP8" s="34"/>
      <c r="IQ8" s="35"/>
      <c r="IR8" s="34"/>
      <c r="IS8" s="34"/>
      <c r="IT8" s="34"/>
      <c r="IU8" s="34"/>
      <c r="IV8" s="36"/>
      <c r="IW8" s="34"/>
      <c r="IX8" s="34"/>
      <c r="IY8" s="34"/>
      <c r="IZ8" s="34"/>
      <c r="JA8" s="34"/>
      <c r="JB8" s="34"/>
    </row>
    <row r="9" spans="1:262" ht="13.5" customHeight="1" x14ac:dyDescent="0.2">
      <c r="A9" s="19" t="s">
        <v>11</v>
      </c>
      <c r="B9" s="19"/>
      <c r="C9" s="7" t="s">
        <v>2477</v>
      </c>
      <c r="D9" s="21"/>
      <c r="E9" s="27"/>
      <c r="F9" s="155"/>
      <c r="G9" s="155"/>
      <c r="H9" s="21"/>
      <c r="I9" s="155"/>
      <c r="J9" s="155"/>
      <c r="K9" s="22"/>
      <c r="L9" s="21"/>
      <c r="M9" s="21"/>
      <c r="N9" s="21"/>
      <c r="O9" s="21"/>
      <c r="P9" s="23"/>
      <c r="Q9" s="21"/>
      <c r="R9" s="21"/>
      <c r="S9" s="21"/>
      <c r="T9" s="21"/>
      <c r="U9" s="21"/>
      <c r="V9" s="21"/>
      <c r="W9" s="7"/>
      <c r="X9" s="21"/>
      <c r="Y9" s="155"/>
      <c r="Z9" s="155"/>
      <c r="AA9" s="155"/>
      <c r="AB9" s="21"/>
      <c r="AC9" s="155"/>
      <c r="AD9" s="155"/>
      <c r="AE9" s="22"/>
      <c r="AF9" s="21"/>
      <c r="AG9" s="21"/>
      <c r="AH9" s="21"/>
      <c r="AI9" s="21"/>
      <c r="AJ9" s="23"/>
      <c r="AK9" s="21"/>
      <c r="AL9" s="21"/>
      <c r="AM9" s="21"/>
      <c r="AN9" s="21"/>
      <c r="AO9" s="21"/>
      <c r="AP9" s="21"/>
      <c r="AQ9" s="40"/>
      <c r="AR9" s="21"/>
      <c r="AS9" s="21"/>
      <c r="AT9" s="155"/>
      <c r="AU9" s="155"/>
      <c r="AV9" s="21"/>
      <c r="AW9" s="155"/>
      <c r="AX9" s="155"/>
      <c r="AY9" s="22"/>
      <c r="AZ9" s="21"/>
      <c r="BA9" s="21"/>
      <c r="BB9" s="21"/>
      <c r="BC9" s="21"/>
      <c r="BD9" s="23"/>
      <c r="BE9" s="21"/>
      <c r="BF9" s="21"/>
      <c r="BG9" s="21"/>
      <c r="BH9" s="21"/>
      <c r="BI9" s="21"/>
      <c r="BJ9" s="21"/>
      <c r="BK9" s="40"/>
      <c r="BL9" s="21"/>
      <c r="BM9" s="21"/>
      <c r="BN9" s="155"/>
      <c r="BO9" s="155"/>
      <c r="BP9" s="21"/>
      <c r="BQ9" s="155"/>
      <c r="BR9" s="155"/>
      <c r="BS9" s="22" t="s">
        <v>1735</v>
      </c>
      <c r="BT9" s="21"/>
      <c r="BU9" s="21"/>
      <c r="BV9" s="21"/>
      <c r="BW9" s="21"/>
      <c r="BX9" s="23"/>
      <c r="BY9" s="21"/>
      <c r="BZ9" s="21"/>
      <c r="CA9" s="21"/>
      <c r="CB9" s="21"/>
      <c r="CC9" s="21"/>
      <c r="CD9" s="21"/>
      <c r="CE9" s="7"/>
      <c r="CF9" s="21"/>
      <c r="CG9" s="155"/>
      <c r="CH9" s="155"/>
      <c r="CI9" s="155"/>
      <c r="CJ9" s="21"/>
      <c r="CK9" s="155"/>
      <c r="CL9" s="155"/>
      <c r="CM9" s="22"/>
      <c r="CN9" s="21"/>
      <c r="CO9" s="21"/>
      <c r="CP9" s="21"/>
      <c r="CQ9" s="21"/>
      <c r="CR9" s="23"/>
      <c r="CS9" s="21"/>
      <c r="CT9" s="21"/>
      <c r="CU9" s="21"/>
      <c r="CV9" s="21"/>
      <c r="CW9" s="21"/>
      <c r="CX9" s="21"/>
      <c r="CY9" s="7"/>
      <c r="CZ9" s="21"/>
      <c r="DA9" s="155"/>
      <c r="DB9" s="155"/>
      <c r="DC9" s="155"/>
      <c r="DD9" s="21"/>
      <c r="DE9" s="155"/>
      <c r="DF9" s="155"/>
      <c r="DG9" s="22"/>
      <c r="DH9" s="21"/>
      <c r="DI9" s="21"/>
      <c r="DJ9" s="21"/>
      <c r="DK9" s="21"/>
      <c r="DL9" s="23"/>
      <c r="DM9" s="2" t="s">
        <v>1746</v>
      </c>
      <c r="DS9" s="7"/>
      <c r="DT9" s="21"/>
      <c r="DU9" s="21"/>
      <c r="DV9" s="155"/>
      <c r="DW9" s="21"/>
      <c r="DX9" s="21"/>
      <c r="DY9" s="21"/>
      <c r="DZ9" s="21"/>
      <c r="EA9" s="22"/>
      <c r="EB9" s="21"/>
      <c r="EC9" s="21"/>
      <c r="ED9" s="21"/>
      <c r="EE9" s="21"/>
      <c r="EF9" s="23"/>
      <c r="EG9" s="2" t="s">
        <v>1746</v>
      </c>
      <c r="EL9" s="2"/>
      <c r="EM9" s="7" t="s">
        <v>1773</v>
      </c>
      <c r="EN9" s="21"/>
      <c r="EO9" s="21"/>
      <c r="EP9" s="21"/>
      <c r="EQ9" s="21"/>
      <c r="ER9" s="21"/>
      <c r="ES9" s="21"/>
      <c r="ET9" s="21"/>
      <c r="EU9" s="22"/>
      <c r="EV9" s="21"/>
      <c r="EW9" s="21"/>
      <c r="EX9" s="21"/>
      <c r="EY9" s="21"/>
      <c r="EZ9" s="23"/>
      <c r="FA9" s="2" t="s">
        <v>1746</v>
      </c>
      <c r="FG9" s="7"/>
      <c r="FH9" s="21"/>
      <c r="FI9" s="21"/>
      <c r="FK9" s="21"/>
      <c r="FL9" s="21"/>
      <c r="FM9" s="21"/>
      <c r="FN9" s="21"/>
      <c r="FO9" s="22"/>
      <c r="FP9" s="21"/>
      <c r="FQ9" s="21"/>
      <c r="FR9" s="21"/>
      <c r="FS9" s="21"/>
      <c r="FT9" s="23"/>
      <c r="FU9" s="2" t="s">
        <v>1746</v>
      </c>
      <c r="GA9" s="7"/>
      <c r="GB9" s="21"/>
      <c r="GC9" s="21"/>
      <c r="GD9" s="21"/>
      <c r="GE9" s="21"/>
      <c r="GF9" s="21"/>
      <c r="GG9" s="21"/>
      <c r="GH9" s="21"/>
      <c r="GI9" s="22"/>
      <c r="GJ9" s="21"/>
      <c r="GK9" s="21"/>
      <c r="GL9" s="21"/>
      <c r="GM9" s="21"/>
      <c r="GN9" s="23"/>
      <c r="GO9" s="21"/>
      <c r="GP9" s="21"/>
      <c r="GQ9" s="21"/>
      <c r="GR9" s="21"/>
      <c r="GS9" s="21"/>
      <c r="GT9" s="21"/>
      <c r="GU9" s="7"/>
      <c r="GV9" s="21"/>
      <c r="GW9" s="21"/>
      <c r="GX9" s="21"/>
      <c r="GY9" s="21"/>
      <c r="GZ9" s="21"/>
      <c r="HA9" s="21"/>
      <c r="HB9" s="21"/>
      <c r="HC9" s="22"/>
      <c r="HD9" s="21"/>
      <c r="HE9" s="21"/>
      <c r="HF9" s="21"/>
      <c r="HG9" s="21"/>
      <c r="HH9" s="23"/>
      <c r="HI9" s="21"/>
      <c r="HJ9" s="21"/>
      <c r="HK9" s="21"/>
      <c r="HL9" s="21"/>
      <c r="HM9" s="21"/>
      <c r="HN9" s="21"/>
      <c r="HO9" s="7"/>
      <c r="HP9" s="21"/>
      <c r="HQ9" s="21"/>
      <c r="HR9" s="21"/>
      <c r="HS9" s="21"/>
      <c r="HT9" s="21"/>
      <c r="HU9" s="21"/>
      <c r="HV9" s="21"/>
      <c r="HW9" s="22"/>
      <c r="HX9" s="21"/>
      <c r="HY9" s="21"/>
      <c r="HZ9" s="21"/>
      <c r="IA9" s="21"/>
      <c r="IB9" s="23"/>
      <c r="IC9" s="21"/>
      <c r="ID9" s="21"/>
      <c r="IE9" s="21"/>
      <c r="IF9" s="21"/>
      <c r="IG9" s="21"/>
      <c r="IH9" s="21"/>
      <c r="II9" s="7"/>
      <c r="IJ9" s="21"/>
      <c r="IK9" s="21"/>
      <c r="IL9" s="21"/>
      <c r="IM9" s="21"/>
      <c r="IN9" s="21"/>
      <c r="IO9" s="21"/>
      <c r="IP9" s="21"/>
      <c r="IQ9" s="22"/>
      <c r="IR9" s="21"/>
      <c r="IS9" s="21"/>
      <c r="IT9" s="21"/>
      <c r="IU9" s="21"/>
      <c r="IV9" s="23"/>
      <c r="IW9" s="21"/>
      <c r="IX9" s="21"/>
      <c r="IY9" s="21"/>
      <c r="IZ9" s="21"/>
      <c r="JA9" s="21"/>
      <c r="JB9" s="21"/>
    </row>
    <row r="10" spans="1:262" ht="31.5" customHeight="1" x14ac:dyDescent="0.2">
      <c r="A10" s="41" t="s">
        <v>128</v>
      </c>
      <c r="B10" s="41" t="s">
        <v>32</v>
      </c>
      <c r="C10" s="42" t="s">
        <v>31</v>
      </c>
      <c r="D10" s="41" t="s">
        <v>30</v>
      </c>
      <c r="E10" s="41" t="s">
        <v>96</v>
      </c>
      <c r="F10" s="41" t="s">
        <v>59</v>
      </c>
      <c r="G10" s="41" t="s">
        <v>97</v>
      </c>
      <c r="H10" s="41" t="s">
        <v>98</v>
      </c>
      <c r="I10" s="41" t="s">
        <v>99</v>
      </c>
      <c r="J10" s="41" t="s">
        <v>100</v>
      </c>
      <c r="K10" s="43" t="s">
        <v>101</v>
      </c>
      <c r="L10" s="44" t="s">
        <v>57</v>
      </c>
      <c r="M10" s="44" t="s">
        <v>102</v>
      </c>
      <c r="N10" s="44" t="s">
        <v>103</v>
      </c>
      <c r="O10" s="44" t="s">
        <v>104</v>
      </c>
      <c r="P10" s="45" t="s">
        <v>105</v>
      </c>
      <c r="Q10" s="46" t="s">
        <v>106</v>
      </c>
      <c r="R10" s="46" t="s">
        <v>58</v>
      </c>
      <c r="S10" s="46" t="s">
        <v>107</v>
      </c>
      <c r="T10" s="46" t="s">
        <v>108</v>
      </c>
      <c r="U10" s="46" t="s">
        <v>109</v>
      </c>
      <c r="V10" s="46" t="s">
        <v>129</v>
      </c>
      <c r="W10" s="42" t="s">
        <v>31</v>
      </c>
      <c r="X10" s="41" t="s">
        <v>30</v>
      </c>
      <c r="Y10" s="41" t="s">
        <v>96</v>
      </c>
      <c r="Z10" s="41" t="s">
        <v>59</v>
      </c>
      <c r="AA10" s="41" t="s">
        <v>97</v>
      </c>
      <c r="AB10" s="41" t="s">
        <v>98</v>
      </c>
      <c r="AC10" s="41" t="s">
        <v>99</v>
      </c>
      <c r="AD10" s="41" t="s">
        <v>100</v>
      </c>
      <c r="AE10" s="43" t="s">
        <v>101</v>
      </c>
      <c r="AF10" s="44" t="s">
        <v>57</v>
      </c>
      <c r="AG10" s="44" t="s">
        <v>102</v>
      </c>
      <c r="AH10" s="44" t="s">
        <v>103</v>
      </c>
      <c r="AI10" s="44" t="s">
        <v>104</v>
      </c>
      <c r="AJ10" s="45" t="s">
        <v>105</v>
      </c>
      <c r="AK10" s="46" t="s">
        <v>106</v>
      </c>
      <c r="AL10" s="46" t="s">
        <v>58</v>
      </c>
      <c r="AM10" s="46" t="s">
        <v>107</v>
      </c>
      <c r="AN10" s="46" t="s">
        <v>108</v>
      </c>
      <c r="AO10" s="46" t="s">
        <v>109</v>
      </c>
      <c r="AP10" s="46" t="s">
        <v>129</v>
      </c>
      <c r="AQ10" s="42" t="s">
        <v>31</v>
      </c>
      <c r="AR10" s="41" t="s">
        <v>30</v>
      </c>
      <c r="AS10" s="41" t="s">
        <v>96</v>
      </c>
      <c r="AT10" s="41" t="s">
        <v>59</v>
      </c>
      <c r="AU10" s="41" t="s">
        <v>97</v>
      </c>
      <c r="AV10" s="41" t="s">
        <v>98</v>
      </c>
      <c r="AW10" s="41" t="s">
        <v>99</v>
      </c>
      <c r="AX10" s="41" t="s">
        <v>100</v>
      </c>
      <c r="AY10" s="43" t="s">
        <v>101</v>
      </c>
      <c r="AZ10" s="44" t="s">
        <v>57</v>
      </c>
      <c r="BA10" s="44" t="s">
        <v>102</v>
      </c>
      <c r="BB10" s="44" t="s">
        <v>103</v>
      </c>
      <c r="BC10" s="44" t="s">
        <v>104</v>
      </c>
      <c r="BD10" s="45" t="s">
        <v>105</v>
      </c>
      <c r="BE10" s="46" t="s">
        <v>106</v>
      </c>
      <c r="BF10" s="46" t="s">
        <v>58</v>
      </c>
      <c r="BG10" s="46" t="s">
        <v>107</v>
      </c>
      <c r="BH10" s="46" t="s">
        <v>108</v>
      </c>
      <c r="BI10" s="46" t="s">
        <v>109</v>
      </c>
      <c r="BJ10" s="46" t="s">
        <v>129</v>
      </c>
      <c r="BK10" s="42" t="s">
        <v>31</v>
      </c>
      <c r="BL10" s="41" t="s">
        <v>30</v>
      </c>
      <c r="BM10" s="41" t="s">
        <v>96</v>
      </c>
      <c r="BN10" s="41" t="s">
        <v>59</v>
      </c>
      <c r="BO10" s="41" t="s">
        <v>97</v>
      </c>
      <c r="BP10" s="41" t="s">
        <v>98</v>
      </c>
      <c r="BQ10" s="41" t="s">
        <v>99</v>
      </c>
      <c r="BR10" s="41" t="s">
        <v>100</v>
      </c>
      <c r="BS10" s="43" t="s">
        <v>101</v>
      </c>
      <c r="BT10" s="44" t="s">
        <v>57</v>
      </c>
      <c r="BU10" s="44" t="s">
        <v>102</v>
      </c>
      <c r="BV10" s="44" t="s">
        <v>103</v>
      </c>
      <c r="BW10" s="44" t="s">
        <v>104</v>
      </c>
      <c r="BX10" s="45" t="s">
        <v>105</v>
      </c>
      <c r="BY10" s="46" t="s">
        <v>106</v>
      </c>
      <c r="BZ10" s="46" t="s">
        <v>58</v>
      </c>
      <c r="CA10" s="46" t="s">
        <v>107</v>
      </c>
      <c r="CB10" s="46" t="s">
        <v>108</v>
      </c>
      <c r="CC10" s="46" t="s">
        <v>109</v>
      </c>
      <c r="CD10" s="46" t="s">
        <v>129</v>
      </c>
      <c r="CE10" s="42" t="s">
        <v>31</v>
      </c>
      <c r="CF10" s="41" t="s">
        <v>30</v>
      </c>
      <c r="CG10" s="41" t="s">
        <v>96</v>
      </c>
      <c r="CH10" s="41" t="s">
        <v>59</v>
      </c>
      <c r="CI10" s="41" t="s">
        <v>97</v>
      </c>
      <c r="CJ10" s="41" t="s">
        <v>98</v>
      </c>
      <c r="CK10" s="41" t="s">
        <v>99</v>
      </c>
      <c r="CL10" s="41" t="s">
        <v>100</v>
      </c>
      <c r="CM10" s="43" t="s">
        <v>101</v>
      </c>
      <c r="CN10" s="44" t="s">
        <v>57</v>
      </c>
      <c r="CO10" s="44" t="s">
        <v>102</v>
      </c>
      <c r="CP10" s="44" t="s">
        <v>103</v>
      </c>
      <c r="CQ10" s="44" t="s">
        <v>104</v>
      </c>
      <c r="CR10" s="45" t="s">
        <v>105</v>
      </c>
      <c r="CS10" s="46" t="s">
        <v>106</v>
      </c>
      <c r="CT10" s="46" t="s">
        <v>58</v>
      </c>
      <c r="CU10" s="46" t="s">
        <v>107</v>
      </c>
      <c r="CV10" s="46" t="s">
        <v>108</v>
      </c>
      <c r="CW10" s="46" t="s">
        <v>109</v>
      </c>
      <c r="CX10" s="46" t="s">
        <v>129</v>
      </c>
      <c r="CY10" s="42" t="s">
        <v>31</v>
      </c>
      <c r="CZ10" s="41" t="s">
        <v>30</v>
      </c>
      <c r="DA10" s="41" t="s">
        <v>96</v>
      </c>
      <c r="DB10" s="41" t="s">
        <v>59</v>
      </c>
      <c r="DC10" s="41" t="s">
        <v>97</v>
      </c>
      <c r="DD10" s="41" t="s">
        <v>98</v>
      </c>
      <c r="DE10" s="41" t="s">
        <v>99</v>
      </c>
      <c r="DF10" s="41" t="s">
        <v>100</v>
      </c>
      <c r="DG10" s="43" t="s">
        <v>101</v>
      </c>
      <c r="DH10" s="44" t="s">
        <v>57</v>
      </c>
      <c r="DI10" s="44" t="s">
        <v>102</v>
      </c>
      <c r="DJ10" s="44" t="s">
        <v>103</v>
      </c>
      <c r="DK10" s="44" t="s">
        <v>104</v>
      </c>
      <c r="DL10" s="45" t="s">
        <v>105</v>
      </c>
      <c r="DM10" s="46" t="s">
        <v>1747</v>
      </c>
      <c r="DN10" s="46" t="s">
        <v>1748</v>
      </c>
      <c r="DO10" s="46" t="s">
        <v>1749</v>
      </c>
      <c r="DP10" s="46" t="s">
        <v>1750</v>
      </c>
      <c r="DQ10" s="46" t="s">
        <v>1751</v>
      </c>
      <c r="DR10" s="46" t="s">
        <v>1752</v>
      </c>
      <c r="DS10" s="42" t="s">
        <v>31</v>
      </c>
      <c r="DT10" s="41" t="s">
        <v>30</v>
      </c>
      <c r="DU10" s="41" t="s">
        <v>96</v>
      </c>
      <c r="DV10" s="41" t="s">
        <v>59</v>
      </c>
      <c r="DW10" s="41" t="s">
        <v>97</v>
      </c>
      <c r="DX10" s="41" t="s">
        <v>98</v>
      </c>
      <c r="DY10" s="41" t="s">
        <v>99</v>
      </c>
      <c r="DZ10" s="41" t="s">
        <v>100</v>
      </c>
      <c r="EA10" s="43" t="s">
        <v>101</v>
      </c>
      <c r="EB10" s="44" t="s">
        <v>57</v>
      </c>
      <c r="EC10" s="44" t="s">
        <v>102</v>
      </c>
      <c r="ED10" s="44" t="s">
        <v>103</v>
      </c>
      <c r="EE10" s="44" t="s">
        <v>104</v>
      </c>
      <c r="EF10" s="45" t="s">
        <v>105</v>
      </c>
      <c r="EG10" s="46" t="s">
        <v>1747</v>
      </c>
      <c r="EH10" s="46" t="s">
        <v>1748</v>
      </c>
      <c r="EI10" s="46" t="s">
        <v>1749</v>
      </c>
      <c r="EJ10" s="46" t="s">
        <v>1750</v>
      </c>
      <c r="EK10" s="46" t="s">
        <v>1751</v>
      </c>
      <c r="EL10" s="187" t="s">
        <v>1752</v>
      </c>
      <c r="EM10" s="42" t="s">
        <v>31</v>
      </c>
      <c r="EN10" s="41" t="s">
        <v>30</v>
      </c>
      <c r="EO10" s="41" t="s">
        <v>96</v>
      </c>
      <c r="EP10" s="41" t="s">
        <v>59</v>
      </c>
      <c r="EQ10" s="41" t="s">
        <v>97</v>
      </c>
      <c r="ER10" s="41" t="s">
        <v>98</v>
      </c>
      <c r="ES10" s="41" t="s">
        <v>99</v>
      </c>
      <c r="ET10" s="41" t="s">
        <v>100</v>
      </c>
      <c r="EU10" s="43" t="s">
        <v>101</v>
      </c>
      <c r="EV10" s="44" t="s">
        <v>57</v>
      </c>
      <c r="EW10" s="44" t="s">
        <v>102</v>
      </c>
      <c r="EX10" s="44" t="s">
        <v>103</v>
      </c>
      <c r="EY10" s="44" t="s">
        <v>104</v>
      </c>
      <c r="EZ10" s="45" t="s">
        <v>105</v>
      </c>
      <c r="FA10" s="46" t="s">
        <v>1747</v>
      </c>
      <c r="FB10" s="46" t="s">
        <v>1748</v>
      </c>
      <c r="FC10" s="46" t="s">
        <v>1749</v>
      </c>
      <c r="FD10" s="46" t="s">
        <v>1750</v>
      </c>
      <c r="FE10" s="46" t="s">
        <v>1751</v>
      </c>
      <c r="FF10" s="46" t="s">
        <v>1752</v>
      </c>
      <c r="FG10" s="42" t="s">
        <v>31</v>
      </c>
      <c r="FH10" s="41" t="s">
        <v>30</v>
      </c>
      <c r="FI10" s="41" t="s">
        <v>96</v>
      </c>
      <c r="FJ10" s="12" t="s">
        <v>59</v>
      </c>
      <c r="FK10" s="41" t="s">
        <v>97</v>
      </c>
      <c r="FL10" s="41" t="s">
        <v>98</v>
      </c>
      <c r="FM10" s="41" t="s">
        <v>99</v>
      </c>
      <c r="FN10" s="41" t="s">
        <v>100</v>
      </c>
      <c r="FO10" s="43" t="s">
        <v>101</v>
      </c>
      <c r="FP10" s="44" t="s">
        <v>57</v>
      </c>
      <c r="FQ10" s="44" t="s">
        <v>102</v>
      </c>
      <c r="FR10" s="44" t="s">
        <v>103</v>
      </c>
      <c r="FS10" s="44" t="s">
        <v>104</v>
      </c>
      <c r="FT10" s="45" t="s">
        <v>105</v>
      </c>
      <c r="FU10" s="46" t="s">
        <v>1747</v>
      </c>
      <c r="FV10" s="46" t="s">
        <v>1748</v>
      </c>
      <c r="FW10" s="46" t="s">
        <v>1749</v>
      </c>
      <c r="FX10" s="46" t="s">
        <v>1750</v>
      </c>
      <c r="FY10" s="46" t="s">
        <v>1751</v>
      </c>
      <c r="FZ10" s="46" t="s">
        <v>1752</v>
      </c>
      <c r="GA10" s="42" t="s">
        <v>31</v>
      </c>
      <c r="GB10" s="41" t="s">
        <v>30</v>
      </c>
      <c r="GC10" s="41" t="s">
        <v>96</v>
      </c>
      <c r="GD10" s="41" t="s">
        <v>59</v>
      </c>
      <c r="GE10" s="41" t="s">
        <v>97</v>
      </c>
      <c r="GF10" s="41" t="s">
        <v>98</v>
      </c>
      <c r="GG10" s="41" t="s">
        <v>99</v>
      </c>
      <c r="GH10" s="41" t="s">
        <v>100</v>
      </c>
      <c r="GI10" s="43" t="s">
        <v>101</v>
      </c>
      <c r="GJ10" s="44" t="s">
        <v>57</v>
      </c>
      <c r="GK10" s="44" t="s">
        <v>102</v>
      </c>
      <c r="GL10" s="44" t="s">
        <v>103</v>
      </c>
      <c r="GM10" s="44" t="s">
        <v>104</v>
      </c>
      <c r="GN10" s="45" t="s">
        <v>105</v>
      </c>
      <c r="GO10" s="46" t="s">
        <v>106</v>
      </c>
      <c r="GP10" s="46" t="s">
        <v>58</v>
      </c>
      <c r="GQ10" s="46" t="s">
        <v>107</v>
      </c>
      <c r="GR10" s="46" t="s">
        <v>108</v>
      </c>
      <c r="GS10" s="46" t="s">
        <v>109</v>
      </c>
      <c r="GT10" s="46" t="s">
        <v>129</v>
      </c>
      <c r="GU10" s="42" t="s">
        <v>31</v>
      </c>
      <c r="GV10" s="41" t="s">
        <v>30</v>
      </c>
      <c r="GW10" s="41" t="s">
        <v>96</v>
      </c>
      <c r="GX10" s="41" t="s">
        <v>59</v>
      </c>
      <c r="GY10" s="41" t="s">
        <v>97</v>
      </c>
      <c r="GZ10" s="41" t="s">
        <v>98</v>
      </c>
      <c r="HA10" s="41" t="s">
        <v>99</v>
      </c>
      <c r="HB10" s="41" t="s">
        <v>100</v>
      </c>
      <c r="HC10" s="43" t="s">
        <v>101</v>
      </c>
      <c r="HD10" s="44" t="s">
        <v>57</v>
      </c>
      <c r="HE10" s="44" t="s">
        <v>102</v>
      </c>
      <c r="HF10" s="44" t="s">
        <v>103</v>
      </c>
      <c r="HG10" s="44" t="s">
        <v>104</v>
      </c>
      <c r="HH10" s="45" t="s">
        <v>105</v>
      </c>
      <c r="HI10" s="46" t="s">
        <v>106</v>
      </c>
      <c r="HJ10" s="46" t="s">
        <v>58</v>
      </c>
      <c r="HK10" s="46" t="s">
        <v>107</v>
      </c>
      <c r="HL10" s="46" t="s">
        <v>108</v>
      </c>
      <c r="HM10" s="46" t="s">
        <v>109</v>
      </c>
      <c r="HN10" s="46" t="s">
        <v>129</v>
      </c>
      <c r="HO10" s="42" t="s">
        <v>31</v>
      </c>
      <c r="HP10" s="41" t="s">
        <v>30</v>
      </c>
      <c r="HQ10" s="41" t="s">
        <v>96</v>
      </c>
      <c r="HR10" s="41" t="s">
        <v>59</v>
      </c>
      <c r="HS10" s="41" t="s">
        <v>97</v>
      </c>
      <c r="HT10" s="41" t="s">
        <v>98</v>
      </c>
      <c r="HU10" s="41" t="s">
        <v>99</v>
      </c>
      <c r="HV10" s="41" t="s">
        <v>100</v>
      </c>
      <c r="HW10" s="43" t="s">
        <v>101</v>
      </c>
      <c r="HX10" s="44" t="s">
        <v>57</v>
      </c>
      <c r="HY10" s="44" t="s">
        <v>102</v>
      </c>
      <c r="HZ10" s="44" t="s">
        <v>103</v>
      </c>
      <c r="IA10" s="44" t="s">
        <v>104</v>
      </c>
      <c r="IB10" s="45" t="s">
        <v>105</v>
      </c>
      <c r="IC10" s="46" t="s">
        <v>106</v>
      </c>
      <c r="ID10" s="46" t="s">
        <v>58</v>
      </c>
      <c r="IE10" s="46" t="s">
        <v>107</v>
      </c>
      <c r="IF10" s="46" t="s">
        <v>108</v>
      </c>
      <c r="IG10" s="46" t="s">
        <v>109</v>
      </c>
      <c r="IH10" s="46" t="s">
        <v>129</v>
      </c>
      <c r="II10" s="42" t="s">
        <v>31</v>
      </c>
      <c r="IJ10" s="41" t="s">
        <v>30</v>
      </c>
      <c r="IK10" s="41" t="s">
        <v>96</v>
      </c>
      <c r="IL10" s="41" t="s">
        <v>59</v>
      </c>
      <c r="IM10" s="41" t="s">
        <v>97</v>
      </c>
      <c r="IN10" s="41" t="s">
        <v>98</v>
      </c>
      <c r="IO10" s="41" t="s">
        <v>99</v>
      </c>
      <c r="IP10" s="41" t="s">
        <v>100</v>
      </c>
      <c r="IQ10" s="43" t="s">
        <v>101</v>
      </c>
      <c r="IR10" s="44" t="s">
        <v>57</v>
      </c>
      <c r="IS10" s="44" t="s">
        <v>102</v>
      </c>
      <c r="IT10" s="44" t="s">
        <v>103</v>
      </c>
      <c r="IU10" s="44" t="s">
        <v>104</v>
      </c>
      <c r="IV10" s="45" t="s">
        <v>105</v>
      </c>
      <c r="IW10" s="46" t="s">
        <v>106</v>
      </c>
      <c r="IX10" s="46" t="s">
        <v>58</v>
      </c>
      <c r="IY10" s="46" t="s">
        <v>107</v>
      </c>
      <c r="IZ10" s="46" t="s">
        <v>108</v>
      </c>
      <c r="JA10" s="46" t="s">
        <v>109</v>
      </c>
      <c r="JB10" s="46" t="s">
        <v>129</v>
      </c>
    </row>
    <row r="11" spans="1:262" s="4" customFormat="1" ht="13.5" customHeight="1" x14ac:dyDescent="0.2">
      <c r="A11" s="47" t="s">
        <v>1328</v>
      </c>
      <c r="B11" s="2" t="s">
        <v>2264</v>
      </c>
      <c r="C11" s="7" t="s">
        <v>532</v>
      </c>
      <c r="E11" s="30">
        <v>13233620</v>
      </c>
      <c r="F11" s="48">
        <f>IF(E11="","",ROUND(E11/C$7,3))</f>
        <v>0.34300000000000003</v>
      </c>
      <c r="G11" s="48">
        <v>0</v>
      </c>
      <c r="H11" s="2">
        <v>234</v>
      </c>
      <c r="I11" s="48">
        <f>IF(H11="","",ROUND(H11/C$3,3))</f>
        <v>0.371</v>
      </c>
      <c r="J11" s="49">
        <v>0</v>
      </c>
      <c r="K11" s="49"/>
      <c r="L11" s="49"/>
      <c r="M11" s="49"/>
      <c r="P11" s="50"/>
      <c r="Q11" s="30"/>
      <c r="R11" s="49"/>
      <c r="S11" s="49"/>
      <c r="U11" s="49"/>
      <c r="V11" s="49"/>
      <c r="W11" s="7" t="s">
        <v>532</v>
      </c>
      <c r="Y11" s="4">
        <v>11640265</v>
      </c>
      <c r="Z11" s="48">
        <f>IF(Y11="","",ROUND(Y11/W$7,3))</f>
        <v>0.29699999999999999</v>
      </c>
      <c r="AA11" s="48"/>
      <c r="AB11" s="2">
        <v>206</v>
      </c>
      <c r="AC11" s="48">
        <f>IF(AB11="","",ROUND(AB11/W$3,3))</f>
        <v>0.32700000000000001</v>
      </c>
      <c r="AD11" s="48"/>
      <c r="AE11" s="30"/>
      <c r="AF11" s="49"/>
      <c r="AG11" s="49"/>
      <c r="AH11" s="158"/>
      <c r="AI11" s="49"/>
      <c r="AJ11" s="49"/>
      <c r="AK11" s="30"/>
      <c r="AM11" s="49"/>
      <c r="AO11" s="49"/>
      <c r="AP11" s="49"/>
      <c r="AQ11" s="7"/>
      <c r="AT11" s="48" t="str">
        <f>IF(AS11="","",ROUND(AS11/AQ$7,3))</f>
        <v/>
      </c>
      <c r="AU11" s="49"/>
      <c r="AV11" s="2"/>
      <c r="AW11" s="48" t="str">
        <f t="shared" ref="AW11:AW42" si="1">IF(AV11="","",ROUND(AV11/AQ$3,3))</f>
        <v/>
      </c>
      <c r="AX11" s="49"/>
      <c r="AY11" s="26"/>
      <c r="AZ11" s="48" t="str">
        <f>IF(AY11="","",ROUND(AY11/AQ$7,3))</f>
        <v/>
      </c>
      <c r="BA11" s="49"/>
      <c r="BB11" s="2"/>
      <c r="BC11" s="48" t="str">
        <f t="shared" ref="BC11:BC12" si="2">IF(BB11="","",ROUND(BB11/SUM(BB$11:BB$100),3))</f>
        <v/>
      </c>
      <c r="BE11" s="7"/>
      <c r="BF11" s="48" t="str">
        <f>IF(BE11="","",ROUND(BE11/AQ$7,3))</f>
        <v/>
      </c>
      <c r="BG11" s="49"/>
      <c r="BH11" s="2"/>
      <c r="BI11" s="48" t="str">
        <f t="shared" ref="BI11:BI12" si="3">IF(BH11="","",ROUND(BH11/SUM(BH$11:BH$100),3))</f>
        <v/>
      </c>
      <c r="BJ11" s="49"/>
      <c r="BM11" s="30"/>
      <c r="BN11" s="48"/>
      <c r="BO11" s="49"/>
      <c r="BP11" s="2"/>
      <c r="BQ11" s="48" t="str">
        <f>IF(BP11="","",ROUND(BP11/BK$3,3))</f>
        <v/>
      </c>
      <c r="BR11" s="48"/>
      <c r="BS11" s="26"/>
      <c r="BT11" s="48" t="str">
        <f>IF(BS11="","",ROUND(BS11/SUM(BS$11:BS$100),3))</f>
        <v/>
      </c>
      <c r="BU11" s="171"/>
      <c r="BW11" s="48" t="str">
        <f>IF(BV11="","",ROUND(BV11/SUM(BV$11:BV$100),3))</f>
        <v/>
      </c>
      <c r="BX11" s="49"/>
      <c r="BY11" s="30"/>
      <c r="BZ11" s="49"/>
      <c r="CA11" s="49"/>
      <c r="CC11" s="48" t="str">
        <f>IF(CB11="","",ROUND(CB11/SUM(CB$11:CB$100),3))</f>
        <v/>
      </c>
      <c r="CD11" s="49"/>
      <c r="CE11" s="30"/>
      <c r="CG11" s="30"/>
      <c r="CH11" s="49" t="str">
        <f t="shared" ref="CH11:CH17" si="4">IF(CG11="","",CG11/SUM(CG$11:CG$100))</f>
        <v/>
      </c>
      <c r="CI11" s="49"/>
      <c r="CJ11" s="2"/>
      <c r="CK11" s="48" t="str">
        <f>IF(CJ11="","",ROUND(CJ11/CE$3,3))</f>
        <v/>
      </c>
      <c r="CL11" s="48"/>
      <c r="CM11" s="26"/>
      <c r="CN11" s="49"/>
      <c r="CO11" s="49"/>
      <c r="CP11" s="49"/>
      <c r="CQ11" s="49"/>
      <c r="CR11" s="49"/>
      <c r="CS11" s="30"/>
      <c r="CT11" s="49"/>
      <c r="CU11" s="49"/>
      <c r="CW11" s="49"/>
      <c r="CX11" s="49"/>
      <c r="CY11" s="7"/>
      <c r="DA11" s="30"/>
      <c r="DB11" s="48" t="str">
        <f>IF(DA11="","",ROUND(DA11/CY$7,3))</f>
        <v/>
      </c>
      <c r="DC11" s="49"/>
      <c r="DD11" s="2"/>
      <c r="DE11" s="48" t="str">
        <f>IF(DD11="","",ROUND(DD11/CY$3,3))</f>
        <v/>
      </c>
      <c r="DF11" s="48"/>
      <c r="DG11" s="30"/>
      <c r="DH11" s="49" t="str">
        <f t="shared" ref="DH11:DH42" si="5">IF(DG11="","",DG11/SUM(DG$11:DG$100))</f>
        <v/>
      </c>
      <c r="DI11" s="49"/>
      <c r="DJ11" s="49"/>
      <c r="DK11" s="49" t="str">
        <f t="shared" ref="DK11:DK42" si="6">IF(DJ11="","",DJ11/SUM(DJ$11:DJ$100))</f>
        <v/>
      </c>
      <c r="DL11" s="49"/>
      <c r="DM11" s="30"/>
      <c r="DN11" s="49" t="str">
        <f t="shared" ref="DN11:DN23" si="7">IF(DM11="","",DM11/SUM(DM$11:DM$100))</f>
        <v/>
      </c>
      <c r="DO11" s="49"/>
      <c r="DQ11" s="49" t="str">
        <f t="shared" ref="DQ11:DQ16" si="8">IF(DP11="","",DP11/SUM(DP$11:DP$100))</f>
        <v/>
      </c>
      <c r="DR11" s="49"/>
      <c r="DS11" s="7"/>
      <c r="DU11" s="30" t="str">
        <f>IF((EA11+EG11+EJ11)=0,"",EA11+EG11+EJ11)</f>
        <v/>
      </c>
      <c r="DV11" s="48" t="str">
        <f t="shared" ref="DV11:DV42" si="9">IF(DU11="","",ROUND(DU11/SUM(DU$11:DU$111),3))</f>
        <v/>
      </c>
      <c r="DW11" s="49"/>
      <c r="DX11" s="2"/>
      <c r="DY11" s="48" t="str">
        <f>IF(DX11="","",ROUND(DX11/DS$3,3))</f>
        <v/>
      </c>
      <c r="DZ11" s="48"/>
      <c r="EA11" s="30"/>
      <c r="EB11" s="49" t="str">
        <f t="shared" ref="EB11:EB42" si="10">IF(EA11="","",EA11/SUM(EA$11:EA$100))</f>
        <v/>
      </c>
      <c r="EC11" s="51"/>
      <c r="EE11" s="49" t="str">
        <f t="shared" ref="EE11:EE42" si="11">IF(ED11="","",ED11/SUM(ED$11:ED$100))</f>
        <v/>
      </c>
      <c r="EF11" s="51"/>
      <c r="EG11" s="30"/>
      <c r="EH11" s="49" t="str">
        <f t="shared" ref="EH11:EH42" si="12">IF(EG11="","",EG11/SUM(EG$11:EG$100))</f>
        <v/>
      </c>
      <c r="EI11" s="201"/>
      <c r="EK11" s="49" t="str">
        <f t="shared" ref="EK11:EK24" si="13">IF(EJ11="","",EJ11/SUM(EJ$11:EJ$100))</f>
        <v/>
      </c>
      <c r="EL11" s="171"/>
      <c r="EM11" s="7"/>
      <c r="EO11" s="30"/>
      <c r="EP11" s="48" t="str">
        <f>IF(EO11="","",ROUND(EO11/EM$7,3))</f>
        <v/>
      </c>
      <c r="ER11" s="2"/>
      <c r="ES11" s="48" t="str">
        <f>IF(ER11="","",ROUND(ER11/EM$3,3))</f>
        <v/>
      </c>
      <c r="EU11" s="30"/>
      <c r="EV11" s="49" t="str">
        <f t="shared" ref="EV11:EV42" si="14">IF(EU11="","",EU11/SUM(EU$11:EU$100))</f>
        <v/>
      </c>
      <c r="EW11" s="49"/>
      <c r="EY11" s="49" t="str">
        <f t="shared" ref="EY11:EY42" si="15">IF(EX11="","",EX11/SUM(EX$11:EX$100))</f>
        <v/>
      </c>
      <c r="EZ11" s="48"/>
      <c r="FA11" s="30"/>
      <c r="FB11" s="49" t="str">
        <f>IF(FA11="","",FA11/SUM(FA$11:FA$100))</f>
        <v/>
      </c>
      <c r="FC11" s="30"/>
      <c r="FE11" s="49" t="str">
        <f>IF(FD11="","",FD11/SUM(FD$11:FD$100))</f>
        <v/>
      </c>
      <c r="FF11" s="49"/>
      <c r="FG11" s="7"/>
      <c r="FI11" s="30"/>
      <c r="FJ11" s="48"/>
      <c r="FK11" s="48"/>
      <c r="FL11" s="2"/>
      <c r="FM11" s="48"/>
      <c r="FN11" s="48"/>
      <c r="FO11" s="30"/>
      <c r="FP11" s="49"/>
      <c r="FQ11" s="49"/>
      <c r="FT11" s="50"/>
      <c r="FU11" s="30"/>
      <c r="FV11" s="49"/>
      <c r="FW11" s="49"/>
      <c r="FY11" s="49"/>
      <c r="FZ11" s="49"/>
      <c r="GA11" s="7"/>
      <c r="GC11" s="2"/>
      <c r="GD11" s="48"/>
      <c r="GE11" s="2"/>
      <c r="GF11" s="2"/>
      <c r="GG11" s="48"/>
      <c r="GH11" s="2"/>
      <c r="GI11" s="52"/>
      <c r="GN11" s="50"/>
      <c r="GU11" s="7"/>
      <c r="GW11" s="2"/>
      <c r="GX11" s="48"/>
      <c r="GY11" s="2"/>
      <c r="GZ11" s="2"/>
      <c r="HA11" s="48"/>
      <c r="HB11" s="2"/>
      <c r="HC11" s="52"/>
      <c r="HH11" s="50"/>
      <c r="HO11" s="7"/>
      <c r="HQ11" s="2"/>
      <c r="HR11" s="48"/>
      <c r="HS11" s="2"/>
      <c r="HT11" s="2"/>
      <c r="HU11" s="48"/>
      <c r="HV11" s="2"/>
      <c r="HW11" s="52"/>
      <c r="IB11" s="50"/>
      <c r="II11" s="7"/>
      <c r="IK11" s="2"/>
      <c r="IL11" s="48"/>
      <c r="IM11" s="2"/>
      <c r="IN11" s="2"/>
      <c r="IO11" s="48"/>
      <c r="IP11" s="2"/>
      <c r="IQ11" s="52"/>
      <c r="IV11" s="50"/>
    </row>
    <row r="12" spans="1:262" s="4" customFormat="1" ht="13.5" customHeight="1" x14ac:dyDescent="0.2">
      <c r="A12" s="47" t="s">
        <v>1338</v>
      </c>
      <c r="B12" s="2" t="s">
        <v>1339</v>
      </c>
      <c r="C12" s="7" t="s">
        <v>1638</v>
      </c>
      <c r="E12" s="30"/>
      <c r="F12" s="48" t="str">
        <f>IF(E12="","",ROUND(E12/E$97,3))</f>
        <v/>
      </c>
      <c r="G12" s="48" t="str">
        <f t="shared" ref="G12:G76" si="16">IF(F12="","","Not listed in original PDY")</f>
        <v/>
      </c>
      <c r="H12" s="2"/>
      <c r="I12" s="48" t="str">
        <f>IF(H12="","",ROUND(H12/H$97,3))</f>
        <v/>
      </c>
      <c r="J12" s="49" t="s">
        <v>286</v>
      </c>
      <c r="K12" s="49"/>
      <c r="L12" s="49"/>
      <c r="M12" s="49"/>
      <c r="P12" s="50"/>
      <c r="Q12" s="30"/>
      <c r="R12" s="49"/>
      <c r="S12" s="49"/>
      <c r="U12" s="49"/>
      <c r="V12" s="49"/>
      <c r="W12" s="7"/>
      <c r="Z12" s="48" t="str">
        <f>IF(Y12="","",ROUND(Y12/W$7,3))</f>
        <v/>
      </c>
      <c r="AA12" s="49"/>
      <c r="AB12" s="159"/>
      <c r="AC12" s="48" t="str">
        <f>IF(AB12="","",ROUND(AB12/W$3,3))</f>
        <v/>
      </c>
      <c r="AD12" s="49"/>
      <c r="AE12" s="30"/>
      <c r="AF12" s="49"/>
      <c r="AG12" s="49"/>
      <c r="AH12" s="158"/>
      <c r="AI12" s="49"/>
      <c r="AJ12" s="49"/>
      <c r="AK12" s="30"/>
      <c r="AM12" s="49"/>
      <c r="AO12" s="49"/>
      <c r="AP12" s="49"/>
      <c r="AQ12" s="7"/>
      <c r="AT12" s="48" t="str">
        <f>IF(AS12="","",ROUND(AS12/AQ$7,3))</f>
        <v/>
      </c>
      <c r="AU12" s="49"/>
      <c r="AV12" s="159"/>
      <c r="AW12" s="48" t="str">
        <f t="shared" si="1"/>
        <v/>
      </c>
      <c r="AX12" s="49"/>
      <c r="AY12" s="26"/>
      <c r="AZ12" s="48" t="str">
        <f>IF(AY12="","",ROUND(AY12/AQ$7,3))</f>
        <v/>
      </c>
      <c r="BA12" s="49"/>
      <c r="BB12" s="159"/>
      <c r="BC12" s="48" t="str">
        <f t="shared" si="2"/>
        <v/>
      </c>
      <c r="BD12" s="49"/>
      <c r="BE12" s="7"/>
      <c r="BF12" s="48" t="str">
        <f>IF(BE12="","",ROUND(BE12/AQ$7,3))</f>
        <v/>
      </c>
      <c r="BG12" s="49"/>
      <c r="BH12" s="159"/>
      <c r="BI12" s="48" t="str">
        <f t="shared" si="3"/>
        <v/>
      </c>
      <c r="BJ12" s="49"/>
      <c r="BK12" s="4" t="s">
        <v>1638</v>
      </c>
      <c r="BM12" s="30">
        <v>2189563</v>
      </c>
      <c r="BN12" s="49">
        <f>IF(BM12="","",BM12/BK$7)</f>
        <v>5.8412649444176748E-2</v>
      </c>
      <c r="BO12" s="49"/>
      <c r="BP12" s="159">
        <f>BV12+CB12</f>
        <v>12</v>
      </c>
      <c r="BQ12" s="48">
        <f>IF(BP12="","",ROUND(BP12/BK$3,3))</f>
        <v>1.9E-2</v>
      </c>
      <c r="BR12" s="48"/>
      <c r="BS12" s="26">
        <v>0</v>
      </c>
      <c r="BT12" s="48">
        <f>IF(BS12="","",ROUND(BS12/SUM(BS$11:BS$100),3))</f>
        <v>0</v>
      </c>
      <c r="BU12" s="49">
        <v>0</v>
      </c>
      <c r="BV12" s="159">
        <v>0</v>
      </c>
      <c r="BW12" s="48">
        <f>IF(BV12="","",ROUND(BV12/SUM(BV$11:BV$100),3))</f>
        <v>0</v>
      </c>
      <c r="BX12" s="49">
        <v>0</v>
      </c>
      <c r="BY12" s="30">
        <v>2189563</v>
      </c>
      <c r="BZ12" s="49">
        <f>IF(BY12="","",BY12/BK$7)</f>
        <v>5.8412649444176748E-2</v>
      </c>
      <c r="CA12" s="49">
        <v>0</v>
      </c>
      <c r="CB12" s="4">
        <v>12</v>
      </c>
      <c r="CC12" s="48">
        <f>IF(CB12="","",ROUND(CB12/SUM(CB$11:CB$100),3))</f>
        <v>7.6999999999999999E-2</v>
      </c>
      <c r="CD12" s="49">
        <v>0</v>
      </c>
      <c r="CE12" s="30" t="s">
        <v>1250</v>
      </c>
      <c r="CG12" s="30">
        <v>1194040</v>
      </c>
      <c r="CH12" s="49">
        <f t="shared" si="4"/>
        <v>3.216462044756567E-2</v>
      </c>
      <c r="CI12" s="49"/>
      <c r="CJ12" s="159">
        <f>CP12+CV12</f>
        <v>0</v>
      </c>
      <c r="CK12" s="49">
        <f>CJ12/SUM(CJ$11:CJ$100)</f>
        <v>0</v>
      </c>
      <c r="CL12" s="48"/>
      <c r="CM12" s="26">
        <v>0</v>
      </c>
      <c r="CN12" s="49">
        <f>CM12/SUM(CM$11:CM$100)</f>
        <v>0</v>
      </c>
      <c r="CO12" s="49">
        <v>0</v>
      </c>
      <c r="CP12" s="159">
        <v>0</v>
      </c>
      <c r="CQ12" s="49">
        <f>CP12/SUM(CP$11:CP$100)</f>
        <v>0</v>
      </c>
      <c r="CR12" s="49">
        <v>0</v>
      </c>
      <c r="CS12" s="30">
        <v>1194040</v>
      </c>
      <c r="CT12" s="49">
        <f>CS12/SUM(CS$11:CS$100)</f>
        <v>3.216462044756567E-2</v>
      </c>
      <c r="CU12" s="49">
        <v>0</v>
      </c>
      <c r="CV12" s="4">
        <v>0</v>
      </c>
      <c r="CW12" s="49">
        <f>CV12/SUM(CV$11:CV$100)</f>
        <v>0</v>
      </c>
      <c r="CX12" s="49">
        <v>0</v>
      </c>
      <c r="CY12" s="7"/>
      <c r="DA12" s="30"/>
      <c r="DB12" s="48" t="str">
        <f>IF(DA12="","",ROUND(DA12/CY$7,3))</f>
        <v/>
      </c>
      <c r="DC12" s="49"/>
      <c r="DD12" s="159"/>
      <c r="DE12" s="48" t="str">
        <f>IF(DD12="","",ROUND(DD12/CY$3,3))</f>
        <v/>
      </c>
      <c r="DF12" s="48"/>
      <c r="DG12" s="30"/>
      <c r="DH12" s="49" t="str">
        <f t="shared" si="5"/>
        <v/>
      </c>
      <c r="DI12" s="49"/>
      <c r="DJ12" s="158"/>
      <c r="DK12" s="49" t="str">
        <f t="shared" si="6"/>
        <v/>
      </c>
      <c r="DL12" s="49"/>
      <c r="DM12" s="30"/>
      <c r="DN12" s="49" t="str">
        <f t="shared" si="7"/>
        <v/>
      </c>
      <c r="DO12" s="159"/>
      <c r="DQ12" s="49" t="str">
        <f t="shared" si="8"/>
        <v/>
      </c>
      <c r="DR12" s="159"/>
      <c r="DS12" s="7"/>
      <c r="DU12" s="30" t="str">
        <f>IF((EA12+EG12+EJ12)=0,"",EA12+EG12+EJ12)</f>
        <v/>
      </c>
      <c r="DV12" s="48" t="str">
        <f t="shared" si="9"/>
        <v/>
      </c>
      <c r="DW12" s="49"/>
      <c r="DX12" s="159"/>
      <c r="DY12" s="48" t="str">
        <f>IF(DX12="","",ROUND(DX12/DS$3,3))</f>
        <v/>
      </c>
      <c r="DZ12" s="48"/>
      <c r="EA12" s="30"/>
      <c r="EB12" s="49" t="str">
        <f t="shared" si="10"/>
        <v/>
      </c>
      <c r="EC12" s="51"/>
      <c r="EE12" s="49" t="str">
        <f t="shared" si="11"/>
        <v/>
      </c>
      <c r="EF12" s="51"/>
      <c r="EG12" s="30"/>
      <c r="EH12" s="49" t="str">
        <f t="shared" si="12"/>
        <v/>
      </c>
      <c r="EI12" s="201"/>
      <c r="EK12" s="49" t="str">
        <f t="shared" si="13"/>
        <v/>
      </c>
      <c r="EL12" s="171"/>
      <c r="EM12" s="7"/>
      <c r="EO12" s="30"/>
      <c r="EP12" s="48" t="str">
        <f>IF(EO12="","",ROUND(EO12/EM$7,3))</f>
        <v/>
      </c>
      <c r="ER12" s="159"/>
      <c r="ES12" s="48" t="str">
        <f>IF(ER12="","",ROUND(ER12/EM$3,3))</f>
        <v/>
      </c>
      <c r="EU12" s="30"/>
      <c r="EV12" s="49" t="str">
        <f t="shared" si="14"/>
        <v/>
      </c>
      <c r="EW12" s="49"/>
      <c r="EY12" s="49" t="str">
        <f t="shared" si="15"/>
        <v/>
      </c>
      <c r="EZ12" s="48"/>
      <c r="FA12" s="30"/>
      <c r="FB12" s="49" t="str">
        <f>IF(FA12="","",FA12/SUM(FA$11:FA$100))</f>
        <v/>
      </c>
      <c r="FC12" s="30"/>
      <c r="FE12" s="49" t="str">
        <f>IF(FD12="","",FD12/SUM(FD$11:FD$100))</f>
        <v/>
      </c>
      <c r="FF12" s="49"/>
      <c r="FG12" s="7"/>
      <c r="FI12" s="30"/>
      <c r="FJ12" s="48"/>
      <c r="FK12" s="48"/>
      <c r="FL12" s="2"/>
      <c r="FM12" s="48"/>
      <c r="FN12" s="48"/>
      <c r="FO12" s="30"/>
      <c r="FP12" s="49"/>
      <c r="FQ12" s="49"/>
      <c r="FT12" s="50"/>
      <c r="FU12" s="30"/>
      <c r="FV12" s="49"/>
      <c r="FW12" s="49"/>
      <c r="FY12" s="49"/>
      <c r="FZ12" s="49"/>
      <c r="GA12" s="7"/>
      <c r="GC12" s="30"/>
      <c r="GD12" s="48"/>
      <c r="GE12" s="2"/>
      <c r="GF12" s="2"/>
      <c r="GG12" s="48"/>
      <c r="GH12" s="2"/>
      <c r="GI12" s="52"/>
      <c r="GN12" s="50"/>
      <c r="GU12" s="7"/>
      <c r="GW12" s="30"/>
      <c r="GX12" s="48"/>
      <c r="GY12" s="2"/>
      <c r="GZ12" s="2"/>
      <c r="HA12" s="48"/>
      <c r="HB12" s="2"/>
      <c r="HC12" s="52"/>
      <c r="HH12" s="50"/>
      <c r="HO12" s="7"/>
      <c r="HQ12" s="30"/>
      <c r="HR12" s="48"/>
      <c r="HS12" s="2"/>
      <c r="HT12" s="2"/>
      <c r="HU12" s="48"/>
      <c r="HV12" s="2"/>
      <c r="HW12" s="52"/>
      <c r="IB12" s="50"/>
      <c r="II12" s="7"/>
      <c r="IK12" s="30"/>
      <c r="IL12" s="48"/>
      <c r="IM12" s="2"/>
      <c r="IN12" s="2"/>
      <c r="IO12" s="48"/>
      <c r="IP12" s="2"/>
      <c r="IQ12" s="52"/>
      <c r="IV12" s="50"/>
    </row>
    <row r="13" spans="1:262" s="4" customFormat="1" ht="13.5" customHeight="1" x14ac:dyDescent="0.2">
      <c r="A13" s="47" t="s">
        <v>1332</v>
      </c>
      <c r="B13" s="2" t="s">
        <v>2265</v>
      </c>
      <c r="C13" s="7"/>
      <c r="E13" s="30"/>
      <c r="F13" s="48"/>
      <c r="G13" s="48"/>
      <c r="H13" s="2"/>
      <c r="I13" s="48"/>
      <c r="J13" s="49"/>
      <c r="K13" s="49"/>
      <c r="L13" s="49"/>
      <c r="M13" s="49"/>
      <c r="P13" s="50"/>
      <c r="Q13" s="30"/>
      <c r="R13" s="49"/>
      <c r="S13" s="49"/>
      <c r="U13" s="49"/>
      <c r="V13" s="49"/>
      <c r="W13" s="7"/>
      <c r="Z13" s="48"/>
      <c r="AA13" s="49"/>
      <c r="AB13" s="159"/>
      <c r="AC13" s="48"/>
      <c r="AD13" s="49"/>
      <c r="AE13" s="30"/>
      <c r="AF13" s="49"/>
      <c r="AG13" s="49"/>
      <c r="AH13" s="158"/>
      <c r="AI13" s="49"/>
      <c r="AJ13" s="49"/>
      <c r="AK13" s="30"/>
      <c r="AM13" s="49"/>
      <c r="AO13" s="49"/>
      <c r="AP13" s="49"/>
      <c r="AQ13" s="7" t="s">
        <v>1719</v>
      </c>
      <c r="AS13" s="7">
        <v>0</v>
      </c>
      <c r="AT13" s="48">
        <v>0</v>
      </c>
      <c r="AU13" s="49"/>
      <c r="AV13" s="159">
        <f>BB13+BH13</f>
        <v>10</v>
      </c>
      <c r="AW13" s="48">
        <f t="shared" si="1"/>
        <v>1.6E-2</v>
      </c>
      <c r="AX13" s="49"/>
      <c r="AY13" s="26">
        <v>436775</v>
      </c>
      <c r="AZ13" s="48">
        <v>1.1343580088155674E-2</v>
      </c>
      <c r="BA13" s="49">
        <v>0</v>
      </c>
      <c r="BB13" s="159">
        <v>10</v>
      </c>
      <c r="BC13" s="48">
        <f>IF(BB13="","",ROUND(BB13/BB$3,3))</f>
        <v>2.1000000000000001E-2</v>
      </c>
      <c r="BD13" s="49">
        <v>0</v>
      </c>
      <c r="BE13" s="7">
        <v>0</v>
      </c>
      <c r="BF13" s="48">
        <v>0</v>
      </c>
      <c r="BG13" s="49">
        <v>0</v>
      </c>
      <c r="BH13" s="159">
        <v>0</v>
      </c>
      <c r="BI13" s="48">
        <f>IF(BH13="","",ROUND(BH13/BH$3,3))</f>
        <v>0</v>
      </c>
      <c r="BJ13" s="49">
        <v>0</v>
      </c>
      <c r="BM13" s="30"/>
      <c r="BN13" s="49" t="str">
        <f t="shared" ref="BN13:BN46" si="17">IF(BM13="","",BM13/BK$7)</f>
        <v/>
      </c>
      <c r="BO13" s="49"/>
      <c r="BP13" s="159"/>
      <c r="BQ13" s="48"/>
      <c r="BR13" s="48"/>
      <c r="BS13" s="26"/>
      <c r="BT13" s="48" t="str">
        <f>IF(BS14="","",ROUND(BS14/SUM(BS$11:BS$100),3))</f>
        <v/>
      </c>
      <c r="BU13" s="49"/>
      <c r="BV13" s="158"/>
      <c r="BW13" s="48" t="str">
        <f>IF(BV14="","",ROUND(BV14/SUM(BV$11:BV$100),3))</f>
        <v/>
      </c>
      <c r="BX13" s="49"/>
      <c r="CA13" s="49"/>
      <c r="CC13" s="48" t="str">
        <f>IF(CB14="","",ROUND(CB14/SUM(CB$11:CB$100),3))</f>
        <v/>
      </c>
      <c r="CD13" s="49"/>
      <c r="CE13" s="30"/>
      <c r="CG13" s="30"/>
      <c r="CH13" s="49" t="str">
        <f t="shared" si="4"/>
        <v/>
      </c>
      <c r="CI13" s="49"/>
      <c r="CJ13" s="159"/>
      <c r="CK13" s="49"/>
      <c r="CL13" s="48"/>
      <c r="CM13" s="26"/>
      <c r="CN13" s="49"/>
      <c r="CO13" s="49"/>
      <c r="CP13" s="158"/>
      <c r="CQ13" s="49"/>
      <c r="CR13" s="49"/>
      <c r="CS13" s="30"/>
      <c r="CT13" s="49"/>
      <c r="CU13" s="49"/>
      <c r="CW13" s="49"/>
      <c r="CX13" s="49"/>
      <c r="CY13" s="7"/>
      <c r="DA13" s="30"/>
      <c r="DB13" s="48"/>
      <c r="DC13" s="49"/>
      <c r="DD13" s="159"/>
      <c r="DE13" s="48"/>
      <c r="DF13" s="48"/>
      <c r="DG13" s="30"/>
      <c r="DH13" s="49" t="str">
        <f t="shared" si="5"/>
        <v/>
      </c>
      <c r="DI13" s="49"/>
      <c r="DJ13" s="158"/>
      <c r="DK13" s="49" t="str">
        <f t="shared" si="6"/>
        <v/>
      </c>
      <c r="DL13" s="49"/>
      <c r="DM13" s="30"/>
      <c r="DN13" s="49" t="str">
        <f t="shared" si="7"/>
        <v/>
      </c>
      <c r="DO13" s="159"/>
      <c r="DQ13" s="49" t="str">
        <f t="shared" si="8"/>
        <v/>
      </c>
      <c r="DR13" s="159"/>
      <c r="DS13" s="7"/>
      <c r="DU13" s="30" t="str">
        <f>IF((EA13+EG13+EJ13)=0,"",EA13+EG13+EJ13)</f>
        <v/>
      </c>
      <c r="DV13" s="48" t="str">
        <f t="shared" si="9"/>
        <v/>
      </c>
      <c r="DW13" s="49"/>
      <c r="DX13" s="159"/>
      <c r="DY13" s="48"/>
      <c r="DZ13" s="48"/>
      <c r="EA13" s="30"/>
      <c r="EB13" s="49" t="str">
        <f t="shared" si="10"/>
        <v/>
      </c>
      <c r="EC13" s="51"/>
      <c r="EE13" s="49" t="str">
        <f t="shared" si="11"/>
        <v/>
      </c>
      <c r="EF13" s="51"/>
      <c r="EG13" s="30"/>
      <c r="EH13" s="49" t="str">
        <f t="shared" si="12"/>
        <v/>
      </c>
      <c r="EI13" s="201"/>
      <c r="EK13" s="49" t="str">
        <f t="shared" si="13"/>
        <v/>
      </c>
      <c r="EL13" s="171"/>
      <c r="EM13" s="7"/>
      <c r="EO13" s="30"/>
      <c r="EP13" s="48"/>
      <c r="ER13" s="159"/>
      <c r="ES13" s="48"/>
      <c r="EU13" s="30"/>
      <c r="EV13" s="49" t="str">
        <f t="shared" si="14"/>
        <v/>
      </c>
      <c r="EW13" s="49"/>
      <c r="EY13" s="49" t="str">
        <f t="shared" si="15"/>
        <v/>
      </c>
      <c r="EZ13" s="48"/>
      <c r="FA13" s="30"/>
      <c r="FB13" s="49" t="str">
        <f>IF(FA13="","",FA13/SUM(FA$11:FA$100))</f>
        <v/>
      </c>
      <c r="FC13" s="30"/>
      <c r="FE13" s="49" t="str">
        <f>IF(FD13="","",FD13/SUM(FD$11:FD$100))</f>
        <v/>
      </c>
      <c r="FF13" s="49"/>
      <c r="FG13" s="7"/>
      <c r="FI13" s="30"/>
      <c r="FJ13" s="48"/>
      <c r="FK13" s="48"/>
      <c r="FL13" s="2"/>
      <c r="FM13" s="48"/>
      <c r="FN13" s="48"/>
      <c r="FO13" s="30"/>
      <c r="FP13" s="49"/>
      <c r="FQ13" s="49"/>
      <c r="FT13" s="50"/>
      <c r="FU13" s="30"/>
      <c r="FV13" s="49"/>
      <c r="FW13" s="49"/>
      <c r="FY13" s="49"/>
      <c r="FZ13" s="49"/>
      <c r="GA13" s="7"/>
      <c r="GC13" s="30"/>
      <c r="GD13" s="48"/>
      <c r="GE13" s="2"/>
      <c r="GF13" s="2"/>
      <c r="GG13" s="48"/>
      <c r="GH13" s="2"/>
      <c r="GI13" s="52"/>
      <c r="GN13" s="50"/>
      <c r="GU13" s="7"/>
      <c r="GW13" s="30"/>
      <c r="GX13" s="48"/>
      <c r="GY13" s="2"/>
      <c r="GZ13" s="2"/>
      <c r="HA13" s="48"/>
      <c r="HB13" s="2"/>
      <c r="HC13" s="52"/>
      <c r="HH13" s="50"/>
      <c r="HO13" s="7"/>
      <c r="HQ13" s="30"/>
      <c r="HR13" s="48"/>
      <c r="HS13" s="2"/>
      <c r="HT13" s="2"/>
      <c r="HU13" s="48"/>
      <c r="HV13" s="2"/>
      <c r="HW13" s="52"/>
      <c r="IB13" s="50"/>
      <c r="II13" s="7"/>
      <c r="IK13" s="30"/>
      <c r="IL13" s="48"/>
      <c r="IM13" s="2"/>
      <c r="IN13" s="2"/>
      <c r="IO13" s="48"/>
      <c r="IP13" s="2"/>
      <c r="IQ13" s="52"/>
      <c r="IV13" s="50"/>
    </row>
    <row r="14" spans="1:262" s="4" customFormat="1" ht="13.5" customHeight="1" x14ac:dyDescent="0.2">
      <c r="A14" s="53" t="s">
        <v>1340</v>
      </c>
      <c r="B14" s="2" t="s">
        <v>1341</v>
      </c>
      <c r="C14" s="7" t="s">
        <v>1639</v>
      </c>
      <c r="E14" s="30"/>
      <c r="F14" s="48" t="str">
        <f t="shared" ref="F14:F45" si="18">IF(E14="","",ROUND(E14/E$97,3))</f>
        <v/>
      </c>
      <c r="G14" s="48" t="str">
        <f t="shared" si="16"/>
        <v/>
      </c>
      <c r="H14" s="2"/>
      <c r="I14" s="48" t="str">
        <f t="shared" ref="I14:I45" si="19">IF(H14="","",ROUND(H14/H$97,3))</f>
        <v/>
      </c>
      <c r="J14" s="48" t="s">
        <v>286</v>
      </c>
      <c r="K14" s="49"/>
      <c r="L14" s="49"/>
      <c r="M14" s="49"/>
      <c r="P14" s="50"/>
      <c r="Q14" s="30"/>
      <c r="R14" s="49"/>
      <c r="S14" s="49"/>
      <c r="U14" s="49"/>
      <c r="V14" s="49"/>
      <c r="W14" s="7"/>
      <c r="Z14" s="48" t="str">
        <f t="shared" ref="Z14:Z45" si="20">IF(Y14="","",ROUND(Y14/W$7,3))</f>
        <v/>
      </c>
      <c r="AA14" s="49"/>
      <c r="AB14" s="159"/>
      <c r="AC14" s="48" t="str">
        <f t="shared" ref="AC14:AC45" si="21">IF(AB14="","",ROUND(AB14/W$3,3))</f>
        <v/>
      </c>
      <c r="AD14" s="49"/>
      <c r="AE14" s="30"/>
      <c r="AF14" s="49"/>
      <c r="AG14" s="49"/>
      <c r="AH14" s="158"/>
      <c r="AI14" s="49"/>
      <c r="AJ14" s="49"/>
      <c r="AK14" s="30"/>
      <c r="AM14" s="49"/>
      <c r="AO14" s="49"/>
      <c r="AP14" s="49"/>
      <c r="AQ14" s="7"/>
      <c r="AT14" s="48" t="str">
        <f>IF(AS14="","",ROUND(AS14/AQ$7,3))</f>
        <v/>
      </c>
      <c r="AU14" s="49"/>
      <c r="AV14" s="159"/>
      <c r="AW14" s="48" t="str">
        <f t="shared" si="1"/>
        <v/>
      </c>
      <c r="AX14" s="49"/>
      <c r="AY14" s="26"/>
      <c r="AZ14" s="48" t="str">
        <f>IF(AY14="","",ROUND(AY14/AQ$7,3))</f>
        <v/>
      </c>
      <c r="BA14" s="49"/>
      <c r="BB14" s="159"/>
      <c r="BC14" s="48" t="str">
        <f t="shared" ref="BC14:BC77" si="22">IF(BB14="","",ROUND(BB14/BB$3,3))</f>
        <v/>
      </c>
      <c r="BD14" s="49"/>
      <c r="BE14" s="7"/>
      <c r="BF14" s="48" t="str">
        <f t="shared" ref="BF14:BF45" si="23">IF(BE14="","",ROUND(BE14/AQ$7,3))</f>
        <v/>
      </c>
      <c r="BG14" s="49"/>
      <c r="BH14" s="159"/>
      <c r="BI14" s="48" t="str">
        <f t="shared" ref="BI14:BI77" si="24">IF(BH14="","",ROUND(BH14/BH$3,3))</f>
        <v/>
      </c>
      <c r="BJ14" s="49"/>
      <c r="BM14" s="30"/>
      <c r="BN14" s="49" t="str">
        <f t="shared" si="17"/>
        <v/>
      </c>
      <c r="BO14" s="49"/>
      <c r="BP14" s="159"/>
      <c r="BQ14" s="48" t="str">
        <f t="shared" ref="BQ14:BQ45" si="25">IF(BP14="","",ROUND(BP14/BK$3,3))</f>
        <v/>
      </c>
      <c r="BR14" s="48"/>
      <c r="BS14" s="26"/>
      <c r="BU14" s="49"/>
      <c r="BV14" s="158"/>
      <c r="BX14" s="49"/>
      <c r="BY14" s="30"/>
      <c r="BZ14" s="49" t="str">
        <f t="shared" ref="BZ14:BZ45" si="26">IF(BY14="","",BY14/BK$7)</f>
        <v/>
      </c>
      <c r="CA14" s="49"/>
      <c r="CD14" s="49"/>
      <c r="CE14" s="30"/>
      <c r="CG14" s="30"/>
      <c r="CH14" s="49" t="str">
        <f t="shared" si="4"/>
        <v/>
      </c>
      <c r="CI14" s="49"/>
      <c r="CJ14" s="159"/>
      <c r="CK14" s="49"/>
      <c r="CL14" s="48"/>
      <c r="CM14" s="26"/>
      <c r="CN14" s="49"/>
      <c r="CO14" s="49"/>
      <c r="CP14" s="158"/>
      <c r="CQ14" s="49"/>
      <c r="CR14" s="49"/>
      <c r="CS14" s="30"/>
      <c r="CT14" s="49"/>
      <c r="CU14" s="49"/>
      <c r="CW14" s="49"/>
      <c r="CX14" s="49"/>
      <c r="CY14" s="7" t="s">
        <v>1753</v>
      </c>
      <c r="DA14" s="30">
        <f>DG14+DM14+DO14</f>
        <v>2646646</v>
      </c>
      <c r="DB14" s="48">
        <f t="shared" ref="DB14:DB45" si="27">IF(DA14="","",ROUND(DA14/CY$7,3))</f>
        <v>6.8000000000000005E-2</v>
      </c>
      <c r="DC14" s="49"/>
      <c r="DD14" s="159">
        <f>DJ14+DO14+DR14</f>
        <v>39</v>
      </c>
      <c r="DE14" s="48">
        <f t="shared" ref="DE14:DE45" si="28">IF(DD14="","",ROUND(DD14/CY$3,3))</f>
        <v>6.2E-2</v>
      </c>
      <c r="DF14" s="48"/>
      <c r="DG14" s="30">
        <v>2580190</v>
      </c>
      <c r="DH14" s="49">
        <f t="shared" si="5"/>
        <v>6.762683940958987E-2</v>
      </c>
      <c r="DI14" s="49">
        <v>0</v>
      </c>
      <c r="DJ14" s="159">
        <v>39</v>
      </c>
      <c r="DK14" s="49">
        <f t="shared" si="6"/>
        <v>6.3209076175040513E-2</v>
      </c>
      <c r="DL14" s="49">
        <v>0</v>
      </c>
      <c r="DM14" s="30">
        <v>66456</v>
      </c>
      <c r="DN14" s="49">
        <f t="shared" si="7"/>
        <v>7.1618320133546146E-2</v>
      </c>
      <c r="DO14" s="159">
        <v>0</v>
      </c>
      <c r="DP14" s="4">
        <v>2282</v>
      </c>
      <c r="DQ14" s="49">
        <f t="shared" si="8"/>
        <v>2.9010564320311207E-2</v>
      </c>
      <c r="DR14" s="159">
        <v>0</v>
      </c>
      <c r="DS14" s="7" t="s">
        <v>1768</v>
      </c>
      <c r="DU14" s="30">
        <f>IF((EA14+EG14+EJ14)=0,"",EA14+EG14+EJ14)</f>
        <v>2138246</v>
      </c>
      <c r="DV14" s="48">
        <f t="shared" si="9"/>
        <v>5.7000000000000002E-2</v>
      </c>
      <c r="DW14" s="49"/>
      <c r="DX14" s="159">
        <f>ED14+EI14+EL14</f>
        <v>36</v>
      </c>
      <c r="DY14" s="48">
        <f>IF(DX14="","",ROUND(DX14/DS$3,3))</f>
        <v>5.7000000000000002E-2</v>
      </c>
      <c r="DZ14" s="48"/>
      <c r="EA14" s="30">
        <v>2050229</v>
      </c>
      <c r="EB14" s="49">
        <f t="shared" si="10"/>
        <v>5.6236517429425703E-2</v>
      </c>
      <c r="EC14" s="49">
        <v>0</v>
      </c>
      <c r="ED14" s="4">
        <v>36</v>
      </c>
      <c r="EE14" s="49">
        <f t="shared" si="11"/>
        <v>5.834683954619125E-2</v>
      </c>
      <c r="EF14" s="49">
        <v>0</v>
      </c>
      <c r="EG14" s="30">
        <v>88017</v>
      </c>
      <c r="EH14" s="49">
        <f t="shared" si="12"/>
        <v>8.4346412807445578E-2</v>
      </c>
      <c r="EI14" s="201">
        <v>0</v>
      </c>
      <c r="EJ14" s="4">
        <v>0</v>
      </c>
      <c r="EK14" s="49">
        <f t="shared" si="13"/>
        <v>0</v>
      </c>
      <c r="EL14" s="171">
        <v>0</v>
      </c>
      <c r="EM14" s="7" t="s">
        <v>1774</v>
      </c>
      <c r="EO14" s="30">
        <f>EU14+FA14+FD14</f>
        <v>608210</v>
      </c>
      <c r="EP14" s="48">
        <f t="shared" ref="EP14:EP45" si="29">IF(EO14="","",ROUND(EO14/EM$7,3))</f>
        <v>1.7000000000000001E-2</v>
      </c>
      <c r="EQ14" s="30">
        <f>EO14-DU14</f>
        <v>-1530036</v>
      </c>
      <c r="ER14" s="159">
        <f>EX14+FC14+FF14</f>
        <v>8</v>
      </c>
      <c r="ES14" s="48">
        <f t="shared" ref="ES14:ES45" si="30">IF(ER14="","",ROUND(ER14/EM$3,3))</f>
        <v>1.2999999999999999E-2</v>
      </c>
      <c r="ET14" s="4">
        <f>ER14-DX14</f>
        <v>-28</v>
      </c>
      <c r="EU14" s="30">
        <v>608210</v>
      </c>
      <c r="EV14" s="49">
        <f t="shared" si="14"/>
        <v>1.7888907709548329E-2</v>
      </c>
      <c r="EW14" s="49">
        <v>0</v>
      </c>
      <c r="EX14" s="4">
        <v>8</v>
      </c>
      <c r="EY14" s="49">
        <f t="shared" si="15"/>
        <v>1.2965964343598054E-2</v>
      </c>
      <c r="EZ14" s="48">
        <v>0</v>
      </c>
      <c r="FA14" s="30">
        <v>0</v>
      </c>
      <c r="FB14" s="49">
        <v>0</v>
      </c>
      <c r="FC14" s="30">
        <v>0</v>
      </c>
      <c r="FD14" s="4">
        <v>0</v>
      </c>
      <c r="FE14" s="49">
        <v>0</v>
      </c>
      <c r="FF14" s="49">
        <v>0</v>
      </c>
      <c r="FG14" s="7"/>
      <c r="FI14" s="30"/>
      <c r="FJ14" s="48"/>
      <c r="FK14" s="48"/>
      <c r="FL14" s="2"/>
      <c r="FM14" s="48"/>
      <c r="FN14" s="48"/>
      <c r="FO14" s="30"/>
      <c r="FP14" s="49"/>
      <c r="FQ14" s="49"/>
      <c r="FT14" s="50"/>
      <c r="FU14" s="30"/>
      <c r="FV14" s="49"/>
      <c r="FW14" s="49"/>
      <c r="FY14" s="49"/>
      <c r="FZ14" s="49"/>
      <c r="GA14" s="7"/>
      <c r="GB14" s="54"/>
      <c r="GC14" s="54"/>
      <c r="GD14" s="55"/>
      <c r="GE14" s="2"/>
      <c r="GF14" s="56"/>
      <c r="GG14" s="55"/>
      <c r="GH14" s="2"/>
      <c r="GI14" s="57"/>
      <c r="GJ14" s="2"/>
      <c r="GK14" s="2"/>
      <c r="GL14" s="2"/>
      <c r="GM14" s="2"/>
      <c r="GN14" s="58"/>
      <c r="GO14" s="2"/>
      <c r="GP14" s="2"/>
      <c r="GQ14" s="2"/>
      <c r="GR14" s="2"/>
      <c r="GS14" s="2"/>
      <c r="GT14" s="2"/>
      <c r="GU14" s="7"/>
      <c r="GV14" s="54"/>
      <c r="GW14" s="54"/>
      <c r="GX14" s="55"/>
      <c r="GY14" s="2"/>
      <c r="GZ14" s="56"/>
      <c r="HA14" s="55"/>
      <c r="HB14" s="2"/>
      <c r="HC14" s="57"/>
      <c r="HD14" s="2"/>
      <c r="HE14" s="2"/>
      <c r="HF14" s="2"/>
      <c r="HG14" s="2"/>
      <c r="HH14" s="58"/>
      <c r="HI14" s="2"/>
      <c r="HJ14" s="2"/>
      <c r="HK14" s="2"/>
      <c r="HL14" s="2"/>
      <c r="HM14" s="2"/>
      <c r="HN14" s="2"/>
      <c r="HO14" s="7"/>
      <c r="HP14" s="54"/>
      <c r="HQ14" s="54"/>
      <c r="HR14" s="55"/>
      <c r="HS14" s="2"/>
      <c r="HT14" s="56"/>
      <c r="HU14" s="55"/>
      <c r="HV14" s="2"/>
      <c r="HW14" s="57"/>
      <c r="HX14" s="2"/>
      <c r="HY14" s="2"/>
      <c r="HZ14" s="2"/>
      <c r="IA14" s="2"/>
      <c r="IB14" s="58"/>
      <c r="IC14" s="2"/>
      <c r="ID14" s="2"/>
      <c r="IE14" s="2"/>
      <c r="IF14" s="2"/>
      <c r="IG14" s="2"/>
      <c r="IH14" s="2"/>
      <c r="II14" s="7"/>
      <c r="IJ14" s="54"/>
      <c r="IK14" s="54"/>
      <c r="IL14" s="55"/>
      <c r="IM14" s="2"/>
      <c r="IN14" s="56"/>
      <c r="IO14" s="55"/>
      <c r="IP14" s="2"/>
      <c r="IQ14" s="57"/>
      <c r="IR14" s="2"/>
      <c r="IS14" s="2"/>
      <c r="IT14" s="2"/>
      <c r="IU14" s="2"/>
      <c r="IV14" s="58"/>
      <c r="IW14" s="2"/>
      <c r="IX14" s="2"/>
      <c r="IY14" s="2"/>
      <c r="IZ14" s="2"/>
      <c r="JA14" s="2"/>
      <c r="JB14" s="2"/>
    </row>
    <row r="15" spans="1:262" s="4" customFormat="1" ht="13.5" customHeight="1" x14ac:dyDescent="0.2">
      <c r="A15" s="47" t="s">
        <v>1475</v>
      </c>
      <c r="B15" s="2" t="s">
        <v>2266</v>
      </c>
      <c r="C15" s="7" t="s">
        <v>1640</v>
      </c>
      <c r="E15" s="30"/>
      <c r="F15" s="48" t="str">
        <f t="shared" si="18"/>
        <v/>
      </c>
      <c r="G15" s="48" t="str">
        <f t="shared" si="16"/>
        <v/>
      </c>
      <c r="H15" s="2"/>
      <c r="I15" s="48" t="str">
        <f t="shared" si="19"/>
        <v/>
      </c>
      <c r="J15" s="49" t="s">
        <v>286</v>
      </c>
      <c r="K15" s="49"/>
      <c r="L15" s="49"/>
      <c r="M15" s="49"/>
      <c r="P15" s="50"/>
      <c r="Q15" s="30"/>
      <c r="R15" s="49"/>
      <c r="S15" s="49"/>
      <c r="U15" s="49"/>
      <c r="V15" s="49"/>
      <c r="W15" s="7"/>
      <c r="Z15" s="48" t="str">
        <f t="shared" si="20"/>
        <v/>
      </c>
      <c r="AA15" s="49"/>
      <c r="AB15" s="159"/>
      <c r="AC15" s="48" t="str">
        <f t="shared" si="21"/>
        <v/>
      </c>
      <c r="AD15" s="49"/>
      <c r="AE15" s="30"/>
      <c r="AF15" s="49"/>
      <c r="AG15" s="49"/>
      <c r="AH15" s="158"/>
      <c r="AI15" s="49"/>
      <c r="AJ15" s="49"/>
      <c r="AK15" s="30"/>
      <c r="AM15" s="49"/>
      <c r="AO15" s="49"/>
      <c r="AP15" s="49"/>
      <c r="AQ15" s="7"/>
      <c r="AT15" s="48" t="str">
        <f>IF(AS15="","",ROUND(AS15/AQ$7,3))</f>
        <v/>
      </c>
      <c r="AU15" s="49"/>
      <c r="AV15" s="159"/>
      <c r="AW15" s="48" t="str">
        <f t="shared" si="1"/>
        <v/>
      </c>
      <c r="AX15" s="49"/>
      <c r="AY15" s="26"/>
      <c r="AZ15" s="48" t="str">
        <f>IF(AY15="","",ROUND(AY15/AQ$7,3))</f>
        <v/>
      </c>
      <c r="BA15" s="49"/>
      <c r="BB15" s="159"/>
      <c r="BC15" s="48" t="str">
        <f t="shared" si="22"/>
        <v/>
      </c>
      <c r="BD15" s="49"/>
      <c r="BE15" s="7"/>
      <c r="BF15" s="48" t="str">
        <f t="shared" si="23"/>
        <v/>
      </c>
      <c r="BG15" s="49"/>
      <c r="BH15" s="159"/>
      <c r="BI15" s="48" t="str">
        <f t="shared" si="24"/>
        <v/>
      </c>
      <c r="BJ15" s="49"/>
      <c r="BK15" s="71" t="s">
        <v>1640</v>
      </c>
      <c r="BM15" s="30">
        <v>0</v>
      </c>
      <c r="BN15" s="49">
        <f t="shared" si="17"/>
        <v>0</v>
      </c>
      <c r="BO15" s="49"/>
      <c r="BP15" s="159">
        <f>BV15+CB15</f>
        <v>169</v>
      </c>
      <c r="BQ15" s="48">
        <f t="shared" si="25"/>
        <v>0.26800000000000002</v>
      </c>
      <c r="BR15" s="48"/>
      <c r="BS15" s="26">
        <v>15027030</v>
      </c>
      <c r="BT15" s="48">
        <f>IF(BS15="","",ROUND(BS15/SUM(BS$11:BS$100),3))</f>
        <v>0.40300000000000002</v>
      </c>
      <c r="BU15" s="49">
        <v>0</v>
      </c>
      <c r="BV15" s="172">
        <v>169</v>
      </c>
      <c r="BW15" s="48">
        <f>IF(BV15="","",ROUND(BV15/SUM(BV$11:BV$100),3))</f>
        <v>0.35599999999999998</v>
      </c>
      <c r="BX15" s="49">
        <v>0</v>
      </c>
      <c r="BY15" s="30">
        <v>0</v>
      </c>
      <c r="BZ15" s="49">
        <f t="shared" si="26"/>
        <v>0</v>
      </c>
      <c r="CA15" s="49">
        <v>0</v>
      </c>
      <c r="CB15" s="4">
        <v>0</v>
      </c>
      <c r="CC15" s="48">
        <f>IF(CB15="","",ROUND(CB15/SUM(CB$11:CB$100),3))</f>
        <v>0</v>
      </c>
      <c r="CD15" s="49">
        <v>0</v>
      </c>
      <c r="CE15" s="30"/>
      <c r="CG15" s="30"/>
      <c r="CH15" s="49" t="str">
        <f t="shared" si="4"/>
        <v/>
      </c>
      <c r="CI15" s="49"/>
      <c r="CJ15" s="159"/>
      <c r="CK15" s="48" t="str">
        <f>IF(CJ15="","",ROUND(CJ15/CE$3,3))</f>
        <v/>
      </c>
      <c r="CL15" s="48"/>
      <c r="CM15" s="26"/>
      <c r="CN15" s="49"/>
      <c r="CO15" s="49"/>
      <c r="CP15" s="158"/>
      <c r="CQ15" s="49"/>
      <c r="CR15" s="49"/>
      <c r="CS15" s="30"/>
      <c r="CT15" s="49"/>
      <c r="CU15" s="49"/>
      <c r="CW15" s="49"/>
      <c r="CX15" s="49"/>
      <c r="CY15" s="7"/>
      <c r="DA15" s="30"/>
      <c r="DB15" s="48" t="str">
        <f t="shared" si="27"/>
        <v/>
      </c>
      <c r="DC15" s="49"/>
      <c r="DD15" s="159"/>
      <c r="DE15" s="48" t="str">
        <f t="shared" si="28"/>
        <v/>
      </c>
      <c r="DF15" s="48"/>
      <c r="DG15" s="30"/>
      <c r="DH15" s="49" t="str">
        <f t="shared" si="5"/>
        <v/>
      </c>
      <c r="DI15" s="49"/>
      <c r="DJ15" s="159"/>
      <c r="DK15" s="49" t="str">
        <f t="shared" si="6"/>
        <v/>
      </c>
      <c r="DL15" s="49"/>
      <c r="DM15" s="30"/>
      <c r="DN15" s="49" t="str">
        <f t="shared" si="7"/>
        <v/>
      </c>
      <c r="DO15" s="159"/>
      <c r="DQ15" s="49" t="str">
        <f t="shared" si="8"/>
        <v/>
      </c>
      <c r="DR15" s="159"/>
      <c r="DS15" s="7"/>
      <c r="DU15" s="30" t="str">
        <f t="shared" ref="DU15:DU70" si="31">IF((EA15+EG15+EJ15)=0,"",EA15+EG15+EJ15)</f>
        <v/>
      </c>
      <c r="DV15" s="48" t="str">
        <f t="shared" si="9"/>
        <v/>
      </c>
      <c r="DW15" s="49"/>
      <c r="DX15" s="159"/>
      <c r="DY15" s="48" t="str">
        <f>IF(DX15="","",ROUND(DX15/DS$3,3))</f>
        <v/>
      </c>
      <c r="DZ15" s="48"/>
      <c r="EA15" s="30"/>
      <c r="EB15" s="49" t="str">
        <f t="shared" si="10"/>
        <v/>
      </c>
      <c r="EC15" s="51"/>
      <c r="EE15" s="49" t="str">
        <f t="shared" si="11"/>
        <v/>
      </c>
      <c r="EF15" s="51"/>
      <c r="EG15" s="30"/>
      <c r="EH15" s="49" t="str">
        <f t="shared" si="12"/>
        <v/>
      </c>
      <c r="EI15" s="201"/>
      <c r="EK15" s="49" t="str">
        <f t="shared" si="13"/>
        <v/>
      </c>
      <c r="EL15" s="171"/>
      <c r="EM15" s="7"/>
      <c r="EO15" s="30"/>
      <c r="EP15" s="48" t="str">
        <f t="shared" si="29"/>
        <v/>
      </c>
      <c r="ER15" s="159"/>
      <c r="ES15" s="48" t="str">
        <f t="shared" si="30"/>
        <v/>
      </c>
      <c r="EU15" s="30"/>
      <c r="EV15" s="49" t="str">
        <f t="shared" si="14"/>
        <v/>
      </c>
      <c r="EW15" s="49"/>
      <c r="EY15" s="49" t="str">
        <f t="shared" si="15"/>
        <v/>
      </c>
      <c r="EZ15" s="48"/>
      <c r="FA15" s="30"/>
      <c r="FB15" s="49" t="str">
        <f>IF(FA15="","",FA15/SUM(FA$11:FA$100))</f>
        <v/>
      </c>
      <c r="FC15" s="30"/>
      <c r="FE15" s="49" t="str">
        <f>IF(FD15="","",FD15/SUM(FD$11:FD$100))</f>
        <v/>
      </c>
      <c r="FF15" s="49"/>
      <c r="FG15" s="7"/>
      <c r="FI15" s="30"/>
      <c r="FJ15" s="48"/>
      <c r="FK15" s="48"/>
      <c r="FL15" s="2"/>
      <c r="FM15" s="48"/>
      <c r="FN15" s="48"/>
      <c r="FO15" s="30"/>
      <c r="FP15" s="49"/>
      <c r="FQ15" s="49"/>
      <c r="FT15" s="50"/>
      <c r="FU15" s="30"/>
      <c r="FV15" s="49"/>
      <c r="FW15" s="49"/>
      <c r="FY15" s="49"/>
      <c r="FZ15" s="49"/>
      <c r="GA15" s="7"/>
      <c r="GC15" s="30"/>
      <c r="GD15" s="48"/>
      <c r="GE15" s="2"/>
      <c r="GF15" s="59"/>
      <c r="GG15" s="48"/>
      <c r="GH15" s="2"/>
      <c r="GI15" s="52"/>
      <c r="GN15" s="50"/>
      <c r="GU15" s="7"/>
      <c r="GW15" s="30"/>
      <c r="GX15" s="48"/>
      <c r="GY15" s="2"/>
      <c r="GZ15" s="59"/>
      <c r="HA15" s="48"/>
      <c r="HB15" s="2"/>
      <c r="HC15" s="52"/>
      <c r="HH15" s="50"/>
      <c r="HO15" s="7"/>
      <c r="HQ15" s="30"/>
      <c r="HR15" s="48"/>
      <c r="HS15" s="2"/>
      <c r="HT15" s="59"/>
      <c r="HU15" s="48"/>
      <c r="HV15" s="2"/>
      <c r="HW15" s="52"/>
      <c r="IB15" s="50"/>
      <c r="II15" s="7"/>
      <c r="IK15" s="30"/>
      <c r="IL15" s="48"/>
      <c r="IM15" s="2"/>
      <c r="IN15" s="59"/>
      <c r="IO15" s="48"/>
      <c r="IP15" s="2"/>
      <c r="IQ15" s="52"/>
      <c r="IV15" s="50"/>
    </row>
    <row r="16" spans="1:262" s="4" customFormat="1" ht="13.5" customHeight="1" x14ac:dyDescent="0.2">
      <c r="A16" s="47" t="s">
        <v>1476</v>
      </c>
      <c r="B16" s="2" t="s">
        <v>2267</v>
      </c>
      <c r="C16" s="7" t="s">
        <v>1641</v>
      </c>
      <c r="E16" s="30"/>
      <c r="F16" s="48" t="str">
        <f t="shared" si="18"/>
        <v/>
      </c>
      <c r="G16" s="48" t="str">
        <f t="shared" si="16"/>
        <v/>
      </c>
      <c r="H16" s="2"/>
      <c r="I16" s="48" t="str">
        <f t="shared" si="19"/>
        <v/>
      </c>
      <c r="J16" s="49" t="s">
        <v>286</v>
      </c>
      <c r="K16" s="49"/>
      <c r="L16" s="49"/>
      <c r="M16" s="49"/>
      <c r="P16" s="50"/>
      <c r="Q16" s="30"/>
      <c r="R16" s="49"/>
      <c r="S16" s="49"/>
      <c r="U16" s="49"/>
      <c r="V16" s="49"/>
      <c r="W16" s="7"/>
      <c r="Z16" s="48" t="str">
        <f t="shared" si="20"/>
        <v/>
      </c>
      <c r="AA16" s="49"/>
      <c r="AB16" s="159"/>
      <c r="AC16" s="48" t="str">
        <f t="shared" si="21"/>
        <v/>
      </c>
      <c r="AD16" s="49"/>
      <c r="AE16" s="30"/>
      <c r="AF16" s="49"/>
      <c r="AG16" s="49"/>
      <c r="AH16" s="158"/>
      <c r="AI16" s="49"/>
      <c r="AJ16" s="49"/>
      <c r="AK16" s="30"/>
      <c r="AM16" s="49"/>
      <c r="AO16" s="49"/>
      <c r="AP16" s="49"/>
      <c r="AQ16" s="7"/>
      <c r="AT16" s="48" t="str">
        <f>IF(AS16="","",ROUND(AS16/AQ$7,3))</f>
        <v/>
      </c>
      <c r="AU16" s="49"/>
      <c r="AV16" s="159"/>
      <c r="AW16" s="48" t="str">
        <f t="shared" si="1"/>
        <v/>
      </c>
      <c r="AX16" s="49"/>
      <c r="AY16" s="26"/>
      <c r="AZ16" s="48" t="str">
        <f>IF(AY16="","",ROUND(AY16/AQ$7,3))</f>
        <v/>
      </c>
      <c r="BA16" s="49"/>
      <c r="BB16" s="159"/>
      <c r="BC16" s="48" t="str">
        <f t="shared" si="22"/>
        <v/>
      </c>
      <c r="BD16" s="49"/>
      <c r="BE16" s="7"/>
      <c r="BF16" s="48" t="str">
        <f t="shared" si="23"/>
        <v/>
      </c>
      <c r="BG16" s="49"/>
      <c r="BH16" s="159"/>
      <c r="BI16" s="48" t="str">
        <f t="shared" si="24"/>
        <v/>
      </c>
      <c r="BJ16" s="49"/>
      <c r="BO16" s="49"/>
      <c r="BP16" s="159"/>
      <c r="BQ16" s="48" t="str">
        <f t="shared" si="25"/>
        <v/>
      </c>
      <c r="BR16" s="48"/>
      <c r="BS16" s="26"/>
      <c r="BV16" s="172"/>
      <c r="BY16" s="30"/>
      <c r="BZ16" s="49" t="str">
        <f t="shared" si="26"/>
        <v/>
      </c>
      <c r="CE16" s="30" t="s">
        <v>1641</v>
      </c>
      <c r="CG16" s="4">
        <v>0</v>
      </c>
      <c r="CH16" s="49">
        <f t="shared" si="4"/>
        <v>0</v>
      </c>
      <c r="CI16" s="49"/>
      <c r="CJ16" s="159">
        <f>CP16+CV16</f>
        <v>282</v>
      </c>
      <c r="CK16" s="49">
        <f>CJ16/SUM(CJ$11:CJ$100)</f>
        <v>0.44761904761904764</v>
      </c>
      <c r="CL16" s="48"/>
      <c r="CM16" s="26">
        <v>16915513</v>
      </c>
      <c r="CN16" s="49">
        <f>CM16/SUM(CM$11:CM$100)</f>
        <v>0.45398945053376027</v>
      </c>
      <c r="CO16" s="49">
        <v>0</v>
      </c>
      <c r="CP16" s="4">
        <v>282</v>
      </c>
      <c r="CQ16" s="49">
        <f>CP16/SUM(CP$11:CP$100)</f>
        <v>0.59368421052631581</v>
      </c>
      <c r="CR16" s="49">
        <v>0</v>
      </c>
      <c r="CS16" s="4">
        <v>0</v>
      </c>
      <c r="CT16" s="49">
        <f>CS16/SUM(CS$11:CS$100)</f>
        <v>0</v>
      </c>
      <c r="CU16" s="49">
        <v>0</v>
      </c>
      <c r="CV16" s="158">
        <v>0</v>
      </c>
      <c r="CW16" s="49">
        <f>CV16/SUM(CV$11:CV$100)</f>
        <v>0</v>
      </c>
      <c r="CX16" s="49">
        <v>0</v>
      </c>
      <c r="CY16" s="7"/>
      <c r="DA16" s="30"/>
      <c r="DB16" s="48" t="str">
        <f t="shared" si="27"/>
        <v/>
      </c>
      <c r="DC16" s="49"/>
      <c r="DD16" s="159"/>
      <c r="DE16" s="48" t="str">
        <f t="shared" si="28"/>
        <v/>
      </c>
      <c r="DF16" s="48"/>
      <c r="DG16" s="30"/>
      <c r="DH16" s="49" t="str">
        <f t="shared" si="5"/>
        <v/>
      </c>
      <c r="DI16" s="49"/>
      <c r="DJ16" s="159"/>
      <c r="DK16" s="49" t="str">
        <f t="shared" si="6"/>
        <v/>
      </c>
      <c r="DL16" s="49"/>
      <c r="DM16" s="30"/>
      <c r="DN16" s="49" t="str">
        <f t="shared" si="7"/>
        <v/>
      </c>
      <c r="DO16" s="159"/>
      <c r="DQ16" s="49" t="str">
        <f t="shared" si="8"/>
        <v/>
      </c>
      <c r="DR16" s="159"/>
      <c r="DS16" s="7"/>
      <c r="DU16" s="30" t="str">
        <f t="shared" si="31"/>
        <v/>
      </c>
      <c r="DV16" s="48" t="str">
        <f t="shared" si="9"/>
        <v/>
      </c>
      <c r="DW16" s="49"/>
      <c r="DX16" s="159"/>
      <c r="DY16" s="48" t="str">
        <f>IF(DX16="","",ROUND(DX16/DS$3,3))</f>
        <v/>
      </c>
      <c r="DZ16" s="48"/>
      <c r="EA16" s="30"/>
      <c r="EB16" s="49" t="str">
        <f t="shared" si="10"/>
        <v/>
      </c>
      <c r="EC16" s="51"/>
      <c r="EE16" s="49" t="str">
        <f t="shared" si="11"/>
        <v/>
      </c>
      <c r="EF16" s="51"/>
      <c r="EG16" s="30"/>
      <c r="EH16" s="49" t="str">
        <f t="shared" si="12"/>
        <v/>
      </c>
      <c r="EI16" s="201"/>
      <c r="EK16" s="49" t="str">
        <f t="shared" si="13"/>
        <v/>
      </c>
      <c r="EL16" s="171"/>
      <c r="EM16" s="7"/>
      <c r="EO16" s="30"/>
      <c r="EP16" s="48" t="str">
        <f t="shared" si="29"/>
        <v/>
      </c>
      <c r="ER16" s="159"/>
      <c r="ES16" s="48" t="str">
        <f t="shared" si="30"/>
        <v/>
      </c>
      <c r="EU16" s="30"/>
      <c r="EV16" s="49" t="str">
        <f t="shared" si="14"/>
        <v/>
      </c>
      <c r="EW16" s="49"/>
      <c r="EY16" s="49" t="str">
        <f t="shared" si="15"/>
        <v/>
      </c>
      <c r="EZ16" s="48"/>
      <c r="FA16" s="30"/>
      <c r="FB16" s="49" t="str">
        <f>IF(FA16="","",FA16/SUM(FA$11:FA$100))</f>
        <v/>
      </c>
      <c r="FC16" s="30"/>
      <c r="FE16" s="49" t="str">
        <f>IF(FD16="","",FD16/SUM(FD$11:FD$100))</f>
        <v/>
      </c>
      <c r="FF16" s="49"/>
      <c r="FG16" s="7"/>
      <c r="FI16" s="30"/>
      <c r="FJ16" s="48"/>
      <c r="FK16" s="48"/>
      <c r="FL16" s="2"/>
      <c r="FM16" s="48"/>
      <c r="FN16" s="48"/>
      <c r="FO16" s="30"/>
      <c r="FP16" s="49"/>
      <c r="FQ16" s="49"/>
      <c r="FT16" s="50"/>
      <c r="FU16" s="30"/>
      <c r="FV16" s="49"/>
      <c r="FW16" s="49"/>
      <c r="FY16" s="49"/>
      <c r="FZ16" s="49"/>
      <c r="GA16" s="7"/>
      <c r="GC16" s="2"/>
      <c r="GD16" s="48"/>
      <c r="GE16" s="2"/>
      <c r="GF16" s="2"/>
      <c r="GG16" s="48"/>
      <c r="GH16" s="2"/>
      <c r="GI16" s="52"/>
      <c r="GN16" s="50"/>
      <c r="GU16" s="7"/>
      <c r="GW16" s="2"/>
      <c r="GX16" s="48"/>
      <c r="GY16" s="2"/>
      <c r="GZ16" s="2"/>
      <c r="HA16" s="48"/>
      <c r="HB16" s="2"/>
      <c r="HC16" s="52"/>
      <c r="HH16" s="50"/>
      <c r="HO16" s="7"/>
      <c r="HQ16" s="2"/>
      <c r="HR16" s="48"/>
      <c r="HS16" s="2"/>
      <c r="HT16" s="2"/>
      <c r="HU16" s="48"/>
      <c r="HV16" s="2"/>
      <c r="HW16" s="52"/>
      <c r="IB16" s="50"/>
      <c r="II16" s="7"/>
      <c r="IK16" s="2"/>
      <c r="IL16" s="48"/>
      <c r="IM16" s="2"/>
      <c r="IN16" s="2"/>
      <c r="IO16" s="48"/>
      <c r="IP16" s="2"/>
      <c r="IQ16" s="52"/>
      <c r="IV16" s="50"/>
    </row>
    <row r="17" spans="1:262" s="4" customFormat="1" ht="13.5" customHeight="1" x14ac:dyDescent="0.2">
      <c r="A17" s="47" t="s">
        <v>1357</v>
      </c>
      <c r="B17" s="2" t="s">
        <v>1358</v>
      </c>
      <c r="C17" s="7" t="s">
        <v>1642</v>
      </c>
      <c r="E17" s="30"/>
      <c r="F17" s="48" t="str">
        <f t="shared" si="18"/>
        <v/>
      </c>
      <c r="G17" s="48" t="str">
        <f t="shared" si="16"/>
        <v/>
      </c>
      <c r="H17" s="2"/>
      <c r="I17" s="48" t="str">
        <f t="shared" si="19"/>
        <v/>
      </c>
      <c r="J17" s="48" t="s">
        <v>286</v>
      </c>
      <c r="K17" s="49"/>
      <c r="L17" s="49"/>
      <c r="M17" s="49"/>
      <c r="P17" s="50"/>
      <c r="Q17" s="30"/>
      <c r="R17" s="49"/>
      <c r="S17" s="49"/>
      <c r="U17" s="49"/>
      <c r="V17" s="49"/>
      <c r="W17" s="7"/>
      <c r="Z17" s="48" t="str">
        <f t="shared" si="20"/>
        <v/>
      </c>
      <c r="AA17" s="49"/>
      <c r="AB17" s="159"/>
      <c r="AC17" s="48" t="str">
        <f t="shared" si="21"/>
        <v/>
      </c>
      <c r="AD17" s="49"/>
      <c r="AE17" s="30"/>
      <c r="AF17" s="49"/>
      <c r="AG17" s="49"/>
      <c r="AH17" s="158"/>
      <c r="AI17" s="49"/>
      <c r="AJ17" s="49"/>
      <c r="AK17" s="30"/>
      <c r="AM17" s="49"/>
      <c r="AO17" s="49"/>
      <c r="AP17" s="49"/>
      <c r="AQ17" s="7" t="s">
        <v>1642</v>
      </c>
      <c r="AS17" s="4">
        <v>8136135</v>
      </c>
      <c r="AT17" s="48">
        <v>0.21099999999999999</v>
      </c>
      <c r="AU17" s="49"/>
      <c r="AV17" s="159">
        <f>BB17+BH17</f>
        <v>217</v>
      </c>
      <c r="AW17" s="48">
        <f t="shared" si="1"/>
        <v>0.34399999999999997</v>
      </c>
      <c r="AX17" s="49"/>
      <c r="AY17" s="26">
        <v>9638089</v>
      </c>
      <c r="AZ17" s="48">
        <v>0.25031294022842937</v>
      </c>
      <c r="BA17" s="49">
        <v>0</v>
      </c>
      <c r="BB17" s="4">
        <v>187</v>
      </c>
      <c r="BC17" s="48">
        <f t="shared" si="22"/>
        <v>0.39400000000000002</v>
      </c>
      <c r="BD17" s="49">
        <v>0</v>
      </c>
      <c r="BE17" s="7">
        <v>8136135</v>
      </c>
      <c r="BF17" s="48">
        <f t="shared" si="23"/>
        <v>0.21</v>
      </c>
      <c r="BG17" s="49">
        <v>0</v>
      </c>
      <c r="BH17" s="159">
        <v>30</v>
      </c>
      <c r="BI17" s="48">
        <f t="shared" si="24"/>
        <v>0.19400000000000001</v>
      </c>
      <c r="BJ17" s="49">
        <v>0</v>
      </c>
      <c r="BK17" s="4" t="s">
        <v>1724</v>
      </c>
      <c r="BM17" s="30">
        <v>7712149</v>
      </c>
      <c r="BN17" s="49">
        <f>IF(BM17="","",BM17/BK$7)</f>
        <v>0.20574290668880424</v>
      </c>
      <c r="BO17" s="49"/>
      <c r="BP17" s="159">
        <f>BV17+CB17</f>
        <v>37</v>
      </c>
      <c r="BQ17" s="48">
        <f t="shared" si="25"/>
        <v>5.8999999999999997E-2</v>
      </c>
      <c r="BR17" s="48"/>
      <c r="BS17" s="26">
        <v>0</v>
      </c>
      <c r="BT17" s="48">
        <f t="shared" ref="BT17:BT59" si="32">IF(BS17="","",ROUND(BS17/SUM(BS$11:BS$100),3))</f>
        <v>0</v>
      </c>
      <c r="BU17" s="49">
        <v>0</v>
      </c>
      <c r="BV17" s="172">
        <v>0</v>
      </c>
      <c r="BW17" s="48">
        <f t="shared" ref="BW17:BW59" si="33">IF(BV17="","",ROUND(BV17/SUM(BV$11:BV$100),3))</f>
        <v>0</v>
      </c>
      <c r="BX17" s="49">
        <v>0</v>
      </c>
      <c r="BY17" s="30">
        <v>7712149</v>
      </c>
      <c r="BZ17" s="49">
        <f t="shared" si="26"/>
        <v>0.20574290668880424</v>
      </c>
      <c r="CA17" s="49">
        <v>0</v>
      </c>
      <c r="CB17" s="4">
        <v>37</v>
      </c>
      <c r="CC17" s="48">
        <f t="shared" ref="CC17:CC59" si="34">IF(CB17="","",ROUND(CB17/SUM(CB$11:CB$100),3))</f>
        <v>0.23899999999999999</v>
      </c>
      <c r="CD17" s="49">
        <v>0</v>
      </c>
      <c r="CE17" s="30" t="s">
        <v>1642</v>
      </c>
      <c r="CG17" s="4">
        <v>10923431</v>
      </c>
      <c r="CH17" s="49">
        <f t="shared" si="4"/>
        <v>0.29425145899649313</v>
      </c>
      <c r="CI17" s="49"/>
      <c r="CJ17" s="159">
        <f>CP17+CV17</f>
        <v>62</v>
      </c>
      <c r="CK17" s="49">
        <f>CJ17/SUM(CJ$11:CJ$100)</f>
        <v>9.841269841269841E-2</v>
      </c>
      <c r="CL17" s="48"/>
      <c r="CM17" s="26">
        <v>0</v>
      </c>
      <c r="CN17" s="49">
        <f>CM17/SUM(CM$11:CM$100)</f>
        <v>0</v>
      </c>
      <c r="CO17" s="49">
        <v>0</v>
      </c>
      <c r="CP17" s="4">
        <v>0</v>
      </c>
      <c r="CQ17" s="49">
        <f>CP17/SUM(CP$11:CP$100)</f>
        <v>0</v>
      </c>
      <c r="CR17" s="49">
        <v>0</v>
      </c>
      <c r="CS17" s="4">
        <v>10923431</v>
      </c>
      <c r="CT17" s="49">
        <f>CS17/SUM(CS$11:CS$100)</f>
        <v>0.29425145899649313</v>
      </c>
      <c r="CU17" s="49">
        <v>0</v>
      </c>
      <c r="CV17" s="159">
        <v>62</v>
      </c>
      <c r="CW17" s="49">
        <f>CV17/SUM(CV$11:CV$100)</f>
        <v>0.4</v>
      </c>
      <c r="CX17" s="49">
        <v>0</v>
      </c>
      <c r="CY17" s="7" t="s">
        <v>1754</v>
      </c>
      <c r="DA17" s="30">
        <f>DG17+DM17+DO17</f>
        <v>9251515</v>
      </c>
      <c r="DB17" s="48">
        <f t="shared" si="27"/>
        <v>0.23599999999999999</v>
      </c>
      <c r="DC17" s="49"/>
      <c r="DD17" s="159">
        <f>DJ17+DO17+DR17</f>
        <v>140</v>
      </c>
      <c r="DE17" s="48">
        <f t="shared" si="28"/>
        <v>0.222</v>
      </c>
      <c r="DF17" s="48"/>
      <c r="DG17" s="4">
        <v>9048976</v>
      </c>
      <c r="DH17" s="49">
        <f t="shared" si="5"/>
        <v>0.2371738696658901</v>
      </c>
      <c r="DI17" s="49">
        <v>0</v>
      </c>
      <c r="DJ17" s="159">
        <v>137</v>
      </c>
      <c r="DK17" s="49">
        <f t="shared" si="6"/>
        <v>0.22204213938411668</v>
      </c>
      <c r="DL17" s="49">
        <v>0</v>
      </c>
      <c r="DM17" s="30">
        <v>202536</v>
      </c>
      <c r="DN17" s="49">
        <f t="shared" si="7"/>
        <v>0.2182690515012625</v>
      </c>
      <c r="DO17" s="159">
        <v>3</v>
      </c>
      <c r="DP17" s="4">
        <v>0</v>
      </c>
      <c r="DQ17" s="49">
        <v>0</v>
      </c>
      <c r="DR17" s="159">
        <v>0</v>
      </c>
      <c r="DS17" s="7"/>
      <c r="DU17" s="30" t="str">
        <f t="shared" si="31"/>
        <v/>
      </c>
      <c r="DV17" s="48" t="str">
        <f t="shared" si="9"/>
        <v/>
      </c>
      <c r="DW17" s="49"/>
      <c r="DX17" s="159"/>
      <c r="DY17" s="48"/>
      <c r="DZ17" s="48"/>
      <c r="EA17" s="30"/>
      <c r="EB17" s="49" t="str">
        <f t="shared" si="10"/>
        <v/>
      </c>
      <c r="EC17" s="51"/>
      <c r="EE17" s="49" t="str">
        <f t="shared" si="11"/>
        <v/>
      </c>
      <c r="EF17" s="51"/>
      <c r="EG17" s="30"/>
      <c r="EH17" s="49" t="str">
        <f t="shared" si="12"/>
        <v/>
      </c>
      <c r="EI17" s="201"/>
      <c r="EK17" s="49" t="str">
        <f t="shared" si="13"/>
        <v/>
      </c>
      <c r="EL17" s="171"/>
      <c r="EM17" s="7"/>
      <c r="EO17" s="30"/>
      <c r="EP17" s="48" t="str">
        <f t="shared" si="29"/>
        <v/>
      </c>
      <c r="ER17" s="159"/>
      <c r="ES17" s="48" t="str">
        <f t="shared" si="30"/>
        <v/>
      </c>
      <c r="EU17" s="30"/>
      <c r="EV17" s="49" t="str">
        <f t="shared" si="14"/>
        <v/>
      </c>
      <c r="EW17" s="49"/>
      <c r="EY17" s="49" t="str">
        <f t="shared" si="15"/>
        <v/>
      </c>
      <c r="EZ17" s="48"/>
      <c r="FA17" s="30"/>
      <c r="FB17" s="49" t="str">
        <f>IF(FA17="","",FA17/SUM(FA$11:FA$100))</f>
        <v/>
      </c>
      <c r="FC17" s="30"/>
      <c r="FE17" s="49" t="str">
        <f>IF(FD17="","",FD17/SUM(FD$11:FD$100))</f>
        <v/>
      </c>
      <c r="FF17" s="49"/>
      <c r="FG17" s="7"/>
      <c r="FI17" s="30">
        <v>4602489</v>
      </c>
      <c r="FJ17" s="48">
        <v>0.14000000000000001</v>
      </c>
      <c r="FK17" s="48">
        <v>-7.5999999999999998E-2</v>
      </c>
      <c r="FL17" s="2">
        <v>103</v>
      </c>
      <c r="FM17" s="48">
        <v>0.16300000000000001</v>
      </c>
      <c r="FN17" s="48">
        <v>6.0000000000000001E-3</v>
      </c>
      <c r="FO17" s="30">
        <v>4596956</v>
      </c>
      <c r="FP17" s="48">
        <v>0.14000000000000001</v>
      </c>
      <c r="FQ17" s="48">
        <v>-7.5999999999999998E-2</v>
      </c>
      <c r="FR17" s="2">
        <v>59</v>
      </c>
      <c r="FS17" s="48">
        <v>0.16300000000000001</v>
      </c>
      <c r="FT17" s="48">
        <v>6.0000000000000001E-3</v>
      </c>
      <c r="FU17" s="30">
        <v>0</v>
      </c>
      <c r="FV17" s="49">
        <v>0</v>
      </c>
      <c r="FW17" s="49">
        <v>0</v>
      </c>
      <c r="FX17" s="11">
        <v>5533</v>
      </c>
      <c r="FY17" s="49">
        <v>8.3400000000000002E-2</v>
      </c>
      <c r="FZ17" s="49"/>
      <c r="GA17" s="7"/>
      <c r="GC17" s="30">
        <v>2279266</v>
      </c>
      <c r="GD17" s="48">
        <f>GC17/$GA$7</f>
        <v>8.2567400862034929E-2</v>
      </c>
      <c r="GE17" s="48">
        <f>GD17-FJ17</f>
        <v>-5.7432599137965085E-2</v>
      </c>
      <c r="GF17" s="2">
        <v>22</v>
      </c>
      <c r="GG17" s="48">
        <f>GF17/$GA$3</f>
        <v>8.9795918367346933E-2</v>
      </c>
      <c r="GH17" s="48">
        <f>GG17-FM17</f>
        <v>-7.3204081632653073E-2</v>
      </c>
      <c r="GI17" s="52"/>
      <c r="GN17" s="50"/>
      <c r="GU17" s="7"/>
      <c r="GW17" s="30"/>
      <c r="GX17" s="48"/>
      <c r="GY17" s="48"/>
      <c r="GZ17" s="2"/>
      <c r="HA17" s="48"/>
      <c r="HB17" s="48"/>
      <c r="HC17" s="52"/>
      <c r="HH17" s="50"/>
      <c r="HO17" s="7"/>
      <c r="HQ17" s="30"/>
      <c r="HR17" s="48"/>
      <c r="HS17" s="48"/>
      <c r="HT17" s="2"/>
      <c r="HU17" s="48"/>
      <c r="HV17" s="48"/>
      <c r="HW17" s="52"/>
      <c r="IB17" s="50"/>
      <c r="II17" s="7"/>
      <c r="IK17" s="30"/>
      <c r="IL17" s="48"/>
      <c r="IM17" s="48"/>
      <c r="IN17" s="2"/>
      <c r="IO17" s="48"/>
      <c r="IP17" s="48"/>
      <c r="IQ17" s="52"/>
      <c r="IV17" s="50"/>
    </row>
    <row r="18" spans="1:262" s="4" customFormat="1" ht="13.5" customHeight="1" x14ac:dyDescent="0.2">
      <c r="A18" s="47" t="s">
        <v>1623</v>
      </c>
      <c r="B18" s="2" t="s">
        <v>2268</v>
      </c>
      <c r="C18" s="7" t="s">
        <v>1643</v>
      </c>
      <c r="E18" s="30"/>
      <c r="F18" s="48" t="str">
        <f t="shared" si="18"/>
        <v/>
      </c>
      <c r="G18" s="48" t="str">
        <f t="shared" si="16"/>
        <v/>
      </c>
      <c r="H18" s="2"/>
      <c r="I18" s="48" t="str">
        <f t="shared" si="19"/>
        <v/>
      </c>
      <c r="J18" s="48" t="s">
        <v>286</v>
      </c>
      <c r="K18" s="49"/>
      <c r="L18" s="49"/>
      <c r="M18" s="49"/>
      <c r="P18" s="50"/>
      <c r="Q18" s="30"/>
      <c r="R18" s="49"/>
      <c r="S18" s="49"/>
      <c r="U18" s="49"/>
      <c r="V18" s="49"/>
      <c r="W18" s="7"/>
      <c r="Z18" s="48" t="str">
        <f t="shared" si="20"/>
        <v/>
      </c>
      <c r="AA18" s="49"/>
      <c r="AB18" s="159"/>
      <c r="AC18" s="48" t="str">
        <f t="shared" si="21"/>
        <v/>
      </c>
      <c r="AD18" s="49"/>
      <c r="AE18" s="30"/>
      <c r="AF18" s="49"/>
      <c r="AG18" s="49"/>
      <c r="AH18" s="158"/>
      <c r="AI18" s="49"/>
      <c r="AJ18" s="49"/>
      <c r="AK18" s="30"/>
      <c r="AM18" s="49"/>
      <c r="AO18" s="49"/>
      <c r="AP18" s="49"/>
      <c r="AQ18" s="7"/>
      <c r="AT18" s="48" t="s">
        <v>286</v>
      </c>
      <c r="AU18" s="49"/>
      <c r="AV18" s="159"/>
      <c r="AW18" s="48" t="str">
        <f t="shared" si="1"/>
        <v/>
      </c>
      <c r="AX18" s="49"/>
      <c r="AY18" s="26"/>
      <c r="AZ18" s="48" t="str">
        <f>IF(AY18="","",ROUND(AY18/AQ$7,3))</f>
        <v/>
      </c>
      <c r="BA18" s="49"/>
      <c r="BC18" s="48" t="str">
        <f t="shared" si="22"/>
        <v/>
      </c>
      <c r="BD18" s="49"/>
      <c r="BE18" s="7"/>
      <c r="BF18" s="48" t="str">
        <f t="shared" si="23"/>
        <v/>
      </c>
      <c r="BG18" s="49"/>
      <c r="BH18" s="159"/>
      <c r="BI18" s="48" t="str">
        <f t="shared" si="24"/>
        <v/>
      </c>
      <c r="BJ18" s="49"/>
      <c r="BM18" s="30"/>
      <c r="BN18" s="49" t="str">
        <f t="shared" si="17"/>
        <v/>
      </c>
      <c r="BO18" s="49"/>
      <c r="BP18" s="159"/>
      <c r="BQ18" s="48" t="str">
        <f t="shared" si="25"/>
        <v/>
      </c>
      <c r="BR18" s="48"/>
      <c r="BS18" s="26"/>
      <c r="BT18" s="48" t="str">
        <f t="shared" si="32"/>
        <v/>
      </c>
      <c r="BV18" s="172"/>
      <c r="BW18" s="48" t="str">
        <f t="shared" si="33"/>
        <v/>
      </c>
      <c r="BY18" s="30"/>
      <c r="BZ18" s="49" t="str">
        <f t="shared" si="26"/>
        <v/>
      </c>
      <c r="CC18" s="48" t="str">
        <f t="shared" si="34"/>
        <v/>
      </c>
      <c r="CY18" s="7"/>
      <c r="DA18" s="30"/>
      <c r="DB18" s="48" t="str">
        <f t="shared" si="27"/>
        <v/>
      </c>
      <c r="DC18" s="49"/>
      <c r="DD18" s="159"/>
      <c r="DE18" s="48" t="str">
        <f t="shared" si="28"/>
        <v/>
      </c>
      <c r="DF18" s="48"/>
      <c r="DH18" s="49" t="str">
        <f t="shared" si="5"/>
        <v/>
      </c>
      <c r="DI18" s="49"/>
      <c r="DJ18" s="159"/>
      <c r="DK18" s="49" t="str">
        <f t="shared" si="6"/>
        <v/>
      </c>
      <c r="DL18" s="49"/>
      <c r="DM18" s="30"/>
      <c r="DN18" s="49" t="str">
        <f t="shared" si="7"/>
        <v/>
      </c>
      <c r="DO18" s="159"/>
      <c r="DQ18" s="49" t="str">
        <f t="shared" ref="DQ18:DQ23" si="35">IF(DP18="","",DP18/SUM(DP$11:DP$100))</f>
        <v/>
      </c>
      <c r="DR18" s="159"/>
      <c r="DS18" s="7" t="s">
        <v>1643</v>
      </c>
      <c r="DU18" s="30">
        <f t="shared" si="31"/>
        <v>13965781</v>
      </c>
      <c r="DV18" s="48">
        <f t="shared" si="9"/>
        <v>0.372</v>
      </c>
      <c r="DW18" s="49"/>
      <c r="DX18" s="159">
        <f>ED18+EI18+EL18</f>
        <v>276</v>
      </c>
      <c r="DY18" s="48">
        <f t="shared" ref="DY18:DY23" si="36">IF(DX18="","",ROUND(DX18/DS$3,3))</f>
        <v>0.438</v>
      </c>
      <c r="DZ18" s="48"/>
      <c r="EA18" s="30">
        <v>13629464</v>
      </c>
      <c r="EB18" s="49">
        <f t="shared" si="10"/>
        <v>0.3738477944608774</v>
      </c>
      <c r="EC18" s="49">
        <v>0</v>
      </c>
      <c r="ED18" s="4">
        <v>272</v>
      </c>
      <c r="EE18" s="49">
        <f t="shared" si="11"/>
        <v>0.44084278768233387</v>
      </c>
      <c r="EF18" s="49">
        <v>0</v>
      </c>
      <c r="EG18" s="30">
        <v>322437</v>
      </c>
      <c r="EH18" s="49">
        <f t="shared" si="12"/>
        <v>0.30899035761721405</v>
      </c>
      <c r="EI18" s="201">
        <v>4</v>
      </c>
      <c r="EJ18" s="4">
        <v>13880</v>
      </c>
      <c r="EK18" s="49">
        <f t="shared" si="13"/>
        <v>0.18521731007886413</v>
      </c>
      <c r="EL18" s="171">
        <v>0</v>
      </c>
      <c r="EM18" s="7" t="s">
        <v>1775</v>
      </c>
      <c r="EO18" s="30">
        <f>EU18+FA18+FD18</f>
        <v>7478796</v>
      </c>
      <c r="EP18" s="48">
        <f t="shared" si="29"/>
        <v>0.214</v>
      </c>
      <c r="EQ18" s="30">
        <f>EO18-DU18</f>
        <v>-6486985</v>
      </c>
      <c r="ER18" s="159">
        <f>EX18+FC18+FF18</f>
        <v>98</v>
      </c>
      <c r="ES18" s="48">
        <f t="shared" si="30"/>
        <v>0.156</v>
      </c>
      <c r="ET18" s="4">
        <f>ER18-DX18</f>
        <v>-178</v>
      </c>
      <c r="EU18" s="30">
        <v>7332972</v>
      </c>
      <c r="EV18" s="49">
        <f t="shared" si="14"/>
        <v>0.21568020806087046</v>
      </c>
      <c r="EW18" s="49">
        <v>0</v>
      </c>
      <c r="EX18" s="4">
        <v>97</v>
      </c>
      <c r="EY18" s="49">
        <f t="shared" si="15"/>
        <v>0.15721231766612642</v>
      </c>
      <c r="EZ18" s="48">
        <v>0</v>
      </c>
      <c r="FA18" s="30">
        <v>145824</v>
      </c>
      <c r="FB18" s="49">
        <f>IF(FA18="","",FA18/SUM(FA$11:FA$100))</f>
        <v>0.14844751289540042</v>
      </c>
      <c r="FC18" s="30">
        <v>1</v>
      </c>
      <c r="FD18" s="4">
        <v>0</v>
      </c>
      <c r="FE18" s="49">
        <v>0</v>
      </c>
      <c r="FF18" s="49">
        <v>0</v>
      </c>
      <c r="FG18" s="7"/>
      <c r="FI18" s="30"/>
      <c r="FJ18" s="48"/>
      <c r="FK18" s="48"/>
      <c r="FL18" s="2"/>
      <c r="FM18" s="48"/>
      <c r="FN18" s="48"/>
      <c r="FO18" s="30"/>
      <c r="FP18" s="49"/>
      <c r="FQ18" s="49"/>
      <c r="FT18" s="50"/>
      <c r="FU18" s="30"/>
      <c r="FV18" s="49"/>
      <c r="FW18" s="49"/>
      <c r="FY18" s="49"/>
      <c r="FZ18" s="49"/>
      <c r="GA18" s="7"/>
      <c r="GC18" s="30"/>
      <c r="GD18" s="48"/>
      <c r="GF18" s="2"/>
      <c r="GG18" s="48"/>
      <c r="GI18" s="52"/>
      <c r="GN18" s="50"/>
      <c r="GU18" s="7"/>
      <c r="GW18" s="30"/>
      <c r="GX18" s="48"/>
      <c r="GZ18" s="2"/>
      <c r="HA18" s="48"/>
      <c r="HC18" s="52"/>
      <c r="HH18" s="50"/>
      <c r="HO18" s="7"/>
      <c r="HQ18" s="30"/>
      <c r="HR18" s="48"/>
      <c r="HT18" s="2"/>
      <c r="HU18" s="48"/>
      <c r="HW18" s="52"/>
      <c r="IB18" s="50"/>
      <c r="II18" s="7"/>
      <c r="IK18" s="30"/>
      <c r="IL18" s="48"/>
      <c r="IN18" s="2"/>
      <c r="IO18" s="48"/>
      <c r="IQ18" s="52"/>
      <c r="IV18" s="50"/>
    </row>
    <row r="19" spans="1:262" s="4" customFormat="1" ht="13.5" customHeight="1" x14ac:dyDescent="0.2">
      <c r="A19" s="47" t="s">
        <v>1477</v>
      </c>
      <c r="B19" s="2" t="s">
        <v>2269</v>
      </c>
      <c r="C19" s="7" t="s">
        <v>1644</v>
      </c>
      <c r="E19" s="30"/>
      <c r="F19" s="48" t="str">
        <f t="shared" si="18"/>
        <v/>
      </c>
      <c r="G19" s="48" t="str">
        <f t="shared" si="16"/>
        <v/>
      </c>
      <c r="H19" s="2"/>
      <c r="I19" s="48" t="str">
        <f t="shared" si="19"/>
        <v/>
      </c>
      <c r="J19" s="48" t="s">
        <v>286</v>
      </c>
      <c r="K19" s="49"/>
      <c r="L19" s="49"/>
      <c r="M19" s="49"/>
      <c r="P19" s="50"/>
      <c r="Q19" s="30"/>
      <c r="R19" s="49"/>
      <c r="S19" s="49"/>
      <c r="U19" s="49"/>
      <c r="V19" s="49"/>
      <c r="W19" s="7"/>
      <c r="Z19" s="48" t="str">
        <f t="shared" si="20"/>
        <v/>
      </c>
      <c r="AA19" s="49"/>
      <c r="AB19" s="159"/>
      <c r="AC19" s="48" t="str">
        <f t="shared" si="21"/>
        <v/>
      </c>
      <c r="AD19" s="49"/>
      <c r="AE19" s="30"/>
      <c r="AF19" s="49"/>
      <c r="AG19" s="49"/>
      <c r="AH19" s="158"/>
      <c r="AI19" s="49"/>
      <c r="AJ19" s="49"/>
      <c r="AK19" s="30"/>
      <c r="AM19" s="49"/>
      <c r="AO19" s="49"/>
      <c r="AP19" s="49"/>
      <c r="AQ19" s="7"/>
      <c r="AT19" s="48" t="s">
        <v>286</v>
      </c>
      <c r="AU19" s="49"/>
      <c r="AV19" s="159"/>
      <c r="AW19" s="48" t="str">
        <f t="shared" si="1"/>
        <v/>
      </c>
      <c r="AX19" s="49"/>
      <c r="AY19" s="26"/>
      <c r="AZ19" s="48" t="str">
        <f>IF(AY19="","",ROUND(AY19/AQ$7,3))</f>
        <v/>
      </c>
      <c r="BA19" s="49"/>
      <c r="BC19" s="48" t="str">
        <f t="shared" si="22"/>
        <v/>
      </c>
      <c r="BD19" s="49"/>
      <c r="BE19" s="7"/>
      <c r="BF19" s="48" t="str">
        <f t="shared" si="23"/>
        <v/>
      </c>
      <c r="BG19" s="49"/>
      <c r="BH19" s="159"/>
      <c r="BI19" s="48" t="str">
        <f t="shared" si="24"/>
        <v/>
      </c>
      <c r="BJ19" s="49"/>
      <c r="BM19" s="30"/>
      <c r="BN19" s="49" t="str">
        <f t="shared" si="17"/>
        <v/>
      </c>
      <c r="BO19" s="49"/>
      <c r="BP19" s="159"/>
      <c r="BQ19" s="48" t="str">
        <f t="shared" si="25"/>
        <v/>
      </c>
      <c r="BR19" s="48"/>
      <c r="BS19" s="26"/>
      <c r="BT19" s="48" t="str">
        <f t="shared" si="32"/>
        <v/>
      </c>
      <c r="BU19" s="49"/>
      <c r="BV19" s="172"/>
      <c r="BW19" s="48" t="str">
        <f t="shared" si="33"/>
        <v/>
      </c>
      <c r="BX19" s="49"/>
      <c r="BY19" s="30"/>
      <c r="BZ19" s="49" t="str">
        <f t="shared" si="26"/>
        <v/>
      </c>
      <c r="CA19" s="49"/>
      <c r="CC19" s="48" t="str">
        <f t="shared" si="34"/>
        <v/>
      </c>
      <c r="CD19" s="49"/>
      <c r="CE19" s="30"/>
      <c r="CH19" s="49" t="str">
        <f t="shared" ref="CH19:CH50" si="37">IF(CG19="","",CG19/SUM(CG$11:CG$100))</f>
        <v/>
      </c>
      <c r="CI19" s="49"/>
      <c r="CJ19" s="159"/>
      <c r="CK19" s="48" t="str">
        <f>IF(CJ19="","",ROUND(CJ19/CE$3,3))</f>
        <v/>
      </c>
      <c r="CL19" s="48"/>
      <c r="CM19" s="26"/>
      <c r="CN19" s="49"/>
      <c r="CO19" s="49"/>
      <c r="CQ19" s="49"/>
      <c r="CR19" s="49"/>
      <c r="CT19" s="49"/>
      <c r="CU19" s="49"/>
      <c r="CV19" s="159"/>
      <c r="CW19" s="49"/>
      <c r="CX19" s="49"/>
      <c r="CY19" s="7"/>
      <c r="DA19" s="30"/>
      <c r="DB19" s="48" t="str">
        <f t="shared" si="27"/>
        <v/>
      </c>
      <c r="DC19" s="49"/>
      <c r="DD19" s="159"/>
      <c r="DE19" s="48" t="str">
        <f t="shared" si="28"/>
        <v/>
      </c>
      <c r="DF19" s="48"/>
      <c r="DH19" s="49" t="str">
        <f t="shared" si="5"/>
        <v/>
      </c>
      <c r="DI19" s="49"/>
      <c r="DJ19" s="159"/>
      <c r="DK19" s="49" t="str">
        <f t="shared" si="6"/>
        <v/>
      </c>
      <c r="DL19" s="49"/>
      <c r="DM19" s="30"/>
      <c r="DN19" s="49" t="str">
        <f t="shared" si="7"/>
        <v/>
      </c>
      <c r="DO19" s="159"/>
      <c r="DQ19" s="49" t="str">
        <f t="shared" si="35"/>
        <v/>
      </c>
      <c r="DR19" s="159"/>
      <c r="DS19" s="7"/>
      <c r="DU19" s="30"/>
      <c r="DV19" s="48" t="str">
        <f t="shared" si="9"/>
        <v/>
      </c>
      <c r="DW19" s="49"/>
      <c r="DX19" s="159"/>
      <c r="DY19" s="48" t="str">
        <f t="shared" si="36"/>
        <v/>
      </c>
      <c r="DZ19" s="48"/>
      <c r="EA19" s="30"/>
      <c r="EB19" s="49" t="str">
        <f t="shared" si="10"/>
        <v/>
      </c>
      <c r="EC19" s="51"/>
      <c r="EE19" s="49" t="str">
        <f t="shared" si="11"/>
        <v/>
      </c>
      <c r="EF19" s="51"/>
      <c r="EG19" s="30"/>
      <c r="EH19" s="49" t="str">
        <f t="shared" si="12"/>
        <v/>
      </c>
      <c r="EI19" s="201"/>
      <c r="EK19" s="49" t="str">
        <f t="shared" si="13"/>
        <v/>
      </c>
      <c r="EL19" s="171"/>
      <c r="EM19" s="7" t="s">
        <v>1644</v>
      </c>
      <c r="EO19" s="30">
        <f>EU19+FA19+FD19</f>
        <v>668881</v>
      </c>
      <c r="EP19" s="48">
        <f t="shared" si="29"/>
        <v>1.9E-2</v>
      </c>
      <c r="EQ19" s="30">
        <f>EO19-DU19</f>
        <v>668881</v>
      </c>
      <c r="ER19" s="159">
        <f>EX19+FC19+FF19</f>
        <v>9</v>
      </c>
      <c r="ES19" s="48">
        <f t="shared" si="30"/>
        <v>1.4E-2</v>
      </c>
      <c r="ET19" s="4">
        <f>ER19-DX19</f>
        <v>9</v>
      </c>
      <c r="EU19" s="30">
        <v>665830</v>
      </c>
      <c r="EV19" s="49">
        <f t="shared" si="14"/>
        <v>1.9583649430704137E-2</v>
      </c>
      <c r="EW19" s="49">
        <v>0</v>
      </c>
      <c r="EX19" s="4">
        <v>9</v>
      </c>
      <c r="EY19" s="49">
        <f t="shared" si="15"/>
        <v>1.4586709886547812E-2</v>
      </c>
      <c r="EZ19" s="48">
        <v>0</v>
      </c>
      <c r="FA19" s="30">
        <v>0</v>
      </c>
      <c r="FB19" s="49">
        <v>0</v>
      </c>
      <c r="FC19" s="30">
        <v>0</v>
      </c>
      <c r="FD19" s="4">
        <v>3051</v>
      </c>
      <c r="FE19" s="49">
        <f>IF(FD19="","",FD19/SUM(FD$11:FD$100))</f>
        <v>4.2119940361146392E-2</v>
      </c>
      <c r="FF19" s="49">
        <v>0</v>
      </c>
      <c r="FG19" s="7"/>
      <c r="FI19" s="30">
        <v>1429550</v>
      </c>
      <c r="FJ19" s="48">
        <v>4.2999999999999997E-2</v>
      </c>
      <c r="FK19" s="48">
        <v>2.4E-2</v>
      </c>
      <c r="FL19" s="2">
        <v>32</v>
      </c>
      <c r="FM19" s="48">
        <v>0.05</v>
      </c>
      <c r="FN19" s="48">
        <v>3.5000000000000003E-2</v>
      </c>
      <c r="FO19" s="30">
        <v>1429550</v>
      </c>
      <c r="FP19" s="48">
        <v>4.3499999999999997E-2</v>
      </c>
      <c r="FQ19" s="48">
        <v>2.4E-2</v>
      </c>
      <c r="FR19" s="2">
        <v>19</v>
      </c>
      <c r="FS19" s="48">
        <v>0.05</v>
      </c>
      <c r="FT19" s="48">
        <v>3.5000000000000003E-2</v>
      </c>
      <c r="FU19" s="30">
        <v>0</v>
      </c>
      <c r="FV19" s="49">
        <v>0</v>
      </c>
      <c r="FW19" s="49">
        <v>0</v>
      </c>
      <c r="FY19" s="49"/>
      <c r="FZ19" s="49"/>
      <c r="GA19" s="7"/>
      <c r="GC19" s="30">
        <v>7301303</v>
      </c>
      <c r="GD19" s="48">
        <f>GC19/$GA$7</f>
        <v>0.26449287253711423</v>
      </c>
      <c r="GE19" s="48">
        <f>GD19-FJ19</f>
        <v>0.22149287253711425</v>
      </c>
      <c r="GF19" s="2">
        <v>69</v>
      </c>
      <c r="GG19" s="48">
        <f>GF19/$GA$3</f>
        <v>0.28163265306122448</v>
      </c>
      <c r="GH19" s="48">
        <f>GG19-FM19</f>
        <v>0.23163265306122449</v>
      </c>
      <c r="GI19" s="52"/>
      <c r="GN19" s="50"/>
      <c r="GU19" s="7"/>
      <c r="GW19" s="30"/>
      <c r="GX19" s="48"/>
      <c r="GY19" s="2"/>
      <c r="GZ19" s="2"/>
      <c r="HA19" s="48"/>
      <c r="HB19" s="2"/>
      <c r="HC19" s="52"/>
      <c r="HH19" s="50"/>
      <c r="HO19" s="7"/>
      <c r="HQ19" s="30"/>
      <c r="HR19" s="48"/>
      <c r="HS19" s="2"/>
      <c r="HT19" s="2"/>
      <c r="HU19" s="48"/>
      <c r="HV19" s="2"/>
      <c r="HW19" s="52"/>
      <c r="IB19" s="50"/>
      <c r="II19" s="7"/>
      <c r="IK19" s="30"/>
      <c r="IL19" s="48"/>
      <c r="IM19" s="2"/>
      <c r="IN19" s="2"/>
      <c r="IO19" s="48"/>
      <c r="IP19" s="2"/>
      <c r="IQ19" s="52"/>
      <c r="IV19" s="50"/>
    </row>
    <row r="20" spans="1:262" s="4" customFormat="1" ht="13.5" customHeight="1" x14ac:dyDescent="0.2">
      <c r="A20" s="47" t="s">
        <v>1620</v>
      </c>
      <c r="B20" s="2" t="s">
        <v>2270</v>
      </c>
      <c r="C20" s="7" t="s">
        <v>1645</v>
      </c>
      <c r="E20" s="30"/>
      <c r="F20" s="48" t="str">
        <f t="shared" si="18"/>
        <v/>
      </c>
      <c r="G20" s="48" t="str">
        <f t="shared" si="16"/>
        <v/>
      </c>
      <c r="H20" s="2"/>
      <c r="I20" s="48" t="str">
        <f t="shared" si="19"/>
        <v/>
      </c>
      <c r="J20" s="48" t="s">
        <v>286</v>
      </c>
      <c r="K20" s="49"/>
      <c r="L20" s="49"/>
      <c r="M20" s="49"/>
      <c r="P20" s="50"/>
      <c r="Q20" s="30"/>
      <c r="R20" s="49"/>
      <c r="S20" s="49"/>
      <c r="U20" s="49"/>
      <c r="V20" s="49"/>
      <c r="W20" s="7"/>
      <c r="Z20" s="48" t="str">
        <f t="shared" si="20"/>
        <v/>
      </c>
      <c r="AA20" s="49"/>
      <c r="AB20" s="159"/>
      <c r="AC20" s="48" t="str">
        <f t="shared" si="21"/>
        <v/>
      </c>
      <c r="AD20" s="49"/>
      <c r="AE20" s="30"/>
      <c r="AF20" s="49"/>
      <c r="AG20" s="49"/>
      <c r="AH20" s="158"/>
      <c r="AI20" s="49"/>
      <c r="AJ20" s="49"/>
      <c r="AK20" s="30"/>
      <c r="AM20" s="49"/>
      <c r="AO20" s="49"/>
      <c r="AP20" s="49"/>
      <c r="AQ20" s="7"/>
      <c r="AT20" s="48" t="s">
        <v>286</v>
      </c>
      <c r="AU20" s="49"/>
      <c r="AV20" s="159"/>
      <c r="AW20" s="48" t="str">
        <f t="shared" si="1"/>
        <v/>
      </c>
      <c r="AX20" s="49"/>
      <c r="AY20" s="26"/>
      <c r="AZ20" s="48" t="str">
        <f>IF(AY20="","",ROUND(AY20/AQ$7,3))</f>
        <v/>
      </c>
      <c r="BA20" s="49"/>
      <c r="BC20" s="48" t="str">
        <f t="shared" si="22"/>
        <v/>
      </c>
      <c r="BD20" s="49"/>
      <c r="BE20" s="7"/>
      <c r="BF20" s="48" t="str">
        <f t="shared" si="23"/>
        <v/>
      </c>
      <c r="BG20" s="49"/>
      <c r="BH20" s="159"/>
      <c r="BI20" s="48" t="str">
        <f t="shared" si="24"/>
        <v/>
      </c>
      <c r="BJ20" s="49"/>
      <c r="BM20" s="30"/>
      <c r="BN20" s="49" t="str">
        <f t="shared" si="17"/>
        <v/>
      </c>
      <c r="BO20" s="49"/>
      <c r="BP20" s="159"/>
      <c r="BQ20" s="48" t="str">
        <f t="shared" si="25"/>
        <v/>
      </c>
      <c r="BR20" s="48"/>
      <c r="BS20" s="26"/>
      <c r="BT20" s="48" t="str">
        <f t="shared" si="32"/>
        <v/>
      </c>
      <c r="BU20" s="49"/>
      <c r="BV20" s="172"/>
      <c r="BW20" s="48" t="str">
        <f t="shared" si="33"/>
        <v/>
      </c>
      <c r="BX20" s="49"/>
      <c r="BY20" s="30"/>
      <c r="BZ20" s="49" t="str">
        <f t="shared" si="26"/>
        <v/>
      </c>
      <c r="CA20" s="49"/>
      <c r="CC20" s="48" t="str">
        <f t="shared" si="34"/>
        <v/>
      </c>
      <c r="CD20" s="49"/>
      <c r="CE20" s="30"/>
      <c r="CH20" s="49" t="str">
        <f t="shared" si="37"/>
        <v/>
      </c>
      <c r="CI20" s="49"/>
      <c r="CJ20" s="159"/>
      <c r="CK20" s="48" t="str">
        <f>IF(CJ20="","",ROUND(CJ20/CE$3,3))</f>
        <v/>
      </c>
      <c r="CL20" s="48"/>
      <c r="CM20" s="26"/>
      <c r="CN20" s="49"/>
      <c r="CO20" s="49"/>
      <c r="CQ20" s="49"/>
      <c r="CR20" s="49"/>
      <c r="CT20" s="49"/>
      <c r="CU20" s="49"/>
      <c r="CV20" s="159"/>
      <c r="CW20" s="49"/>
      <c r="CX20" s="49"/>
      <c r="CY20" s="7"/>
      <c r="DA20" s="30"/>
      <c r="DB20" s="48" t="str">
        <f t="shared" si="27"/>
        <v/>
      </c>
      <c r="DC20" s="49"/>
      <c r="DD20" s="159"/>
      <c r="DE20" s="48" t="str">
        <f t="shared" si="28"/>
        <v/>
      </c>
      <c r="DF20" s="48"/>
      <c r="DH20" s="49" t="str">
        <f t="shared" si="5"/>
        <v/>
      </c>
      <c r="DI20" s="49"/>
      <c r="DJ20" s="159"/>
      <c r="DK20" s="49" t="str">
        <f t="shared" si="6"/>
        <v/>
      </c>
      <c r="DL20" s="49"/>
      <c r="DM20" s="30"/>
      <c r="DN20" s="49" t="str">
        <f t="shared" si="7"/>
        <v/>
      </c>
      <c r="DO20" s="159"/>
      <c r="DQ20" s="49" t="str">
        <f t="shared" si="35"/>
        <v/>
      </c>
      <c r="DR20" s="159"/>
      <c r="DS20" s="7"/>
      <c r="DU20" s="30"/>
      <c r="DV20" s="48" t="str">
        <f t="shared" si="9"/>
        <v/>
      </c>
      <c r="DW20" s="49"/>
      <c r="DX20" s="159"/>
      <c r="DY20" s="48" t="str">
        <f t="shared" si="36"/>
        <v/>
      </c>
      <c r="DZ20" s="48"/>
      <c r="EA20" s="30"/>
      <c r="EB20" s="49" t="str">
        <f t="shared" si="10"/>
        <v/>
      </c>
      <c r="EC20" s="51"/>
      <c r="EE20" s="49" t="str">
        <f t="shared" si="11"/>
        <v/>
      </c>
      <c r="EF20" s="51"/>
      <c r="EG20" s="30"/>
      <c r="EH20" s="49" t="str">
        <f t="shared" si="12"/>
        <v/>
      </c>
      <c r="EI20" s="201"/>
      <c r="EK20" s="49" t="str">
        <f t="shared" si="13"/>
        <v/>
      </c>
      <c r="EL20" s="171"/>
      <c r="EM20" s="7" t="s">
        <v>1645</v>
      </c>
      <c r="EO20" s="30">
        <f>EU20+FA20+FD20</f>
        <v>159332</v>
      </c>
      <c r="EP20" s="48">
        <f t="shared" si="29"/>
        <v>5.0000000000000001E-3</v>
      </c>
      <c r="EQ20" s="30">
        <f>EO20-DU20</f>
        <v>159332</v>
      </c>
      <c r="ER20" s="159">
        <f>EX20+FC20+FF20</f>
        <v>0</v>
      </c>
      <c r="ES20" s="48">
        <f t="shared" si="30"/>
        <v>0</v>
      </c>
      <c r="ET20" s="4">
        <f>ER20-DX20</f>
        <v>0</v>
      </c>
      <c r="EU20" s="30">
        <v>159332</v>
      </c>
      <c r="EV20" s="49">
        <f t="shared" si="14"/>
        <v>4.6863343963067924E-3</v>
      </c>
      <c r="EW20" s="49">
        <v>0</v>
      </c>
      <c r="EX20" s="4">
        <v>0</v>
      </c>
      <c r="EY20" s="49">
        <f t="shared" si="15"/>
        <v>0</v>
      </c>
      <c r="EZ20" s="48">
        <v>0</v>
      </c>
      <c r="FA20" s="30">
        <v>0</v>
      </c>
      <c r="FB20" s="49">
        <v>0</v>
      </c>
      <c r="FC20" s="30">
        <v>0</v>
      </c>
      <c r="FD20" s="4">
        <v>0</v>
      </c>
      <c r="FE20" s="49">
        <v>0</v>
      </c>
      <c r="FF20" s="49">
        <v>0</v>
      </c>
      <c r="FG20" s="7"/>
      <c r="FI20" s="30"/>
      <c r="FJ20" s="48"/>
      <c r="FK20" s="48"/>
      <c r="FL20" s="2"/>
      <c r="FM20" s="48"/>
      <c r="FN20" s="48"/>
      <c r="FO20" s="30"/>
      <c r="FP20" s="49"/>
      <c r="FQ20" s="49"/>
      <c r="FT20" s="50"/>
      <c r="FU20" s="30"/>
      <c r="FV20" s="49"/>
      <c r="FW20" s="49"/>
      <c r="FY20" s="49"/>
      <c r="FZ20" s="49"/>
      <c r="GA20" s="7"/>
      <c r="GC20" s="30"/>
      <c r="GD20" s="48"/>
      <c r="GE20" s="2"/>
      <c r="GF20" s="2"/>
      <c r="GG20" s="48"/>
      <c r="GH20" s="2"/>
      <c r="GI20" s="52"/>
      <c r="GN20" s="50"/>
      <c r="GU20" s="7"/>
      <c r="GW20" s="30"/>
      <c r="GX20" s="48"/>
      <c r="GY20" s="2"/>
      <c r="GZ20" s="2"/>
      <c r="HA20" s="48"/>
      <c r="HB20" s="2"/>
      <c r="HC20" s="52"/>
      <c r="HH20" s="50"/>
      <c r="HO20" s="7"/>
      <c r="HQ20" s="30"/>
      <c r="HR20" s="48"/>
      <c r="HS20" s="2"/>
      <c r="HT20" s="2"/>
      <c r="HU20" s="48"/>
      <c r="HV20" s="2"/>
      <c r="HW20" s="52"/>
      <c r="IB20" s="50"/>
      <c r="II20" s="7"/>
      <c r="IK20" s="30"/>
      <c r="IL20" s="48"/>
      <c r="IM20" s="2"/>
      <c r="IN20" s="2"/>
      <c r="IO20" s="48"/>
      <c r="IP20" s="2"/>
      <c r="IQ20" s="52"/>
      <c r="IV20" s="50"/>
    </row>
    <row r="21" spans="1:262" s="4" customFormat="1" ht="13.5" customHeight="1" x14ac:dyDescent="0.2">
      <c r="A21" s="47" t="s">
        <v>1372</v>
      </c>
      <c r="B21" s="2" t="s">
        <v>2271</v>
      </c>
      <c r="C21" s="7" t="s">
        <v>1646</v>
      </c>
      <c r="E21" s="30"/>
      <c r="F21" s="48" t="str">
        <f t="shared" si="18"/>
        <v/>
      </c>
      <c r="G21" s="48" t="str">
        <f t="shared" si="16"/>
        <v/>
      </c>
      <c r="H21" s="2"/>
      <c r="I21" s="48" t="str">
        <f t="shared" si="19"/>
        <v/>
      </c>
      <c r="J21" s="49" t="s">
        <v>286</v>
      </c>
      <c r="K21" s="49"/>
      <c r="L21" s="49"/>
      <c r="M21" s="49"/>
      <c r="P21" s="50"/>
      <c r="Q21" s="30"/>
      <c r="R21" s="49"/>
      <c r="S21" s="49"/>
      <c r="U21" s="49"/>
      <c r="V21" s="49"/>
      <c r="W21" s="7"/>
      <c r="Z21" s="48" t="str">
        <f t="shared" si="20"/>
        <v/>
      </c>
      <c r="AA21" s="49"/>
      <c r="AB21" s="159"/>
      <c r="AC21" s="48" t="str">
        <f t="shared" si="21"/>
        <v/>
      </c>
      <c r="AD21" s="49"/>
      <c r="AE21" s="30"/>
      <c r="AF21" s="49"/>
      <c r="AG21" s="49"/>
      <c r="AH21" s="158"/>
      <c r="AI21" s="49"/>
      <c r="AJ21" s="49"/>
      <c r="AK21" s="30"/>
      <c r="AM21" s="49"/>
      <c r="AO21" s="49"/>
      <c r="AP21" s="49"/>
      <c r="AQ21" s="7" t="s">
        <v>549</v>
      </c>
      <c r="AS21" s="4">
        <v>4287172</v>
      </c>
      <c r="AT21" s="48">
        <v>0.111</v>
      </c>
      <c r="AU21" s="49"/>
      <c r="AV21" s="159">
        <f>BB21+BH21</f>
        <v>29</v>
      </c>
      <c r="AW21" s="48">
        <f t="shared" si="1"/>
        <v>4.5999999999999999E-2</v>
      </c>
      <c r="AX21" s="49"/>
      <c r="AY21" s="26">
        <v>0</v>
      </c>
      <c r="AZ21" s="48">
        <v>0</v>
      </c>
      <c r="BA21" s="49">
        <v>0</v>
      </c>
      <c r="BB21" s="4">
        <v>0</v>
      </c>
      <c r="BC21" s="48">
        <f t="shared" si="22"/>
        <v>0</v>
      </c>
      <c r="BD21" s="49">
        <v>0</v>
      </c>
      <c r="BE21" s="7">
        <v>4287172</v>
      </c>
      <c r="BF21" s="48">
        <f t="shared" si="23"/>
        <v>0.111</v>
      </c>
      <c r="BG21" s="49">
        <v>0</v>
      </c>
      <c r="BH21" s="159">
        <v>29</v>
      </c>
      <c r="BI21" s="48">
        <f t="shared" si="24"/>
        <v>0.187</v>
      </c>
      <c r="BJ21" s="49">
        <v>0</v>
      </c>
      <c r="BM21" s="30"/>
      <c r="BN21" s="49" t="str">
        <f t="shared" si="17"/>
        <v/>
      </c>
      <c r="BO21" s="49"/>
      <c r="BP21" s="159"/>
      <c r="BQ21" s="48" t="str">
        <f t="shared" si="25"/>
        <v/>
      </c>
      <c r="BR21" s="48"/>
      <c r="BS21" s="26"/>
      <c r="BT21" s="48" t="str">
        <f t="shared" si="32"/>
        <v/>
      </c>
      <c r="BU21" s="49"/>
      <c r="BV21" s="172"/>
      <c r="BW21" s="48" t="str">
        <f t="shared" si="33"/>
        <v/>
      </c>
      <c r="BX21" s="49"/>
      <c r="BY21" s="30"/>
      <c r="BZ21" s="49" t="str">
        <f t="shared" si="26"/>
        <v/>
      </c>
      <c r="CA21" s="49"/>
      <c r="CC21" s="48" t="str">
        <f t="shared" si="34"/>
        <v/>
      </c>
      <c r="CD21" s="49"/>
      <c r="CE21" s="30"/>
      <c r="CH21" s="49" t="str">
        <f t="shared" si="37"/>
        <v/>
      </c>
      <c r="CI21" s="49"/>
      <c r="CJ21" s="159"/>
      <c r="CK21" s="48" t="str">
        <f>IF(CJ21="","",ROUND(CJ21/CE$3,3))</f>
        <v/>
      </c>
      <c r="CL21" s="48"/>
      <c r="CM21" s="26"/>
      <c r="CN21" s="49"/>
      <c r="CO21" s="49"/>
      <c r="CQ21" s="49"/>
      <c r="CR21" s="49"/>
      <c r="CT21" s="49"/>
      <c r="CU21" s="49"/>
      <c r="CV21" s="159"/>
      <c r="CW21" s="49"/>
      <c r="CX21" s="49"/>
      <c r="CY21" s="7"/>
      <c r="DA21" s="30"/>
      <c r="DB21" s="48" t="str">
        <f t="shared" si="27"/>
        <v/>
      </c>
      <c r="DC21" s="49"/>
      <c r="DD21" s="159"/>
      <c r="DE21" s="48" t="str">
        <f t="shared" si="28"/>
        <v/>
      </c>
      <c r="DF21" s="48"/>
      <c r="DH21" s="49" t="str">
        <f t="shared" si="5"/>
        <v/>
      </c>
      <c r="DI21" s="49"/>
      <c r="DJ21" s="159"/>
      <c r="DK21" s="49" t="str">
        <f t="shared" si="6"/>
        <v/>
      </c>
      <c r="DL21" s="49"/>
      <c r="DM21" s="30"/>
      <c r="DN21" s="49" t="str">
        <f t="shared" si="7"/>
        <v/>
      </c>
      <c r="DO21" s="159"/>
      <c r="DQ21" s="49" t="str">
        <f t="shared" si="35"/>
        <v/>
      </c>
      <c r="DR21" s="159"/>
      <c r="DS21" s="7"/>
      <c r="DU21" s="30"/>
      <c r="DV21" s="48" t="str">
        <f t="shared" si="9"/>
        <v/>
      </c>
      <c r="DW21" s="49"/>
      <c r="DX21" s="159"/>
      <c r="DY21" s="48" t="str">
        <f t="shared" si="36"/>
        <v/>
      </c>
      <c r="DZ21" s="48"/>
      <c r="EA21" s="30"/>
      <c r="EB21" s="49" t="str">
        <f t="shared" si="10"/>
        <v/>
      </c>
      <c r="EC21" s="51"/>
      <c r="EE21" s="49" t="str">
        <f t="shared" si="11"/>
        <v/>
      </c>
      <c r="EF21" s="51"/>
      <c r="EG21" s="30"/>
      <c r="EH21" s="49" t="str">
        <f t="shared" si="12"/>
        <v/>
      </c>
      <c r="EI21" s="201"/>
      <c r="EK21" s="49" t="str">
        <f t="shared" si="13"/>
        <v/>
      </c>
      <c r="EL21" s="171"/>
      <c r="EM21" s="7"/>
      <c r="EO21" s="30"/>
      <c r="EP21" s="48" t="str">
        <f t="shared" si="29"/>
        <v/>
      </c>
      <c r="ER21" s="159"/>
      <c r="ES21" s="48" t="str">
        <f t="shared" si="30"/>
        <v/>
      </c>
      <c r="EU21" s="30"/>
      <c r="EV21" s="49" t="str">
        <f t="shared" si="14"/>
        <v/>
      </c>
      <c r="EW21" s="49"/>
      <c r="EY21" s="49" t="str">
        <f t="shared" si="15"/>
        <v/>
      </c>
      <c r="EZ21" s="48"/>
      <c r="FA21" s="30"/>
      <c r="FB21" s="49" t="str">
        <f t="shared" ref="FB21:FB52" si="38">IF(FA21="","",FA21/SUM(FA$11:FA$100))</f>
        <v/>
      </c>
      <c r="FC21" s="30"/>
      <c r="FE21" s="49" t="str">
        <f>IF(FD21="","",FD21/SUM(FD$11:FD$100))</f>
        <v/>
      </c>
      <c r="FF21" s="49"/>
      <c r="FG21" s="7"/>
      <c r="FI21" s="30"/>
      <c r="FJ21" s="48"/>
      <c r="FK21" s="48"/>
      <c r="FL21" s="2"/>
      <c r="FM21" s="48"/>
      <c r="FN21" s="48"/>
      <c r="FO21" s="30"/>
      <c r="FP21" s="49"/>
      <c r="FQ21" s="49"/>
      <c r="FT21" s="50"/>
      <c r="FU21" s="30"/>
      <c r="FV21" s="49"/>
      <c r="FW21" s="49"/>
      <c r="FY21" s="49"/>
      <c r="FZ21" s="49"/>
      <c r="GA21" s="7"/>
      <c r="GC21" s="30"/>
      <c r="GD21" s="48"/>
      <c r="GE21" s="2"/>
      <c r="GF21" s="2"/>
      <c r="GG21" s="48"/>
      <c r="GH21" s="2"/>
      <c r="GI21" s="52"/>
      <c r="GN21" s="50"/>
      <c r="GU21" s="7"/>
      <c r="GW21" s="30"/>
      <c r="GX21" s="48"/>
      <c r="GY21" s="2"/>
      <c r="GZ21" s="2"/>
      <c r="HA21" s="48"/>
      <c r="HB21" s="2"/>
      <c r="HC21" s="52"/>
      <c r="HH21" s="50"/>
      <c r="HO21" s="7"/>
      <c r="HQ21" s="30"/>
      <c r="HR21" s="48"/>
      <c r="HS21" s="2"/>
      <c r="HT21" s="2"/>
      <c r="HU21" s="48"/>
      <c r="HV21" s="2"/>
      <c r="HW21" s="52"/>
      <c r="IB21" s="50"/>
      <c r="II21" s="7"/>
      <c r="IK21" s="30"/>
      <c r="IL21" s="48"/>
      <c r="IM21" s="2"/>
      <c r="IN21" s="2"/>
      <c r="IO21" s="48"/>
      <c r="IP21" s="2"/>
      <c r="IQ21" s="52"/>
      <c r="IV21" s="50"/>
    </row>
    <row r="22" spans="1:262" s="4" customFormat="1" ht="13.5" customHeight="1" x14ac:dyDescent="0.2">
      <c r="A22" s="47" t="s">
        <v>1624</v>
      </c>
      <c r="B22" s="2" t="s">
        <v>2272</v>
      </c>
      <c r="C22" s="7" t="s">
        <v>1647</v>
      </c>
      <c r="E22" s="30"/>
      <c r="F22" s="48" t="str">
        <f t="shared" si="18"/>
        <v/>
      </c>
      <c r="G22" s="48" t="str">
        <f t="shared" si="16"/>
        <v/>
      </c>
      <c r="H22" s="2"/>
      <c r="I22" s="48" t="str">
        <f t="shared" si="19"/>
        <v/>
      </c>
      <c r="J22" s="48" t="s">
        <v>286</v>
      </c>
      <c r="K22" s="49"/>
      <c r="L22" s="49"/>
      <c r="M22" s="49"/>
      <c r="P22" s="50"/>
      <c r="Q22" s="30"/>
      <c r="R22" s="49"/>
      <c r="S22" s="49"/>
      <c r="U22" s="49"/>
      <c r="V22" s="49"/>
      <c r="W22" s="7"/>
      <c r="Z22" s="48" t="str">
        <f t="shared" si="20"/>
        <v/>
      </c>
      <c r="AA22" s="49"/>
      <c r="AB22" s="159"/>
      <c r="AC22" s="48" t="str">
        <f t="shared" si="21"/>
        <v/>
      </c>
      <c r="AD22" s="49"/>
      <c r="AE22" s="30"/>
      <c r="AF22" s="49"/>
      <c r="AG22" s="49"/>
      <c r="AH22" s="158"/>
      <c r="AI22" s="49"/>
      <c r="AJ22" s="49"/>
      <c r="AK22" s="30"/>
      <c r="AM22" s="49"/>
      <c r="AO22" s="49"/>
      <c r="AP22" s="49"/>
      <c r="AQ22" s="7" t="s">
        <v>1301</v>
      </c>
      <c r="AS22" s="4">
        <v>1811814</v>
      </c>
      <c r="AT22" s="48">
        <v>4.7E-2</v>
      </c>
      <c r="AU22" s="49"/>
      <c r="AV22" s="159">
        <f>BB22+BH22</f>
        <v>13</v>
      </c>
      <c r="AW22" s="48">
        <f t="shared" si="1"/>
        <v>2.1000000000000001E-2</v>
      </c>
      <c r="AX22" s="49"/>
      <c r="AY22" s="26">
        <v>0</v>
      </c>
      <c r="AZ22" s="48">
        <v>0</v>
      </c>
      <c r="BA22" s="49">
        <v>0</v>
      </c>
      <c r="BB22" s="4">
        <v>0</v>
      </c>
      <c r="BC22" s="48">
        <f t="shared" si="22"/>
        <v>0</v>
      </c>
      <c r="BD22" s="49">
        <v>0</v>
      </c>
      <c r="BE22" s="7">
        <v>1811814</v>
      </c>
      <c r="BF22" s="48">
        <f t="shared" si="23"/>
        <v>4.7E-2</v>
      </c>
      <c r="BG22" s="49">
        <v>0</v>
      </c>
      <c r="BH22" s="159">
        <v>13</v>
      </c>
      <c r="BI22" s="48">
        <f t="shared" si="24"/>
        <v>8.4000000000000005E-2</v>
      </c>
      <c r="BJ22" s="49">
        <v>0</v>
      </c>
      <c r="BM22" s="30"/>
      <c r="BN22" s="49" t="str">
        <f t="shared" si="17"/>
        <v/>
      </c>
      <c r="BO22" s="49"/>
      <c r="BP22" s="159"/>
      <c r="BQ22" s="48" t="str">
        <f t="shared" si="25"/>
        <v/>
      </c>
      <c r="BR22" s="48"/>
      <c r="BS22" s="26"/>
      <c r="BT22" s="48" t="str">
        <f t="shared" si="32"/>
        <v/>
      </c>
      <c r="BU22" s="49"/>
      <c r="BV22" s="172"/>
      <c r="BW22" s="48" t="str">
        <f t="shared" si="33"/>
        <v/>
      </c>
      <c r="BX22" s="49"/>
      <c r="BY22" s="30"/>
      <c r="BZ22" s="49" t="str">
        <f t="shared" si="26"/>
        <v/>
      </c>
      <c r="CA22" s="49"/>
      <c r="CC22" s="48" t="str">
        <f t="shared" si="34"/>
        <v/>
      </c>
      <c r="CD22" s="49"/>
      <c r="CE22" s="30"/>
      <c r="CH22" s="49" t="str">
        <f t="shared" si="37"/>
        <v/>
      </c>
      <c r="CI22" s="49"/>
      <c r="CJ22" s="159"/>
      <c r="CK22" s="48" t="str">
        <f>IF(CJ22="","",ROUND(CJ22/CE$3,3))</f>
        <v/>
      </c>
      <c r="CL22" s="48"/>
      <c r="CM22" s="26"/>
      <c r="CN22" s="49"/>
      <c r="CO22" s="49"/>
      <c r="CQ22" s="49"/>
      <c r="CR22" s="49"/>
      <c r="CT22" s="49"/>
      <c r="CU22" s="49"/>
      <c r="CV22" s="159"/>
      <c r="CW22" s="49"/>
      <c r="CX22" s="49"/>
      <c r="CY22" s="7"/>
      <c r="DA22" s="30"/>
      <c r="DB22" s="48" t="str">
        <f t="shared" si="27"/>
        <v/>
      </c>
      <c r="DC22" s="49"/>
      <c r="DD22" s="159"/>
      <c r="DE22" s="48" t="str">
        <f t="shared" si="28"/>
        <v/>
      </c>
      <c r="DF22" s="48"/>
      <c r="DH22" s="49" t="str">
        <f t="shared" si="5"/>
        <v/>
      </c>
      <c r="DI22" s="49"/>
      <c r="DJ22" s="159"/>
      <c r="DK22" s="49" t="str">
        <f t="shared" si="6"/>
        <v/>
      </c>
      <c r="DL22" s="49"/>
      <c r="DM22" s="30"/>
      <c r="DN22" s="49" t="str">
        <f t="shared" si="7"/>
        <v/>
      </c>
      <c r="DO22" s="159"/>
      <c r="DQ22" s="49" t="str">
        <f t="shared" si="35"/>
        <v/>
      </c>
      <c r="DR22" s="159"/>
      <c r="DS22" s="7"/>
      <c r="DU22" s="30"/>
      <c r="DV22" s="48" t="str">
        <f t="shared" si="9"/>
        <v/>
      </c>
      <c r="DW22" s="49"/>
      <c r="DX22" s="159"/>
      <c r="DY22" s="48" t="str">
        <f t="shared" si="36"/>
        <v/>
      </c>
      <c r="DZ22" s="48"/>
      <c r="EA22" s="30"/>
      <c r="EB22" s="49" t="str">
        <f t="shared" si="10"/>
        <v/>
      </c>
      <c r="EC22" s="51"/>
      <c r="EE22" s="49" t="str">
        <f t="shared" si="11"/>
        <v/>
      </c>
      <c r="EF22" s="51"/>
      <c r="EG22" s="30"/>
      <c r="EH22" s="49" t="str">
        <f t="shared" si="12"/>
        <v/>
      </c>
      <c r="EI22" s="201"/>
      <c r="EK22" s="49" t="str">
        <f t="shared" si="13"/>
        <v/>
      </c>
      <c r="EL22" s="171"/>
      <c r="EM22" s="7"/>
      <c r="EO22" s="30"/>
      <c r="EP22" s="48" t="str">
        <f t="shared" si="29"/>
        <v/>
      </c>
      <c r="ER22" s="159"/>
      <c r="ES22" s="48" t="str">
        <f t="shared" si="30"/>
        <v/>
      </c>
      <c r="EU22" s="30"/>
      <c r="EV22" s="49" t="str">
        <f t="shared" si="14"/>
        <v/>
      </c>
      <c r="EW22" s="49"/>
      <c r="EY22" s="49" t="str">
        <f t="shared" si="15"/>
        <v/>
      </c>
      <c r="EZ22" s="48"/>
      <c r="FA22" s="30"/>
      <c r="FB22" s="49" t="str">
        <f t="shared" si="38"/>
        <v/>
      </c>
      <c r="FC22" s="30"/>
      <c r="FE22" s="49" t="str">
        <f>IF(FD22="","",FD22/SUM(FD$11:FD$100))</f>
        <v/>
      </c>
      <c r="FF22" s="49"/>
      <c r="FG22" s="7"/>
      <c r="FI22" s="30"/>
      <c r="FJ22" s="48"/>
      <c r="FK22" s="48"/>
      <c r="FL22" s="2"/>
      <c r="FM22" s="48"/>
      <c r="FN22" s="48"/>
      <c r="FO22" s="30"/>
      <c r="FP22" s="49"/>
      <c r="FQ22" s="49"/>
      <c r="FT22" s="50"/>
      <c r="FU22" s="30"/>
      <c r="FV22" s="49"/>
      <c r="FW22" s="49"/>
      <c r="FY22" s="49"/>
      <c r="FZ22" s="49"/>
      <c r="GA22" s="7"/>
      <c r="GC22" s="2"/>
      <c r="GD22" s="48"/>
      <c r="GE22" s="30"/>
      <c r="GF22" s="30"/>
      <c r="GG22" s="48"/>
      <c r="GH22" s="30"/>
      <c r="GI22" s="52"/>
      <c r="GN22" s="50"/>
      <c r="GU22" s="7"/>
      <c r="GW22" s="2"/>
      <c r="GX22" s="48"/>
      <c r="GY22" s="30"/>
      <c r="GZ22" s="30"/>
      <c r="HA22" s="48"/>
      <c r="HB22" s="30"/>
      <c r="HC22" s="52"/>
      <c r="HH22" s="50"/>
      <c r="HO22" s="7"/>
      <c r="HQ22" s="2"/>
      <c r="HR22" s="48"/>
      <c r="HS22" s="30"/>
      <c r="HT22" s="30"/>
      <c r="HU22" s="48"/>
      <c r="HV22" s="30"/>
      <c r="HW22" s="52"/>
      <c r="IB22" s="50"/>
      <c r="II22" s="7"/>
      <c r="IK22" s="2"/>
      <c r="IL22" s="48"/>
      <c r="IM22" s="30"/>
      <c r="IN22" s="30"/>
      <c r="IO22" s="48"/>
      <c r="IP22" s="30"/>
      <c r="IQ22" s="52"/>
      <c r="IV22" s="50"/>
    </row>
    <row r="23" spans="1:262" s="4" customFormat="1" ht="13.5" customHeight="1" x14ac:dyDescent="0.2">
      <c r="A23" s="47" t="s">
        <v>1478</v>
      </c>
      <c r="B23" s="2" t="s">
        <v>2273</v>
      </c>
      <c r="C23" s="7" t="s">
        <v>1552</v>
      </c>
      <c r="E23" s="30">
        <v>10250644</v>
      </c>
      <c r="F23" s="48">
        <f>IF(E23="","",ROUND(E23/C$7,3))</f>
        <v>0.26600000000000001</v>
      </c>
      <c r="G23" s="48">
        <v>0</v>
      </c>
      <c r="H23" s="2">
        <v>177</v>
      </c>
      <c r="I23" s="48">
        <f>IF(H23="","",ROUND(H23/C$3,3))</f>
        <v>0.28100000000000003</v>
      </c>
      <c r="J23" s="49">
        <v>0</v>
      </c>
      <c r="K23" s="49"/>
      <c r="L23" s="49"/>
      <c r="M23" s="49"/>
      <c r="P23" s="50"/>
      <c r="Q23" s="30"/>
      <c r="R23" s="49"/>
      <c r="S23" s="49"/>
      <c r="U23" s="49"/>
      <c r="V23" s="49"/>
      <c r="W23" s="7"/>
      <c r="Z23" s="48" t="str">
        <f t="shared" si="20"/>
        <v/>
      </c>
      <c r="AA23" s="49"/>
      <c r="AB23" s="159"/>
      <c r="AC23" s="48" t="str">
        <f t="shared" si="21"/>
        <v/>
      </c>
      <c r="AD23" s="49"/>
      <c r="AE23" s="30"/>
      <c r="AF23" s="49"/>
      <c r="AG23" s="49"/>
      <c r="AH23" s="158"/>
      <c r="AI23" s="49"/>
      <c r="AJ23" s="49"/>
      <c r="AK23" s="30"/>
      <c r="AM23" s="49"/>
      <c r="AO23" s="49"/>
      <c r="AP23" s="49"/>
      <c r="AQ23" s="7"/>
      <c r="AT23" s="48" t="s">
        <v>286</v>
      </c>
      <c r="AU23" s="49"/>
      <c r="AV23" s="158"/>
      <c r="AW23" s="48" t="str">
        <f t="shared" si="1"/>
        <v/>
      </c>
      <c r="AX23" s="49"/>
      <c r="AY23" s="26"/>
      <c r="AZ23" s="48" t="str">
        <f t="shared" ref="AZ23:AZ63" si="39">IF(AY23="","",ROUND(AY23/AQ$7,3))</f>
        <v/>
      </c>
      <c r="BA23" s="49"/>
      <c r="BC23" s="48" t="str">
        <f t="shared" si="22"/>
        <v/>
      </c>
      <c r="BD23" s="49"/>
      <c r="BE23" s="7"/>
      <c r="BF23" s="48" t="str">
        <f t="shared" si="23"/>
        <v/>
      </c>
      <c r="BG23" s="49"/>
      <c r="BH23" s="158"/>
      <c r="BI23" s="48" t="str">
        <f t="shared" si="24"/>
        <v/>
      </c>
      <c r="BJ23" s="49"/>
      <c r="BM23" s="30"/>
      <c r="BN23" s="49" t="str">
        <f t="shared" si="17"/>
        <v/>
      </c>
      <c r="BO23" s="49"/>
      <c r="BP23" s="158"/>
      <c r="BQ23" s="48" t="str">
        <f t="shared" si="25"/>
        <v/>
      </c>
      <c r="BR23" s="48"/>
      <c r="BS23" s="26"/>
      <c r="BT23" s="48" t="str">
        <f t="shared" si="32"/>
        <v/>
      </c>
      <c r="BU23" s="49"/>
      <c r="BV23" s="172"/>
      <c r="BW23" s="48" t="str">
        <f t="shared" si="33"/>
        <v/>
      </c>
      <c r="BX23" s="49"/>
      <c r="BY23" s="30"/>
      <c r="BZ23" s="49" t="str">
        <f t="shared" si="26"/>
        <v/>
      </c>
      <c r="CA23" s="49"/>
      <c r="CC23" s="48" t="str">
        <f t="shared" si="34"/>
        <v/>
      </c>
      <c r="CD23" s="49"/>
      <c r="CE23" s="30"/>
      <c r="CH23" s="49" t="str">
        <f t="shared" si="37"/>
        <v/>
      </c>
      <c r="CI23" s="49"/>
      <c r="CJ23" s="158"/>
      <c r="CK23" s="48" t="str">
        <f>IF(CJ23="","",ROUND(CJ23/CE$3,3))</f>
        <v/>
      </c>
      <c r="CL23" s="48"/>
      <c r="CM23" s="26"/>
      <c r="CN23" s="49"/>
      <c r="CO23" s="49"/>
      <c r="CQ23" s="49"/>
      <c r="CR23" s="49"/>
      <c r="CT23" s="49"/>
      <c r="CU23" s="49"/>
      <c r="CV23" s="159"/>
      <c r="CW23" s="49"/>
      <c r="CX23" s="49"/>
      <c r="CY23" s="7"/>
      <c r="DA23" s="30"/>
      <c r="DB23" s="48" t="str">
        <f t="shared" si="27"/>
        <v/>
      </c>
      <c r="DC23" s="49"/>
      <c r="DD23" s="158"/>
      <c r="DE23" s="48" t="str">
        <f t="shared" si="28"/>
        <v/>
      </c>
      <c r="DF23" s="48"/>
      <c r="DH23" s="49" t="str">
        <f t="shared" si="5"/>
        <v/>
      </c>
      <c r="DI23" s="49"/>
      <c r="DJ23" s="159"/>
      <c r="DK23" s="49" t="str">
        <f t="shared" si="6"/>
        <v/>
      </c>
      <c r="DL23" s="49"/>
      <c r="DM23" s="30"/>
      <c r="DN23" s="49" t="str">
        <f t="shared" si="7"/>
        <v/>
      </c>
      <c r="DO23" s="159"/>
      <c r="DQ23" s="49" t="str">
        <f t="shared" si="35"/>
        <v/>
      </c>
      <c r="DR23" s="159"/>
      <c r="DS23" s="7"/>
      <c r="DU23" s="30"/>
      <c r="DV23" s="48" t="str">
        <f t="shared" si="9"/>
        <v/>
      </c>
      <c r="DW23" s="49"/>
      <c r="DX23" s="158"/>
      <c r="DY23" s="48" t="str">
        <f t="shared" si="36"/>
        <v/>
      </c>
      <c r="DZ23" s="48"/>
      <c r="EA23" s="30"/>
      <c r="EB23" s="49" t="str">
        <f t="shared" si="10"/>
        <v/>
      </c>
      <c r="EC23" s="51"/>
      <c r="EE23" s="49" t="str">
        <f t="shared" si="11"/>
        <v/>
      </c>
      <c r="EF23" s="51"/>
      <c r="EG23" s="30"/>
      <c r="EH23" s="49" t="str">
        <f t="shared" si="12"/>
        <v/>
      </c>
      <c r="EI23" s="201"/>
      <c r="EK23" s="49" t="str">
        <f t="shared" si="13"/>
        <v/>
      </c>
      <c r="EL23" s="171"/>
      <c r="EM23" s="7"/>
      <c r="EO23" s="30"/>
      <c r="EP23" s="48" t="str">
        <f t="shared" si="29"/>
        <v/>
      </c>
      <c r="ER23" s="158"/>
      <c r="ES23" s="48" t="str">
        <f t="shared" si="30"/>
        <v/>
      </c>
      <c r="EU23" s="30"/>
      <c r="EV23" s="49" t="str">
        <f t="shared" si="14"/>
        <v/>
      </c>
      <c r="EW23" s="49"/>
      <c r="EY23" s="49" t="str">
        <f t="shared" si="15"/>
        <v/>
      </c>
      <c r="EZ23" s="48"/>
      <c r="FA23" s="30"/>
      <c r="FB23" s="49" t="str">
        <f t="shared" si="38"/>
        <v/>
      </c>
      <c r="FC23" s="30"/>
      <c r="FE23" s="49" t="str">
        <f>IF(FD23="","",FD23/SUM(FD$11:FD$100))</f>
        <v/>
      </c>
      <c r="FF23" s="49"/>
      <c r="FG23" s="7"/>
      <c r="FI23" s="30"/>
      <c r="FJ23" s="48"/>
      <c r="FK23" s="48"/>
      <c r="FL23" s="2"/>
      <c r="FM23" s="48"/>
      <c r="FN23" s="48"/>
      <c r="FO23" s="30"/>
      <c r="FP23" s="49"/>
      <c r="FQ23" s="49"/>
      <c r="FT23" s="50"/>
      <c r="FU23" s="30"/>
      <c r="FV23" s="49"/>
      <c r="FW23" s="49"/>
      <c r="FY23" s="49"/>
      <c r="FZ23" s="49"/>
      <c r="GA23" s="7"/>
      <c r="GC23" s="2"/>
      <c r="GD23" s="48"/>
      <c r="GE23" s="2"/>
      <c r="GF23" s="2"/>
      <c r="GG23" s="48"/>
      <c r="GH23" s="2"/>
      <c r="GI23" s="52"/>
      <c r="GN23" s="50"/>
      <c r="GU23" s="7"/>
      <c r="GW23" s="2"/>
      <c r="GX23" s="48"/>
      <c r="GY23" s="2"/>
      <c r="GZ23" s="2"/>
      <c r="HA23" s="48"/>
      <c r="HB23" s="2"/>
      <c r="HC23" s="52"/>
      <c r="HH23" s="50"/>
      <c r="HO23" s="7"/>
      <c r="HQ23" s="2"/>
      <c r="HR23" s="48"/>
      <c r="HS23" s="2"/>
      <c r="HT23" s="2"/>
      <c r="HU23" s="48"/>
      <c r="HV23" s="2"/>
      <c r="HW23" s="52"/>
      <c r="IB23" s="50"/>
      <c r="II23" s="7"/>
      <c r="IK23" s="2"/>
      <c r="IL23" s="48"/>
      <c r="IM23" s="2"/>
      <c r="IN23" s="2"/>
      <c r="IO23" s="48"/>
      <c r="IP23" s="2"/>
      <c r="IQ23" s="52"/>
      <c r="IV23" s="50"/>
    </row>
    <row r="24" spans="1:262" s="4" customFormat="1" ht="13.5" customHeight="1" x14ac:dyDescent="0.2">
      <c r="A24" s="47" t="s">
        <v>1427</v>
      </c>
      <c r="B24" s="2" t="s">
        <v>1428</v>
      </c>
      <c r="C24" s="7" t="s">
        <v>1648</v>
      </c>
      <c r="E24" s="30"/>
      <c r="F24" s="48" t="str">
        <f t="shared" si="18"/>
        <v/>
      </c>
      <c r="G24" s="48" t="str">
        <f t="shared" si="16"/>
        <v/>
      </c>
      <c r="H24" s="2"/>
      <c r="I24" s="48" t="str">
        <f t="shared" si="19"/>
        <v/>
      </c>
      <c r="J24" s="49" t="s">
        <v>286</v>
      </c>
      <c r="K24" s="49"/>
      <c r="L24" s="49"/>
      <c r="M24" s="49"/>
      <c r="P24" s="50"/>
      <c r="Q24" s="30"/>
      <c r="R24" s="49"/>
      <c r="S24" s="49"/>
      <c r="U24" s="49"/>
      <c r="V24" s="49"/>
      <c r="W24" s="7"/>
      <c r="Z24" s="48" t="str">
        <f t="shared" si="20"/>
        <v/>
      </c>
      <c r="AA24" s="49"/>
      <c r="AB24" s="159"/>
      <c r="AC24" s="48" t="str">
        <f t="shared" si="21"/>
        <v/>
      </c>
      <c r="AD24" s="49"/>
      <c r="AE24" s="30"/>
      <c r="AF24" s="49"/>
      <c r="AG24" s="49"/>
      <c r="AH24" s="158"/>
      <c r="AI24" s="49"/>
      <c r="AJ24" s="49"/>
      <c r="AK24" s="30"/>
      <c r="AM24" s="49"/>
      <c r="AO24" s="49"/>
      <c r="AP24" s="49"/>
      <c r="AQ24" s="7"/>
      <c r="AT24" s="48" t="s">
        <v>286</v>
      </c>
      <c r="AU24" s="49"/>
      <c r="AV24" s="158"/>
      <c r="AW24" s="48" t="str">
        <f t="shared" si="1"/>
        <v/>
      </c>
      <c r="AX24" s="49"/>
      <c r="AY24" s="26"/>
      <c r="AZ24" s="48" t="str">
        <f t="shared" si="39"/>
        <v/>
      </c>
      <c r="BA24" s="49"/>
      <c r="BC24" s="48" t="str">
        <f t="shared" si="22"/>
        <v/>
      </c>
      <c r="BD24" s="49"/>
      <c r="BE24" s="7"/>
      <c r="BF24" s="48" t="str">
        <f t="shared" si="23"/>
        <v/>
      </c>
      <c r="BG24" s="49"/>
      <c r="BH24" s="158"/>
      <c r="BI24" s="48" t="str">
        <f t="shared" si="24"/>
        <v/>
      </c>
      <c r="BJ24" s="49"/>
      <c r="BK24" s="71" t="s">
        <v>1648</v>
      </c>
      <c r="BM24" s="30">
        <v>0</v>
      </c>
      <c r="BN24" s="49">
        <f t="shared" si="17"/>
        <v>0</v>
      </c>
      <c r="BO24" s="49"/>
      <c r="BP24" s="159">
        <f>BV24+CB24</f>
        <v>228</v>
      </c>
      <c r="BQ24" s="48">
        <f t="shared" si="25"/>
        <v>0.36199999999999999</v>
      </c>
      <c r="BR24" s="48"/>
      <c r="BS24" s="26">
        <v>14447548</v>
      </c>
      <c r="BT24" s="48">
        <f t="shared" si="32"/>
        <v>0.38700000000000001</v>
      </c>
      <c r="BU24" s="49">
        <v>0</v>
      </c>
      <c r="BV24" s="172">
        <v>228</v>
      </c>
      <c r="BW24" s="48">
        <f t="shared" si="33"/>
        <v>0.48</v>
      </c>
      <c r="BX24" s="49">
        <v>0</v>
      </c>
      <c r="BY24" s="30">
        <v>0</v>
      </c>
      <c r="BZ24" s="49">
        <f t="shared" si="26"/>
        <v>0</v>
      </c>
      <c r="CA24" s="49">
        <v>0</v>
      </c>
      <c r="CB24" s="4">
        <v>0</v>
      </c>
      <c r="CC24" s="48">
        <f t="shared" si="34"/>
        <v>0</v>
      </c>
      <c r="CD24" s="49">
        <v>0</v>
      </c>
      <c r="CE24" s="30" t="s">
        <v>1648</v>
      </c>
      <c r="CG24" s="4">
        <v>0</v>
      </c>
      <c r="CH24" s="49">
        <f t="shared" si="37"/>
        <v>0</v>
      </c>
      <c r="CI24" s="49"/>
      <c r="CJ24" s="159">
        <f>CP24+CV24</f>
        <v>183</v>
      </c>
      <c r="CK24" s="49">
        <f>CJ24/SUM(CJ$11:CJ$100)</f>
        <v>0.2904761904761905</v>
      </c>
      <c r="CL24" s="48"/>
      <c r="CM24" s="26">
        <v>16019388</v>
      </c>
      <c r="CN24" s="49">
        <f>CM24/SUM(CM$11:CM$100)</f>
        <v>0.42993866967008998</v>
      </c>
      <c r="CO24" s="49">
        <v>0</v>
      </c>
      <c r="CP24" s="4">
        <v>183</v>
      </c>
      <c r="CQ24" s="49">
        <f>CP24/SUM(CP$11:CP$100)</f>
        <v>0.38526315789473686</v>
      </c>
      <c r="CR24" s="49">
        <v>0</v>
      </c>
      <c r="CS24" s="4">
        <v>0</v>
      </c>
      <c r="CT24" s="49">
        <f>CS24/SUM(CS$11:CS$100)</f>
        <v>0</v>
      </c>
      <c r="CU24" s="49">
        <v>0</v>
      </c>
      <c r="CV24" s="159">
        <v>0</v>
      </c>
      <c r="CW24" s="49">
        <f>CV24/SUM(CV$11:CV$100)</f>
        <v>0</v>
      </c>
      <c r="CX24" s="49">
        <v>0</v>
      </c>
      <c r="CY24" s="7" t="s">
        <v>1755</v>
      </c>
      <c r="DA24" s="30">
        <f>DG24+DM24+DO24</f>
        <v>11930983</v>
      </c>
      <c r="DB24" s="48">
        <f t="shared" si="27"/>
        <v>0.30399999999999999</v>
      </c>
      <c r="DC24" s="49"/>
      <c r="DD24" s="159">
        <f>DJ24+DO24+DR24</f>
        <v>220</v>
      </c>
      <c r="DE24" s="48">
        <f t="shared" si="28"/>
        <v>0.34899999999999998</v>
      </c>
      <c r="DF24" s="48"/>
      <c r="DG24" s="4">
        <v>11930983</v>
      </c>
      <c r="DH24" s="49">
        <f t="shared" si="5"/>
        <v>0.31271133960659753</v>
      </c>
      <c r="DI24" s="49">
        <v>0</v>
      </c>
      <c r="DJ24" s="159">
        <v>220</v>
      </c>
      <c r="DK24" s="49">
        <f t="shared" si="6"/>
        <v>0.3565640194489465</v>
      </c>
      <c r="DL24" s="49">
        <v>0</v>
      </c>
      <c r="DM24" s="30">
        <v>0</v>
      </c>
      <c r="DN24" s="49">
        <v>0</v>
      </c>
      <c r="DO24" s="159">
        <v>0</v>
      </c>
      <c r="DP24" s="4">
        <v>0</v>
      </c>
      <c r="DQ24" s="49">
        <v>0</v>
      </c>
      <c r="DR24" s="159">
        <v>0</v>
      </c>
      <c r="DS24" s="7"/>
      <c r="DU24" s="30"/>
      <c r="DV24" s="48" t="str">
        <f t="shared" si="9"/>
        <v/>
      </c>
      <c r="DW24" s="49"/>
      <c r="DX24" s="159"/>
      <c r="DY24" s="48"/>
      <c r="DZ24" s="48"/>
      <c r="EA24" s="30"/>
      <c r="EB24" s="49" t="str">
        <f t="shared" si="10"/>
        <v/>
      </c>
      <c r="EC24" s="51"/>
      <c r="EE24" s="49" t="str">
        <f t="shared" si="11"/>
        <v/>
      </c>
      <c r="EF24" s="51"/>
      <c r="EG24" s="30"/>
      <c r="EH24" s="49" t="str">
        <f t="shared" si="12"/>
        <v/>
      </c>
      <c r="EI24" s="201"/>
      <c r="EK24" s="49" t="str">
        <f t="shared" si="13"/>
        <v/>
      </c>
      <c r="EL24" s="171"/>
      <c r="EM24" s="7"/>
      <c r="EO24" s="30"/>
      <c r="EP24" s="48" t="str">
        <f t="shared" si="29"/>
        <v/>
      </c>
      <c r="ER24" s="158"/>
      <c r="ES24" s="48" t="str">
        <f t="shared" si="30"/>
        <v/>
      </c>
      <c r="EU24" s="30"/>
      <c r="EV24" s="49" t="str">
        <f t="shared" si="14"/>
        <v/>
      </c>
      <c r="EW24" s="49"/>
      <c r="EY24" s="49" t="str">
        <f t="shared" si="15"/>
        <v/>
      </c>
      <c r="EZ24" s="48"/>
      <c r="FA24" s="30"/>
      <c r="FB24" s="49" t="str">
        <f t="shared" si="38"/>
        <v/>
      </c>
      <c r="FC24" s="30"/>
      <c r="FE24" s="49" t="str">
        <f>IF(FD24="","",FD24/SUM(FD$11:FD$100))</f>
        <v/>
      </c>
      <c r="FF24" s="49"/>
      <c r="FG24" s="7"/>
      <c r="FI24" s="30"/>
      <c r="FJ24" s="48"/>
      <c r="FK24" s="48"/>
      <c r="FL24" s="2"/>
      <c r="FM24" s="48"/>
      <c r="FN24" s="48"/>
      <c r="FO24" s="30"/>
      <c r="FP24" s="49"/>
      <c r="FQ24" s="49"/>
      <c r="FT24" s="50"/>
      <c r="FU24" s="30"/>
      <c r="FV24" s="49"/>
      <c r="FW24" s="49"/>
      <c r="FY24" s="49"/>
      <c r="FZ24" s="49"/>
      <c r="GA24" s="7"/>
      <c r="GC24" s="2"/>
      <c r="GD24" s="48"/>
      <c r="GE24" s="2"/>
      <c r="GF24" s="2"/>
      <c r="GG24" s="48"/>
      <c r="GH24" s="2"/>
      <c r="GI24" s="52"/>
      <c r="GN24" s="50"/>
      <c r="GU24" s="7"/>
      <c r="GW24" s="2"/>
      <c r="GX24" s="48"/>
      <c r="GY24" s="2"/>
      <c r="GZ24" s="2"/>
      <c r="HA24" s="48"/>
      <c r="HB24" s="2"/>
      <c r="HC24" s="52"/>
      <c r="HH24" s="50"/>
      <c r="HO24" s="7"/>
      <c r="HQ24" s="2"/>
      <c r="HR24" s="48"/>
      <c r="HS24" s="2"/>
      <c r="HT24" s="2"/>
      <c r="HU24" s="48"/>
      <c r="HV24" s="2"/>
      <c r="HW24" s="52"/>
      <c r="IB24" s="50"/>
      <c r="II24" s="7"/>
      <c r="IK24" s="2"/>
      <c r="IL24" s="48"/>
      <c r="IM24" s="2"/>
      <c r="IN24" s="2"/>
      <c r="IO24" s="48"/>
      <c r="IP24" s="2"/>
      <c r="IQ24" s="52"/>
      <c r="IV24" s="50"/>
    </row>
    <row r="25" spans="1:262" s="4" customFormat="1" ht="13.5" customHeight="1" x14ac:dyDescent="0.2">
      <c r="A25" s="47" t="s">
        <v>1625</v>
      </c>
      <c r="B25" s="2" t="s">
        <v>2274</v>
      </c>
      <c r="C25" s="7" t="s">
        <v>1649</v>
      </c>
      <c r="E25" s="30"/>
      <c r="F25" s="48" t="str">
        <f t="shared" si="18"/>
        <v/>
      </c>
      <c r="G25" s="48" t="str">
        <f t="shared" si="16"/>
        <v/>
      </c>
      <c r="H25" s="2"/>
      <c r="I25" s="48" t="str">
        <f t="shared" si="19"/>
        <v/>
      </c>
      <c r="J25" s="49" t="s">
        <v>286</v>
      </c>
      <c r="K25" s="49"/>
      <c r="L25" s="49"/>
      <c r="M25" s="49"/>
      <c r="P25" s="50"/>
      <c r="Q25" s="30"/>
      <c r="R25" s="49"/>
      <c r="S25" s="49"/>
      <c r="U25" s="49"/>
      <c r="V25" s="49"/>
      <c r="W25" s="7"/>
      <c r="Z25" s="48" t="str">
        <f t="shared" si="20"/>
        <v/>
      </c>
      <c r="AA25" s="49"/>
      <c r="AB25" s="158"/>
      <c r="AC25" s="48" t="str">
        <f t="shared" si="21"/>
        <v/>
      </c>
      <c r="AD25" s="49"/>
      <c r="AE25" s="30"/>
      <c r="AF25" s="49"/>
      <c r="AG25" s="49"/>
      <c r="AH25" s="158"/>
      <c r="AI25" s="49"/>
      <c r="AJ25" s="49"/>
      <c r="AK25" s="30"/>
      <c r="AM25" s="49"/>
      <c r="AO25" s="49"/>
      <c r="AP25" s="49"/>
      <c r="AQ25" s="7"/>
      <c r="AT25" s="48" t="s">
        <v>286</v>
      </c>
      <c r="AU25" s="49"/>
      <c r="AV25" s="158"/>
      <c r="AW25" s="48" t="str">
        <f t="shared" si="1"/>
        <v/>
      </c>
      <c r="AX25" s="49"/>
      <c r="AY25" s="26"/>
      <c r="AZ25" s="48" t="str">
        <f t="shared" si="39"/>
        <v/>
      </c>
      <c r="BA25" s="49"/>
      <c r="BC25" s="48" t="str">
        <f t="shared" si="22"/>
        <v/>
      </c>
      <c r="BD25" s="49"/>
      <c r="BE25" s="7"/>
      <c r="BF25" s="48" t="str">
        <f t="shared" si="23"/>
        <v/>
      </c>
      <c r="BG25" s="49"/>
      <c r="BH25" s="158"/>
      <c r="BI25" s="48" t="str">
        <f t="shared" si="24"/>
        <v/>
      </c>
      <c r="BJ25" s="49"/>
      <c r="BM25" s="30"/>
      <c r="BN25" s="49"/>
      <c r="BO25" s="49"/>
      <c r="BP25" s="158"/>
      <c r="BQ25" s="48" t="str">
        <f t="shared" si="25"/>
        <v/>
      </c>
      <c r="BR25" s="48"/>
      <c r="BS25" s="26"/>
      <c r="BT25" s="48" t="str">
        <f t="shared" si="32"/>
        <v/>
      </c>
      <c r="BU25" s="49"/>
      <c r="BV25" s="172"/>
      <c r="BW25" s="48" t="str">
        <f t="shared" si="33"/>
        <v/>
      </c>
      <c r="BX25" s="49"/>
      <c r="BY25" s="30"/>
      <c r="BZ25" s="49" t="str">
        <f t="shared" si="26"/>
        <v/>
      </c>
      <c r="CA25" s="49"/>
      <c r="CC25" s="48" t="str">
        <f t="shared" si="34"/>
        <v/>
      </c>
      <c r="CD25" s="49"/>
      <c r="CE25" s="30"/>
      <c r="CH25" s="49" t="str">
        <f t="shared" si="37"/>
        <v/>
      </c>
      <c r="CI25" s="49"/>
      <c r="CJ25" s="158"/>
      <c r="CK25" s="48" t="str">
        <f>IF(CJ25="","",ROUND(CJ25/CE$3,3))</f>
        <v/>
      </c>
      <c r="CL25" s="48"/>
      <c r="CM25" s="26"/>
      <c r="CN25" s="49"/>
      <c r="CO25" s="49"/>
      <c r="CQ25" s="49"/>
      <c r="CR25" s="49"/>
      <c r="CT25" s="49"/>
      <c r="CU25" s="49"/>
      <c r="CV25" s="159"/>
      <c r="CW25" s="49"/>
      <c r="CX25" s="49"/>
      <c r="CY25" s="7"/>
      <c r="DA25" s="30"/>
      <c r="DB25" s="48" t="str">
        <f t="shared" si="27"/>
        <v/>
      </c>
      <c r="DC25" s="49"/>
      <c r="DD25" s="158"/>
      <c r="DE25" s="48" t="str">
        <f t="shared" si="28"/>
        <v/>
      </c>
      <c r="DF25" s="48"/>
      <c r="DH25" s="49" t="str">
        <f t="shared" si="5"/>
        <v/>
      </c>
      <c r="DI25" s="49"/>
      <c r="DJ25" s="159"/>
      <c r="DK25" s="49" t="str">
        <f t="shared" si="6"/>
        <v/>
      </c>
      <c r="DL25" s="49"/>
      <c r="DM25" s="30"/>
      <c r="DN25" s="49" t="str">
        <f t="shared" ref="DN25:DN31" si="40">IF(DM25="","",DM25/SUM(DM$11:DM$100))</f>
        <v/>
      </c>
      <c r="DO25" s="159"/>
      <c r="DQ25" s="49" t="str">
        <f t="shared" ref="DQ25:DQ31" si="41">IF(DP25="","",DP25/SUM(DP$11:DP$100))</f>
        <v/>
      </c>
      <c r="DR25" s="159"/>
      <c r="DS25" s="7" t="s">
        <v>1649</v>
      </c>
      <c r="DU25" s="30">
        <f t="shared" si="31"/>
        <v>12434260</v>
      </c>
      <c r="DV25" s="48">
        <f t="shared" si="9"/>
        <v>0.33100000000000002</v>
      </c>
      <c r="DW25" s="49"/>
      <c r="DX25" s="159">
        <f>ED25+EI25+EL25</f>
        <v>217</v>
      </c>
      <c r="DY25" s="48">
        <f t="shared" ref="DY25:DY31" si="42">IF(DX25="","",ROUND(DX25/DS$3,3))</f>
        <v>0.34399999999999997</v>
      </c>
      <c r="DZ25" s="48"/>
      <c r="EA25" s="30">
        <v>12095306</v>
      </c>
      <c r="EB25" s="49">
        <f t="shared" si="10"/>
        <v>0.33176678638495372</v>
      </c>
      <c r="EC25" s="49">
        <v>0</v>
      </c>
      <c r="ED25" s="4">
        <v>211</v>
      </c>
      <c r="EE25" s="49">
        <f t="shared" si="11"/>
        <v>0.34197730956239869</v>
      </c>
      <c r="EF25" s="49">
        <v>0</v>
      </c>
      <c r="EG25" s="30">
        <v>338954</v>
      </c>
      <c r="EH25" s="49">
        <f t="shared" si="12"/>
        <v>0.32481854649368769</v>
      </c>
      <c r="EI25" s="201">
        <v>6</v>
      </c>
      <c r="EJ25" s="4">
        <v>0</v>
      </c>
      <c r="EK25" s="49">
        <v>0</v>
      </c>
      <c r="EL25" s="171">
        <v>0</v>
      </c>
      <c r="EM25" s="7" t="s">
        <v>1776</v>
      </c>
      <c r="EO25" s="30">
        <f>EU25+FA25+FD25</f>
        <v>8932615</v>
      </c>
      <c r="EP25" s="48">
        <f t="shared" si="29"/>
        <v>0.255</v>
      </c>
      <c r="EQ25" s="30">
        <f>EO25-DU25</f>
        <v>-3501645</v>
      </c>
      <c r="ER25" s="159">
        <f>EX25+FC25+FF25</f>
        <v>297</v>
      </c>
      <c r="ES25" s="48">
        <f t="shared" si="30"/>
        <v>0.47099999999999997</v>
      </c>
      <c r="ET25" s="4">
        <f>ER25-DX25</f>
        <v>80</v>
      </c>
      <c r="EU25" s="30">
        <v>8644523</v>
      </c>
      <c r="EV25" s="49">
        <f t="shared" si="14"/>
        <v>0.2542560532383023</v>
      </c>
      <c r="EW25" s="49">
        <v>0</v>
      </c>
      <c r="EX25" s="4">
        <v>292</v>
      </c>
      <c r="EY25" s="49">
        <f t="shared" si="15"/>
        <v>0.47325769854132899</v>
      </c>
      <c r="EZ25" s="48">
        <v>0</v>
      </c>
      <c r="FA25" s="30">
        <v>288092</v>
      </c>
      <c r="FB25" s="49">
        <f t="shared" si="38"/>
        <v>0.2932750499579061</v>
      </c>
      <c r="FC25" s="30">
        <v>5</v>
      </c>
      <c r="FD25" s="4">
        <v>0</v>
      </c>
      <c r="FE25" s="49">
        <v>0</v>
      </c>
      <c r="FF25" s="49">
        <v>0</v>
      </c>
      <c r="FG25" s="7"/>
      <c r="FI25" s="30">
        <v>6459049</v>
      </c>
      <c r="FJ25" s="48">
        <v>0.184</v>
      </c>
      <c r="FK25" s="48">
        <v>-7.0999999999999994E-2</v>
      </c>
      <c r="FL25" s="2">
        <v>112</v>
      </c>
      <c r="FM25" s="48">
        <v>0.17799999999999999</v>
      </c>
      <c r="FN25" s="48">
        <v>-0.29299999999999998</v>
      </c>
      <c r="FO25" s="30">
        <v>6161896</v>
      </c>
      <c r="FP25" s="49">
        <v>0.18759999999999999</v>
      </c>
      <c r="FQ25" s="49">
        <v>-6.6000000000000003E-2</v>
      </c>
      <c r="FR25" s="4">
        <v>86</v>
      </c>
      <c r="FS25" s="289">
        <v>0.17</v>
      </c>
      <c r="FT25" s="50"/>
      <c r="FU25" s="30">
        <v>297153</v>
      </c>
      <c r="FV25" s="49">
        <v>0.26450000000000001</v>
      </c>
      <c r="FW25" s="290">
        <v>5</v>
      </c>
      <c r="FY25" s="49"/>
      <c r="FZ25" s="49"/>
      <c r="GA25" s="7"/>
      <c r="GC25" s="2">
        <v>5348676</v>
      </c>
      <c r="GD25" s="48">
        <f>GC25/$GA$7</f>
        <v>0.19375811132757015</v>
      </c>
      <c r="GE25" s="48">
        <f>GD25-FJ25</f>
        <v>9.7581113275701514E-3</v>
      </c>
      <c r="GF25" s="2">
        <v>57</v>
      </c>
      <c r="GG25" s="48">
        <f>GF25/$GA$3</f>
        <v>0.23265306122448978</v>
      </c>
      <c r="GH25" s="48">
        <f>GG25-FM25</f>
        <v>5.4653061224489791E-2</v>
      </c>
      <c r="GI25" s="52"/>
      <c r="GN25" s="50"/>
      <c r="GU25" s="7"/>
      <c r="GW25" s="2"/>
      <c r="GX25" s="48"/>
      <c r="GY25" s="2"/>
      <c r="GZ25" s="2"/>
      <c r="HA25" s="48"/>
      <c r="HB25" s="2"/>
      <c r="HC25" s="52"/>
      <c r="HH25" s="50"/>
      <c r="HO25" s="7"/>
      <c r="HQ25" s="2"/>
      <c r="HR25" s="48"/>
      <c r="HS25" s="2"/>
      <c r="HT25" s="2"/>
      <c r="HU25" s="48"/>
      <c r="HV25" s="2"/>
      <c r="HW25" s="52"/>
      <c r="IB25" s="50"/>
      <c r="II25" s="7"/>
      <c r="IK25" s="2"/>
      <c r="IL25" s="48"/>
      <c r="IM25" s="2"/>
      <c r="IN25" s="2"/>
      <c r="IO25" s="48"/>
      <c r="IP25" s="2"/>
      <c r="IQ25" s="52"/>
      <c r="IV25" s="50"/>
    </row>
    <row r="26" spans="1:262" s="4" customFormat="1" ht="13.5" customHeight="1" x14ac:dyDescent="0.2">
      <c r="A26" s="47" t="s">
        <v>1403</v>
      </c>
      <c r="B26" s="2" t="s">
        <v>1404</v>
      </c>
      <c r="C26" s="7" t="s">
        <v>570</v>
      </c>
      <c r="E26" s="30"/>
      <c r="F26" s="48" t="str">
        <f t="shared" si="18"/>
        <v/>
      </c>
      <c r="G26" s="48" t="str">
        <f t="shared" si="16"/>
        <v/>
      </c>
      <c r="H26" s="2"/>
      <c r="I26" s="48" t="str">
        <f t="shared" si="19"/>
        <v/>
      </c>
      <c r="J26" s="48" t="s">
        <v>286</v>
      </c>
      <c r="K26" s="49"/>
      <c r="L26" s="49"/>
      <c r="M26" s="49"/>
      <c r="P26" s="50"/>
      <c r="Q26" s="30"/>
      <c r="R26" s="49"/>
      <c r="S26" s="49"/>
      <c r="U26" s="49"/>
      <c r="V26" s="49"/>
      <c r="W26" s="7" t="s">
        <v>570</v>
      </c>
      <c r="Y26" s="4">
        <v>6321084</v>
      </c>
      <c r="Z26" s="48">
        <f t="shared" si="20"/>
        <v>0.161</v>
      </c>
      <c r="AA26" s="49"/>
      <c r="AB26" s="158">
        <v>107</v>
      </c>
      <c r="AC26" s="48">
        <f t="shared" si="21"/>
        <v>0.17</v>
      </c>
      <c r="AD26" s="49"/>
      <c r="AE26" s="30"/>
      <c r="AF26" s="49"/>
      <c r="AG26" s="49"/>
      <c r="AH26" s="158"/>
      <c r="AI26" s="49"/>
      <c r="AJ26" s="49"/>
      <c r="AK26" s="30"/>
      <c r="AM26" s="49"/>
      <c r="AO26" s="49"/>
      <c r="AP26" s="49"/>
      <c r="AQ26" s="7" t="s">
        <v>570</v>
      </c>
      <c r="AS26" s="4">
        <v>7881646</v>
      </c>
      <c r="AT26" s="48">
        <v>0.20399999999999999</v>
      </c>
      <c r="AU26" s="49"/>
      <c r="AV26" s="159">
        <f>BB26+BH26</f>
        <v>38</v>
      </c>
      <c r="AW26" s="48">
        <f t="shared" si="1"/>
        <v>0.06</v>
      </c>
      <c r="AX26" s="49"/>
      <c r="AY26" s="26">
        <v>0</v>
      </c>
      <c r="AZ26" s="48">
        <f t="shared" si="39"/>
        <v>0</v>
      </c>
      <c r="BA26" s="49">
        <v>0</v>
      </c>
      <c r="BB26" s="4">
        <v>0</v>
      </c>
      <c r="BC26" s="48">
        <f t="shared" si="22"/>
        <v>0</v>
      </c>
      <c r="BD26" s="49">
        <v>0</v>
      </c>
      <c r="BE26" s="7">
        <v>7881646</v>
      </c>
      <c r="BF26" s="48">
        <f t="shared" si="23"/>
        <v>0.20399999999999999</v>
      </c>
      <c r="BG26" s="49">
        <v>0</v>
      </c>
      <c r="BH26" s="158">
        <v>38</v>
      </c>
      <c r="BI26" s="48">
        <f t="shared" si="24"/>
        <v>0.245</v>
      </c>
      <c r="BJ26" s="49">
        <v>0</v>
      </c>
      <c r="BK26" s="4" t="s">
        <v>1725</v>
      </c>
      <c r="BM26" s="30">
        <v>7894118</v>
      </c>
      <c r="BN26" s="49">
        <f t="shared" ref="BN26" si="43">IF(BM26="","",BM26/BK$7)</f>
        <v>0.21059743309736492</v>
      </c>
      <c r="BO26" s="49"/>
      <c r="BP26" s="159">
        <f>BV26+CB26</f>
        <v>26</v>
      </c>
      <c r="BQ26" s="48">
        <f t="shared" si="25"/>
        <v>4.1000000000000002E-2</v>
      </c>
      <c r="BR26" s="48"/>
      <c r="BS26" s="26">
        <v>0</v>
      </c>
      <c r="BT26" s="48">
        <f t="shared" si="32"/>
        <v>0</v>
      </c>
      <c r="BU26" s="49">
        <v>0</v>
      </c>
      <c r="BV26" s="172">
        <v>0</v>
      </c>
      <c r="BW26" s="48">
        <f t="shared" si="33"/>
        <v>0</v>
      </c>
      <c r="BX26" s="49">
        <v>0</v>
      </c>
      <c r="BY26" s="30">
        <v>7894118</v>
      </c>
      <c r="BZ26" s="49">
        <f t="shared" si="26"/>
        <v>0.21059743309736492</v>
      </c>
      <c r="CA26" s="49">
        <v>0</v>
      </c>
      <c r="CB26" s="4">
        <v>26</v>
      </c>
      <c r="CC26" s="48">
        <f t="shared" si="34"/>
        <v>0.16800000000000001</v>
      </c>
      <c r="CD26" s="49">
        <v>0</v>
      </c>
      <c r="CE26" s="30"/>
      <c r="CH26" s="49" t="str">
        <f t="shared" si="37"/>
        <v/>
      </c>
      <c r="CI26" s="49"/>
      <c r="CJ26" s="2"/>
      <c r="CK26" s="48" t="str">
        <f>IF(CJ26="","",ROUND(CJ26/CE$3,3))</f>
        <v/>
      </c>
      <c r="CL26" s="48"/>
      <c r="CM26" s="26"/>
      <c r="CN26" s="49"/>
      <c r="CO26" s="49"/>
      <c r="CQ26" s="49"/>
      <c r="CR26" s="49"/>
      <c r="CT26" s="49"/>
      <c r="CU26" s="49"/>
      <c r="CV26" s="159"/>
      <c r="CW26" s="49"/>
      <c r="CX26" s="49"/>
      <c r="CY26" s="7"/>
      <c r="DA26" s="30"/>
      <c r="DB26" s="48" t="str">
        <f t="shared" si="27"/>
        <v/>
      </c>
      <c r="DC26" s="49"/>
      <c r="DD26" s="158"/>
      <c r="DE26" s="48" t="str">
        <f t="shared" si="28"/>
        <v/>
      </c>
      <c r="DF26" s="48"/>
      <c r="DH26" s="49" t="str">
        <f t="shared" si="5"/>
        <v/>
      </c>
      <c r="DI26" s="49"/>
      <c r="DJ26" s="159"/>
      <c r="DK26" s="49" t="str">
        <f t="shared" si="6"/>
        <v/>
      </c>
      <c r="DL26" s="49"/>
      <c r="DM26" s="30"/>
      <c r="DN26" s="49" t="str">
        <f t="shared" si="40"/>
        <v/>
      </c>
      <c r="DO26" s="159"/>
      <c r="DQ26" s="49" t="str">
        <f t="shared" si="41"/>
        <v/>
      </c>
      <c r="DR26" s="159"/>
      <c r="DS26" s="7"/>
      <c r="DU26" s="30"/>
      <c r="DV26" s="48" t="str">
        <f t="shared" si="9"/>
        <v/>
      </c>
      <c r="DW26" s="49"/>
      <c r="DX26" s="158"/>
      <c r="DY26" s="48" t="str">
        <f t="shared" si="42"/>
        <v/>
      </c>
      <c r="DZ26" s="48"/>
      <c r="EA26" s="30"/>
      <c r="EB26" s="49" t="str">
        <f t="shared" si="10"/>
        <v/>
      </c>
      <c r="EC26" s="51"/>
      <c r="EE26" s="49" t="str">
        <f t="shared" si="11"/>
        <v/>
      </c>
      <c r="EF26" s="51"/>
      <c r="EG26" s="30"/>
      <c r="EH26" s="49" t="str">
        <f t="shared" si="12"/>
        <v/>
      </c>
      <c r="EI26" s="201"/>
      <c r="EK26" s="49" t="str">
        <f t="shared" ref="EK26:EK39" si="44">IF(EJ26="","",EJ26/SUM(EJ$11:EJ$100))</f>
        <v/>
      </c>
      <c r="EL26" s="171"/>
      <c r="EM26" s="7"/>
      <c r="EO26" s="30"/>
      <c r="EP26" s="48" t="str">
        <f t="shared" si="29"/>
        <v/>
      </c>
      <c r="ER26" s="158"/>
      <c r="ES26" s="48" t="str">
        <f t="shared" si="30"/>
        <v/>
      </c>
      <c r="EU26" s="30"/>
      <c r="EV26" s="49" t="str">
        <f t="shared" si="14"/>
        <v/>
      </c>
      <c r="EW26" s="49"/>
      <c r="EY26" s="49" t="str">
        <f t="shared" si="15"/>
        <v/>
      </c>
      <c r="EZ26" s="48"/>
      <c r="FA26" s="30"/>
      <c r="FB26" s="49" t="str">
        <f t="shared" si="38"/>
        <v/>
      </c>
      <c r="FC26" s="30"/>
      <c r="FE26" s="49" t="str">
        <f>IF(FD26="","",FD26/SUM(FD$11:FD$100))</f>
        <v/>
      </c>
      <c r="FF26" s="49"/>
      <c r="FG26" s="7"/>
      <c r="FI26" s="30"/>
      <c r="FJ26" s="48"/>
      <c r="FK26" s="48"/>
      <c r="FL26" s="2"/>
      <c r="FM26" s="48"/>
      <c r="FN26" s="48"/>
      <c r="FO26" s="30"/>
      <c r="FP26" s="49"/>
      <c r="FQ26" s="49"/>
      <c r="FT26" s="50"/>
      <c r="FU26" s="30"/>
      <c r="FV26" s="49"/>
      <c r="FW26" s="49"/>
      <c r="FY26" s="49"/>
      <c r="FZ26" s="49"/>
      <c r="GA26" s="7"/>
      <c r="GC26" s="2"/>
      <c r="GD26" s="48"/>
      <c r="GE26" s="2"/>
      <c r="GF26" s="2"/>
      <c r="GG26" s="48"/>
      <c r="GH26" s="2"/>
      <c r="GI26" s="52"/>
      <c r="GN26" s="50"/>
      <c r="GU26" s="7"/>
      <c r="GW26" s="2"/>
      <c r="GX26" s="48"/>
      <c r="GY26" s="2"/>
      <c r="GZ26" s="2"/>
      <c r="HA26" s="48"/>
      <c r="HB26" s="2"/>
      <c r="HC26" s="52"/>
      <c r="HH26" s="50"/>
      <c r="HO26" s="7"/>
      <c r="HQ26" s="2"/>
      <c r="HR26" s="48"/>
      <c r="HS26" s="2"/>
      <c r="HT26" s="2"/>
      <c r="HU26" s="48"/>
      <c r="HV26" s="2"/>
      <c r="HW26" s="52"/>
      <c r="IB26" s="50"/>
      <c r="II26" s="7"/>
      <c r="IK26" s="2"/>
      <c r="IL26" s="48"/>
      <c r="IM26" s="2"/>
      <c r="IN26" s="2"/>
      <c r="IO26" s="48"/>
      <c r="IP26" s="2"/>
      <c r="IQ26" s="52"/>
      <c r="IV26" s="50"/>
    </row>
    <row r="27" spans="1:262" s="4" customFormat="1" ht="13.5" customHeight="1" x14ac:dyDescent="0.2">
      <c r="A27" s="47" t="s">
        <v>1626</v>
      </c>
      <c r="B27" s="2" t="s">
        <v>2275</v>
      </c>
      <c r="C27" s="7" t="s">
        <v>1650</v>
      </c>
      <c r="E27" s="30"/>
      <c r="F27" s="48" t="str">
        <f t="shared" si="18"/>
        <v/>
      </c>
      <c r="G27" s="48" t="str">
        <f t="shared" si="16"/>
        <v/>
      </c>
      <c r="H27" s="2"/>
      <c r="I27" s="48" t="str">
        <f t="shared" si="19"/>
        <v/>
      </c>
      <c r="J27" s="49" t="s">
        <v>286</v>
      </c>
      <c r="K27" s="49"/>
      <c r="L27" s="49"/>
      <c r="M27" s="49"/>
      <c r="P27" s="50"/>
      <c r="Q27" s="30"/>
      <c r="R27" s="49"/>
      <c r="S27" s="49"/>
      <c r="U27" s="49"/>
      <c r="V27" s="49"/>
      <c r="W27" s="7"/>
      <c r="Z27" s="48" t="str">
        <f t="shared" si="20"/>
        <v/>
      </c>
      <c r="AA27" s="48"/>
      <c r="AB27" s="2"/>
      <c r="AC27" s="48" t="str">
        <f t="shared" si="21"/>
        <v/>
      </c>
      <c r="AD27" s="48"/>
      <c r="AE27" s="30"/>
      <c r="AF27" s="49"/>
      <c r="AG27" s="49"/>
      <c r="AH27" s="158"/>
      <c r="AI27" s="49"/>
      <c r="AJ27" s="49"/>
      <c r="AK27" s="30"/>
      <c r="AM27" s="49"/>
      <c r="AO27" s="49"/>
      <c r="AP27" s="49"/>
      <c r="AQ27" s="7"/>
      <c r="AT27" s="48" t="s">
        <v>286</v>
      </c>
      <c r="AU27" s="49"/>
      <c r="AV27" s="2"/>
      <c r="AW27" s="48" t="str">
        <f t="shared" si="1"/>
        <v/>
      </c>
      <c r="AX27" s="49"/>
      <c r="AY27" s="26"/>
      <c r="AZ27" s="48" t="str">
        <f t="shared" si="39"/>
        <v/>
      </c>
      <c r="BA27" s="49"/>
      <c r="BC27" s="48" t="str">
        <f t="shared" si="22"/>
        <v/>
      </c>
      <c r="BD27" s="49"/>
      <c r="BE27" s="7"/>
      <c r="BF27" s="48" t="str">
        <f t="shared" si="23"/>
        <v/>
      </c>
      <c r="BG27" s="49"/>
      <c r="BH27" s="2"/>
      <c r="BI27" s="48" t="str">
        <f t="shared" si="24"/>
        <v/>
      </c>
      <c r="BJ27" s="49"/>
      <c r="BM27" s="30"/>
      <c r="BN27" s="49" t="str">
        <f t="shared" si="17"/>
        <v/>
      </c>
      <c r="BO27" s="49"/>
      <c r="BP27" s="2"/>
      <c r="BQ27" s="48" t="str">
        <f t="shared" si="25"/>
        <v/>
      </c>
      <c r="BR27" s="48"/>
      <c r="BS27" s="26"/>
      <c r="BT27" s="48" t="str">
        <f t="shared" si="32"/>
        <v/>
      </c>
      <c r="BV27" s="172"/>
      <c r="BW27" s="48" t="str">
        <f t="shared" si="33"/>
        <v/>
      </c>
      <c r="BY27" s="30"/>
      <c r="BZ27" s="49" t="str">
        <f t="shared" si="26"/>
        <v/>
      </c>
      <c r="CC27" s="48" t="str">
        <f t="shared" si="34"/>
        <v/>
      </c>
      <c r="CE27" s="30"/>
      <c r="CH27" s="49" t="str">
        <f t="shared" si="37"/>
        <v/>
      </c>
      <c r="CI27" s="49"/>
      <c r="CJ27" s="2"/>
      <c r="CK27" s="48" t="str">
        <f>IF(CJ27="","",ROUND(CJ27/CE$3,3))</f>
        <v/>
      </c>
      <c r="CL27" s="48"/>
      <c r="CM27" s="26"/>
      <c r="CN27" s="49"/>
      <c r="CO27" s="49"/>
      <c r="CQ27" s="49"/>
      <c r="CR27" s="49"/>
      <c r="CT27" s="49"/>
      <c r="CU27" s="49"/>
      <c r="CV27" s="159"/>
      <c r="CW27" s="49"/>
      <c r="CX27" s="49"/>
      <c r="CY27" s="7"/>
      <c r="DA27" s="30"/>
      <c r="DB27" s="48" t="str">
        <f t="shared" si="27"/>
        <v/>
      </c>
      <c r="DC27" s="49"/>
      <c r="DD27" s="2"/>
      <c r="DE27" s="48" t="str">
        <f t="shared" si="28"/>
        <v/>
      </c>
      <c r="DF27" s="48"/>
      <c r="DH27" s="49" t="str">
        <f t="shared" si="5"/>
        <v/>
      </c>
      <c r="DI27" s="49"/>
      <c r="DJ27" s="159"/>
      <c r="DK27" s="49" t="str">
        <f t="shared" si="6"/>
        <v/>
      </c>
      <c r="DL27" s="49"/>
      <c r="DM27" s="30"/>
      <c r="DN27" s="49" t="str">
        <f t="shared" si="40"/>
        <v/>
      </c>
      <c r="DO27" s="159"/>
      <c r="DQ27" s="49" t="str">
        <f t="shared" si="41"/>
        <v/>
      </c>
      <c r="DR27" s="159"/>
      <c r="DS27" s="7" t="s">
        <v>1650</v>
      </c>
      <c r="DU27" s="30">
        <f t="shared" si="31"/>
        <v>1152793</v>
      </c>
      <c r="DV27" s="48">
        <f t="shared" si="9"/>
        <v>3.1E-2</v>
      </c>
      <c r="DW27" s="49"/>
      <c r="DX27" s="159">
        <f>ED27+EI27+EL27</f>
        <v>0</v>
      </c>
      <c r="DY27" s="48">
        <f t="shared" si="42"/>
        <v>0</v>
      </c>
      <c r="DZ27" s="48"/>
      <c r="EA27" s="30">
        <v>1124298</v>
      </c>
      <c r="EB27" s="49">
        <f t="shared" si="10"/>
        <v>3.0838800969486074E-2</v>
      </c>
      <c r="EC27" s="49">
        <v>0</v>
      </c>
      <c r="ED27" s="4">
        <v>0</v>
      </c>
      <c r="EE27" s="49">
        <f t="shared" si="11"/>
        <v>0</v>
      </c>
      <c r="EF27" s="49">
        <v>0</v>
      </c>
      <c r="EG27" s="30">
        <v>28495</v>
      </c>
      <c r="EH27" s="49">
        <f t="shared" si="12"/>
        <v>2.7306668404378266E-2</v>
      </c>
      <c r="EI27" s="201">
        <v>0</v>
      </c>
      <c r="EK27" s="49" t="str">
        <f t="shared" si="44"/>
        <v/>
      </c>
      <c r="EL27" s="171"/>
      <c r="EM27" s="7"/>
      <c r="EO27" s="30"/>
      <c r="EP27" s="48" t="str">
        <f t="shared" si="29"/>
        <v/>
      </c>
      <c r="ER27" s="2"/>
      <c r="ES27" s="48" t="str">
        <f t="shared" si="30"/>
        <v/>
      </c>
      <c r="EU27" s="30"/>
      <c r="EV27" s="49" t="str">
        <f t="shared" si="14"/>
        <v/>
      </c>
      <c r="EW27" s="49"/>
      <c r="EY27" s="49" t="str">
        <f t="shared" si="15"/>
        <v/>
      </c>
      <c r="EZ27" s="48"/>
      <c r="FA27" s="30"/>
      <c r="FB27" s="49" t="str">
        <f t="shared" si="38"/>
        <v/>
      </c>
      <c r="FC27" s="30"/>
      <c r="FE27" s="49" t="str">
        <f>IF(FD27="","",FD27/SUM(FD$11:FD$100))</f>
        <v/>
      </c>
      <c r="FF27" s="49"/>
      <c r="FG27" s="7"/>
      <c r="FI27" s="30"/>
      <c r="FJ27" s="48"/>
      <c r="FK27" s="48"/>
      <c r="FL27" s="2"/>
      <c r="FM27" s="48"/>
      <c r="FN27" s="48"/>
      <c r="FO27" s="30"/>
      <c r="FP27" s="49"/>
      <c r="FQ27" s="49"/>
      <c r="FT27" s="50"/>
      <c r="FU27" s="30"/>
      <c r="FV27" s="49"/>
      <c r="FW27" s="49"/>
      <c r="FY27" s="49"/>
      <c r="FZ27" s="49"/>
      <c r="GA27" s="20"/>
      <c r="GB27" s="54"/>
      <c r="GC27" s="54"/>
      <c r="GD27" s="55"/>
      <c r="GE27" s="30"/>
      <c r="GF27" s="30"/>
      <c r="GG27" s="48"/>
      <c r="GH27" s="30"/>
      <c r="GI27" s="57"/>
      <c r="GJ27" s="2"/>
      <c r="GK27" s="2"/>
      <c r="GL27" s="2"/>
      <c r="GM27" s="2"/>
      <c r="GN27" s="58"/>
      <c r="GO27" s="2"/>
      <c r="GP27" s="2"/>
      <c r="GQ27" s="2"/>
      <c r="GR27" s="2"/>
      <c r="GS27" s="2"/>
      <c r="GT27" s="2"/>
      <c r="GU27" s="20"/>
      <c r="GV27" s="54"/>
      <c r="GW27" s="54"/>
      <c r="GX27" s="55"/>
      <c r="GY27" s="30"/>
      <c r="GZ27" s="30"/>
      <c r="HA27" s="48"/>
      <c r="HB27" s="30"/>
      <c r="HC27" s="57"/>
      <c r="HD27" s="2"/>
      <c r="HE27" s="2"/>
      <c r="HF27" s="2"/>
      <c r="HG27" s="2"/>
      <c r="HH27" s="58"/>
      <c r="HI27" s="2"/>
      <c r="HJ27" s="2"/>
      <c r="HK27" s="2"/>
      <c r="HL27" s="2"/>
      <c r="HM27" s="2"/>
      <c r="HN27" s="2"/>
      <c r="HO27" s="20"/>
      <c r="HP27" s="54"/>
      <c r="HQ27" s="54"/>
      <c r="HR27" s="55"/>
      <c r="HS27" s="30"/>
      <c r="HT27" s="30"/>
      <c r="HU27" s="48"/>
      <c r="HV27" s="30"/>
      <c r="HW27" s="57"/>
      <c r="HX27" s="2"/>
      <c r="HY27" s="2"/>
      <c r="HZ27" s="2"/>
      <c r="IA27" s="2"/>
      <c r="IB27" s="58"/>
      <c r="IC27" s="2"/>
      <c r="ID27" s="2"/>
      <c r="IE27" s="2"/>
      <c r="IF27" s="2"/>
      <c r="IG27" s="2"/>
      <c r="IH27" s="2"/>
      <c r="II27" s="20"/>
      <c r="IJ27" s="54"/>
      <c r="IK27" s="54"/>
      <c r="IL27" s="55"/>
      <c r="IM27" s="30"/>
      <c r="IN27" s="30"/>
      <c r="IO27" s="48"/>
      <c r="IP27" s="30"/>
      <c r="IQ27" s="57"/>
      <c r="IR27" s="2"/>
      <c r="IS27" s="2"/>
      <c r="IT27" s="2"/>
      <c r="IU27" s="2"/>
      <c r="IV27" s="58"/>
      <c r="IW27" s="2"/>
      <c r="IX27" s="2"/>
      <c r="IY27" s="2"/>
      <c r="IZ27" s="2"/>
      <c r="JA27" s="2"/>
      <c r="JB27" s="2"/>
    </row>
    <row r="28" spans="1:262" s="4" customFormat="1" ht="13.5" customHeight="1" x14ac:dyDescent="0.2">
      <c r="A28" s="47" t="s">
        <v>1354</v>
      </c>
      <c r="B28" s="2" t="s">
        <v>1355</v>
      </c>
      <c r="C28" s="7" t="s">
        <v>1651</v>
      </c>
      <c r="E28" s="30"/>
      <c r="F28" s="48" t="str">
        <f t="shared" si="18"/>
        <v/>
      </c>
      <c r="G28" s="48" t="str">
        <f t="shared" si="16"/>
        <v/>
      </c>
      <c r="H28" s="2"/>
      <c r="I28" s="48" t="str">
        <f t="shared" si="19"/>
        <v/>
      </c>
      <c r="J28" s="49" t="s">
        <v>286</v>
      </c>
      <c r="K28" s="49"/>
      <c r="L28" s="49"/>
      <c r="M28" s="49"/>
      <c r="P28" s="50"/>
      <c r="Q28" s="30"/>
      <c r="R28" s="49"/>
      <c r="S28" s="49"/>
      <c r="U28" s="49"/>
      <c r="V28" s="49"/>
      <c r="W28" s="7"/>
      <c r="Z28" s="48" t="str">
        <f t="shared" si="20"/>
        <v/>
      </c>
      <c r="AA28" s="48"/>
      <c r="AB28" s="2"/>
      <c r="AC28" s="48" t="str">
        <f t="shared" si="21"/>
        <v/>
      </c>
      <c r="AD28" s="48"/>
      <c r="AE28" s="30"/>
      <c r="AF28" s="49"/>
      <c r="AG28" s="49"/>
      <c r="AH28" s="158"/>
      <c r="AI28" s="49"/>
      <c r="AJ28" s="49"/>
      <c r="AK28" s="30"/>
      <c r="AM28" s="49"/>
      <c r="AO28" s="49"/>
      <c r="AP28" s="49"/>
      <c r="AQ28" s="7"/>
      <c r="AT28" s="48" t="s">
        <v>286</v>
      </c>
      <c r="AU28" s="49"/>
      <c r="AV28" s="2"/>
      <c r="AW28" s="48" t="str">
        <f t="shared" si="1"/>
        <v/>
      </c>
      <c r="AX28" s="49"/>
      <c r="AY28" s="26"/>
      <c r="AZ28" s="48" t="str">
        <f t="shared" si="39"/>
        <v/>
      </c>
      <c r="BA28" s="49"/>
      <c r="BC28" s="48" t="str">
        <f t="shared" si="22"/>
        <v/>
      </c>
      <c r="BD28" s="49"/>
      <c r="BE28" s="7"/>
      <c r="BF28" s="48" t="str">
        <f t="shared" si="23"/>
        <v/>
      </c>
      <c r="BG28" s="49"/>
      <c r="BH28" s="2"/>
      <c r="BI28" s="48" t="str">
        <f t="shared" si="24"/>
        <v/>
      </c>
      <c r="BJ28" s="49"/>
      <c r="BM28" s="30"/>
      <c r="BN28" s="49" t="str">
        <f t="shared" si="17"/>
        <v/>
      </c>
      <c r="BO28" s="49"/>
      <c r="BP28" s="2"/>
      <c r="BQ28" s="48" t="str">
        <f t="shared" si="25"/>
        <v/>
      </c>
      <c r="BR28" s="48"/>
      <c r="BS28" s="26"/>
      <c r="BT28" s="48" t="str">
        <f t="shared" si="32"/>
        <v/>
      </c>
      <c r="BU28" s="49"/>
      <c r="BV28" s="172"/>
      <c r="BW28" s="48" t="str">
        <f t="shared" si="33"/>
        <v/>
      </c>
      <c r="BX28" s="49"/>
      <c r="BY28" s="30"/>
      <c r="BZ28" s="49" t="str">
        <f t="shared" si="26"/>
        <v/>
      </c>
      <c r="CA28" s="49"/>
      <c r="CC28" s="48" t="str">
        <f t="shared" si="34"/>
        <v/>
      </c>
      <c r="CD28" s="49"/>
      <c r="CE28" s="30" t="s">
        <v>1651</v>
      </c>
      <c r="CG28" s="4">
        <v>6151154</v>
      </c>
      <c r="CH28" s="49">
        <f t="shared" si="37"/>
        <v>0.16569757606489341</v>
      </c>
      <c r="CI28" s="49"/>
      <c r="CJ28" s="159">
        <f>CP28+CV28</f>
        <v>31</v>
      </c>
      <c r="CK28" s="49">
        <f>CJ28/SUM(CJ$11:CJ$100)</f>
        <v>4.9206349206349205E-2</v>
      </c>
      <c r="CL28" s="48"/>
      <c r="CM28" s="26">
        <v>0</v>
      </c>
      <c r="CN28" s="49">
        <f>CM28/SUM(CM$11:CM$100)</f>
        <v>0</v>
      </c>
      <c r="CO28" s="49">
        <v>0</v>
      </c>
      <c r="CP28" s="4">
        <v>0</v>
      </c>
      <c r="CQ28" s="49">
        <f>CP28/SUM(CP$11:CP$100)</f>
        <v>0</v>
      </c>
      <c r="CR28" s="49">
        <v>0</v>
      </c>
      <c r="CS28" s="4">
        <v>6151154</v>
      </c>
      <c r="CT28" s="49">
        <f>CS28/SUM(CS$11:CS$100)</f>
        <v>0.16569757606489341</v>
      </c>
      <c r="CU28" s="49">
        <v>0</v>
      </c>
      <c r="CV28" s="159">
        <v>31</v>
      </c>
      <c r="CW28" s="49">
        <f>CV28/SUM(CV$11:CV$100)</f>
        <v>0.2</v>
      </c>
      <c r="CX28" s="49">
        <v>0</v>
      </c>
      <c r="CY28" s="7"/>
      <c r="DA28" s="30"/>
      <c r="DB28" s="48" t="str">
        <f t="shared" si="27"/>
        <v/>
      </c>
      <c r="DC28" s="49"/>
      <c r="DD28" s="2"/>
      <c r="DE28" s="48" t="str">
        <f t="shared" si="28"/>
        <v/>
      </c>
      <c r="DF28" s="48"/>
      <c r="DH28" s="49" t="str">
        <f t="shared" si="5"/>
        <v/>
      </c>
      <c r="DI28" s="49"/>
      <c r="DJ28" s="159"/>
      <c r="DK28" s="49" t="str">
        <f t="shared" si="6"/>
        <v/>
      </c>
      <c r="DL28" s="49"/>
      <c r="DM28" s="30"/>
      <c r="DN28" s="49" t="str">
        <f t="shared" si="40"/>
        <v/>
      </c>
      <c r="DO28" s="159"/>
      <c r="DQ28" s="49" t="str">
        <f t="shared" si="41"/>
        <v/>
      </c>
      <c r="DR28" s="159"/>
      <c r="DS28" s="7"/>
      <c r="DU28" s="30"/>
      <c r="DV28" s="48" t="str">
        <f t="shared" si="9"/>
        <v/>
      </c>
      <c r="DW28" s="49"/>
      <c r="DX28" s="2"/>
      <c r="DY28" s="48" t="str">
        <f t="shared" si="42"/>
        <v/>
      </c>
      <c r="DZ28" s="48"/>
      <c r="EA28" s="30"/>
      <c r="EB28" s="49" t="str">
        <f t="shared" si="10"/>
        <v/>
      </c>
      <c r="EC28" s="51"/>
      <c r="EE28" s="49" t="str">
        <f t="shared" si="11"/>
        <v/>
      </c>
      <c r="EF28" s="51"/>
      <c r="EG28" s="30"/>
      <c r="EH28" s="49" t="str">
        <f t="shared" si="12"/>
        <v/>
      </c>
      <c r="EI28" s="201"/>
      <c r="EK28" s="49" t="str">
        <f t="shared" si="44"/>
        <v/>
      </c>
      <c r="EL28" s="171"/>
      <c r="EM28" s="7"/>
      <c r="EO28" s="30"/>
      <c r="EP28" s="48" t="str">
        <f t="shared" si="29"/>
        <v/>
      </c>
      <c r="ER28" s="2"/>
      <c r="ES28" s="48" t="str">
        <f t="shared" si="30"/>
        <v/>
      </c>
      <c r="EU28" s="30"/>
      <c r="EV28" s="49" t="str">
        <f t="shared" si="14"/>
        <v/>
      </c>
      <c r="EW28" s="49"/>
      <c r="EY28" s="49" t="str">
        <f t="shared" si="15"/>
        <v/>
      </c>
      <c r="EZ28" s="48"/>
      <c r="FA28" s="30"/>
      <c r="FB28" s="49" t="str">
        <f t="shared" si="38"/>
        <v/>
      </c>
      <c r="FC28" s="30"/>
      <c r="FE28" s="49" t="str">
        <f>IF(FD28="","",FD28/SUM(FD$11:FD$100))</f>
        <v/>
      </c>
      <c r="FF28" s="49"/>
      <c r="FG28" s="7"/>
      <c r="FI28" s="30"/>
      <c r="FJ28" s="48"/>
      <c r="FK28" s="48"/>
      <c r="FL28" s="2"/>
      <c r="FM28" s="48"/>
      <c r="FN28" s="48"/>
      <c r="FO28" s="30"/>
      <c r="FP28" s="49"/>
      <c r="FQ28" s="49"/>
      <c r="FT28" s="50"/>
      <c r="FU28" s="30"/>
      <c r="FV28" s="49"/>
      <c r="FW28" s="49"/>
      <c r="FY28" s="49"/>
      <c r="FZ28" s="49"/>
      <c r="GA28" s="20"/>
      <c r="GB28" s="54"/>
      <c r="GC28" s="54"/>
      <c r="GD28" s="55"/>
      <c r="GE28" s="30"/>
      <c r="GF28" s="30"/>
      <c r="GG28" s="48"/>
      <c r="GH28" s="30"/>
      <c r="GI28" s="57"/>
      <c r="GJ28" s="2"/>
      <c r="GK28" s="2"/>
      <c r="GL28" s="2"/>
      <c r="GM28" s="2"/>
      <c r="GN28" s="58"/>
      <c r="GO28" s="2"/>
      <c r="GP28" s="2"/>
      <c r="GQ28" s="2"/>
      <c r="GR28" s="2"/>
      <c r="GS28" s="2"/>
      <c r="GT28" s="2"/>
      <c r="GU28" s="20"/>
      <c r="GV28" s="54"/>
      <c r="GW28" s="54"/>
      <c r="GX28" s="55"/>
      <c r="GY28" s="30"/>
      <c r="GZ28" s="30"/>
      <c r="HA28" s="48"/>
      <c r="HB28" s="30"/>
      <c r="HC28" s="57"/>
      <c r="HD28" s="2"/>
      <c r="HE28" s="2"/>
      <c r="HF28" s="2"/>
      <c r="HG28" s="2"/>
      <c r="HH28" s="58"/>
      <c r="HI28" s="2"/>
      <c r="HJ28" s="2"/>
      <c r="HK28" s="2"/>
      <c r="HL28" s="2"/>
      <c r="HM28" s="2"/>
      <c r="HN28" s="2"/>
      <c r="HO28" s="20"/>
      <c r="HP28" s="54"/>
      <c r="HQ28" s="54"/>
      <c r="HR28" s="55"/>
      <c r="HS28" s="30"/>
      <c r="HT28" s="30"/>
      <c r="HU28" s="48"/>
      <c r="HV28" s="30"/>
      <c r="HW28" s="57"/>
      <c r="HX28" s="2"/>
      <c r="HY28" s="2"/>
      <c r="HZ28" s="2"/>
      <c r="IA28" s="2"/>
      <c r="IB28" s="58"/>
      <c r="IC28" s="2"/>
      <c r="ID28" s="2"/>
      <c r="IE28" s="2"/>
      <c r="IF28" s="2"/>
      <c r="IG28" s="2"/>
      <c r="IH28" s="2"/>
      <c r="II28" s="20"/>
      <c r="IJ28" s="54"/>
      <c r="IK28" s="54"/>
      <c r="IL28" s="55"/>
      <c r="IM28" s="30"/>
      <c r="IN28" s="30"/>
      <c r="IO28" s="48"/>
      <c r="IP28" s="30"/>
      <c r="IQ28" s="57"/>
      <c r="IR28" s="2"/>
      <c r="IS28" s="2"/>
      <c r="IT28" s="2"/>
      <c r="IU28" s="2"/>
      <c r="IV28" s="58"/>
      <c r="IW28" s="2"/>
      <c r="IX28" s="2"/>
      <c r="IY28" s="2"/>
      <c r="IZ28" s="2"/>
      <c r="JA28" s="2"/>
      <c r="JB28" s="2"/>
    </row>
    <row r="29" spans="1:262" s="4" customFormat="1" ht="13.5" customHeight="1" x14ac:dyDescent="0.2">
      <c r="A29" s="47" t="s">
        <v>1399</v>
      </c>
      <c r="B29" s="2" t="s">
        <v>1400</v>
      </c>
      <c r="C29" s="7" t="s">
        <v>1652</v>
      </c>
      <c r="E29" s="30"/>
      <c r="F29" s="48" t="str">
        <f t="shared" si="18"/>
        <v/>
      </c>
      <c r="G29" s="48" t="str">
        <f t="shared" si="16"/>
        <v/>
      </c>
      <c r="H29" s="2"/>
      <c r="I29" s="48" t="str">
        <f t="shared" si="19"/>
        <v/>
      </c>
      <c r="J29" s="48" t="s">
        <v>286</v>
      </c>
      <c r="K29" s="49"/>
      <c r="L29" s="49"/>
      <c r="M29" s="49"/>
      <c r="P29" s="50"/>
      <c r="Q29" s="30"/>
      <c r="R29" s="49"/>
      <c r="S29" s="49"/>
      <c r="U29" s="49"/>
      <c r="V29" s="49"/>
      <c r="W29" s="7"/>
      <c r="Z29" s="48" t="str">
        <f t="shared" si="20"/>
        <v/>
      </c>
      <c r="AA29" s="48"/>
      <c r="AB29" s="2"/>
      <c r="AC29" s="48" t="str">
        <f t="shared" si="21"/>
        <v/>
      </c>
      <c r="AD29" s="48"/>
      <c r="AE29" s="30"/>
      <c r="AF29" s="49"/>
      <c r="AG29" s="49"/>
      <c r="AH29" s="158"/>
      <c r="AI29" s="49"/>
      <c r="AJ29" s="49"/>
      <c r="AK29" s="30"/>
      <c r="AM29" s="49"/>
      <c r="AO29" s="49"/>
      <c r="AP29" s="49"/>
      <c r="AQ29" s="7"/>
      <c r="AT29" s="48" t="s">
        <v>286</v>
      </c>
      <c r="AU29" s="49"/>
      <c r="AV29" s="2"/>
      <c r="AW29" s="48" t="str">
        <f t="shared" si="1"/>
        <v/>
      </c>
      <c r="AX29" s="49"/>
      <c r="AY29" s="26"/>
      <c r="AZ29" s="48" t="str">
        <f t="shared" si="39"/>
        <v/>
      </c>
      <c r="BA29" s="49"/>
      <c r="BC29" s="48" t="str">
        <f t="shared" si="22"/>
        <v/>
      </c>
      <c r="BD29" s="49"/>
      <c r="BE29" s="7"/>
      <c r="BF29" s="48" t="str">
        <f t="shared" si="23"/>
        <v/>
      </c>
      <c r="BG29" s="49"/>
      <c r="BH29" s="2"/>
      <c r="BI29" s="48" t="str">
        <f t="shared" si="24"/>
        <v/>
      </c>
      <c r="BJ29" s="49"/>
      <c r="BM29" s="30"/>
      <c r="BN29" s="49" t="str">
        <f t="shared" si="17"/>
        <v/>
      </c>
      <c r="BO29" s="49"/>
      <c r="BP29" s="2"/>
      <c r="BQ29" s="48" t="str">
        <f t="shared" si="25"/>
        <v/>
      </c>
      <c r="BR29" s="48"/>
      <c r="BS29" s="26"/>
      <c r="BT29" s="48" t="str">
        <f t="shared" si="32"/>
        <v/>
      </c>
      <c r="BU29" s="49"/>
      <c r="BV29" s="172"/>
      <c r="BW29" s="48" t="str">
        <f t="shared" si="33"/>
        <v/>
      </c>
      <c r="BX29" s="49"/>
      <c r="BY29" s="30"/>
      <c r="BZ29" s="49" t="str">
        <f t="shared" si="26"/>
        <v/>
      </c>
      <c r="CA29" s="49"/>
      <c r="CC29" s="48" t="str">
        <f t="shared" si="34"/>
        <v/>
      </c>
      <c r="CD29" s="49"/>
      <c r="CE29" s="30" t="s">
        <v>1652</v>
      </c>
      <c r="CG29" s="4">
        <v>5391827</v>
      </c>
      <c r="CH29" s="49">
        <f t="shared" si="37"/>
        <v>0.14524309819933726</v>
      </c>
      <c r="CI29" s="49"/>
      <c r="CJ29" s="159">
        <f>CP29+CV29</f>
        <v>27</v>
      </c>
      <c r="CK29" s="49">
        <f>CJ29/SUM(CJ$11:CJ$100)</f>
        <v>4.2857142857142858E-2</v>
      </c>
      <c r="CL29" s="48"/>
      <c r="CM29" s="26">
        <v>0</v>
      </c>
      <c r="CN29" s="49">
        <f>CM29/SUM(CM$11:CM$100)</f>
        <v>0</v>
      </c>
      <c r="CO29" s="49">
        <v>0</v>
      </c>
      <c r="CP29" s="4">
        <v>0</v>
      </c>
      <c r="CQ29" s="49">
        <f>CP29/SUM(CP$11:CP$100)</f>
        <v>0</v>
      </c>
      <c r="CR29" s="49">
        <v>0</v>
      </c>
      <c r="CS29" s="4">
        <v>5391827</v>
      </c>
      <c r="CT29" s="49">
        <f>CS29/SUM(CS$11:CS$100)</f>
        <v>0.14524309819933726</v>
      </c>
      <c r="CU29" s="49">
        <v>0</v>
      </c>
      <c r="CV29" s="159">
        <v>27</v>
      </c>
      <c r="CW29" s="49">
        <f>CV29/SUM(CV$11:CV$100)</f>
        <v>0.17419354838709677</v>
      </c>
      <c r="CX29" s="49">
        <v>0</v>
      </c>
      <c r="CY29" s="7"/>
      <c r="DA29" s="30"/>
      <c r="DB29" s="48" t="str">
        <f t="shared" si="27"/>
        <v/>
      </c>
      <c r="DC29" s="49"/>
      <c r="DD29" s="2"/>
      <c r="DE29" s="48" t="str">
        <f t="shared" si="28"/>
        <v/>
      </c>
      <c r="DF29" s="48"/>
      <c r="DH29" s="49" t="str">
        <f t="shared" si="5"/>
        <v/>
      </c>
      <c r="DI29" s="49"/>
      <c r="DJ29" s="159"/>
      <c r="DK29" s="49" t="str">
        <f t="shared" si="6"/>
        <v/>
      </c>
      <c r="DL29" s="49"/>
      <c r="DM29" s="30"/>
      <c r="DN29" s="49" t="str">
        <f t="shared" si="40"/>
        <v/>
      </c>
      <c r="DO29" s="159"/>
      <c r="DQ29" s="49" t="str">
        <f t="shared" si="41"/>
        <v/>
      </c>
      <c r="DR29" s="159"/>
      <c r="DS29" s="7"/>
      <c r="DU29" s="30"/>
      <c r="DV29" s="48" t="str">
        <f t="shared" si="9"/>
        <v/>
      </c>
      <c r="DW29" s="49"/>
      <c r="DX29" s="2"/>
      <c r="DY29" s="48" t="str">
        <f t="shared" si="42"/>
        <v/>
      </c>
      <c r="DZ29" s="48"/>
      <c r="EA29" s="30"/>
      <c r="EB29" s="49" t="str">
        <f t="shared" si="10"/>
        <v/>
      </c>
      <c r="EC29" s="51"/>
      <c r="EE29" s="49" t="str">
        <f t="shared" si="11"/>
        <v/>
      </c>
      <c r="EF29" s="51"/>
      <c r="EG29" s="30"/>
      <c r="EH29" s="49" t="str">
        <f t="shared" si="12"/>
        <v/>
      </c>
      <c r="EI29" s="201"/>
      <c r="EK29" s="49" t="str">
        <f t="shared" si="44"/>
        <v/>
      </c>
      <c r="EL29" s="171"/>
      <c r="EM29" s="7"/>
      <c r="EO29" s="30"/>
      <c r="EP29" s="48" t="str">
        <f t="shared" si="29"/>
        <v/>
      </c>
      <c r="ER29" s="2"/>
      <c r="ES29" s="48" t="str">
        <f t="shared" si="30"/>
        <v/>
      </c>
      <c r="EU29" s="30"/>
      <c r="EV29" s="49" t="str">
        <f t="shared" si="14"/>
        <v/>
      </c>
      <c r="EW29" s="49"/>
      <c r="EY29" s="49" t="str">
        <f t="shared" si="15"/>
        <v/>
      </c>
      <c r="EZ29" s="48"/>
      <c r="FA29" s="30"/>
      <c r="FB29" s="49" t="str">
        <f t="shared" si="38"/>
        <v/>
      </c>
      <c r="FC29" s="30"/>
      <c r="FE29" s="49" t="str">
        <f>IF(FD29="","",FD29/SUM(FD$11:FD$100))</f>
        <v/>
      </c>
      <c r="FF29" s="49"/>
      <c r="FG29" s="7"/>
      <c r="FI29" s="30"/>
      <c r="FJ29" s="48"/>
      <c r="FK29" s="48"/>
      <c r="FL29" s="2"/>
      <c r="FM29" s="48"/>
      <c r="FN29" s="48"/>
      <c r="FO29" s="30"/>
      <c r="FP29" s="49"/>
      <c r="FQ29" s="49"/>
      <c r="FT29" s="50"/>
      <c r="FU29" s="30"/>
      <c r="FV29" s="49"/>
      <c r="FW29" s="49"/>
      <c r="FY29" s="49"/>
      <c r="FZ29" s="49"/>
      <c r="GA29" s="20"/>
      <c r="GB29" s="54"/>
      <c r="GC29" s="54"/>
      <c r="GD29" s="55"/>
      <c r="GE29" s="30"/>
      <c r="GF29" s="30"/>
      <c r="GG29" s="48"/>
      <c r="GH29" s="30"/>
      <c r="GI29" s="57"/>
      <c r="GJ29" s="2"/>
      <c r="GK29" s="2"/>
      <c r="GL29" s="2"/>
      <c r="GM29" s="2"/>
      <c r="GN29" s="58"/>
      <c r="GO29" s="2"/>
      <c r="GP29" s="2"/>
      <c r="GQ29" s="2"/>
      <c r="GR29" s="2"/>
      <c r="GS29" s="2"/>
      <c r="GT29" s="2"/>
      <c r="GU29" s="20"/>
      <c r="GV29" s="54"/>
      <c r="GW29" s="54"/>
      <c r="GX29" s="55"/>
      <c r="GY29" s="30"/>
      <c r="GZ29" s="30"/>
      <c r="HA29" s="48"/>
      <c r="HB29" s="30"/>
      <c r="HC29" s="57"/>
      <c r="HD29" s="2"/>
      <c r="HE29" s="2"/>
      <c r="HF29" s="2"/>
      <c r="HG29" s="2"/>
      <c r="HH29" s="58"/>
      <c r="HI29" s="2"/>
      <c r="HJ29" s="2"/>
      <c r="HK29" s="2"/>
      <c r="HL29" s="2"/>
      <c r="HM29" s="2"/>
      <c r="HN29" s="2"/>
      <c r="HO29" s="20"/>
      <c r="HP29" s="54"/>
      <c r="HQ29" s="54"/>
      <c r="HR29" s="55"/>
      <c r="HS29" s="30"/>
      <c r="HT29" s="30"/>
      <c r="HU29" s="48"/>
      <c r="HV29" s="30"/>
      <c r="HW29" s="57"/>
      <c r="HX29" s="2"/>
      <c r="HY29" s="2"/>
      <c r="HZ29" s="2"/>
      <c r="IA29" s="2"/>
      <c r="IB29" s="58"/>
      <c r="IC29" s="2"/>
      <c r="ID29" s="2"/>
      <c r="IE29" s="2"/>
      <c r="IF29" s="2"/>
      <c r="IG29" s="2"/>
      <c r="IH29" s="2"/>
      <c r="II29" s="20"/>
      <c r="IJ29" s="54"/>
      <c r="IK29" s="54"/>
      <c r="IL29" s="55"/>
      <c r="IM29" s="30"/>
      <c r="IN29" s="30"/>
      <c r="IO29" s="48"/>
      <c r="IP29" s="30"/>
      <c r="IQ29" s="57"/>
      <c r="IR29" s="2"/>
      <c r="IS29" s="2"/>
      <c r="IT29" s="2"/>
      <c r="IU29" s="2"/>
      <c r="IV29" s="58"/>
      <c r="IW29" s="2"/>
      <c r="IX29" s="2"/>
      <c r="IY29" s="2"/>
      <c r="IZ29" s="2"/>
      <c r="JA29" s="2"/>
      <c r="JB29" s="2"/>
    </row>
    <row r="30" spans="1:262" s="4" customFormat="1" ht="13.5" customHeight="1" x14ac:dyDescent="0.2">
      <c r="A30" s="47" t="s">
        <v>1627</v>
      </c>
      <c r="B30" s="2" t="s">
        <v>2276</v>
      </c>
      <c r="C30" s="7" t="s">
        <v>1653</v>
      </c>
      <c r="E30" s="30"/>
      <c r="F30" s="48" t="str">
        <f t="shared" si="18"/>
        <v/>
      </c>
      <c r="G30" s="48" t="str">
        <f t="shared" si="16"/>
        <v/>
      </c>
      <c r="H30" s="2"/>
      <c r="I30" s="48" t="str">
        <f t="shared" si="19"/>
        <v/>
      </c>
      <c r="J30" s="48" t="s">
        <v>286</v>
      </c>
      <c r="K30" s="49"/>
      <c r="L30" s="49"/>
      <c r="M30" s="49"/>
      <c r="P30" s="50"/>
      <c r="Q30" s="30"/>
      <c r="R30" s="49"/>
      <c r="S30" s="49"/>
      <c r="U30" s="49"/>
      <c r="V30" s="49"/>
      <c r="W30" s="7"/>
      <c r="Z30" s="48" t="str">
        <f t="shared" si="20"/>
        <v/>
      </c>
      <c r="AA30" s="49"/>
      <c r="AB30" s="158"/>
      <c r="AC30" s="48" t="str">
        <f t="shared" si="21"/>
        <v/>
      </c>
      <c r="AD30" s="49"/>
      <c r="AE30" s="30"/>
      <c r="AF30" s="49"/>
      <c r="AG30" s="49"/>
      <c r="AH30" s="158"/>
      <c r="AI30" s="49"/>
      <c r="AJ30" s="49"/>
      <c r="AK30" s="30"/>
      <c r="AM30" s="49"/>
      <c r="AO30" s="49"/>
      <c r="AP30" s="49"/>
      <c r="AQ30" s="7"/>
      <c r="AT30" s="48" t="s">
        <v>286</v>
      </c>
      <c r="AU30" s="49"/>
      <c r="AV30" s="158"/>
      <c r="AW30" s="48" t="str">
        <f t="shared" si="1"/>
        <v/>
      </c>
      <c r="AX30" s="49"/>
      <c r="AY30" s="26"/>
      <c r="AZ30" s="48" t="str">
        <f t="shared" si="39"/>
        <v/>
      </c>
      <c r="BA30" s="49"/>
      <c r="BC30" s="48" t="str">
        <f t="shared" si="22"/>
        <v/>
      </c>
      <c r="BD30" s="49"/>
      <c r="BE30" s="7"/>
      <c r="BF30" s="48" t="str">
        <f t="shared" si="23"/>
        <v/>
      </c>
      <c r="BG30" s="49"/>
      <c r="BH30" s="158"/>
      <c r="BI30" s="48" t="str">
        <f t="shared" si="24"/>
        <v/>
      </c>
      <c r="BJ30" s="49"/>
      <c r="BO30" s="49"/>
      <c r="BP30" s="158"/>
      <c r="BQ30" s="48" t="str">
        <f t="shared" si="25"/>
        <v/>
      </c>
      <c r="BR30" s="48"/>
      <c r="BS30" s="26"/>
      <c r="BT30" s="48" t="str">
        <f t="shared" si="32"/>
        <v/>
      </c>
      <c r="BU30" s="49"/>
      <c r="BV30" s="172"/>
      <c r="BW30" s="48" t="str">
        <f t="shared" si="33"/>
        <v/>
      </c>
      <c r="BX30" s="49"/>
      <c r="BY30" s="30"/>
      <c r="BZ30" s="49" t="str">
        <f t="shared" si="26"/>
        <v/>
      </c>
      <c r="CA30" s="49"/>
      <c r="CC30" s="48" t="str">
        <f t="shared" si="34"/>
        <v/>
      </c>
      <c r="CD30" s="49"/>
      <c r="CH30" s="49" t="str">
        <f t="shared" si="37"/>
        <v/>
      </c>
      <c r="CK30" s="48" t="str">
        <f>IF(CJ30="","",ROUND(CJ30/CE$3,3))</f>
        <v/>
      </c>
      <c r="CM30" s="26"/>
      <c r="CN30" s="49"/>
      <c r="CO30" s="49"/>
      <c r="CQ30" s="49"/>
      <c r="CR30" s="49"/>
      <c r="CT30" s="49"/>
      <c r="CU30" s="49"/>
      <c r="CW30" s="49"/>
      <c r="CX30" s="49"/>
      <c r="CY30" s="7"/>
      <c r="DA30" s="30"/>
      <c r="DB30" s="48" t="str">
        <f t="shared" si="27"/>
        <v/>
      </c>
      <c r="DC30" s="49"/>
      <c r="DD30" s="158"/>
      <c r="DE30" s="48" t="str">
        <f t="shared" si="28"/>
        <v/>
      </c>
      <c r="DF30" s="48"/>
      <c r="DH30" s="49" t="str">
        <f t="shared" si="5"/>
        <v/>
      </c>
      <c r="DI30" s="49"/>
      <c r="DK30" s="49" t="str">
        <f t="shared" si="6"/>
        <v/>
      </c>
      <c r="DL30" s="49"/>
      <c r="DM30" s="30"/>
      <c r="DN30" s="49" t="str">
        <f t="shared" si="40"/>
        <v/>
      </c>
      <c r="DQ30" s="49" t="str">
        <f t="shared" si="41"/>
        <v/>
      </c>
      <c r="DS30" s="7"/>
      <c r="DU30" s="30"/>
      <c r="DV30" s="48" t="str">
        <f t="shared" si="9"/>
        <v/>
      </c>
      <c r="DW30" s="49"/>
      <c r="DX30" s="158"/>
      <c r="DY30" s="48" t="str">
        <f t="shared" si="42"/>
        <v/>
      </c>
      <c r="DZ30" s="48"/>
      <c r="EA30" s="30"/>
      <c r="EB30" s="49" t="str">
        <f t="shared" si="10"/>
        <v/>
      </c>
      <c r="EC30" s="51"/>
      <c r="EE30" s="49" t="str">
        <f t="shared" si="11"/>
        <v/>
      </c>
      <c r="EF30" s="51"/>
      <c r="EG30" s="30"/>
      <c r="EH30" s="49" t="str">
        <f t="shared" si="12"/>
        <v/>
      </c>
      <c r="EI30" s="201"/>
      <c r="EK30" s="49" t="str">
        <f t="shared" si="44"/>
        <v/>
      </c>
      <c r="EL30" s="171"/>
      <c r="EM30" s="7" t="s">
        <v>1653</v>
      </c>
      <c r="EO30" s="30">
        <f>EU30+FA30+FD30</f>
        <v>1106784</v>
      </c>
      <c r="EP30" s="48">
        <f t="shared" si="29"/>
        <v>3.2000000000000001E-2</v>
      </c>
      <c r="EQ30" s="30">
        <f>EO30-DU30</f>
        <v>1106784</v>
      </c>
      <c r="ER30" s="159">
        <f>EX30+FC30+FF30</f>
        <v>37</v>
      </c>
      <c r="ES30" s="48">
        <f t="shared" si="30"/>
        <v>5.8999999999999997E-2</v>
      </c>
      <c r="ET30" s="4">
        <f>ER30-DX30</f>
        <v>37</v>
      </c>
      <c r="EU30" s="30">
        <v>1089409</v>
      </c>
      <c r="EV30" s="49">
        <f t="shared" si="14"/>
        <v>3.2042118773041112E-2</v>
      </c>
      <c r="EW30" s="49">
        <v>0</v>
      </c>
      <c r="EX30" s="4">
        <v>37</v>
      </c>
      <c r="EY30" s="49">
        <f t="shared" si="15"/>
        <v>5.9967585089141004E-2</v>
      </c>
      <c r="EZ30" s="48">
        <v>0</v>
      </c>
      <c r="FA30" s="30">
        <v>17375</v>
      </c>
      <c r="FB30" s="49">
        <f t="shared" si="38"/>
        <v>1.768759282805013E-2</v>
      </c>
      <c r="FC30" s="30">
        <v>0</v>
      </c>
      <c r="FD30" s="4">
        <v>0</v>
      </c>
      <c r="FE30" s="49">
        <v>0</v>
      </c>
      <c r="FF30" s="49">
        <v>0</v>
      </c>
      <c r="FG30" s="7"/>
      <c r="FI30" s="30"/>
      <c r="FJ30" s="48"/>
      <c r="FK30" s="48"/>
      <c r="FL30" s="2"/>
      <c r="FM30" s="48"/>
      <c r="FN30" s="48"/>
      <c r="FO30" s="30"/>
      <c r="FP30" s="49"/>
      <c r="FQ30" s="49"/>
      <c r="FT30" s="50"/>
      <c r="FU30" s="30"/>
      <c r="FV30" s="49"/>
      <c r="FW30" s="49"/>
      <c r="FY30" s="49"/>
      <c r="FZ30" s="49"/>
      <c r="GA30" s="7"/>
      <c r="GC30" s="2"/>
      <c r="GD30" s="48"/>
      <c r="GE30" s="2"/>
      <c r="GF30" s="2"/>
      <c r="GG30" s="48"/>
      <c r="GH30" s="2"/>
      <c r="GI30" s="52"/>
      <c r="GN30" s="50"/>
      <c r="GU30" s="7"/>
      <c r="GW30" s="2"/>
      <c r="GX30" s="48"/>
      <c r="GY30" s="2"/>
      <c r="GZ30" s="2"/>
      <c r="HA30" s="48"/>
      <c r="HB30" s="2"/>
      <c r="HC30" s="52"/>
      <c r="HH30" s="50"/>
      <c r="HO30" s="7"/>
      <c r="HQ30" s="2"/>
      <c r="HR30" s="48"/>
      <c r="HS30" s="2"/>
      <c r="HT30" s="2"/>
      <c r="HU30" s="48"/>
      <c r="HV30" s="2"/>
      <c r="HW30" s="52"/>
      <c r="IB30" s="50"/>
      <c r="II30" s="7"/>
      <c r="IK30" s="2"/>
      <c r="IL30" s="48"/>
      <c r="IM30" s="2"/>
      <c r="IN30" s="2"/>
      <c r="IO30" s="48"/>
      <c r="IP30" s="2"/>
      <c r="IQ30" s="52"/>
      <c r="IV30" s="50"/>
    </row>
    <row r="31" spans="1:262" s="4" customFormat="1" ht="13.5" customHeight="1" x14ac:dyDescent="0.2">
      <c r="A31" s="47" t="s">
        <v>1378</v>
      </c>
      <c r="B31" s="2" t="s">
        <v>1379</v>
      </c>
      <c r="C31" s="4" t="s">
        <v>1654</v>
      </c>
      <c r="F31" s="48" t="str">
        <f t="shared" si="18"/>
        <v/>
      </c>
      <c r="G31" s="48" t="str">
        <f t="shared" si="16"/>
        <v/>
      </c>
      <c r="I31" s="48" t="str">
        <f t="shared" si="19"/>
        <v/>
      </c>
      <c r="J31" s="4" t="s">
        <v>286</v>
      </c>
      <c r="Z31" s="48" t="str">
        <f t="shared" si="20"/>
        <v/>
      </c>
      <c r="AC31" s="48" t="str">
        <f t="shared" si="21"/>
        <v/>
      </c>
      <c r="AT31" s="48" t="s">
        <v>286</v>
      </c>
      <c r="AW31" s="48" t="str">
        <f t="shared" si="1"/>
        <v/>
      </c>
      <c r="AY31" s="7"/>
      <c r="AZ31" s="48" t="str">
        <f t="shared" si="39"/>
        <v/>
      </c>
      <c r="BC31" s="48" t="str">
        <f t="shared" si="22"/>
        <v/>
      </c>
      <c r="BE31" s="7"/>
      <c r="BF31" s="48" t="str">
        <f t="shared" si="23"/>
        <v/>
      </c>
      <c r="BI31" s="48" t="str">
        <f t="shared" si="24"/>
        <v/>
      </c>
      <c r="BK31" s="4" t="s">
        <v>1654</v>
      </c>
      <c r="BM31" s="30">
        <v>1627380</v>
      </c>
      <c r="BN31" s="49">
        <f>IF(BM31="","",BM31/BK$7)</f>
        <v>4.3414862898425097E-2</v>
      </c>
      <c r="BP31" s="159">
        <f>BV31+CB31</f>
        <v>8</v>
      </c>
      <c r="BQ31" s="48">
        <f t="shared" si="25"/>
        <v>1.2999999999999999E-2</v>
      </c>
      <c r="BS31" s="4">
        <v>0</v>
      </c>
      <c r="BT31" s="48">
        <f t="shared" si="32"/>
        <v>0</v>
      </c>
      <c r="BU31" s="49">
        <v>0</v>
      </c>
      <c r="BV31" s="173">
        <v>0</v>
      </c>
      <c r="BW31" s="48">
        <f t="shared" si="33"/>
        <v>0</v>
      </c>
      <c r="BX31" s="49">
        <v>0</v>
      </c>
      <c r="BY31" s="30">
        <v>1627380</v>
      </c>
      <c r="BZ31" s="49">
        <f t="shared" si="26"/>
        <v>4.3414862898425097E-2</v>
      </c>
      <c r="CA31" s="49">
        <v>0</v>
      </c>
      <c r="CB31" s="4">
        <v>8</v>
      </c>
      <c r="CC31" s="48">
        <f t="shared" si="34"/>
        <v>5.1999999999999998E-2</v>
      </c>
      <c r="CD31" s="49">
        <v>0</v>
      </c>
      <c r="CE31" s="4" t="s">
        <v>1736</v>
      </c>
      <c r="CG31" s="4">
        <v>620859</v>
      </c>
      <c r="CH31" s="49">
        <f t="shared" si="37"/>
        <v>1.6724476639354773E-2</v>
      </c>
      <c r="CI31" s="49"/>
      <c r="CJ31" s="159">
        <f>CP31+CV31</f>
        <v>0</v>
      </c>
      <c r="CK31" s="49">
        <f>CJ31/SUM(CJ$11:CJ$100)</f>
        <v>0</v>
      </c>
      <c r="CM31" s="7">
        <v>0</v>
      </c>
      <c r="CN31" s="49">
        <f>CM31/SUM(CM$11:CM$100)</f>
        <v>0</v>
      </c>
      <c r="CO31" s="49">
        <v>0</v>
      </c>
      <c r="CP31" s="4">
        <v>0</v>
      </c>
      <c r="CQ31" s="49">
        <f>CP31/SUM(CP$11:CP$100)</f>
        <v>0</v>
      </c>
      <c r="CR31" s="49">
        <v>0</v>
      </c>
      <c r="CS31" s="4">
        <v>620859</v>
      </c>
      <c r="CT31" s="49">
        <f>CS31/SUM(CS$11:CS$100)</f>
        <v>1.6724476639354773E-2</v>
      </c>
      <c r="CU31" s="49">
        <v>0</v>
      </c>
      <c r="CW31" s="49">
        <f>CV31/SUM(CV$11:CV$100)</f>
        <v>0</v>
      </c>
      <c r="CX31" s="49">
        <v>0</v>
      </c>
      <c r="DB31" s="48" t="str">
        <f t="shared" si="27"/>
        <v/>
      </c>
      <c r="DE31" s="48" t="str">
        <f t="shared" si="28"/>
        <v/>
      </c>
      <c r="DF31" s="48"/>
      <c r="DH31" s="49" t="str">
        <f t="shared" si="5"/>
        <v/>
      </c>
      <c r="DK31" s="49" t="str">
        <f t="shared" si="6"/>
        <v/>
      </c>
      <c r="DM31" s="30"/>
      <c r="DN31" s="49" t="str">
        <f t="shared" si="40"/>
        <v/>
      </c>
      <c r="DQ31" s="49" t="str">
        <f t="shared" si="41"/>
        <v/>
      </c>
      <c r="DS31" s="7"/>
      <c r="DU31" s="30"/>
      <c r="DV31" s="48" t="str">
        <f t="shared" si="9"/>
        <v/>
      </c>
      <c r="DY31" s="48" t="str">
        <f t="shared" si="42"/>
        <v/>
      </c>
      <c r="DZ31" s="48"/>
      <c r="EA31" s="30"/>
      <c r="EB31" s="49" t="str">
        <f t="shared" si="10"/>
        <v/>
      </c>
      <c r="EC31" s="51"/>
      <c r="EE31" s="49" t="str">
        <f t="shared" si="11"/>
        <v/>
      </c>
      <c r="EF31" s="51"/>
      <c r="EG31" s="30"/>
      <c r="EH31" s="49" t="str">
        <f t="shared" si="12"/>
        <v/>
      </c>
      <c r="EI31" s="201"/>
      <c r="EK31" s="49" t="str">
        <f t="shared" si="44"/>
        <v/>
      </c>
      <c r="EL31" s="171"/>
      <c r="EM31" s="7"/>
      <c r="EO31" s="30"/>
      <c r="EP31" s="48" t="str">
        <f t="shared" si="29"/>
        <v/>
      </c>
      <c r="ES31" s="48" t="str">
        <f t="shared" si="30"/>
        <v/>
      </c>
      <c r="EU31" s="30"/>
      <c r="EV31" s="49" t="str">
        <f t="shared" si="14"/>
        <v/>
      </c>
      <c r="EY31" s="49" t="str">
        <f t="shared" si="15"/>
        <v/>
      </c>
      <c r="EZ31" s="48"/>
      <c r="FA31" s="30"/>
      <c r="FB31" s="49" t="str">
        <f t="shared" si="38"/>
        <v/>
      </c>
      <c r="FC31" s="30"/>
      <c r="FE31" s="49" t="str">
        <f t="shared" ref="FE31:FE62" si="45">IF(FD31="","",FD31/SUM(FD$11:FD$100))</f>
        <v/>
      </c>
      <c r="FF31" s="49"/>
      <c r="FG31" s="7"/>
      <c r="FI31" s="30"/>
      <c r="FJ31" s="48"/>
      <c r="FK31" s="48"/>
      <c r="FL31" s="2"/>
      <c r="FM31" s="48"/>
      <c r="FN31" s="48"/>
      <c r="FO31" s="30"/>
      <c r="FP31" s="49"/>
      <c r="FQ31" s="49"/>
      <c r="FT31" s="50"/>
      <c r="FU31" s="30"/>
      <c r="FV31" s="49"/>
      <c r="FW31" s="49"/>
      <c r="FY31" s="49"/>
      <c r="FZ31" s="49"/>
      <c r="GA31" s="20"/>
      <c r="GB31" s="54"/>
      <c r="GC31" s="54"/>
      <c r="GD31" s="55"/>
      <c r="GE31" s="2"/>
      <c r="GF31" s="56"/>
      <c r="GG31" s="55"/>
      <c r="GH31" s="2"/>
      <c r="GI31" s="57"/>
      <c r="GJ31" s="2"/>
      <c r="GK31" s="2"/>
      <c r="GL31" s="2"/>
      <c r="GM31" s="2"/>
      <c r="GN31" s="58"/>
      <c r="GO31" s="2"/>
      <c r="GP31" s="2"/>
      <c r="GQ31" s="2"/>
      <c r="GR31" s="2"/>
      <c r="GS31" s="2"/>
      <c r="GT31" s="2"/>
      <c r="GU31" s="20"/>
      <c r="GV31" s="54"/>
      <c r="GW31" s="54"/>
      <c r="GX31" s="55"/>
      <c r="GY31" s="2"/>
      <c r="GZ31" s="56"/>
      <c r="HA31" s="55"/>
      <c r="HB31" s="2"/>
      <c r="HC31" s="57"/>
      <c r="HD31" s="2"/>
      <c r="HE31" s="2"/>
      <c r="HF31" s="2"/>
      <c r="HG31" s="2"/>
      <c r="HH31" s="58"/>
      <c r="HI31" s="2"/>
      <c r="HJ31" s="2"/>
      <c r="HK31" s="2"/>
      <c r="HL31" s="2"/>
      <c r="HM31" s="2"/>
      <c r="HN31" s="2"/>
      <c r="HO31" s="20"/>
      <c r="HP31" s="54"/>
      <c r="HQ31" s="54"/>
      <c r="HR31" s="55"/>
      <c r="HS31" s="2"/>
      <c r="HT31" s="56"/>
      <c r="HU31" s="55"/>
      <c r="HV31" s="2"/>
      <c r="HW31" s="57"/>
      <c r="HX31" s="2"/>
      <c r="HY31" s="2"/>
      <c r="HZ31" s="2"/>
      <c r="IA31" s="2"/>
      <c r="IB31" s="58"/>
      <c r="IC31" s="2"/>
      <c r="ID31" s="2"/>
      <c r="IE31" s="2"/>
      <c r="IF31" s="2"/>
      <c r="IG31" s="2"/>
      <c r="IH31" s="2"/>
      <c r="II31" s="20"/>
      <c r="IJ31" s="54"/>
      <c r="IK31" s="54"/>
      <c r="IL31" s="55"/>
      <c r="IM31" s="2"/>
      <c r="IN31" s="56"/>
      <c r="IO31" s="55"/>
      <c r="IP31" s="2"/>
      <c r="IQ31" s="57"/>
      <c r="IR31" s="2"/>
      <c r="IS31" s="2"/>
      <c r="IT31" s="2"/>
      <c r="IU31" s="2"/>
      <c r="IV31" s="58"/>
      <c r="IW31" s="2"/>
      <c r="IX31" s="2"/>
      <c r="IY31" s="2"/>
      <c r="IZ31" s="2"/>
      <c r="JA31" s="2"/>
      <c r="JB31" s="2"/>
    </row>
    <row r="32" spans="1:262" s="4" customFormat="1" ht="13.5" customHeight="1" x14ac:dyDescent="0.2">
      <c r="A32" s="47" t="s">
        <v>1411</v>
      </c>
      <c r="B32" s="2" t="s">
        <v>2277</v>
      </c>
      <c r="C32" s="4" t="s">
        <v>1655</v>
      </c>
      <c r="F32" s="48" t="str">
        <f t="shared" si="18"/>
        <v/>
      </c>
      <c r="G32" s="48" t="str">
        <f t="shared" si="16"/>
        <v/>
      </c>
      <c r="I32" s="48" t="str">
        <f t="shared" si="19"/>
        <v/>
      </c>
      <c r="J32" s="4" t="s">
        <v>286</v>
      </c>
      <c r="W32" s="4" t="s">
        <v>1655</v>
      </c>
      <c r="Y32" s="4">
        <v>2204641</v>
      </c>
      <c r="Z32" s="48">
        <f t="shared" si="20"/>
        <v>5.6000000000000001E-2</v>
      </c>
      <c r="AB32" s="4">
        <v>35</v>
      </c>
      <c r="AC32" s="48">
        <f t="shared" si="21"/>
        <v>5.6000000000000001E-2</v>
      </c>
      <c r="AQ32" s="4" t="s">
        <v>1655</v>
      </c>
      <c r="AS32" s="4">
        <v>2343946</v>
      </c>
      <c r="AT32" s="48">
        <v>6.0999999999999999E-2</v>
      </c>
      <c r="AU32" s="49"/>
      <c r="AV32" s="159">
        <f>BB32+BH32</f>
        <v>11</v>
      </c>
      <c r="AW32" s="48">
        <f t="shared" si="1"/>
        <v>1.7000000000000001E-2</v>
      </c>
      <c r="AY32" s="26">
        <v>0</v>
      </c>
      <c r="AZ32" s="48">
        <f t="shared" si="39"/>
        <v>0</v>
      </c>
      <c r="BA32" s="49">
        <v>0</v>
      </c>
      <c r="BB32" s="4">
        <v>0</v>
      </c>
      <c r="BC32" s="48">
        <f t="shared" si="22"/>
        <v>0</v>
      </c>
      <c r="BD32" s="49">
        <v>0</v>
      </c>
      <c r="BE32" s="7">
        <v>2343946</v>
      </c>
      <c r="BF32" s="48">
        <f t="shared" si="23"/>
        <v>6.0999999999999999E-2</v>
      </c>
      <c r="BG32" s="49">
        <v>0</v>
      </c>
      <c r="BH32" s="4">
        <v>11</v>
      </c>
      <c r="BI32" s="48">
        <f t="shared" si="24"/>
        <v>7.0999999999999994E-2</v>
      </c>
      <c r="BJ32" s="49">
        <v>0</v>
      </c>
      <c r="BK32" s="4" t="s">
        <v>1655</v>
      </c>
      <c r="BM32" s="4">
        <v>3213748</v>
      </c>
      <c r="BN32" s="49">
        <f>IF(BM32="","",BM32/BK$7)</f>
        <v>8.573561725601142E-2</v>
      </c>
      <c r="BP32" s="159">
        <f>BV32+CB32</f>
        <v>35</v>
      </c>
      <c r="BQ32" s="48">
        <f t="shared" si="25"/>
        <v>5.6000000000000001E-2</v>
      </c>
      <c r="BS32" s="4">
        <v>1000501</v>
      </c>
      <c r="BT32" s="48">
        <f t="shared" si="32"/>
        <v>2.7E-2</v>
      </c>
      <c r="BU32" s="49">
        <v>0</v>
      </c>
      <c r="BV32" s="173">
        <v>15</v>
      </c>
      <c r="BW32" s="48">
        <f t="shared" si="33"/>
        <v>3.2000000000000001E-2</v>
      </c>
      <c r="BX32" s="49">
        <v>0</v>
      </c>
      <c r="BY32" s="4">
        <v>3213748</v>
      </c>
      <c r="BZ32" s="49">
        <f t="shared" si="26"/>
        <v>8.573561725601142E-2</v>
      </c>
      <c r="CA32" s="49">
        <v>0</v>
      </c>
      <c r="CB32" s="4">
        <v>20</v>
      </c>
      <c r="CC32" s="48">
        <f t="shared" si="34"/>
        <v>0.129</v>
      </c>
      <c r="CD32" s="49">
        <v>0</v>
      </c>
      <c r="CE32" s="4" t="s">
        <v>1655</v>
      </c>
      <c r="CG32" s="4">
        <v>1868659</v>
      </c>
      <c r="CH32" s="49">
        <f t="shared" si="37"/>
        <v>5.0337264648527363E-2</v>
      </c>
      <c r="CI32" s="49"/>
      <c r="CJ32" s="159">
        <f>CP32+CV32</f>
        <v>11</v>
      </c>
      <c r="CK32" s="49">
        <f>CJ32/SUM(CJ$11:CJ$100)</f>
        <v>1.7460317460317461E-2</v>
      </c>
      <c r="CM32" s="7">
        <v>0</v>
      </c>
      <c r="CN32" s="49">
        <f>CM32/SUM(CM$11:CM$100)</f>
        <v>0</v>
      </c>
      <c r="CO32" s="49">
        <v>0</v>
      </c>
      <c r="CP32" s="4">
        <v>0</v>
      </c>
      <c r="CQ32" s="49">
        <f>CP32/SUM(CP$11:CP$100)</f>
        <v>0</v>
      </c>
      <c r="CR32" s="49">
        <v>0</v>
      </c>
      <c r="CS32" s="4">
        <v>1868659</v>
      </c>
      <c r="CT32" s="49">
        <f>CS32/SUM(CS$11:CS$100)</f>
        <v>5.0337264648527363E-2</v>
      </c>
      <c r="CU32" s="49">
        <v>0</v>
      </c>
      <c r="CV32" s="4">
        <v>11</v>
      </c>
      <c r="CW32" s="49">
        <f>CV32/SUM(CV$11:CV$100)</f>
        <v>7.0967741935483872E-2</v>
      </c>
      <c r="CX32" s="49">
        <v>0</v>
      </c>
      <c r="CY32" s="4" t="s">
        <v>1756</v>
      </c>
      <c r="DA32" s="30">
        <f>DG32+DM32+DO32</f>
        <v>2229464</v>
      </c>
      <c r="DB32" s="48">
        <f t="shared" si="27"/>
        <v>5.7000000000000002E-2</v>
      </c>
      <c r="DC32" s="49"/>
      <c r="DD32" s="159">
        <f>DJ32+DO32+DR32</f>
        <v>41</v>
      </c>
      <c r="DE32" s="48">
        <f t="shared" si="28"/>
        <v>6.5000000000000002E-2</v>
      </c>
      <c r="DF32" s="48"/>
      <c r="DG32" s="4">
        <v>2229464</v>
      </c>
      <c r="DH32" s="49">
        <f t="shared" si="5"/>
        <v>5.8434302860433489E-2</v>
      </c>
      <c r="DI32" s="49">
        <v>0</v>
      </c>
      <c r="DJ32" s="4">
        <v>41</v>
      </c>
      <c r="DK32" s="49">
        <f t="shared" si="6"/>
        <v>6.6450567260940036E-2</v>
      </c>
      <c r="DL32" s="49">
        <v>0</v>
      </c>
      <c r="DM32" s="30">
        <v>0</v>
      </c>
      <c r="DN32" s="49">
        <v>0</v>
      </c>
      <c r="DO32" s="159">
        <v>0</v>
      </c>
      <c r="DP32" s="4">
        <v>0</v>
      </c>
      <c r="DQ32" s="49">
        <v>0</v>
      </c>
      <c r="DR32" s="159">
        <v>0</v>
      </c>
      <c r="DS32" s="7"/>
      <c r="DU32" s="30"/>
      <c r="DV32" s="48" t="str">
        <f t="shared" si="9"/>
        <v/>
      </c>
      <c r="DX32" s="159"/>
      <c r="DY32" s="48"/>
      <c r="DZ32" s="48"/>
      <c r="EA32" s="30"/>
      <c r="EB32" s="49" t="str">
        <f t="shared" si="10"/>
        <v/>
      </c>
      <c r="EC32" s="51"/>
      <c r="EE32" s="49" t="str">
        <f t="shared" si="11"/>
        <v/>
      </c>
      <c r="EF32" s="51"/>
      <c r="EG32" s="30"/>
      <c r="EH32" s="49" t="str">
        <f t="shared" si="12"/>
        <v/>
      </c>
      <c r="EI32" s="201"/>
      <c r="EK32" s="49" t="str">
        <f t="shared" si="44"/>
        <v/>
      </c>
      <c r="EL32" s="171"/>
      <c r="EM32" s="7"/>
      <c r="EO32" s="30"/>
      <c r="EP32" s="48" t="str">
        <f t="shared" si="29"/>
        <v/>
      </c>
      <c r="ES32" s="48" t="str">
        <f t="shared" si="30"/>
        <v/>
      </c>
      <c r="EU32" s="30"/>
      <c r="EV32" s="49" t="str">
        <f t="shared" si="14"/>
        <v/>
      </c>
      <c r="EY32" s="49" t="str">
        <f t="shared" si="15"/>
        <v/>
      </c>
      <c r="EZ32" s="48"/>
      <c r="FA32" s="30"/>
      <c r="FB32" s="49" t="str">
        <f t="shared" si="38"/>
        <v/>
      </c>
      <c r="FC32" s="30"/>
      <c r="FE32" s="49" t="str">
        <f t="shared" si="45"/>
        <v/>
      </c>
      <c r="FF32" s="49"/>
      <c r="FG32" s="7"/>
      <c r="FI32" s="30"/>
      <c r="FJ32" s="48"/>
      <c r="FK32" s="48"/>
      <c r="FL32" s="2"/>
      <c r="FM32" s="48"/>
      <c r="FN32" s="48"/>
      <c r="FO32" s="30"/>
      <c r="FP32" s="49"/>
      <c r="FQ32" s="49"/>
      <c r="FT32" s="50"/>
      <c r="FU32" s="30"/>
      <c r="FV32" s="49"/>
      <c r="FW32" s="49"/>
      <c r="FY32" s="49"/>
      <c r="FZ32" s="49"/>
      <c r="GA32" s="20"/>
      <c r="GB32" s="54"/>
      <c r="GC32" s="54"/>
      <c r="GD32" s="55"/>
      <c r="GE32" s="2"/>
      <c r="GF32" s="56"/>
      <c r="GG32" s="55"/>
      <c r="GH32" s="2"/>
      <c r="GI32" s="57"/>
      <c r="GJ32" s="2"/>
      <c r="GK32" s="2"/>
      <c r="GL32" s="2"/>
      <c r="GM32" s="2"/>
      <c r="GN32" s="58"/>
      <c r="GO32" s="2"/>
      <c r="GP32" s="2"/>
      <c r="GQ32" s="2"/>
      <c r="GR32" s="2"/>
      <c r="GS32" s="2"/>
      <c r="GT32" s="2"/>
      <c r="GU32" s="20"/>
      <c r="GV32" s="54"/>
      <c r="GW32" s="54"/>
      <c r="GX32" s="55"/>
      <c r="GY32" s="2"/>
      <c r="GZ32" s="56"/>
      <c r="HA32" s="55"/>
      <c r="HB32" s="2"/>
      <c r="HC32" s="57"/>
      <c r="HD32" s="2"/>
      <c r="HE32" s="2"/>
      <c r="HF32" s="2"/>
      <c r="HG32" s="2"/>
      <c r="HH32" s="58"/>
      <c r="HI32" s="2"/>
      <c r="HJ32" s="2"/>
      <c r="HK32" s="2"/>
      <c r="HL32" s="2"/>
      <c r="HM32" s="2"/>
      <c r="HN32" s="2"/>
      <c r="HO32" s="20"/>
      <c r="HP32" s="54"/>
      <c r="HQ32" s="54"/>
      <c r="HR32" s="55"/>
      <c r="HS32" s="2"/>
      <c r="HT32" s="56"/>
      <c r="HU32" s="55"/>
      <c r="HV32" s="2"/>
      <c r="HW32" s="57"/>
      <c r="HX32" s="2"/>
      <c r="HY32" s="2"/>
      <c r="HZ32" s="2"/>
      <c r="IA32" s="2"/>
      <c r="IB32" s="58"/>
      <c r="IC32" s="2"/>
      <c r="ID32" s="2"/>
      <c r="IE32" s="2"/>
      <c r="IF32" s="2"/>
      <c r="IG32" s="2"/>
      <c r="IH32" s="2"/>
      <c r="II32" s="20"/>
      <c r="IJ32" s="54"/>
      <c r="IK32" s="54"/>
      <c r="IL32" s="55"/>
      <c r="IM32" s="2"/>
      <c r="IN32" s="56"/>
      <c r="IO32" s="55"/>
      <c r="IP32" s="2"/>
      <c r="IQ32" s="57"/>
      <c r="IR32" s="2"/>
      <c r="IS32" s="2"/>
      <c r="IT32" s="2"/>
      <c r="IU32" s="2"/>
      <c r="IV32" s="58"/>
      <c r="IW32" s="2"/>
      <c r="IX32" s="2"/>
      <c r="IY32" s="2"/>
      <c r="IZ32" s="2"/>
      <c r="JA32" s="2"/>
      <c r="JB32" s="2"/>
    </row>
    <row r="33" spans="1:262" s="4" customFormat="1" ht="13.5" customHeight="1" x14ac:dyDescent="0.2">
      <c r="A33" s="47" t="s">
        <v>1479</v>
      </c>
      <c r="B33" s="2" t="s">
        <v>2278</v>
      </c>
      <c r="C33" s="4" t="s">
        <v>1656</v>
      </c>
      <c r="F33" s="48" t="str">
        <f t="shared" si="18"/>
        <v/>
      </c>
      <c r="G33" s="48" t="str">
        <f t="shared" si="16"/>
        <v/>
      </c>
      <c r="I33" s="48" t="str">
        <f t="shared" si="19"/>
        <v/>
      </c>
      <c r="J33" s="4" t="s">
        <v>286</v>
      </c>
      <c r="Z33" s="48" t="str">
        <f t="shared" si="20"/>
        <v/>
      </c>
      <c r="AC33" s="48" t="str">
        <f t="shared" si="21"/>
        <v/>
      </c>
      <c r="AT33" s="48" t="s">
        <v>286</v>
      </c>
      <c r="AW33" s="48" t="str">
        <f t="shared" si="1"/>
        <v/>
      </c>
      <c r="AY33" s="7"/>
      <c r="AZ33" s="48" t="str">
        <f t="shared" si="39"/>
        <v/>
      </c>
      <c r="BC33" s="48" t="str">
        <f t="shared" si="22"/>
        <v/>
      </c>
      <c r="BE33" s="7"/>
      <c r="BF33" s="48" t="str">
        <f t="shared" si="23"/>
        <v/>
      </c>
      <c r="BI33" s="48" t="str">
        <f t="shared" si="24"/>
        <v/>
      </c>
      <c r="BN33" s="49" t="str">
        <f t="shared" si="17"/>
        <v/>
      </c>
      <c r="BQ33" s="48" t="str">
        <f t="shared" si="25"/>
        <v/>
      </c>
      <c r="BT33" s="48" t="str">
        <f t="shared" si="32"/>
        <v/>
      </c>
      <c r="BV33" s="173"/>
      <c r="BW33" s="48" t="str">
        <f t="shared" si="33"/>
        <v/>
      </c>
      <c r="BZ33" s="49" t="str">
        <f t="shared" si="26"/>
        <v/>
      </c>
      <c r="CC33" s="48" t="str">
        <f t="shared" si="34"/>
        <v/>
      </c>
      <c r="CE33" s="30"/>
      <c r="CH33" s="49" t="str">
        <f t="shared" si="37"/>
        <v/>
      </c>
      <c r="CI33" s="49"/>
      <c r="CJ33" s="2"/>
      <c r="CK33" s="48" t="str">
        <f>IF(CJ33="","",ROUND(CJ33/CE$3,3))</f>
        <v/>
      </c>
      <c r="CL33" s="48"/>
      <c r="CM33" s="7"/>
      <c r="CV33" s="159"/>
      <c r="CY33" s="4" t="s">
        <v>1656</v>
      </c>
      <c r="DA33" s="30">
        <f>DG33+DM33+DO33</f>
        <v>884127</v>
      </c>
      <c r="DB33" s="48">
        <f t="shared" si="27"/>
        <v>2.3E-2</v>
      </c>
      <c r="DC33" s="49"/>
      <c r="DD33" s="159">
        <f>DJ33+DO33+DR33</f>
        <v>16</v>
      </c>
      <c r="DE33" s="48">
        <f t="shared" si="28"/>
        <v>2.5000000000000001E-2</v>
      </c>
      <c r="DG33" s="4">
        <v>884127</v>
      </c>
      <c r="DH33" s="49">
        <f t="shared" si="5"/>
        <v>2.3172989061535185E-2</v>
      </c>
      <c r="DI33" s="49">
        <v>0</v>
      </c>
      <c r="DJ33" s="159">
        <v>16</v>
      </c>
      <c r="DK33" s="49">
        <f t="shared" si="6"/>
        <v>2.5931928687196109E-2</v>
      </c>
      <c r="DL33" s="49">
        <v>0</v>
      </c>
      <c r="DM33" s="30">
        <v>0</v>
      </c>
      <c r="DN33" s="49">
        <v>0</v>
      </c>
      <c r="DO33" s="159">
        <v>0</v>
      </c>
      <c r="DP33" s="4">
        <v>0</v>
      </c>
      <c r="DQ33" s="49">
        <v>0</v>
      </c>
      <c r="DR33" s="159">
        <v>0</v>
      </c>
      <c r="DU33" s="30"/>
      <c r="DV33" s="48" t="str">
        <f t="shared" si="9"/>
        <v/>
      </c>
      <c r="DX33" s="159"/>
      <c r="DY33" s="48"/>
      <c r="EB33" s="49" t="str">
        <f t="shared" si="10"/>
        <v/>
      </c>
      <c r="EE33" s="49" t="str">
        <f t="shared" si="11"/>
        <v/>
      </c>
      <c r="EH33" s="49" t="str">
        <f t="shared" si="12"/>
        <v/>
      </c>
      <c r="EI33" s="201"/>
      <c r="EK33" s="49" t="str">
        <f t="shared" si="44"/>
        <v/>
      </c>
      <c r="EL33" s="171"/>
      <c r="EP33" s="48" t="str">
        <f t="shared" si="29"/>
        <v/>
      </c>
      <c r="ES33" s="48" t="str">
        <f t="shared" si="30"/>
        <v/>
      </c>
      <c r="EV33" s="49" t="str">
        <f t="shared" si="14"/>
        <v/>
      </c>
      <c r="EY33" s="49" t="str">
        <f t="shared" si="15"/>
        <v/>
      </c>
      <c r="FB33" s="49" t="str">
        <f t="shared" si="38"/>
        <v/>
      </c>
      <c r="FE33" s="49" t="str">
        <f t="shared" si="45"/>
        <v/>
      </c>
    </row>
    <row r="34" spans="1:262" s="4" customFormat="1" ht="13.5" customHeight="1" x14ac:dyDescent="0.2">
      <c r="A34" s="47" t="s">
        <v>1480</v>
      </c>
      <c r="B34" s="2" t="s">
        <v>2279</v>
      </c>
      <c r="C34" s="7" t="s">
        <v>1657</v>
      </c>
      <c r="E34" s="30"/>
      <c r="F34" s="48" t="str">
        <f t="shared" si="18"/>
        <v/>
      </c>
      <c r="G34" s="48" t="str">
        <f t="shared" si="16"/>
        <v/>
      </c>
      <c r="H34" s="2"/>
      <c r="I34" s="48" t="str">
        <f t="shared" si="19"/>
        <v/>
      </c>
      <c r="J34" s="48" t="s">
        <v>286</v>
      </c>
      <c r="K34" s="49"/>
      <c r="L34" s="49"/>
      <c r="M34" s="49"/>
      <c r="P34" s="50"/>
      <c r="Q34" s="30"/>
      <c r="R34" s="49"/>
      <c r="S34" s="49"/>
      <c r="U34" s="49"/>
      <c r="V34" s="49"/>
      <c r="W34" s="7"/>
      <c r="Z34" s="48" t="str">
        <f t="shared" si="20"/>
        <v/>
      </c>
      <c r="AA34" s="48"/>
      <c r="AB34" s="2"/>
      <c r="AC34" s="48" t="str">
        <f t="shared" si="21"/>
        <v/>
      </c>
      <c r="AD34" s="48"/>
      <c r="AE34" s="30"/>
      <c r="AF34" s="49"/>
      <c r="AG34" s="49"/>
      <c r="AH34" s="158"/>
      <c r="AI34" s="49"/>
      <c r="AJ34" s="49"/>
      <c r="AK34" s="30"/>
      <c r="AM34" s="49"/>
      <c r="AO34" s="49"/>
      <c r="AP34" s="49"/>
      <c r="AQ34" s="7"/>
      <c r="AT34" s="48" t="s">
        <v>286</v>
      </c>
      <c r="AU34" s="49"/>
      <c r="AV34" s="2"/>
      <c r="AW34" s="48" t="str">
        <f t="shared" si="1"/>
        <v/>
      </c>
      <c r="AX34" s="49"/>
      <c r="AY34" s="26"/>
      <c r="AZ34" s="48" t="str">
        <f t="shared" si="39"/>
        <v/>
      </c>
      <c r="BA34" s="49"/>
      <c r="BC34" s="48" t="str">
        <f t="shared" si="22"/>
        <v/>
      </c>
      <c r="BD34" s="49"/>
      <c r="BE34" s="7"/>
      <c r="BF34" s="48" t="str">
        <f t="shared" si="23"/>
        <v/>
      </c>
      <c r="BG34" s="49"/>
      <c r="BH34" s="2"/>
      <c r="BI34" s="48" t="str">
        <f t="shared" si="24"/>
        <v/>
      </c>
      <c r="BJ34" s="49"/>
      <c r="BM34" s="30"/>
      <c r="BN34" s="49" t="str">
        <f t="shared" si="17"/>
        <v/>
      </c>
      <c r="BO34" s="49"/>
      <c r="BP34" s="2"/>
      <c r="BQ34" s="48" t="str">
        <f t="shared" si="25"/>
        <v/>
      </c>
      <c r="BR34" s="48"/>
      <c r="BS34" s="26"/>
      <c r="BT34" s="48" t="str">
        <f t="shared" si="32"/>
        <v/>
      </c>
      <c r="BV34" s="172"/>
      <c r="BW34" s="48" t="str">
        <f t="shared" si="33"/>
        <v/>
      </c>
      <c r="BZ34" s="49" t="str">
        <f t="shared" si="26"/>
        <v/>
      </c>
      <c r="CC34" s="48" t="str">
        <f t="shared" si="34"/>
        <v/>
      </c>
      <c r="CE34" s="30"/>
      <c r="CH34" s="49" t="str">
        <f t="shared" si="37"/>
        <v/>
      </c>
      <c r="CI34" s="49"/>
      <c r="CJ34" s="2"/>
      <c r="CK34" s="48" t="str">
        <f>IF(CJ34="","",ROUND(CJ34/CE$3,3))</f>
        <v/>
      </c>
      <c r="CL34" s="48"/>
      <c r="CM34" s="26"/>
      <c r="CN34" s="49"/>
      <c r="CO34" s="49"/>
      <c r="CQ34" s="49"/>
      <c r="CR34" s="49"/>
      <c r="CT34" s="49"/>
      <c r="CU34" s="49"/>
      <c r="CV34" s="159"/>
      <c r="CW34" s="49"/>
      <c r="CX34" s="49"/>
      <c r="CY34" s="7"/>
      <c r="DA34" s="30"/>
      <c r="DB34" s="48" t="str">
        <f t="shared" si="27"/>
        <v/>
      </c>
      <c r="DC34" s="49"/>
      <c r="DD34" s="2"/>
      <c r="DE34" s="48" t="str">
        <f t="shared" si="28"/>
        <v/>
      </c>
      <c r="DF34" s="48"/>
      <c r="DH34" s="49" t="str">
        <f t="shared" si="5"/>
        <v/>
      </c>
      <c r="DI34" s="49"/>
      <c r="DJ34" s="159"/>
      <c r="DK34" s="49" t="str">
        <f t="shared" si="6"/>
        <v/>
      </c>
      <c r="DL34" s="49"/>
      <c r="DM34" s="30"/>
      <c r="DN34" s="49" t="str">
        <f>IF(DM34="","",DM34/SUM(DM$11:DM$100))</f>
        <v/>
      </c>
      <c r="DO34" s="159"/>
      <c r="DQ34" s="49" t="str">
        <f>IF(DP34="","",DP34/SUM(DP$11:DP$100))</f>
        <v/>
      </c>
      <c r="DR34" s="159"/>
      <c r="DS34" s="7" t="s">
        <v>1657</v>
      </c>
      <c r="DU34" s="30">
        <f t="shared" si="31"/>
        <v>174978</v>
      </c>
      <c r="DV34" s="48">
        <f t="shared" si="9"/>
        <v>5.0000000000000001E-3</v>
      </c>
      <c r="DW34" s="49"/>
      <c r="DX34" s="159">
        <f>ED34+EI34+EL34</f>
        <v>0</v>
      </c>
      <c r="DY34" s="48">
        <f>IF(DX34="","",ROUND(DX34/DS$3,3))</f>
        <v>0</v>
      </c>
      <c r="DZ34" s="48"/>
      <c r="EA34" s="30">
        <v>168916</v>
      </c>
      <c r="EB34" s="49">
        <f t="shared" si="10"/>
        <v>4.6332617371566166E-3</v>
      </c>
      <c r="EC34" s="49">
        <v>0</v>
      </c>
      <c r="ED34" s="4">
        <v>0</v>
      </c>
      <c r="EE34" s="49">
        <f t="shared" si="11"/>
        <v>0</v>
      </c>
      <c r="EF34" s="49">
        <v>0</v>
      </c>
      <c r="EG34" s="30">
        <v>6062</v>
      </c>
      <c r="EH34" s="49">
        <f t="shared" si="12"/>
        <v>5.8091954331405881E-3</v>
      </c>
      <c r="EI34" s="201">
        <v>0</v>
      </c>
      <c r="EK34" s="49" t="str">
        <f t="shared" si="44"/>
        <v/>
      </c>
      <c r="EL34" s="171"/>
      <c r="EM34" s="7"/>
      <c r="EO34" s="30"/>
      <c r="EP34" s="48" t="str">
        <f t="shared" si="29"/>
        <v/>
      </c>
      <c r="ER34" s="2"/>
      <c r="ES34" s="48" t="str">
        <f t="shared" si="30"/>
        <v/>
      </c>
      <c r="EU34" s="30"/>
      <c r="EV34" s="49" t="str">
        <f t="shared" si="14"/>
        <v/>
      </c>
      <c r="EW34" s="49"/>
      <c r="EY34" s="49" t="str">
        <f t="shared" si="15"/>
        <v/>
      </c>
      <c r="EZ34" s="48"/>
      <c r="FA34" s="30"/>
      <c r="FB34" s="49" t="str">
        <f t="shared" si="38"/>
        <v/>
      </c>
      <c r="FC34" s="30"/>
      <c r="FE34" s="49" t="str">
        <f t="shared" si="45"/>
        <v/>
      </c>
      <c r="FF34" s="49"/>
      <c r="FG34" s="7"/>
      <c r="FI34" s="30"/>
      <c r="FJ34" s="48"/>
      <c r="FK34" s="48"/>
      <c r="FL34" s="2"/>
      <c r="FM34" s="48"/>
      <c r="FN34" s="48"/>
      <c r="FO34" s="30"/>
      <c r="FP34" s="49"/>
      <c r="FQ34" s="49"/>
      <c r="FT34" s="50"/>
      <c r="FU34" s="30"/>
      <c r="FV34" s="49"/>
      <c r="FW34" s="49"/>
      <c r="FY34" s="49"/>
      <c r="FZ34" s="49"/>
      <c r="GA34" s="20"/>
      <c r="GB34" s="54"/>
      <c r="GC34" s="54"/>
      <c r="GD34" s="55"/>
      <c r="GE34" s="2"/>
      <c r="GF34" s="56"/>
      <c r="GG34" s="55"/>
      <c r="GH34" s="2"/>
      <c r="GI34" s="57"/>
      <c r="GJ34" s="2"/>
      <c r="GK34" s="2"/>
      <c r="GL34" s="2"/>
      <c r="GM34" s="2"/>
      <c r="GN34" s="58"/>
      <c r="GO34" s="2"/>
      <c r="GP34" s="2"/>
      <c r="GQ34" s="2"/>
      <c r="GR34" s="2"/>
      <c r="GS34" s="2"/>
      <c r="GT34" s="2"/>
      <c r="GU34" s="20"/>
      <c r="GV34" s="54"/>
      <c r="GW34" s="54"/>
      <c r="GX34" s="55"/>
      <c r="GY34" s="2"/>
      <c r="GZ34" s="56"/>
      <c r="HA34" s="55"/>
      <c r="HB34" s="2"/>
      <c r="HC34" s="57"/>
      <c r="HD34" s="2"/>
      <c r="HE34" s="2"/>
      <c r="HF34" s="2"/>
      <c r="HG34" s="2"/>
      <c r="HH34" s="58"/>
      <c r="HI34" s="2"/>
      <c r="HJ34" s="2"/>
      <c r="HK34" s="2"/>
      <c r="HL34" s="2"/>
      <c r="HM34" s="2"/>
      <c r="HN34" s="2"/>
      <c r="HO34" s="20"/>
      <c r="HP34" s="54"/>
      <c r="HQ34" s="54"/>
      <c r="HR34" s="55"/>
      <c r="HS34" s="2"/>
      <c r="HT34" s="56"/>
      <c r="HU34" s="55"/>
      <c r="HV34" s="2"/>
      <c r="HW34" s="57"/>
      <c r="HX34" s="2"/>
      <c r="HY34" s="2"/>
      <c r="HZ34" s="2"/>
      <c r="IA34" s="2"/>
      <c r="IB34" s="58"/>
      <c r="IC34" s="2"/>
      <c r="ID34" s="2"/>
      <c r="IE34" s="2"/>
      <c r="IF34" s="2"/>
      <c r="IG34" s="2"/>
      <c r="IH34" s="2"/>
      <c r="II34" s="20"/>
      <c r="IJ34" s="54"/>
      <c r="IK34" s="54"/>
      <c r="IL34" s="55"/>
      <c r="IM34" s="2"/>
      <c r="IN34" s="56"/>
      <c r="IO34" s="55"/>
      <c r="IP34" s="2"/>
      <c r="IQ34" s="57"/>
      <c r="IR34" s="2"/>
      <c r="IS34" s="2"/>
      <c r="IT34" s="2"/>
      <c r="IU34" s="2"/>
      <c r="IV34" s="58"/>
      <c r="IW34" s="2"/>
      <c r="IX34" s="2"/>
      <c r="IY34" s="2"/>
      <c r="IZ34" s="2"/>
      <c r="JA34" s="2"/>
      <c r="JB34" s="2"/>
    </row>
    <row r="35" spans="1:262" s="4" customFormat="1" ht="13.5" customHeight="1" x14ac:dyDescent="0.2">
      <c r="A35" s="47" t="s">
        <v>1481</v>
      </c>
      <c r="B35" s="2" t="s">
        <v>2280</v>
      </c>
      <c r="C35" s="7" t="s">
        <v>1658</v>
      </c>
      <c r="E35" s="30"/>
      <c r="F35" s="48" t="str">
        <f t="shared" si="18"/>
        <v/>
      </c>
      <c r="G35" s="48" t="str">
        <f t="shared" si="16"/>
        <v/>
      </c>
      <c r="H35" s="2"/>
      <c r="I35" s="48" t="str">
        <f t="shared" si="19"/>
        <v/>
      </c>
      <c r="J35" s="49" t="s">
        <v>286</v>
      </c>
      <c r="K35" s="49"/>
      <c r="L35" s="49"/>
      <c r="M35" s="49"/>
      <c r="P35" s="50"/>
      <c r="Q35" s="30"/>
      <c r="R35" s="49"/>
      <c r="S35" s="49"/>
      <c r="U35" s="49"/>
      <c r="V35" s="49"/>
      <c r="W35" s="7"/>
      <c r="Z35" s="48" t="str">
        <f t="shared" si="20"/>
        <v/>
      </c>
      <c r="AA35" s="48"/>
      <c r="AB35" s="2"/>
      <c r="AC35" s="48" t="str">
        <f t="shared" si="21"/>
        <v/>
      </c>
      <c r="AD35" s="48"/>
      <c r="AE35" s="30"/>
      <c r="AF35" s="49"/>
      <c r="AG35" s="49"/>
      <c r="AH35" s="158"/>
      <c r="AI35" s="49"/>
      <c r="AJ35" s="49"/>
      <c r="AK35" s="30"/>
      <c r="AM35" s="49"/>
      <c r="AO35" s="49"/>
      <c r="AP35" s="49"/>
      <c r="AQ35" s="7"/>
      <c r="AT35" s="48" t="s">
        <v>286</v>
      </c>
      <c r="AU35" s="49"/>
      <c r="AV35" s="2"/>
      <c r="AW35" s="48" t="str">
        <f t="shared" si="1"/>
        <v/>
      </c>
      <c r="AX35" s="49"/>
      <c r="AY35" s="26"/>
      <c r="AZ35" s="48" t="str">
        <f t="shared" si="39"/>
        <v/>
      </c>
      <c r="BA35" s="49"/>
      <c r="BC35" s="48" t="str">
        <f t="shared" si="22"/>
        <v/>
      </c>
      <c r="BD35" s="49"/>
      <c r="BE35" s="7"/>
      <c r="BF35" s="48" t="str">
        <f t="shared" si="23"/>
        <v/>
      </c>
      <c r="BG35" s="49"/>
      <c r="BH35" s="2"/>
      <c r="BI35" s="48" t="str">
        <f t="shared" si="24"/>
        <v/>
      </c>
      <c r="BJ35" s="49"/>
      <c r="BO35" s="49"/>
      <c r="BP35" s="2"/>
      <c r="BQ35" s="48" t="str">
        <f t="shared" si="25"/>
        <v/>
      </c>
      <c r="BR35" s="48"/>
      <c r="BS35" s="26"/>
      <c r="BT35" s="48" t="str">
        <f t="shared" si="32"/>
        <v/>
      </c>
      <c r="BU35" s="49"/>
      <c r="BV35" s="172"/>
      <c r="BW35" s="48" t="str">
        <f t="shared" si="33"/>
        <v/>
      </c>
      <c r="BX35" s="49"/>
      <c r="BY35" s="30"/>
      <c r="BZ35" s="49" t="str">
        <f t="shared" si="26"/>
        <v/>
      </c>
      <c r="CA35" s="49"/>
      <c r="CC35" s="48" t="str">
        <f t="shared" si="34"/>
        <v/>
      </c>
      <c r="CD35" s="49"/>
      <c r="CE35" s="30"/>
      <c r="CH35" s="49" t="str">
        <f t="shared" si="37"/>
        <v/>
      </c>
      <c r="CI35" s="49"/>
      <c r="CJ35" s="2"/>
      <c r="CK35" s="48" t="str">
        <f>IF(CJ35="","",ROUND(CJ35/CE$3,3))</f>
        <v/>
      </c>
      <c r="CL35" s="48"/>
      <c r="CM35" s="26"/>
      <c r="CN35" s="49"/>
      <c r="CO35" s="49"/>
      <c r="CQ35" s="49"/>
      <c r="CR35" s="49"/>
      <c r="CT35" s="49"/>
      <c r="CU35" s="49"/>
      <c r="CV35" s="159"/>
      <c r="CW35" s="49"/>
      <c r="CX35" s="49"/>
      <c r="CY35" s="7"/>
      <c r="DA35" s="30"/>
      <c r="DB35" s="48" t="str">
        <f t="shared" si="27"/>
        <v/>
      </c>
      <c r="DC35" s="49"/>
      <c r="DD35" s="2"/>
      <c r="DE35" s="48" t="str">
        <f t="shared" si="28"/>
        <v/>
      </c>
      <c r="DF35" s="48"/>
      <c r="DH35" s="49" t="str">
        <f t="shared" si="5"/>
        <v/>
      </c>
      <c r="DI35" s="49"/>
      <c r="DJ35" s="159"/>
      <c r="DK35" s="49" t="str">
        <f t="shared" si="6"/>
        <v/>
      </c>
      <c r="DL35" s="49"/>
      <c r="DM35" s="30"/>
      <c r="DN35" s="49" t="str">
        <f>IF(DM35="","",DM35/SUM(DM$11:DM$100))</f>
        <v/>
      </c>
      <c r="DO35" s="159"/>
      <c r="DQ35" s="49" t="str">
        <f>IF(DP35="","",DP35/SUM(DP$11:DP$100))</f>
        <v/>
      </c>
      <c r="DR35" s="159"/>
      <c r="DS35" s="7" t="s">
        <v>1658</v>
      </c>
      <c r="DU35" s="30">
        <f t="shared" si="31"/>
        <v>208296</v>
      </c>
      <c r="DV35" s="48">
        <f t="shared" si="9"/>
        <v>6.0000000000000001E-3</v>
      </c>
      <c r="DW35" s="49"/>
      <c r="DX35" s="159">
        <f>ED35+EI35+EL35</f>
        <v>0</v>
      </c>
      <c r="DY35" s="48">
        <f>IF(DX35="","",ROUND(DX35/DS$3,3))</f>
        <v>0</v>
      </c>
      <c r="DZ35" s="48"/>
      <c r="EA35" s="30">
        <v>208296</v>
      </c>
      <c r="EB35" s="49">
        <f t="shared" si="10"/>
        <v>5.7134308579576505E-3</v>
      </c>
      <c r="EC35" s="49">
        <v>0</v>
      </c>
      <c r="ED35" s="4">
        <v>0</v>
      </c>
      <c r="EE35" s="49">
        <f t="shared" si="11"/>
        <v>0</v>
      </c>
      <c r="EF35" s="49">
        <v>0</v>
      </c>
      <c r="EG35" s="30"/>
      <c r="EH35" s="49" t="str">
        <f t="shared" si="12"/>
        <v/>
      </c>
      <c r="EI35" s="201"/>
      <c r="EK35" s="49" t="str">
        <f t="shared" si="44"/>
        <v/>
      </c>
      <c r="EL35" s="171"/>
      <c r="EM35" s="7"/>
      <c r="EO35" s="30"/>
      <c r="EP35" s="48" t="str">
        <f t="shared" si="29"/>
        <v/>
      </c>
      <c r="ER35" s="2"/>
      <c r="ES35" s="48" t="str">
        <f t="shared" si="30"/>
        <v/>
      </c>
      <c r="EU35" s="30"/>
      <c r="EV35" s="49" t="str">
        <f t="shared" si="14"/>
        <v/>
      </c>
      <c r="EW35" s="49"/>
      <c r="EY35" s="49" t="str">
        <f t="shared" si="15"/>
        <v/>
      </c>
      <c r="EZ35" s="48"/>
      <c r="FA35" s="30"/>
      <c r="FB35" s="49" t="str">
        <f t="shared" si="38"/>
        <v/>
      </c>
      <c r="FC35" s="30"/>
      <c r="FE35" s="49" t="str">
        <f t="shared" si="45"/>
        <v/>
      </c>
      <c r="FF35" s="49"/>
      <c r="FG35" s="7"/>
      <c r="FI35" s="30"/>
      <c r="FJ35" s="48"/>
      <c r="FK35" s="48"/>
      <c r="FL35" s="2"/>
      <c r="FM35" s="48"/>
      <c r="FN35" s="48"/>
      <c r="FO35" s="30"/>
      <c r="FP35" s="49"/>
      <c r="FQ35" s="49"/>
      <c r="FT35" s="50"/>
      <c r="FU35" s="30"/>
      <c r="FV35" s="49"/>
      <c r="FW35" s="49"/>
      <c r="FY35" s="49"/>
      <c r="FZ35" s="49"/>
      <c r="GA35" s="20"/>
      <c r="GB35" s="54"/>
      <c r="GC35" s="54"/>
      <c r="GD35" s="55"/>
      <c r="GE35" s="2"/>
      <c r="GF35" s="56"/>
      <c r="GG35" s="55"/>
      <c r="GH35" s="2"/>
      <c r="GI35" s="57"/>
      <c r="GJ35" s="2"/>
      <c r="GK35" s="2"/>
      <c r="GL35" s="2"/>
      <c r="GM35" s="2"/>
      <c r="GN35" s="58"/>
      <c r="GO35" s="2"/>
      <c r="GP35" s="2"/>
      <c r="GQ35" s="2"/>
      <c r="GR35" s="2"/>
      <c r="GS35" s="2"/>
      <c r="GT35" s="2"/>
      <c r="GU35" s="20"/>
      <c r="GV35" s="54"/>
      <c r="GW35" s="54"/>
      <c r="GX35" s="55"/>
      <c r="GY35" s="2"/>
      <c r="GZ35" s="56"/>
      <c r="HA35" s="55"/>
      <c r="HB35" s="2"/>
      <c r="HC35" s="57"/>
      <c r="HD35" s="2"/>
      <c r="HE35" s="2"/>
      <c r="HF35" s="2"/>
      <c r="HG35" s="2"/>
      <c r="HH35" s="58"/>
      <c r="HI35" s="2"/>
      <c r="HJ35" s="2"/>
      <c r="HK35" s="2"/>
      <c r="HL35" s="2"/>
      <c r="HM35" s="2"/>
      <c r="HN35" s="2"/>
      <c r="HO35" s="20"/>
      <c r="HP35" s="54"/>
      <c r="HQ35" s="54"/>
      <c r="HR35" s="55"/>
      <c r="HS35" s="2"/>
      <c r="HT35" s="56"/>
      <c r="HU35" s="55"/>
      <c r="HV35" s="2"/>
      <c r="HW35" s="57"/>
      <c r="HX35" s="2"/>
      <c r="HY35" s="2"/>
      <c r="HZ35" s="2"/>
      <c r="IA35" s="2"/>
      <c r="IB35" s="58"/>
      <c r="IC35" s="2"/>
      <c r="ID35" s="2"/>
      <c r="IE35" s="2"/>
      <c r="IF35" s="2"/>
      <c r="IG35" s="2"/>
      <c r="IH35" s="2"/>
      <c r="II35" s="20"/>
      <c r="IJ35" s="54"/>
      <c r="IK35" s="54"/>
      <c r="IL35" s="55"/>
      <c r="IM35" s="2"/>
      <c r="IN35" s="56"/>
      <c r="IO35" s="55"/>
      <c r="IP35" s="2"/>
      <c r="IQ35" s="57"/>
      <c r="IR35" s="2"/>
      <c r="IS35" s="2"/>
      <c r="IT35" s="2"/>
      <c r="IU35" s="2"/>
      <c r="IV35" s="58"/>
      <c r="IW35" s="2"/>
      <c r="IX35" s="2"/>
      <c r="IY35" s="2"/>
      <c r="IZ35" s="2"/>
      <c r="JA35" s="2"/>
      <c r="JB35" s="2"/>
    </row>
    <row r="36" spans="1:262" s="4" customFormat="1" ht="13.5" customHeight="1" x14ac:dyDescent="0.2">
      <c r="A36" s="47" t="s">
        <v>1423</v>
      </c>
      <c r="B36" s="2" t="s">
        <v>1424</v>
      </c>
      <c r="C36" s="7" t="s">
        <v>536</v>
      </c>
      <c r="E36" s="30">
        <v>5501696</v>
      </c>
      <c r="F36" s="48">
        <f>IF(E36="","",ROUND(E36/C$7,3))</f>
        <v>0.14299999999999999</v>
      </c>
      <c r="G36" s="48">
        <v>0</v>
      </c>
      <c r="H36" s="2">
        <v>94</v>
      </c>
      <c r="I36" s="48">
        <f>IF(H36="","",ROUND(H36/C$3,3))</f>
        <v>0.14899999999999999</v>
      </c>
      <c r="J36" s="49">
        <v>0</v>
      </c>
      <c r="K36" s="49"/>
      <c r="L36" s="49"/>
      <c r="M36" s="49"/>
      <c r="P36" s="50"/>
      <c r="Q36" s="30"/>
      <c r="R36" s="49"/>
      <c r="S36" s="49"/>
      <c r="U36" s="49"/>
      <c r="V36" s="49"/>
      <c r="W36" s="7" t="s">
        <v>536</v>
      </c>
      <c r="Y36" s="4">
        <v>5343930</v>
      </c>
      <c r="Z36" s="48">
        <f t="shared" si="20"/>
        <v>0.13600000000000001</v>
      </c>
      <c r="AA36" s="48"/>
      <c r="AB36" s="2">
        <v>92</v>
      </c>
      <c r="AC36" s="48">
        <f t="shared" si="21"/>
        <v>0.14599999999999999</v>
      </c>
      <c r="AD36" s="48"/>
      <c r="AE36" s="30"/>
      <c r="AF36" s="49"/>
      <c r="AG36" s="49"/>
      <c r="AH36" s="158"/>
      <c r="AI36" s="49"/>
      <c r="AJ36" s="49"/>
      <c r="AK36" s="30"/>
      <c r="AM36" s="49"/>
      <c r="AO36" s="49"/>
      <c r="AP36" s="49"/>
      <c r="AQ36" s="7" t="s">
        <v>536</v>
      </c>
      <c r="AS36" s="4">
        <v>849429</v>
      </c>
      <c r="AT36" s="48">
        <v>2.1999999999999999E-2</v>
      </c>
      <c r="AU36" s="49"/>
      <c r="AV36" s="159">
        <f>BB36+BH36</f>
        <v>0</v>
      </c>
      <c r="AW36" s="48">
        <f t="shared" si="1"/>
        <v>0</v>
      </c>
      <c r="AX36" s="49"/>
      <c r="AY36" s="26">
        <v>0</v>
      </c>
      <c r="AZ36" s="48">
        <f t="shared" si="39"/>
        <v>0</v>
      </c>
      <c r="BA36" s="49">
        <v>0</v>
      </c>
      <c r="BB36" s="4">
        <v>0</v>
      </c>
      <c r="BC36" s="48">
        <f t="shared" si="22"/>
        <v>0</v>
      </c>
      <c r="BD36" s="49">
        <v>0</v>
      </c>
      <c r="BE36" s="7">
        <v>849429</v>
      </c>
      <c r="BF36" s="48">
        <f t="shared" si="23"/>
        <v>2.1999999999999999E-2</v>
      </c>
      <c r="BG36" s="49">
        <v>0</v>
      </c>
      <c r="BH36" s="2">
        <v>0</v>
      </c>
      <c r="BI36" s="48">
        <f t="shared" si="24"/>
        <v>0</v>
      </c>
      <c r="BJ36" s="49">
        <v>0</v>
      </c>
      <c r="BK36" s="4" t="s">
        <v>1726</v>
      </c>
      <c r="BM36" s="30">
        <v>149441</v>
      </c>
      <c r="BN36" s="49">
        <f>IF(BM36="","",BM36/BK$7)</f>
        <v>3.9867520348065878E-3</v>
      </c>
      <c r="BO36" s="49"/>
      <c r="BP36" s="159">
        <f>BV36+CB36</f>
        <v>0</v>
      </c>
      <c r="BQ36" s="48">
        <f t="shared" si="25"/>
        <v>0</v>
      </c>
      <c r="BR36" s="48"/>
      <c r="BS36" s="26">
        <v>44786</v>
      </c>
      <c r="BT36" s="48">
        <f t="shared" si="32"/>
        <v>1E-3</v>
      </c>
      <c r="BU36" s="49">
        <v>0</v>
      </c>
      <c r="BV36" s="172">
        <v>0</v>
      </c>
      <c r="BW36" s="48">
        <f t="shared" si="33"/>
        <v>0</v>
      </c>
      <c r="BX36" s="49">
        <v>0</v>
      </c>
      <c r="BY36" s="30">
        <v>149441</v>
      </c>
      <c r="BZ36" s="49">
        <f t="shared" si="26"/>
        <v>3.9867520348065878E-3</v>
      </c>
      <c r="CA36" s="49">
        <v>0</v>
      </c>
      <c r="CB36" s="4">
        <v>0</v>
      </c>
      <c r="CC36" s="48">
        <f t="shared" si="34"/>
        <v>0</v>
      </c>
      <c r="CD36" s="49">
        <v>0</v>
      </c>
      <c r="CE36" s="30"/>
      <c r="CH36" s="49" t="str">
        <f t="shared" si="37"/>
        <v/>
      </c>
      <c r="CI36" s="49"/>
      <c r="CJ36" s="2"/>
      <c r="CK36" s="48" t="str">
        <f>IF(CJ36="","",ROUND(CJ36/CE$3,3))</f>
        <v/>
      </c>
      <c r="CL36" s="48"/>
      <c r="CM36" s="26"/>
      <c r="CN36" s="49"/>
      <c r="CO36" s="49"/>
      <c r="CQ36" s="49"/>
      <c r="CR36" s="49"/>
      <c r="CT36" s="49"/>
      <c r="CU36" s="49"/>
      <c r="CV36" s="159"/>
      <c r="CW36" s="49"/>
      <c r="CX36" s="49"/>
      <c r="CY36" s="7"/>
      <c r="DA36" s="30"/>
      <c r="DB36" s="48" t="str">
        <f t="shared" si="27"/>
        <v/>
      </c>
      <c r="DC36" s="49"/>
      <c r="DD36" s="2"/>
      <c r="DE36" s="48" t="str">
        <f t="shared" si="28"/>
        <v/>
      </c>
      <c r="DF36" s="48"/>
      <c r="DH36" s="49" t="str">
        <f t="shared" si="5"/>
        <v/>
      </c>
      <c r="DI36" s="49"/>
      <c r="DJ36" s="159"/>
      <c r="DK36" s="49" t="str">
        <f t="shared" si="6"/>
        <v/>
      </c>
      <c r="DL36" s="49"/>
      <c r="DM36" s="30"/>
      <c r="DN36" s="49" t="str">
        <f>IF(DM36="","",DM36/SUM(DM$11:DM$100))</f>
        <v/>
      </c>
      <c r="DO36" s="159"/>
      <c r="DQ36" s="49" t="str">
        <f>IF(DP36="","",DP36/SUM(DP$11:DP$100))</f>
        <v/>
      </c>
      <c r="DR36" s="159"/>
      <c r="DS36" s="7" t="s">
        <v>1769</v>
      </c>
      <c r="DU36" s="30">
        <f t="shared" si="31"/>
        <v>388008</v>
      </c>
      <c r="DV36" s="48">
        <f t="shared" si="9"/>
        <v>0.01</v>
      </c>
      <c r="DW36" s="49"/>
      <c r="DX36" s="159">
        <f>ED36+EI36+EL36</f>
        <v>0</v>
      </c>
      <c r="DY36" s="48">
        <f>IF(DX36="","",ROUND(DX36/DS$3,3))</f>
        <v>0</v>
      </c>
      <c r="DZ36" s="48"/>
      <c r="EA36" s="30">
        <v>355495</v>
      </c>
      <c r="EB36" s="49">
        <f t="shared" si="10"/>
        <v>9.7510086744328033E-3</v>
      </c>
      <c r="EC36" s="49">
        <v>0</v>
      </c>
      <c r="ED36" s="4">
        <v>0</v>
      </c>
      <c r="EE36" s="49">
        <f t="shared" si="11"/>
        <v>0</v>
      </c>
      <c r="EF36" s="49">
        <v>0</v>
      </c>
      <c r="EG36" s="30">
        <v>32513</v>
      </c>
      <c r="EH36" s="49">
        <f t="shared" si="12"/>
        <v>3.1157105100247433E-2</v>
      </c>
      <c r="EI36" s="201">
        <v>0</v>
      </c>
      <c r="EK36" s="49" t="str">
        <f t="shared" si="44"/>
        <v/>
      </c>
      <c r="EL36" s="171"/>
      <c r="EM36" s="7"/>
      <c r="EO36" s="30"/>
      <c r="EP36" s="48" t="str">
        <f t="shared" si="29"/>
        <v/>
      </c>
      <c r="ER36" s="2"/>
      <c r="ES36" s="48" t="str">
        <f t="shared" si="30"/>
        <v/>
      </c>
      <c r="EU36" s="30"/>
      <c r="EV36" s="49" t="str">
        <f t="shared" si="14"/>
        <v/>
      </c>
      <c r="EW36" s="49"/>
      <c r="EY36" s="49" t="str">
        <f t="shared" si="15"/>
        <v/>
      </c>
      <c r="EZ36" s="48"/>
      <c r="FA36" s="30"/>
      <c r="FB36" s="49" t="str">
        <f t="shared" si="38"/>
        <v/>
      </c>
      <c r="FC36" s="30"/>
      <c r="FE36" s="49" t="str">
        <f t="shared" si="45"/>
        <v/>
      </c>
      <c r="FF36" s="49"/>
      <c r="FG36" s="7"/>
      <c r="FI36" s="30"/>
      <c r="FJ36" s="48"/>
      <c r="FK36" s="48"/>
      <c r="FL36" s="2"/>
      <c r="FM36" s="48"/>
      <c r="FN36" s="48"/>
      <c r="FO36" s="30"/>
      <c r="FP36" s="49"/>
      <c r="FQ36" s="49"/>
      <c r="FT36" s="50"/>
      <c r="FU36" s="30"/>
      <c r="FV36" s="49"/>
      <c r="FW36" s="49"/>
      <c r="FY36" s="49"/>
      <c r="FZ36" s="49"/>
      <c r="GA36" s="20"/>
      <c r="GB36" s="54"/>
      <c r="GC36" s="54"/>
      <c r="GD36" s="55"/>
      <c r="GE36" s="2"/>
      <c r="GF36" s="56"/>
      <c r="GG36" s="55"/>
      <c r="GH36" s="2"/>
      <c r="GI36" s="57"/>
      <c r="GJ36" s="2"/>
      <c r="GK36" s="2"/>
      <c r="GL36" s="2"/>
      <c r="GM36" s="2"/>
      <c r="GN36" s="58"/>
      <c r="GO36" s="2"/>
      <c r="GP36" s="2"/>
      <c r="GQ36" s="2"/>
      <c r="GR36" s="2"/>
      <c r="GS36" s="2"/>
      <c r="GT36" s="2"/>
      <c r="GU36" s="20"/>
      <c r="GV36" s="54"/>
      <c r="GW36" s="54"/>
      <c r="GX36" s="55"/>
      <c r="GY36" s="2"/>
      <c r="GZ36" s="56"/>
      <c r="HA36" s="55"/>
      <c r="HB36" s="2"/>
      <c r="HC36" s="57"/>
      <c r="HD36" s="2"/>
      <c r="HE36" s="2"/>
      <c r="HF36" s="2"/>
      <c r="HG36" s="2"/>
      <c r="HH36" s="58"/>
      <c r="HI36" s="2"/>
      <c r="HJ36" s="2"/>
      <c r="HK36" s="2"/>
      <c r="HL36" s="2"/>
      <c r="HM36" s="2"/>
      <c r="HN36" s="2"/>
      <c r="HO36" s="20"/>
      <c r="HP36" s="54"/>
      <c r="HQ36" s="54"/>
      <c r="HR36" s="55"/>
      <c r="HS36" s="2"/>
      <c r="HT36" s="56"/>
      <c r="HU36" s="55"/>
      <c r="HV36" s="2"/>
      <c r="HW36" s="57"/>
      <c r="HX36" s="2"/>
      <c r="HY36" s="2"/>
      <c r="HZ36" s="2"/>
      <c r="IA36" s="2"/>
      <c r="IB36" s="58"/>
      <c r="IC36" s="2"/>
      <c r="ID36" s="2"/>
      <c r="IE36" s="2"/>
      <c r="IF36" s="2"/>
      <c r="IG36" s="2"/>
      <c r="IH36" s="2"/>
      <c r="II36" s="20"/>
      <c r="IJ36" s="54"/>
      <c r="IK36" s="54"/>
      <c r="IL36" s="55"/>
      <c r="IM36" s="2"/>
      <c r="IN36" s="56"/>
      <c r="IO36" s="55"/>
      <c r="IP36" s="2"/>
      <c r="IQ36" s="57"/>
      <c r="IR36" s="2"/>
      <c r="IS36" s="2"/>
      <c r="IT36" s="2"/>
      <c r="IU36" s="2"/>
      <c r="IV36" s="58"/>
      <c r="IW36" s="2"/>
      <c r="IX36" s="2"/>
      <c r="IY36" s="2"/>
      <c r="IZ36" s="2"/>
      <c r="JA36" s="2"/>
      <c r="JB36" s="2"/>
    </row>
    <row r="37" spans="1:262" s="4" customFormat="1" ht="13.5" customHeight="1" x14ac:dyDescent="0.2">
      <c r="A37" s="47" t="s">
        <v>1401</v>
      </c>
      <c r="B37" s="2" t="s">
        <v>1402</v>
      </c>
      <c r="C37" s="7" t="s">
        <v>1659</v>
      </c>
      <c r="E37" s="30"/>
      <c r="F37" s="48" t="str">
        <f t="shared" si="18"/>
        <v/>
      </c>
      <c r="G37" s="48" t="str">
        <f t="shared" si="16"/>
        <v/>
      </c>
      <c r="H37" s="2"/>
      <c r="I37" s="48" t="str">
        <f t="shared" si="19"/>
        <v/>
      </c>
      <c r="J37" s="49" t="s">
        <v>286</v>
      </c>
      <c r="K37" s="49"/>
      <c r="L37" s="49"/>
      <c r="M37" s="49"/>
      <c r="P37" s="50"/>
      <c r="Q37" s="30"/>
      <c r="R37" s="49"/>
      <c r="S37" s="49"/>
      <c r="U37" s="49"/>
      <c r="V37" s="49"/>
      <c r="W37" s="7"/>
      <c r="Z37" s="48" t="str">
        <f t="shared" si="20"/>
        <v/>
      </c>
      <c r="AA37" s="48"/>
      <c r="AB37" s="2"/>
      <c r="AC37" s="48" t="str">
        <f t="shared" si="21"/>
        <v/>
      </c>
      <c r="AD37" s="48"/>
      <c r="AE37" s="30"/>
      <c r="AF37" s="49"/>
      <c r="AG37" s="49"/>
      <c r="AH37" s="158"/>
      <c r="AI37" s="49"/>
      <c r="AJ37" s="49"/>
      <c r="AK37" s="30"/>
      <c r="AM37" s="49"/>
      <c r="AO37" s="49"/>
      <c r="AP37" s="49"/>
      <c r="AQ37" s="7"/>
      <c r="AT37" s="48" t="s">
        <v>286</v>
      </c>
      <c r="AU37" s="49"/>
      <c r="AV37" s="2"/>
      <c r="AW37" s="48" t="str">
        <f t="shared" si="1"/>
        <v/>
      </c>
      <c r="AX37" s="49"/>
      <c r="AY37" s="26"/>
      <c r="AZ37" s="48" t="str">
        <f t="shared" si="39"/>
        <v/>
      </c>
      <c r="BA37" s="49"/>
      <c r="BC37" s="48" t="str">
        <f t="shared" si="22"/>
        <v/>
      </c>
      <c r="BD37" s="49"/>
      <c r="BE37" s="7"/>
      <c r="BF37" s="48" t="str">
        <f t="shared" si="23"/>
        <v/>
      </c>
      <c r="BG37" s="49"/>
      <c r="BH37" s="2"/>
      <c r="BI37" s="48" t="str">
        <f t="shared" si="24"/>
        <v/>
      </c>
      <c r="BJ37" s="49"/>
      <c r="BM37" s="30"/>
      <c r="BN37" s="49" t="str">
        <f t="shared" si="17"/>
        <v/>
      </c>
      <c r="BO37" s="49"/>
      <c r="BP37" s="2"/>
      <c r="BQ37" s="48" t="str">
        <f t="shared" si="25"/>
        <v/>
      </c>
      <c r="BR37" s="48"/>
      <c r="BS37" s="26"/>
      <c r="BT37" s="48" t="str">
        <f t="shared" si="32"/>
        <v/>
      </c>
      <c r="BU37" s="49"/>
      <c r="BV37" s="172"/>
      <c r="BW37" s="48" t="str">
        <f t="shared" si="33"/>
        <v/>
      </c>
      <c r="BX37" s="49"/>
      <c r="BY37" s="30"/>
      <c r="BZ37" s="49" t="str">
        <f t="shared" si="26"/>
        <v/>
      </c>
      <c r="CA37" s="49"/>
      <c r="CC37" s="48" t="str">
        <f t="shared" si="34"/>
        <v/>
      </c>
      <c r="CD37" s="49"/>
      <c r="CE37" s="30" t="s">
        <v>1659</v>
      </c>
      <c r="CG37" s="4">
        <v>353269</v>
      </c>
      <c r="CH37" s="49">
        <f t="shared" si="37"/>
        <v>9.5162333765125753E-3</v>
      </c>
      <c r="CI37" s="49"/>
      <c r="CJ37" s="159">
        <f>CP37+CV37</f>
        <v>0</v>
      </c>
      <c r="CK37" s="49">
        <f>CJ37/SUM(CJ$11:CJ$100)</f>
        <v>0</v>
      </c>
      <c r="CL37" s="48"/>
      <c r="CM37" s="26">
        <v>9663</v>
      </c>
      <c r="CN37" s="49">
        <f>CM37/SUM(CM$11:CM$100)</f>
        <v>2.5934182785397792E-4</v>
      </c>
      <c r="CO37" s="49">
        <v>0</v>
      </c>
      <c r="CP37" s="4">
        <v>0</v>
      </c>
      <c r="CQ37" s="49">
        <f>CP37/SUM(CP$11:CP$100)</f>
        <v>0</v>
      </c>
      <c r="CR37" s="49">
        <v>0</v>
      </c>
      <c r="CS37" s="4">
        <v>353269</v>
      </c>
      <c r="CT37" s="49">
        <f>CS37/SUM(CS$11:CS$100)</f>
        <v>9.5162333765125753E-3</v>
      </c>
      <c r="CU37" s="49">
        <v>0</v>
      </c>
      <c r="CV37" s="4">
        <v>0</v>
      </c>
      <c r="CW37" s="49">
        <f>CV37/SUM(CV$11:CV$100)</f>
        <v>0</v>
      </c>
      <c r="CX37" s="49">
        <v>0</v>
      </c>
      <c r="CY37" s="7" t="s">
        <v>1757</v>
      </c>
      <c r="DA37" s="30">
        <f>DG37+DM37+DO37</f>
        <v>285474</v>
      </c>
      <c r="DB37" s="48">
        <f t="shared" si="27"/>
        <v>7.0000000000000001E-3</v>
      </c>
      <c r="DC37" s="49"/>
      <c r="DD37" s="159">
        <f>DJ37+DO37+DR37</f>
        <v>4</v>
      </c>
      <c r="DE37" s="48">
        <f t="shared" si="28"/>
        <v>6.0000000000000001E-3</v>
      </c>
      <c r="DF37" s="48"/>
      <c r="DG37" s="4">
        <v>285474</v>
      </c>
      <c r="DH37" s="49">
        <f t="shared" si="5"/>
        <v>7.4822801241820405E-3</v>
      </c>
      <c r="DI37" s="49">
        <v>0</v>
      </c>
      <c r="DJ37" s="4">
        <v>4</v>
      </c>
      <c r="DK37" s="49">
        <f t="shared" si="6"/>
        <v>6.4829821717990272E-3</v>
      </c>
      <c r="DL37" s="49">
        <v>0</v>
      </c>
      <c r="DM37" s="30">
        <v>0</v>
      </c>
      <c r="DN37" s="49">
        <v>0</v>
      </c>
      <c r="DO37" s="159">
        <v>0</v>
      </c>
      <c r="DP37" s="4">
        <v>0</v>
      </c>
      <c r="DQ37" s="49">
        <v>0</v>
      </c>
      <c r="DR37" s="159">
        <v>0</v>
      </c>
      <c r="DS37" s="7"/>
      <c r="DU37" s="30"/>
      <c r="DV37" s="48" t="str">
        <f t="shared" si="9"/>
        <v/>
      </c>
      <c r="DW37" s="49"/>
      <c r="DX37" s="159"/>
      <c r="DY37" s="48"/>
      <c r="DZ37" s="48"/>
      <c r="EA37" s="30"/>
      <c r="EB37" s="49" t="str">
        <f t="shared" si="10"/>
        <v/>
      </c>
      <c r="EC37" s="51"/>
      <c r="EE37" s="49" t="str">
        <f t="shared" si="11"/>
        <v/>
      </c>
      <c r="EF37" s="51"/>
      <c r="EG37" s="30"/>
      <c r="EH37" s="49" t="str">
        <f t="shared" si="12"/>
        <v/>
      </c>
      <c r="EI37" s="201"/>
      <c r="EK37" s="49" t="str">
        <f t="shared" si="44"/>
        <v/>
      </c>
      <c r="EL37" s="171"/>
      <c r="EM37" s="7"/>
      <c r="EO37" s="30"/>
      <c r="EP37" s="48" t="str">
        <f t="shared" si="29"/>
        <v/>
      </c>
      <c r="ER37" s="2"/>
      <c r="ES37" s="48" t="str">
        <f t="shared" si="30"/>
        <v/>
      </c>
      <c r="EU37" s="30"/>
      <c r="EV37" s="49" t="str">
        <f t="shared" si="14"/>
        <v/>
      </c>
      <c r="EW37" s="49"/>
      <c r="EY37" s="49" t="str">
        <f t="shared" si="15"/>
        <v/>
      </c>
      <c r="EZ37" s="48"/>
      <c r="FA37" s="30"/>
      <c r="FB37" s="49" t="str">
        <f t="shared" si="38"/>
        <v/>
      </c>
      <c r="FC37" s="30"/>
      <c r="FE37" s="49" t="str">
        <f t="shared" si="45"/>
        <v/>
      </c>
      <c r="FF37" s="49"/>
      <c r="FG37" s="7"/>
      <c r="FI37" s="30"/>
      <c r="FJ37" s="48"/>
      <c r="FK37" s="48"/>
      <c r="FL37" s="2"/>
      <c r="FM37" s="48"/>
      <c r="FN37" s="48"/>
      <c r="FO37" s="30"/>
      <c r="FP37" s="49"/>
      <c r="FQ37" s="49"/>
      <c r="FT37" s="50"/>
      <c r="FU37" s="30"/>
      <c r="FV37" s="49"/>
      <c r="FW37" s="49"/>
      <c r="FY37" s="49"/>
      <c r="FZ37" s="49"/>
      <c r="GA37" s="20"/>
      <c r="GB37" s="54"/>
      <c r="GC37" s="54"/>
      <c r="GD37" s="55"/>
      <c r="GE37" s="30"/>
      <c r="GF37" s="30"/>
      <c r="GG37" s="48"/>
      <c r="GH37" s="30"/>
      <c r="GI37" s="57"/>
      <c r="GJ37" s="2"/>
      <c r="GK37" s="2"/>
      <c r="GL37" s="2"/>
      <c r="GM37" s="2"/>
      <c r="GN37" s="58"/>
      <c r="GO37" s="2"/>
      <c r="GP37" s="2"/>
      <c r="GQ37" s="2"/>
      <c r="GR37" s="2"/>
      <c r="GS37" s="2"/>
      <c r="GT37" s="2"/>
      <c r="GU37" s="20"/>
      <c r="GV37" s="54"/>
      <c r="GW37" s="54"/>
      <c r="GX37" s="55"/>
      <c r="GY37" s="30"/>
      <c r="GZ37" s="30"/>
      <c r="HA37" s="48"/>
      <c r="HB37" s="30"/>
      <c r="HC37" s="57"/>
      <c r="HD37" s="2"/>
      <c r="HE37" s="2"/>
      <c r="HF37" s="2"/>
      <c r="HG37" s="2"/>
      <c r="HH37" s="58"/>
      <c r="HI37" s="2"/>
      <c r="HJ37" s="2"/>
      <c r="HK37" s="2"/>
      <c r="HL37" s="2"/>
      <c r="HM37" s="2"/>
      <c r="HN37" s="2"/>
      <c r="HO37" s="20"/>
      <c r="HP37" s="54"/>
      <c r="HQ37" s="54"/>
      <c r="HR37" s="55"/>
      <c r="HS37" s="30"/>
      <c r="HT37" s="30"/>
      <c r="HU37" s="48"/>
      <c r="HV37" s="30"/>
      <c r="HW37" s="57"/>
      <c r="HX37" s="2"/>
      <c r="HY37" s="2"/>
      <c r="HZ37" s="2"/>
      <c r="IA37" s="2"/>
      <c r="IB37" s="58"/>
      <c r="IC37" s="2"/>
      <c r="ID37" s="2"/>
      <c r="IE37" s="2"/>
      <c r="IF37" s="2"/>
      <c r="IG37" s="2"/>
      <c r="IH37" s="2"/>
      <c r="II37" s="20"/>
      <c r="IJ37" s="54"/>
      <c r="IK37" s="54"/>
      <c r="IL37" s="55"/>
      <c r="IM37" s="30"/>
      <c r="IN37" s="30"/>
      <c r="IO37" s="48"/>
      <c r="IP37" s="30"/>
      <c r="IQ37" s="57"/>
      <c r="IR37" s="2"/>
      <c r="IS37" s="2"/>
      <c r="IT37" s="2"/>
      <c r="IU37" s="2"/>
      <c r="IV37" s="58"/>
      <c r="IW37" s="2"/>
      <c r="IX37" s="2"/>
      <c r="IY37" s="2"/>
      <c r="IZ37" s="2"/>
      <c r="JA37" s="2"/>
      <c r="JB37" s="2"/>
    </row>
    <row r="38" spans="1:262" s="4" customFormat="1" ht="13.5" customHeight="1" x14ac:dyDescent="0.2">
      <c r="A38" s="47" t="s">
        <v>1482</v>
      </c>
      <c r="B38" s="2" t="s">
        <v>2281</v>
      </c>
      <c r="C38" s="7" t="s">
        <v>1660</v>
      </c>
      <c r="E38" s="30"/>
      <c r="F38" s="48" t="str">
        <f t="shared" si="18"/>
        <v/>
      </c>
      <c r="G38" s="48" t="str">
        <f t="shared" si="16"/>
        <v/>
      </c>
      <c r="H38" s="2"/>
      <c r="I38" s="48" t="str">
        <f t="shared" si="19"/>
        <v/>
      </c>
      <c r="J38" s="49" t="s">
        <v>286</v>
      </c>
      <c r="K38" s="30"/>
      <c r="L38" s="49"/>
      <c r="M38" s="49"/>
      <c r="P38" s="50"/>
      <c r="Q38" s="30"/>
      <c r="R38" s="49"/>
      <c r="S38" s="49"/>
      <c r="U38" s="49"/>
      <c r="V38" s="49"/>
      <c r="W38" s="7"/>
      <c r="Z38" s="48" t="str">
        <f t="shared" si="20"/>
        <v/>
      </c>
      <c r="AA38" s="48"/>
      <c r="AB38" s="2"/>
      <c r="AC38" s="48" t="str">
        <f t="shared" si="21"/>
        <v/>
      </c>
      <c r="AD38" s="48"/>
      <c r="AE38" s="30"/>
      <c r="AF38" s="49"/>
      <c r="AG38" s="49"/>
      <c r="AJ38" s="50"/>
      <c r="AK38" s="30"/>
      <c r="AM38" s="49"/>
      <c r="AO38" s="49"/>
      <c r="AP38" s="49"/>
      <c r="AQ38" s="7"/>
      <c r="AT38" s="48" t="s">
        <v>286</v>
      </c>
      <c r="AU38" s="48"/>
      <c r="AV38" s="2"/>
      <c r="AW38" s="48" t="str">
        <f t="shared" si="1"/>
        <v/>
      </c>
      <c r="AX38" s="49"/>
      <c r="AY38" s="26"/>
      <c r="AZ38" s="48" t="str">
        <f t="shared" si="39"/>
        <v/>
      </c>
      <c r="BA38" s="48"/>
      <c r="BC38" s="48" t="str">
        <f t="shared" si="22"/>
        <v/>
      </c>
      <c r="BE38" s="7"/>
      <c r="BF38" s="48" t="str">
        <f t="shared" si="23"/>
        <v/>
      </c>
      <c r="BH38" s="2"/>
      <c r="BI38" s="48" t="str">
        <f t="shared" si="24"/>
        <v/>
      </c>
      <c r="BJ38" s="50"/>
      <c r="BM38" s="30"/>
      <c r="BN38" s="49" t="str">
        <f t="shared" si="17"/>
        <v/>
      </c>
      <c r="BO38" s="48"/>
      <c r="BP38" s="2"/>
      <c r="BQ38" s="48" t="str">
        <f t="shared" si="25"/>
        <v/>
      </c>
      <c r="BR38" s="48"/>
      <c r="BS38" s="26"/>
      <c r="BT38" s="48" t="str">
        <f t="shared" si="32"/>
        <v/>
      </c>
      <c r="BU38" s="49"/>
      <c r="BV38" s="172"/>
      <c r="BW38" s="48" t="str">
        <f t="shared" si="33"/>
        <v/>
      </c>
      <c r="BX38" s="49"/>
      <c r="BY38" s="30"/>
      <c r="BZ38" s="49" t="str">
        <f t="shared" si="26"/>
        <v/>
      </c>
      <c r="CA38" s="49"/>
      <c r="CC38" s="48" t="str">
        <f t="shared" si="34"/>
        <v/>
      </c>
      <c r="CD38" s="49"/>
      <c r="CE38" s="30"/>
      <c r="CH38" s="49" t="str">
        <f t="shared" si="37"/>
        <v/>
      </c>
      <c r="CI38" s="48"/>
      <c r="CJ38" s="2"/>
      <c r="CK38" s="48" t="str">
        <f>IF(CJ38="","",ROUND(CJ38/CE$3,3))</f>
        <v/>
      </c>
      <c r="CL38" s="48"/>
      <c r="CM38" s="26"/>
      <c r="CN38" s="49"/>
      <c r="CO38" s="49"/>
      <c r="CQ38" s="49"/>
      <c r="CR38" s="49"/>
      <c r="CT38" s="49"/>
      <c r="CU38" s="49"/>
      <c r="CW38" s="49"/>
      <c r="CX38" s="49"/>
      <c r="CY38" s="7" t="s">
        <v>1660</v>
      </c>
      <c r="DA38" s="30">
        <f>DG38+DM38+DO38</f>
        <v>115066</v>
      </c>
      <c r="DB38" s="48">
        <f t="shared" si="27"/>
        <v>3.0000000000000001E-3</v>
      </c>
      <c r="DC38" s="49"/>
      <c r="DD38" s="159">
        <f>DJ38+DO38+DR38</f>
        <v>0</v>
      </c>
      <c r="DE38" s="48">
        <f t="shared" si="28"/>
        <v>0</v>
      </c>
      <c r="DF38" s="48"/>
      <c r="DG38" s="4">
        <v>115066</v>
      </c>
      <c r="DH38" s="49">
        <f t="shared" si="5"/>
        <v>3.0158825138861356E-3</v>
      </c>
      <c r="DI38" s="49">
        <v>0</v>
      </c>
      <c r="DJ38" s="4">
        <v>0</v>
      </c>
      <c r="DK38" s="49">
        <f t="shared" si="6"/>
        <v>0</v>
      </c>
      <c r="DL38" s="49">
        <v>0</v>
      </c>
      <c r="DM38" s="30">
        <v>0</v>
      </c>
      <c r="DN38" s="49">
        <v>0</v>
      </c>
      <c r="DO38" s="159">
        <v>0</v>
      </c>
      <c r="DP38" s="4">
        <v>0</v>
      </c>
      <c r="DQ38" s="49">
        <v>0</v>
      </c>
      <c r="DR38" s="159">
        <v>0</v>
      </c>
      <c r="DS38" s="7"/>
      <c r="DU38" s="30"/>
      <c r="DV38" s="48" t="str">
        <f t="shared" si="9"/>
        <v/>
      </c>
      <c r="DW38" s="48"/>
      <c r="DX38" s="159"/>
      <c r="DY38" s="48"/>
      <c r="DZ38" s="48"/>
      <c r="EA38" s="30"/>
      <c r="EB38" s="49" t="str">
        <f t="shared" si="10"/>
        <v/>
      </c>
      <c r="EC38" s="51"/>
      <c r="EE38" s="49" t="str">
        <f t="shared" si="11"/>
        <v/>
      </c>
      <c r="EF38" s="51"/>
      <c r="EG38" s="30"/>
      <c r="EH38" s="49" t="str">
        <f t="shared" si="12"/>
        <v/>
      </c>
      <c r="EI38" s="201"/>
      <c r="EK38" s="49" t="str">
        <f t="shared" si="44"/>
        <v/>
      </c>
      <c r="EL38" s="171"/>
      <c r="EM38" s="7"/>
      <c r="EO38" s="30"/>
      <c r="EP38" s="48" t="str">
        <f t="shared" si="29"/>
        <v/>
      </c>
      <c r="ER38" s="2"/>
      <c r="ES38" s="48" t="str">
        <f t="shared" si="30"/>
        <v/>
      </c>
      <c r="EU38" s="30"/>
      <c r="EV38" s="49" t="str">
        <f t="shared" si="14"/>
        <v/>
      </c>
      <c r="EW38" s="48"/>
      <c r="EY38" s="49" t="str">
        <f t="shared" si="15"/>
        <v/>
      </c>
      <c r="EZ38" s="48"/>
      <c r="FA38" s="30"/>
      <c r="FB38" s="49" t="str">
        <f t="shared" si="38"/>
        <v/>
      </c>
      <c r="FC38" s="30"/>
      <c r="FE38" s="49" t="str">
        <f t="shared" si="45"/>
        <v/>
      </c>
      <c r="FF38" s="49"/>
      <c r="FG38" s="7"/>
      <c r="FI38" s="30"/>
      <c r="FJ38" s="48"/>
      <c r="FK38" s="48"/>
      <c r="FL38" s="2"/>
      <c r="FM38" s="48"/>
      <c r="FN38" s="48"/>
      <c r="FO38" s="30"/>
      <c r="FP38" s="49"/>
      <c r="FQ38" s="49"/>
      <c r="FT38" s="50"/>
      <c r="FU38" s="30"/>
      <c r="FV38" s="49"/>
      <c r="FW38" s="49"/>
      <c r="FY38" s="49"/>
      <c r="FZ38" s="49"/>
      <c r="GA38" s="20"/>
      <c r="GB38" s="54"/>
      <c r="GC38" s="54"/>
      <c r="GD38" s="55"/>
      <c r="GE38" s="2"/>
      <c r="GF38" s="56"/>
      <c r="GG38" s="55"/>
      <c r="GH38" s="2"/>
      <c r="GI38" s="57"/>
      <c r="GJ38" s="2"/>
      <c r="GK38" s="2"/>
      <c r="GL38" s="2"/>
      <c r="GM38" s="2"/>
      <c r="GN38" s="58"/>
      <c r="GO38" s="2"/>
      <c r="GP38" s="2"/>
      <c r="GQ38" s="2"/>
      <c r="GR38" s="2"/>
      <c r="GS38" s="2"/>
      <c r="GT38" s="2"/>
      <c r="GU38" s="20"/>
      <c r="GV38" s="54"/>
      <c r="GW38" s="54"/>
      <c r="GX38" s="55"/>
      <c r="GY38" s="2"/>
      <c r="GZ38" s="56"/>
      <c r="HA38" s="55"/>
      <c r="HB38" s="2"/>
      <c r="HC38" s="57"/>
      <c r="HD38" s="2"/>
      <c r="HE38" s="2"/>
      <c r="HF38" s="2"/>
      <c r="HG38" s="2"/>
      <c r="HH38" s="58"/>
      <c r="HI38" s="2"/>
      <c r="HJ38" s="2"/>
      <c r="HK38" s="2"/>
      <c r="HL38" s="2"/>
      <c r="HM38" s="2"/>
      <c r="HN38" s="2"/>
      <c r="HO38" s="20"/>
      <c r="HP38" s="54"/>
      <c r="HQ38" s="54"/>
      <c r="HR38" s="55"/>
      <c r="HS38" s="2"/>
      <c r="HT38" s="56"/>
      <c r="HU38" s="55"/>
      <c r="HV38" s="2"/>
      <c r="HW38" s="57"/>
      <c r="HX38" s="2"/>
      <c r="HY38" s="2"/>
      <c r="HZ38" s="2"/>
      <c r="IA38" s="2"/>
      <c r="IB38" s="58"/>
      <c r="IC38" s="2"/>
      <c r="ID38" s="2"/>
      <c r="IE38" s="2"/>
      <c r="IF38" s="2"/>
      <c r="IG38" s="2"/>
      <c r="IH38" s="2"/>
      <c r="II38" s="20"/>
      <c r="IJ38" s="54"/>
      <c r="IK38" s="54"/>
      <c r="IL38" s="55"/>
      <c r="IM38" s="2"/>
      <c r="IN38" s="56"/>
      <c r="IO38" s="55"/>
      <c r="IP38" s="2"/>
      <c r="IQ38" s="57"/>
      <c r="IR38" s="2"/>
      <c r="IS38" s="2"/>
      <c r="IT38" s="2"/>
      <c r="IU38" s="2"/>
      <c r="IV38" s="58"/>
      <c r="IW38" s="2"/>
      <c r="IX38" s="2"/>
      <c r="IY38" s="2"/>
      <c r="IZ38" s="2"/>
      <c r="JA38" s="2"/>
      <c r="JB38" s="2"/>
    </row>
    <row r="39" spans="1:262" s="4" customFormat="1" ht="13.5" customHeight="1" x14ac:dyDescent="0.2">
      <c r="A39" s="47" t="s">
        <v>1483</v>
      </c>
      <c r="B39" s="2" t="s">
        <v>2282</v>
      </c>
      <c r="C39" s="7" t="s">
        <v>1661</v>
      </c>
      <c r="E39" s="30"/>
      <c r="F39" s="48" t="str">
        <f t="shared" si="18"/>
        <v/>
      </c>
      <c r="G39" s="48" t="str">
        <f t="shared" si="16"/>
        <v/>
      </c>
      <c r="H39" s="2"/>
      <c r="I39" s="48" t="str">
        <f t="shared" si="19"/>
        <v/>
      </c>
      <c r="J39" s="49" t="s">
        <v>286</v>
      </c>
      <c r="K39" s="30"/>
      <c r="L39" s="49"/>
      <c r="M39" s="49"/>
      <c r="P39" s="50"/>
      <c r="Q39" s="30"/>
      <c r="R39" s="49"/>
      <c r="S39" s="49"/>
      <c r="U39" s="49"/>
      <c r="V39" s="49"/>
      <c r="W39" s="7"/>
      <c r="Z39" s="48" t="str">
        <f t="shared" si="20"/>
        <v/>
      </c>
      <c r="AA39" s="48"/>
      <c r="AB39" s="2"/>
      <c r="AC39" s="48" t="str">
        <f t="shared" si="21"/>
        <v/>
      </c>
      <c r="AD39" s="48"/>
      <c r="AE39" s="30"/>
      <c r="AF39" s="49"/>
      <c r="AG39" s="49"/>
      <c r="AJ39" s="50"/>
      <c r="AK39" s="30"/>
      <c r="AM39" s="49"/>
      <c r="AO39" s="49"/>
      <c r="AP39" s="49"/>
      <c r="AQ39" s="7"/>
      <c r="AT39" s="48" t="s">
        <v>286</v>
      </c>
      <c r="AU39" s="48"/>
      <c r="AV39" s="2"/>
      <c r="AW39" s="48" t="str">
        <f t="shared" si="1"/>
        <v/>
      </c>
      <c r="AX39" s="49"/>
      <c r="AY39" s="26"/>
      <c r="AZ39" s="48" t="str">
        <f t="shared" si="39"/>
        <v/>
      </c>
      <c r="BA39" s="48"/>
      <c r="BC39" s="48" t="str">
        <f t="shared" si="22"/>
        <v/>
      </c>
      <c r="BE39" s="7"/>
      <c r="BF39" s="48" t="str">
        <f t="shared" si="23"/>
        <v/>
      </c>
      <c r="BH39" s="2"/>
      <c r="BI39" s="48" t="str">
        <f t="shared" si="24"/>
        <v/>
      </c>
      <c r="BJ39" s="50"/>
      <c r="BM39" s="30"/>
      <c r="BN39" s="49" t="str">
        <f t="shared" si="17"/>
        <v/>
      </c>
      <c r="BO39" s="48"/>
      <c r="BP39" s="2"/>
      <c r="BQ39" s="48" t="str">
        <f t="shared" si="25"/>
        <v/>
      </c>
      <c r="BR39" s="48"/>
      <c r="BS39" s="26"/>
      <c r="BT39" s="48" t="str">
        <f t="shared" si="32"/>
        <v/>
      </c>
      <c r="BU39" s="50"/>
      <c r="BV39" s="172"/>
      <c r="BW39" s="48" t="str">
        <f t="shared" si="33"/>
        <v/>
      </c>
      <c r="BX39" s="50"/>
      <c r="BY39" s="30"/>
      <c r="BZ39" s="49" t="str">
        <f t="shared" si="26"/>
        <v/>
      </c>
      <c r="CA39" s="50"/>
      <c r="CC39" s="48" t="str">
        <f t="shared" si="34"/>
        <v/>
      </c>
      <c r="CD39" s="50"/>
      <c r="CE39" s="30"/>
      <c r="CH39" s="49" t="str">
        <f t="shared" si="37"/>
        <v/>
      </c>
      <c r="CI39" s="48"/>
      <c r="CJ39" s="2"/>
      <c r="CK39" s="48" t="str">
        <f>IF(CJ39="","",ROUND(CJ39/CE$3,3))</f>
        <v/>
      </c>
      <c r="CL39" s="48"/>
      <c r="CM39" s="26"/>
      <c r="CN39" s="49"/>
      <c r="CO39" s="49"/>
      <c r="CQ39" s="49"/>
      <c r="CR39" s="49"/>
      <c r="CT39" s="49"/>
      <c r="CU39" s="49"/>
      <c r="CW39" s="49"/>
      <c r="CX39" s="49"/>
      <c r="CY39" s="7"/>
      <c r="DA39" s="30"/>
      <c r="DB39" s="48" t="str">
        <f t="shared" si="27"/>
        <v/>
      </c>
      <c r="DC39" s="48"/>
      <c r="DD39" s="2"/>
      <c r="DE39" s="48" t="str">
        <f t="shared" si="28"/>
        <v/>
      </c>
      <c r="DF39" s="48"/>
      <c r="DH39" s="49" t="str">
        <f t="shared" si="5"/>
        <v/>
      </c>
      <c r="DI39" s="49"/>
      <c r="DK39" s="49" t="str">
        <f t="shared" si="6"/>
        <v/>
      </c>
      <c r="DL39" s="49"/>
      <c r="DM39" s="30"/>
      <c r="DN39" s="49" t="str">
        <f t="shared" ref="DN39:DN47" si="46">IF(DM39="","",DM39/SUM(DM$11:DM$100))</f>
        <v/>
      </c>
      <c r="DQ39" s="49" t="str">
        <f>IF(DP39="","",DP39/SUM(DP$11:DP$100))</f>
        <v/>
      </c>
      <c r="DS39" s="7"/>
      <c r="DU39" s="30"/>
      <c r="DV39" s="48" t="str">
        <f t="shared" si="9"/>
        <v/>
      </c>
      <c r="DW39" s="48"/>
      <c r="DX39" s="2"/>
      <c r="DY39" s="48" t="str">
        <f t="shared" ref="DY39:DY44" si="47">IF(DX39="","",ROUND(DX39/DS$3,3))</f>
        <v/>
      </c>
      <c r="EA39" s="30"/>
      <c r="EB39" s="49" t="str">
        <f t="shared" si="10"/>
        <v/>
      </c>
      <c r="EC39" s="51"/>
      <c r="EE39" s="49" t="str">
        <f t="shared" si="11"/>
        <v/>
      </c>
      <c r="EF39" s="51"/>
      <c r="EG39" s="30"/>
      <c r="EH39" s="49" t="str">
        <f t="shared" si="12"/>
        <v/>
      </c>
      <c r="EI39" s="201"/>
      <c r="EK39" s="49" t="str">
        <f t="shared" si="44"/>
        <v/>
      </c>
      <c r="EL39" s="171"/>
      <c r="EM39" s="7" t="s">
        <v>1777</v>
      </c>
      <c r="EO39" s="30">
        <f>EU39+FA39+FD39</f>
        <v>3006094</v>
      </c>
      <c r="EP39" s="48">
        <f t="shared" si="29"/>
        <v>8.5999999999999993E-2</v>
      </c>
      <c r="EQ39" s="30">
        <f>EO39-DU39</f>
        <v>3006094</v>
      </c>
      <c r="ER39" s="159">
        <f>EX39+FC39+FF39</f>
        <v>39</v>
      </c>
      <c r="ES39" s="48">
        <f t="shared" si="30"/>
        <v>6.2E-2</v>
      </c>
      <c r="ET39" s="4">
        <f>ER39-DX39</f>
        <v>39</v>
      </c>
      <c r="EU39" s="30">
        <v>2824065</v>
      </c>
      <c r="EV39" s="49">
        <f t="shared" si="14"/>
        <v>8.3062491821518231E-2</v>
      </c>
      <c r="EW39" s="49">
        <v>0</v>
      </c>
      <c r="EX39" s="4">
        <v>37</v>
      </c>
      <c r="EY39" s="49">
        <f t="shared" si="15"/>
        <v>5.9967585089141004E-2</v>
      </c>
      <c r="EZ39" s="48">
        <v>0</v>
      </c>
      <c r="FA39" s="30">
        <v>180674</v>
      </c>
      <c r="FB39" s="49">
        <f t="shared" si="38"/>
        <v>0.1839244976469139</v>
      </c>
      <c r="FC39" s="30">
        <v>2</v>
      </c>
      <c r="FD39" s="4">
        <v>1355</v>
      </c>
      <c r="FE39" s="49">
        <f t="shared" si="45"/>
        <v>1.870616820365564E-2</v>
      </c>
      <c r="FF39" s="49">
        <v>0</v>
      </c>
      <c r="FG39" s="7"/>
      <c r="FI39" s="30"/>
      <c r="FJ39" s="48"/>
      <c r="FK39" s="48"/>
      <c r="FL39" s="2"/>
      <c r="FM39" s="48"/>
      <c r="FN39" s="48"/>
      <c r="FO39" s="30"/>
      <c r="FP39" s="49"/>
      <c r="FQ39" s="49"/>
      <c r="FT39" s="50"/>
      <c r="FU39" s="30"/>
      <c r="FV39" s="49"/>
      <c r="FW39" s="49"/>
      <c r="FY39" s="49"/>
      <c r="FZ39" s="49"/>
      <c r="GA39" s="20"/>
      <c r="GB39" s="54"/>
      <c r="GC39" s="54"/>
      <c r="GD39" s="55"/>
      <c r="GE39" s="2"/>
      <c r="GF39" s="56"/>
      <c r="GG39" s="55"/>
      <c r="GH39" s="2"/>
      <c r="GI39" s="57"/>
      <c r="GJ39" s="2"/>
      <c r="GK39" s="2"/>
      <c r="GL39" s="2"/>
      <c r="GM39" s="2"/>
      <c r="GN39" s="58"/>
      <c r="GO39" s="2"/>
      <c r="GP39" s="2"/>
      <c r="GQ39" s="2"/>
      <c r="GR39" s="2"/>
      <c r="GS39" s="2"/>
      <c r="GT39" s="2"/>
      <c r="GU39" s="20"/>
      <c r="GV39" s="54"/>
      <c r="GW39" s="54"/>
      <c r="GX39" s="55"/>
      <c r="GY39" s="2"/>
      <c r="GZ39" s="56"/>
      <c r="HA39" s="55"/>
      <c r="HB39" s="2"/>
      <c r="HC39" s="57"/>
      <c r="HD39" s="2"/>
      <c r="HE39" s="2"/>
      <c r="HF39" s="2"/>
      <c r="HG39" s="2"/>
      <c r="HH39" s="58"/>
      <c r="HI39" s="2"/>
      <c r="HJ39" s="2"/>
      <c r="HK39" s="2"/>
      <c r="HL39" s="2"/>
      <c r="HM39" s="2"/>
      <c r="HN39" s="2"/>
      <c r="HO39" s="20"/>
      <c r="HP39" s="54"/>
      <c r="HQ39" s="54"/>
      <c r="HR39" s="55"/>
      <c r="HS39" s="2"/>
      <c r="HT39" s="56"/>
      <c r="HU39" s="55"/>
      <c r="HV39" s="2"/>
      <c r="HW39" s="57"/>
      <c r="HX39" s="2"/>
      <c r="HY39" s="2"/>
      <c r="HZ39" s="2"/>
      <c r="IA39" s="2"/>
      <c r="IB39" s="58"/>
      <c r="IC39" s="2"/>
      <c r="ID39" s="2"/>
      <c r="IE39" s="2"/>
      <c r="IF39" s="2"/>
      <c r="IG39" s="2"/>
      <c r="IH39" s="2"/>
      <c r="II39" s="20"/>
      <c r="IJ39" s="54"/>
      <c r="IK39" s="54"/>
      <c r="IL39" s="55"/>
      <c r="IM39" s="2"/>
      <c r="IN39" s="56"/>
      <c r="IO39" s="55"/>
      <c r="IP39" s="2"/>
      <c r="IQ39" s="57"/>
      <c r="IR39" s="2"/>
      <c r="IS39" s="2"/>
      <c r="IT39" s="2"/>
      <c r="IU39" s="2"/>
      <c r="IV39" s="58"/>
      <c r="IW39" s="2"/>
      <c r="IX39" s="2"/>
      <c r="IY39" s="2"/>
      <c r="IZ39" s="2"/>
      <c r="JA39" s="2"/>
      <c r="JB39" s="2"/>
    </row>
    <row r="40" spans="1:262" s="4" customFormat="1" ht="13.5" customHeight="1" x14ac:dyDescent="0.2">
      <c r="A40" s="47" t="s">
        <v>1396</v>
      </c>
      <c r="B40" s="2" t="s">
        <v>2283</v>
      </c>
      <c r="C40" s="7" t="s">
        <v>1662</v>
      </c>
      <c r="E40" s="30"/>
      <c r="F40" s="48" t="str">
        <f t="shared" si="18"/>
        <v/>
      </c>
      <c r="G40" s="48" t="str">
        <f t="shared" si="16"/>
        <v/>
      </c>
      <c r="H40" s="2"/>
      <c r="I40" s="48" t="str">
        <f t="shared" si="19"/>
        <v/>
      </c>
      <c r="J40" s="49" t="s">
        <v>286</v>
      </c>
      <c r="K40" s="30"/>
      <c r="L40" s="49"/>
      <c r="M40" s="49"/>
      <c r="P40" s="50"/>
      <c r="Q40" s="30"/>
      <c r="R40" s="49"/>
      <c r="S40" s="49"/>
      <c r="U40" s="49"/>
      <c r="V40" s="49"/>
      <c r="W40" s="7"/>
      <c r="Z40" s="48" t="str">
        <f t="shared" si="20"/>
        <v/>
      </c>
      <c r="AA40" s="48"/>
      <c r="AB40" s="2"/>
      <c r="AC40" s="48" t="str">
        <f t="shared" si="21"/>
        <v/>
      </c>
      <c r="AD40" s="48"/>
      <c r="AE40" s="30"/>
      <c r="AF40" s="49"/>
      <c r="AG40" s="49"/>
      <c r="AJ40" s="50"/>
      <c r="AK40" s="30"/>
      <c r="AM40" s="49"/>
      <c r="AO40" s="49"/>
      <c r="AP40" s="49"/>
      <c r="AQ40" s="7"/>
      <c r="AT40" s="48" t="s">
        <v>286</v>
      </c>
      <c r="AU40" s="48"/>
      <c r="AV40" s="2"/>
      <c r="AW40" s="48" t="str">
        <f t="shared" si="1"/>
        <v/>
      </c>
      <c r="AX40" s="49"/>
      <c r="AY40" s="26"/>
      <c r="AZ40" s="48" t="str">
        <f t="shared" si="39"/>
        <v/>
      </c>
      <c r="BA40" s="48"/>
      <c r="BC40" s="48" t="str">
        <f t="shared" si="22"/>
        <v/>
      </c>
      <c r="BE40" s="7"/>
      <c r="BF40" s="48" t="str">
        <f t="shared" si="23"/>
        <v/>
      </c>
      <c r="BH40" s="2"/>
      <c r="BI40" s="48" t="str">
        <f t="shared" si="24"/>
        <v/>
      </c>
      <c r="BJ40" s="50"/>
      <c r="BM40" s="30"/>
      <c r="BN40" s="49" t="str">
        <f t="shared" si="17"/>
        <v/>
      </c>
      <c r="BO40" s="48"/>
      <c r="BP40" s="2"/>
      <c r="BQ40" s="48" t="str">
        <f t="shared" si="25"/>
        <v/>
      </c>
      <c r="BR40" s="48"/>
      <c r="BS40" s="26"/>
      <c r="BT40" s="48" t="str">
        <f t="shared" si="32"/>
        <v/>
      </c>
      <c r="BU40" s="50"/>
      <c r="BV40" s="172"/>
      <c r="BW40" s="48" t="str">
        <f t="shared" si="33"/>
        <v/>
      </c>
      <c r="BX40" s="50"/>
      <c r="BY40" s="30"/>
      <c r="BZ40" s="49" t="str">
        <f t="shared" si="26"/>
        <v/>
      </c>
      <c r="CA40" s="50"/>
      <c r="CC40" s="48" t="str">
        <f t="shared" si="34"/>
        <v/>
      </c>
      <c r="CD40" s="50"/>
      <c r="CE40" s="30" t="s">
        <v>1662</v>
      </c>
      <c r="CG40" s="4">
        <v>1443725</v>
      </c>
      <c r="CH40" s="49">
        <f t="shared" si="37"/>
        <v>3.8890545254482045E-2</v>
      </c>
      <c r="CI40" s="49"/>
      <c r="CJ40" s="159">
        <f>CP40+CV40</f>
        <v>0</v>
      </c>
      <c r="CK40" s="49">
        <f>CJ40/SUM(CJ$11:CJ$100)</f>
        <v>0</v>
      </c>
      <c r="CL40" s="48"/>
      <c r="CM40" s="26">
        <v>1487287</v>
      </c>
      <c r="CN40" s="49">
        <f>CM40/SUM(CM$11:CM$100)</f>
        <v>3.9916767993734788E-2</v>
      </c>
      <c r="CO40" s="49">
        <v>0</v>
      </c>
      <c r="CP40" s="4">
        <v>0</v>
      </c>
      <c r="CQ40" s="49">
        <f>CP40/SUM(CP$11:CP$100)</f>
        <v>0</v>
      </c>
      <c r="CR40" s="49">
        <v>0</v>
      </c>
      <c r="CS40" s="4">
        <v>1443725</v>
      </c>
      <c r="CT40" s="49">
        <f>CS40/SUM(CS$11:CS$100)</f>
        <v>3.8890545254482045E-2</v>
      </c>
      <c r="CU40" s="49">
        <v>0</v>
      </c>
      <c r="CV40" s="4">
        <v>0</v>
      </c>
      <c r="CW40" s="49">
        <f>CV40/SUM(CV$11:CV$100)</f>
        <v>0</v>
      </c>
      <c r="CX40" s="49">
        <v>0</v>
      </c>
      <c r="CY40" s="7" t="s">
        <v>1758</v>
      </c>
      <c r="DA40" s="30">
        <f>DG40+DM40+DO40</f>
        <v>904485</v>
      </c>
      <c r="DB40" s="48">
        <f t="shared" si="27"/>
        <v>2.3E-2</v>
      </c>
      <c r="DC40" s="49"/>
      <c r="DD40" s="159">
        <f>DJ40+DO40+DR40</f>
        <v>17</v>
      </c>
      <c r="DE40" s="48">
        <f t="shared" si="28"/>
        <v>2.7E-2</v>
      </c>
      <c r="DF40" s="48"/>
      <c r="DG40" s="4">
        <v>877052</v>
      </c>
      <c r="DH40" s="49">
        <f t="shared" si="5"/>
        <v>2.2987553148357143E-2</v>
      </c>
      <c r="DI40" s="49">
        <v>0</v>
      </c>
      <c r="DJ40" s="4">
        <v>16</v>
      </c>
      <c r="DK40" s="49">
        <f t="shared" si="6"/>
        <v>2.5931928687196109E-2</v>
      </c>
      <c r="DL40" s="49">
        <v>0</v>
      </c>
      <c r="DM40" s="30">
        <v>27432</v>
      </c>
      <c r="DN40" s="49">
        <f t="shared" si="46"/>
        <v>2.9562925212222188E-2</v>
      </c>
      <c r="DO40" s="4">
        <v>1</v>
      </c>
      <c r="DP40" s="4">
        <v>0</v>
      </c>
      <c r="DQ40" s="49">
        <v>0</v>
      </c>
      <c r="DR40" s="159">
        <v>0</v>
      </c>
      <c r="DS40" s="7" t="s">
        <v>1770</v>
      </c>
      <c r="DU40" s="30">
        <f t="shared" si="31"/>
        <v>1636173</v>
      </c>
      <c r="DV40" s="48">
        <f t="shared" si="9"/>
        <v>4.3999999999999997E-2</v>
      </c>
      <c r="DW40" s="48"/>
      <c r="DX40" s="159">
        <f>ED40+EI40+EL40</f>
        <v>29</v>
      </c>
      <c r="DY40" s="48">
        <f t="shared" si="47"/>
        <v>4.5999999999999999E-2</v>
      </c>
      <c r="DZ40" s="48"/>
      <c r="EA40" s="30">
        <v>1594024</v>
      </c>
      <c r="EB40" s="49">
        <f t="shared" si="10"/>
        <v>4.372309554636232E-2</v>
      </c>
      <c r="EC40" s="49">
        <v>0</v>
      </c>
      <c r="ED40" s="4">
        <v>28</v>
      </c>
      <c r="EE40" s="49">
        <f t="shared" si="11"/>
        <v>4.5380875202593193E-2</v>
      </c>
      <c r="EF40" s="49">
        <v>0</v>
      </c>
      <c r="EG40" s="30">
        <v>42149</v>
      </c>
      <c r="EH40" s="49">
        <f t="shared" si="12"/>
        <v>4.039125343309842E-2</v>
      </c>
      <c r="EI40" s="201">
        <v>1</v>
      </c>
      <c r="EJ40" s="4">
        <v>0</v>
      </c>
      <c r="EK40" s="49">
        <v>0</v>
      </c>
      <c r="EL40" s="171">
        <v>0</v>
      </c>
      <c r="EM40" s="7"/>
      <c r="EO40" s="30"/>
      <c r="EP40" s="48" t="str">
        <f t="shared" si="29"/>
        <v/>
      </c>
      <c r="ER40" s="2"/>
      <c r="ES40" s="48" t="str">
        <f t="shared" si="30"/>
        <v/>
      </c>
      <c r="EU40" s="30"/>
      <c r="EV40" s="49" t="str">
        <f t="shared" si="14"/>
        <v/>
      </c>
      <c r="EW40" s="48"/>
      <c r="EY40" s="49" t="str">
        <f t="shared" si="15"/>
        <v/>
      </c>
      <c r="EZ40" s="48"/>
      <c r="FA40" s="30"/>
      <c r="FB40" s="49" t="str">
        <f t="shared" si="38"/>
        <v/>
      </c>
      <c r="FC40" s="30"/>
      <c r="FE40" s="49" t="str">
        <f t="shared" si="45"/>
        <v/>
      </c>
      <c r="FF40" s="49"/>
      <c r="FG40" s="7"/>
      <c r="FI40" s="30"/>
      <c r="FJ40" s="48"/>
      <c r="FK40" s="48"/>
      <c r="FL40" s="2"/>
      <c r="FM40" s="48"/>
      <c r="FN40" s="48"/>
      <c r="FO40" s="30"/>
      <c r="FP40" s="49"/>
      <c r="FQ40" s="49"/>
      <c r="FT40" s="50"/>
      <c r="FU40" s="30"/>
      <c r="FV40" s="49"/>
      <c r="FW40" s="49"/>
      <c r="FY40" s="49"/>
      <c r="FZ40" s="49"/>
      <c r="GA40" s="20"/>
      <c r="GB40" s="54"/>
      <c r="GC40" s="54"/>
      <c r="GD40" s="55"/>
      <c r="GE40" s="2"/>
      <c r="GF40" s="56"/>
      <c r="GG40" s="55"/>
      <c r="GH40" s="2"/>
      <c r="GI40" s="57"/>
      <c r="GJ40" s="2"/>
      <c r="GK40" s="2"/>
      <c r="GL40" s="2"/>
      <c r="GM40" s="2"/>
      <c r="GN40" s="58"/>
      <c r="GO40" s="2"/>
      <c r="GP40" s="2"/>
      <c r="GQ40" s="2"/>
      <c r="GR40" s="2"/>
      <c r="GS40" s="2"/>
      <c r="GT40" s="2"/>
      <c r="GU40" s="20"/>
      <c r="GV40" s="54"/>
      <c r="GW40" s="54"/>
      <c r="GX40" s="55"/>
      <c r="GY40" s="2"/>
      <c r="GZ40" s="56"/>
      <c r="HA40" s="55"/>
      <c r="HB40" s="2"/>
      <c r="HC40" s="57"/>
      <c r="HD40" s="2"/>
      <c r="HE40" s="2"/>
      <c r="HF40" s="2"/>
      <c r="HG40" s="2"/>
      <c r="HH40" s="58"/>
      <c r="HI40" s="2"/>
      <c r="HJ40" s="2"/>
      <c r="HK40" s="2"/>
      <c r="HL40" s="2"/>
      <c r="HM40" s="2"/>
      <c r="HN40" s="2"/>
      <c r="HO40" s="20"/>
      <c r="HP40" s="54"/>
      <c r="HQ40" s="54"/>
      <c r="HR40" s="55"/>
      <c r="HS40" s="2"/>
      <c r="HT40" s="56"/>
      <c r="HU40" s="55"/>
      <c r="HV40" s="2"/>
      <c r="HW40" s="57"/>
      <c r="HX40" s="2"/>
      <c r="HY40" s="2"/>
      <c r="HZ40" s="2"/>
      <c r="IA40" s="2"/>
      <c r="IB40" s="58"/>
      <c r="IC40" s="2"/>
      <c r="ID40" s="2"/>
      <c r="IE40" s="2"/>
      <c r="IF40" s="2"/>
      <c r="IG40" s="2"/>
      <c r="IH40" s="2"/>
      <c r="II40" s="20"/>
      <c r="IJ40" s="54"/>
      <c r="IK40" s="54"/>
      <c r="IL40" s="55"/>
      <c r="IM40" s="2"/>
      <c r="IN40" s="56"/>
      <c r="IO40" s="55"/>
      <c r="IP40" s="2"/>
      <c r="IQ40" s="57"/>
      <c r="IR40" s="2"/>
      <c r="IS40" s="2"/>
      <c r="IT40" s="2"/>
      <c r="IU40" s="2"/>
      <c r="IV40" s="58"/>
      <c r="IW40" s="2"/>
      <c r="IX40" s="2"/>
      <c r="IY40" s="2"/>
      <c r="IZ40" s="2"/>
      <c r="JA40" s="2"/>
      <c r="JB40" s="2"/>
    </row>
    <row r="41" spans="1:262" s="4" customFormat="1" ht="13.5" customHeight="1" x14ac:dyDescent="0.2">
      <c r="A41" s="47" t="s">
        <v>1484</v>
      </c>
      <c r="B41" s="2" t="s">
        <v>2284</v>
      </c>
      <c r="C41" s="7" t="s">
        <v>1663</v>
      </c>
      <c r="E41" s="30"/>
      <c r="F41" s="48" t="str">
        <f t="shared" si="18"/>
        <v/>
      </c>
      <c r="G41" s="48" t="str">
        <f t="shared" si="16"/>
        <v/>
      </c>
      <c r="H41" s="2"/>
      <c r="I41" s="48" t="str">
        <f t="shared" si="19"/>
        <v/>
      </c>
      <c r="J41" s="49" t="s">
        <v>286</v>
      </c>
      <c r="K41" s="30"/>
      <c r="L41" s="49"/>
      <c r="M41" s="49"/>
      <c r="P41" s="50"/>
      <c r="Q41" s="30"/>
      <c r="R41" s="49"/>
      <c r="S41" s="49"/>
      <c r="U41" s="49"/>
      <c r="V41" s="49"/>
      <c r="W41" s="7"/>
      <c r="Z41" s="48" t="str">
        <f t="shared" si="20"/>
        <v/>
      </c>
      <c r="AA41" s="48"/>
      <c r="AB41" s="2"/>
      <c r="AC41" s="48" t="str">
        <f t="shared" si="21"/>
        <v/>
      </c>
      <c r="AD41" s="48"/>
      <c r="AE41" s="30"/>
      <c r="AF41" s="49"/>
      <c r="AG41" s="49"/>
      <c r="AJ41" s="50"/>
      <c r="AK41" s="30"/>
      <c r="AM41" s="49"/>
      <c r="AO41" s="49"/>
      <c r="AP41" s="49"/>
      <c r="AQ41" s="7"/>
      <c r="AT41" s="48" t="s">
        <v>286</v>
      </c>
      <c r="AU41" s="48"/>
      <c r="AV41" s="2"/>
      <c r="AW41" s="48" t="str">
        <f t="shared" si="1"/>
        <v/>
      </c>
      <c r="AX41" s="49"/>
      <c r="AY41" s="26"/>
      <c r="AZ41" s="48" t="str">
        <f t="shared" si="39"/>
        <v/>
      </c>
      <c r="BA41" s="48"/>
      <c r="BC41" s="48" t="str">
        <f t="shared" si="22"/>
        <v/>
      </c>
      <c r="BE41" s="7"/>
      <c r="BF41" s="48" t="str">
        <f t="shared" si="23"/>
        <v/>
      </c>
      <c r="BH41" s="2"/>
      <c r="BI41" s="48" t="str">
        <f t="shared" si="24"/>
        <v/>
      </c>
      <c r="BJ41" s="50"/>
      <c r="BM41" s="30"/>
      <c r="BN41" s="49" t="str">
        <f t="shared" si="17"/>
        <v/>
      </c>
      <c r="BO41" s="48"/>
      <c r="BP41" s="2"/>
      <c r="BQ41" s="48" t="str">
        <f t="shared" si="25"/>
        <v/>
      </c>
      <c r="BR41" s="48"/>
      <c r="BS41" s="26"/>
      <c r="BT41" s="48" t="str">
        <f t="shared" si="32"/>
        <v/>
      </c>
      <c r="BU41" s="50"/>
      <c r="BV41" s="172"/>
      <c r="BW41" s="48" t="str">
        <f t="shared" si="33"/>
        <v/>
      </c>
      <c r="BX41" s="50"/>
      <c r="BY41" s="30"/>
      <c r="BZ41" s="49" t="str">
        <f t="shared" si="26"/>
        <v/>
      </c>
      <c r="CA41" s="50"/>
      <c r="CC41" s="48" t="str">
        <f t="shared" si="34"/>
        <v/>
      </c>
      <c r="CD41" s="50"/>
      <c r="CE41" s="30"/>
      <c r="CH41" s="49" t="str">
        <f t="shared" si="37"/>
        <v/>
      </c>
      <c r="CI41" s="48"/>
      <c r="CJ41" s="2"/>
      <c r="CK41" s="48" t="str">
        <f>IF(CJ41="","",ROUND(CJ41/CE$3,3))</f>
        <v/>
      </c>
      <c r="CL41" s="48"/>
      <c r="CM41" s="26"/>
      <c r="CN41" s="49"/>
      <c r="CO41" s="49"/>
      <c r="CQ41" s="49"/>
      <c r="CR41" s="49"/>
      <c r="CT41" s="49"/>
      <c r="CU41" s="49"/>
      <c r="CW41" s="49"/>
      <c r="CX41" s="49"/>
      <c r="CY41" s="7"/>
      <c r="DA41" s="30"/>
      <c r="DB41" s="48" t="str">
        <f t="shared" si="27"/>
        <v/>
      </c>
      <c r="DC41" s="48"/>
      <c r="DD41" s="2"/>
      <c r="DE41" s="48" t="str">
        <f t="shared" si="28"/>
        <v/>
      </c>
      <c r="DF41" s="48"/>
      <c r="DH41" s="49" t="str">
        <f t="shared" si="5"/>
        <v/>
      </c>
      <c r="DI41" s="49"/>
      <c r="DK41" s="49" t="str">
        <f t="shared" si="6"/>
        <v/>
      </c>
      <c r="DL41" s="49"/>
      <c r="DM41" s="30"/>
      <c r="DN41" s="49" t="str">
        <f t="shared" si="46"/>
        <v/>
      </c>
      <c r="DQ41" s="49" t="str">
        <f t="shared" ref="DQ41:DQ47" si="48">IF(DP41="","",DP41/SUM(DP$11:DP$100))</f>
        <v/>
      </c>
      <c r="DS41" s="7"/>
      <c r="DU41" s="30"/>
      <c r="DV41" s="48" t="str">
        <f t="shared" si="9"/>
        <v/>
      </c>
      <c r="DW41" s="48"/>
      <c r="DX41" s="2"/>
      <c r="DY41" s="48" t="str">
        <f t="shared" si="47"/>
        <v/>
      </c>
      <c r="DZ41" s="48"/>
      <c r="EA41" s="30"/>
      <c r="EB41" s="49" t="str">
        <f t="shared" si="10"/>
        <v/>
      </c>
      <c r="EC41" s="51"/>
      <c r="EE41" s="49" t="str">
        <f t="shared" si="11"/>
        <v/>
      </c>
      <c r="EF41" s="51"/>
      <c r="EG41" s="30"/>
      <c r="EH41" s="49" t="str">
        <f t="shared" si="12"/>
        <v/>
      </c>
      <c r="EI41" s="201"/>
      <c r="EK41" s="49" t="str">
        <f t="shared" ref="EK41:EK72" si="49">IF(EJ41="","",EJ41/SUM(EJ$11:EJ$100))</f>
        <v/>
      </c>
      <c r="EL41" s="171"/>
      <c r="EM41" s="7" t="s">
        <v>1663</v>
      </c>
      <c r="EO41" s="30">
        <f>EU41+FA41+FD41</f>
        <v>167072</v>
      </c>
      <c r="EP41" s="48">
        <f t="shared" si="29"/>
        <v>5.0000000000000001E-3</v>
      </c>
      <c r="EQ41" s="30">
        <f>EO41-DU41</f>
        <v>167072</v>
      </c>
      <c r="ER41" s="159">
        <f>EX41+FC41+FF41</f>
        <v>6</v>
      </c>
      <c r="ES41" s="48">
        <f t="shared" si="30"/>
        <v>0.01</v>
      </c>
      <c r="ET41" s="4">
        <f>ER41-DX41</f>
        <v>6</v>
      </c>
      <c r="EU41" s="30">
        <v>167072</v>
      </c>
      <c r="EV41" s="49">
        <f t="shared" si="14"/>
        <v>4.9139862692978717E-3</v>
      </c>
      <c r="EW41" s="49">
        <v>0</v>
      </c>
      <c r="EX41" s="4">
        <v>6</v>
      </c>
      <c r="EY41" s="49">
        <f t="shared" si="15"/>
        <v>9.7244732576985422E-3</v>
      </c>
      <c r="EZ41" s="48">
        <v>0</v>
      </c>
      <c r="FA41" s="30">
        <v>0</v>
      </c>
      <c r="FB41" s="49">
        <f t="shared" si="38"/>
        <v>0</v>
      </c>
      <c r="FC41" s="30">
        <v>0</v>
      </c>
      <c r="FD41" s="4">
        <v>0</v>
      </c>
      <c r="FE41" s="49">
        <f t="shared" si="45"/>
        <v>0</v>
      </c>
      <c r="FF41" s="49">
        <v>0</v>
      </c>
      <c r="FG41" s="7"/>
      <c r="FI41" s="30"/>
      <c r="FJ41" s="48"/>
      <c r="FK41" s="48"/>
      <c r="FL41" s="2"/>
      <c r="FM41" s="48"/>
      <c r="FN41" s="48"/>
      <c r="FO41" s="30"/>
      <c r="FP41" s="49"/>
      <c r="FQ41" s="49"/>
      <c r="FT41" s="50"/>
      <c r="FU41" s="30"/>
      <c r="FV41" s="49"/>
      <c r="FW41" s="49"/>
      <c r="FY41" s="49"/>
      <c r="FZ41" s="49"/>
      <c r="GA41" s="20"/>
      <c r="GB41" s="54"/>
      <c r="GC41" s="54"/>
      <c r="GD41" s="55"/>
      <c r="GE41" s="2"/>
      <c r="GF41" s="56"/>
      <c r="GG41" s="55"/>
      <c r="GH41" s="2"/>
      <c r="GI41" s="57"/>
      <c r="GJ41" s="2"/>
      <c r="GK41" s="2"/>
      <c r="GL41" s="2"/>
      <c r="GM41" s="2"/>
      <c r="GN41" s="58"/>
      <c r="GO41" s="2"/>
      <c r="GP41" s="2"/>
      <c r="GQ41" s="2"/>
      <c r="GR41" s="2"/>
      <c r="GS41" s="2"/>
      <c r="GT41" s="2"/>
      <c r="GU41" s="20"/>
      <c r="GV41" s="54"/>
      <c r="GW41" s="54"/>
      <c r="GX41" s="55"/>
      <c r="GY41" s="2"/>
      <c r="GZ41" s="56"/>
      <c r="HA41" s="55"/>
      <c r="HB41" s="2"/>
      <c r="HC41" s="57"/>
      <c r="HD41" s="2"/>
      <c r="HE41" s="2"/>
      <c r="HF41" s="2"/>
      <c r="HG41" s="2"/>
      <c r="HH41" s="58"/>
      <c r="HI41" s="2"/>
      <c r="HJ41" s="2"/>
      <c r="HK41" s="2"/>
      <c r="HL41" s="2"/>
      <c r="HM41" s="2"/>
      <c r="HN41" s="2"/>
      <c r="HO41" s="20"/>
      <c r="HP41" s="54"/>
      <c r="HQ41" s="54"/>
      <c r="HR41" s="55"/>
      <c r="HS41" s="2"/>
      <c r="HT41" s="56"/>
      <c r="HU41" s="55"/>
      <c r="HV41" s="2"/>
      <c r="HW41" s="57"/>
      <c r="HX41" s="2"/>
      <c r="HY41" s="2"/>
      <c r="HZ41" s="2"/>
      <c r="IA41" s="2"/>
      <c r="IB41" s="58"/>
      <c r="IC41" s="2"/>
      <c r="ID41" s="2"/>
      <c r="IE41" s="2"/>
      <c r="IF41" s="2"/>
      <c r="IG41" s="2"/>
      <c r="IH41" s="2"/>
      <c r="II41" s="20"/>
      <c r="IJ41" s="54"/>
      <c r="IK41" s="54"/>
      <c r="IL41" s="55"/>
      <c r="IM41" s="2"/>
      <c r="IN41" s="56"/>
      <c r="IO41" s="55"/>
      <c r="IP41" s="2"/>
      <c r="IQ41" s="57"/>
      <c r="IR41" s="2"/>
      <c r="IS41" s="2"/>
      <c r="IT41" s="2"/>
      <c r="IU41" s="2"/>
      <c r="IV41" s="58"/>
      <c r="IW41" s="2"/>
      <c r="IX41" s="2"/>
      <c r="IY41" s="2"/>
      <c r="IZ41" s="2"/>
      <c r="JA41" s="2"/>
      <c r="JB41" s="2"/>
    </row>
    <row r="42" spans="1:262" s="4" customFormat="1" ht="13.5" customHeight="1" x14ac:dyDescent="0.2">
      <c r="A42" s="47" t="s">
        <v>1485</v>
      </c>
      <c r="B42" s="2" t="s">
        <v>2285</v>
      </c>
      <c r="C42" s="7" t="s">
        <v>1664</v>
      </c>
      <c r="E42" s="30">
        <v>186255</v>
      </c>
      <c r="F42" s="48">
        <f>IF(E42="","",ROUND(E42/C$7,3))</f>
        <v>5.0000000000000001E-3</v>
      </c>
      <c r="G42" s="48">
        <v>0</v>
      </c>
      <c r="H42" s="2">
        <v>1</v>
      </c>
      <c r="I42" s="48">
        <f>IF(H42="","",ROUND(H42/C$3,3))</f>
        <v>2E-3</v>
      </c>
      <c r="J42" s="49">
        <v>0</v>
      </c>
      <c r="K42" s="30"/>
      <c r="L42" s="49"/>
      <c r="M42" s="49"/>
      <c r="P42" s="50"/>
      <c r="Q42" s="30"/>
      <c r="R42" s="49"/>
      <c r="S42" s="49"/>
      <c r="U42" s="49"/>
      <c r="V42" s="49"/>
      <c r="W42" s="7" t="s">
        <v>1664</v>
      </c>
      <c r="Y42" s="4">
        <v>3396012</v>
      </c>
      <c r="Z42" s="48">
        <f t="shared" si="20"/>
        <v>8.6999999999999994E-2</v>
      </c>
      <c r="AA42" s="48"/>
      <c r="AB42" s="2">
        <v>55</v>
      </c>
      <c r="AC42" s="48">
        <f t="shared" si="21"/>
        <v>8.6999999999999994E-2</v>
      </c>
      <c r="AD42" s="48"/>
      <c r="AE42" s="30"/>
      <c r="AF42" s="49"/>
      <c r="AG42" s="49"/>
      <c r="AJ42" s="50"/>
      <c r="AK42" s="30"/>
      <c r="AM42" s="49"/>
      <c r="AO42" s="49"/>
      <c r="AP42" s="49"/>
      <c r="AQ42" s="7"/>
      <c r="AT42" s="48" t="s">
        <v>286</v>
      </c>
      <c r="AU42" s="48"/>
      <c r="AV42" s="2"/>
      <c r="AW42" s="48" t="str">
        <f t="shared" si="1"/>
        <v/>
      </c>
      <c r="AX42" s="49"/>
      <c r="AY42" s="26"/>
      <c r="AZ42" s="48" t="str">
        <f t="shared" si="39"/>
        <v/>
      </c>
      <c r="BA42" s="48"/>
      <c r="BC42" s="48" t="str">
        <f t="shared" si="22"/>
        <v/>
      </c>
      <c r="BE42" s="7"/>
      <c r="BF42" s="48" t="str">
        <f t="shared" si="23"/>
        <v/>
      </c>
      <c r="BH42" s="2"/>
      <c r="BI42" s="48" t="str">
        <f t="shared" si="24"/>
        <v/>
      </c>
      <c r="BJ42" s="50"/>
      <c r="BO42" s="48"/>
      <c r="BP42" s="2"/>
      <c r="BQ42" s="48" t="str">
        <f t="shared" si="25"/>
        <v/>
      </c>
      <c r="BR42" s="48"/>
      <c r="BS42" s="26"/>
      <c r="BT42" s="48" t="str">
        <f t="shared" si="32"/>
        <v/>
      </c>
      <c r="BU42" s="50"/>
      <c r="BV42" s="172"/>
      <c r="BW42" s="48" t="str">
        <f t="shared" si="33"/>
        <v/>
      </c>
      <c r="BX42" s="50"/>
      <c r="BY42" s="30"/>
      <c r="BZ42" s="49" t="str">
        <f t="shared" si="26"/>
        <v/>
      </c>
      <c r="CA42" s="50"/>
      <c r="CC42" s="48" t="str">
        <f t="shared" si="34"/>
        <v/>
      </c>
      <c r="CD42" s="50"/>
      <c r="CE42" s="30"/>
      <c r="CH42" s="49" t="str">
        <f t="shared" si="37"/>
        <v/>
      </c>
      <c r="CI42" s="48"/>
      <c r="CJ42" s="2"/>
      <c r="CK42" s="48" t="str">
        <f>IF(CJ42="","",ROUND(CJ42/CE$3,3))</f>
        <v/>
      </c>
      <c r="CL42" s="48"/>
      <c r="CM42" s="26"/>
      <c r="CN42" s="49"/>
      <c r="CO42" s="49"/>
      <c r="CQ42" s="49"/>
      <c r="CR42" s="49"/>
      <c r="CT42" s="49"/>
      <c r="CU42" s="49"/>
      <c r="CW42" s="49"/>
      <c r="CX42" s="49"/>
      <c r="CY42" s="7"/>
      <c r="DA42" s="30"/>
      <c r="DB42" s="48" t="str">
        <f t="shared" si="27"/>
        <v/>
      </c>
      <c r="DC42" s="48"/>
      <c r="DD42" s="2"/>
      <c r="DE42" s="48" t="str">
        <f t="shared" si="28"/>
        <v/>
      </c>
      <c r="DF42" s="48"/>
      <c r="DH42" s="49" t="str">
        <f t="shared" si="5"/>
        <v/>
      </c>
      <c r="DI42" s="49"/>
      <c r="DK42" s="49" t="str">
        <f t="shared" si="6"/>
        <v/>
      </c>
      <c r="DL42" s="49"/>
      <c r="DM42" s="30"/>
      <c r="DN42" s="49" t="str">
        <f t="shared" si="46"/>
        <v/>
      </c>
      <c r="DQ42" s="49" t="str">
        <f t="shared" si="48"/>
        <v/>
      </c>
      <c r="DS42" s="7"/>
      <c r="DU42" s="30"/>
      <c r="DV42" s="48" t="str">
        <f t="shared" si="9"/>
        <v/>
      </c>
      <c r="DW42" s="48"/>
      <c r="DX42" s="2"/>
      <c r="DY42" s="48" t="str">
        <f t="shared" si="47"/>
        <v/>
      </c>
      <c r="DZ42" s="48"/>
      <c r="EA42" s="30"/>
      <c r="EB42" s="49" t="str">
        <f t="shared" si="10"/>
        <v/>
      </c>
      <c r="EC42" s="51"/>
      <c r="EE42" s="49" t="str">
        <f t="shared" si="11"/>
        <v/>
      </c>
      <c r="EF42" s="51"/>
      <c r="EG42" s="30"/>
      <c r="EH42" s="49" t="str">
        <f t="shared" si="12"/>
        <v/>
      </c>
      <c r="EI42" s="201"/>
      <c r="EK42" s="49" t="str">
        <f t="shared" si="49"/>
        <v/>
      </c>
      <c r="EL42" s="171"/>
      <c r="EM42" s="7"/>
      <c r="EO42" s="30"/>
      <c r="EP42" s="48" t="str">
        <f t="shared" si="29"/>
        <v/>
      </c>
      <c r="ER42" s="2"/>
      <c r="ES42" s="48" t="str">
        <f t="shared" si="30"/>
        <v/>
      </c>
      <c r="EU42" s="30"/>
      <c r="EV42" s="49" t="str">
        <f t="shared" si="14"/>
        <v/>
      </c>
      <c r="EW42" s="48"/>
      <c r="EY42" s="49" t="str">
        <f t="shared" si="15"/>
        <v/>
      </c>
      <c r="EZ42" s="48"/>
      <c r="FA42" s="30"/>
      <c r="FB42" s="49" t="str">
        <f t="shared" si="38"/>
        <v/>
      </c>
      <c r="FC42" s="30"/>
      <c r="FE42" s="49" t="str">
        <f t="shared" si="45"/>
        <v/>
      </c>
      <c r="FF42" s="49"/>
      <c r="FG42" s="7"/>
      <c r="FI42" s="30"/>
      <c r="FJ42" s="48"/>
      <c r="FK42" s="48"/>
      <c r="FL42" s="2"/>
      <c r="FM42" s="48"/>
      <c r="FN42" s="48"/>
      <c r="FO42" s="30"/>
      <c r="FP42" s="49"/>
      <c r="FQ42" s="49"/>
      <c r="FT42" s="50"/>
      <c r="FU42" s="30"/>
      <c r="FV42" s="49"/>
      <c r="FW42" s="49"/>
      <c r="FY42" s="49"/>
      <c r="FZ42" s="49"/>
      <c r="GA42" s="20"/>
      <c r="GB42" s="54"/>
      <c r="GC42" s="54"/>
      <c r="GD42" s="55"/>
      <c r="GE42" s="2"/>
      <c r="GF42" s="56"/>
      <c r="GG42" s="55"/>
      <c r="GH42" s="2"/>
      <c r="GI42" s="57"/>
      <c r="GJ42" s="2"/>
      <c r="GK42" s="2"/>
      <c r="GL42" s="2"/>
      <c r="GM42" s="2"/>
      <c r="GN42" s="58"/>
      <c r="GO42" s="2"/>
      <c r="GP42" s="2"/>
      <c r="GQ42" s="2"/>
      <c r="GR42" s="2"/>
      <c r="GS42" s="2"/>
      <c r="GT42" s="2"/>
      <c r="GU42" s="20"/>
      <c r="GV42" s="54"/>
      <c r="GW42" s="54"/>
      <c r="GX42" s="55"/>
      <c r="GY42" s="2"/>
      <c r="GZ42" s="56"/>
      <c r="HA42" s="55"/>
      <c r="HB42" s="2"/>
      <c r="HC42" s="57"/>
      <c r="HD42" s="2"/>
      <c r="HE42" s="2"/>
      <c r="HF42" s="2"/>
      <c r="HG42" s="2"/>
      <c r="HH42" s="58"/>
      <c r="HI42" s="2"/>
      <c r="HJ42" s="2"/>
      <c r="HK42" s="2"/>
      <c r="HL42" s="2"/>
      <c r="HM42" s="2"/>
      <c r="HN42" s="2"/>
      <c r="HO42" s="20"/>
      <c r="HP42" s="54"/>
      <c r="HQ42" s="54"/>
      <c r="HR42" s="55"/>
      <c r="HS42" s="2"/>
      <c r="HT42" s="56"/>
      <c r="HU42" s="55"/>
      <c r="HV42" s="2"/>
      <c r="HW42" s="57"/>
      <c r="HX42" s="2"/>
      <c r="HY42" s="2"/>
      <c r="HZ42" s="2"/>
      <c r="IA42" s="2"/>
      <c r="IB42" s="58"/>
      <c r="IC42" s="2"/>
      <c r="ID42" s="2"/>
      <c r="IE42" s="2"/>
      <c r="IF42" s="2"/>
      <c r="IG42" s="2"/>
      <c r="IH42" s="2"/>
      <c r="II42" s="20"/>
      <c r="IJ42" s="54"/>
      <c r="IK42" s="54"/>
      <c r="IL42" s="55"/>
      <c r="IM42" s="2"/>
      <c r="IN42" s="56"/>
      <c r="IO42" s="55"/>
      <c r="IP42" s="2"/>
      <c r="IQ42" s="57"/>
      <c r="IR42" s="2"/>
      <c r="IS42" s="2"/>
      <c r="IT42" s="2"/>
      <c r="IU42" s="2"/>
      <c r="IV42" s="58"/>
      <c r="IW42" s="2"/>
      <c r="IX42" s="2"/>
      <c r="IY42" s="2"/>
      <c r="IZ42" s="2"/>
      <c r="JA42" s="2"/>
      <c r="JB42" s="2"/>
    </row>
    <row r="43" spans="1:262" s="4" customFormat="1" ht="13.5" customHeight="1" x14ac:dyDescent="0.2">
      <c r="A43" s="47" t="s">
        <v>1387</v>
      </c>
      <c r="B43" s="2" t="s">
        <v>1388</v>
      </c>
      <c r="C43" s="7" t="s">
        <v>1665</v>
      </c>
      <c r="E43" s="30"/>
      <c r="F43" s="48" t="str">
        <f t="shared" si="18"/>
        <v/>
      </c>
      <c r="G43" s="48" t="str">
        <f t="shared" si="16"/>
        <v/>
      </c>
      <c r="H43" s="2"/>
      <c r="I43" s="48" t="str">
        <f t="shared" si="19"/>
        <v/>
      </c>
      <c r="J43" s="49" t="s">
        <v>286</v>
      </c>
      <c r="K43" s="30"/>
      <c r="L43" s="49"/>
      <c r="M43" s="49"/>
      <c r="P43" s="50"/>
      <c r="Q43" s="30"/>
      <c r="R43" s="49"/>
      <c r="S43" s="49"/>
      <c r="U43" s="49"/>
      <c r="V43" s="49"/>
      <c r="W43" s="7"/>
      <c r="Z43" s="48" t="str">
        <f t="shared" si="20"/>
        <v/>
      </c>
      <c r="AA43" s="48"/>
      <c r="AB43" s="2"/>
      <c r="AC43" s="48" t="str">
        <f t="shared" si="21"/>
        <v/>
      </c>
      <c r="AD43" s="48"/>
      <c r="AE43" s="30"/>
      <c r="AF43" s="49"/>
      <c r="AG43" s="49"/>
      <c r="AJ43" s="50"/>
      <c r="AK43" s="30"/>
      <c r="AM43" s="49"/>
      <c r="AO43" s="49"/>
      <c r="AP43" s="49"/>
      <c r="AQ43" s="7" t="s">
        <v>1665</v>
      </c>
      <c r="AS43" s="4">
        <v>3235248</v>
      </c>
      <c r="AT43" s="48">
        <v>8.4000000000000005E-2</v>
      </c>
      <c r="AU43" s="49"/>
      <c r="AV43" s="159">
        <f>BB43+BH43</f>
        <v>107</v>
      </c>
      <c r="AW43" s="48">
        <f t="shared" ref="AW43:AW74" si="50">IF(AV43="","",ROUND(AV43/AQ$3,3))</f>
        <v>0.17</v>
      </c>
      <c r="AX43" s="49"/>
      <c r="AY43" s="26">
        <v>5083458</v>
      </c>
      <c r="AZ43" s="48">
        <f t="shared" si="39"/>
        <v>0.13100000000000001</v>
      </c>
      <c r="BA43" s="49">
        <v>0</v>
      </c>
      <c r="BB43" s="4">
        <v>96</v>
      </c>
      <c r="BC43" s="48">
        <f t="shared" si="22"/>
        <v>0.20200000000000001</v>
      </c>
      <c r="BD43" s="49">
        <v>0</v>
      </c>
      <c r="BE43" s="7">
        <v>3235248</v>
      </c>
      <c r="BF43" s="48">
        <f t="shared" si="23"/>
        <v>8.4000000000000005E-2</v>
      </c>
      <c r="BG43" s="49">
        <v>0</v>
      </c>
      <c r="BH43" s="2">
        <v>11</v>
      </c>
      <c r="BI43" s="48">
        <f t="shared" si="24"/>
        <v>7.0999999999999994E-2</v>
      </c>
      <c r="BJ43" s="49">
        <v>0</v>
      </c>
      <c r="BK43" s="4" t="s">
        <v>1727</v>
      </c>
      <c r="BM43" s="30">
        <v>3776354</v>
      </c>
      <c r="BN43" s="49">
        <f>IF(BM43="","",BM43/BK$7)</f>
        <v>0.10074468849679806</v>
      </c>
      <c r="BO43" s="48"/>
      <c r="BP43" s="159">
        <f>BV43+CB43</f>
        <v>59</v>
      </c>
      <c r="BQ43" s="48">
        <f t="shared" si="25"/>
        <v>9.4E-2</v>
      </c>
      <c r="BR43" s="48"/>
      <c r="BS43" s="26">
        <v>4038239</v>
      </c>
      <c r="BT43" s="48">
        <f t="shared" si="32"/>
        <v>0.108</v>
      </c>
      <c r="BU43" s="49">
        <v>0</v>
      </c>
      <c r="BV43" s="172">
        <v>39</v>
      </c>
      <c r="BW43" s="48">
        <f t="shared" si="33"/>
        <v>8.2000000000000003E-2</v>
      </c>
      <c r="BX43" s="49">
        <v>0</v>
      </c>
      <c r="BY43" s="30">
        <v>3776354</v>
      </c>
      <c r="BZ43" s="49">
        <f t="shared" si="26"/>
        <v>0.10074468849679806</v>
      </c>
      <c r="CA43" s="49">
        <v>0</v>
      </c>
      <c r="CB43" s="4">
        <v>20</v>
      </c>
      <c r="CC43" s="48">
        <f t="shared" si="34"/>
        <v>0.129</v>
      </c>
      <c r="CD43" s="49">
        <v>0</v>
      </c>
      <c r="CE43" s="30" t="s">
        <v>1665</v>
      </c>
      <c r="CG43" s="4">
        <v>1464301</v>
      </c>
      <c r="CH43" s="49">
        <f t="shared" si="37"/>
        <v>3.9444814148597074E-2</v>
      </c>
      <c r="CI43" s="49"/>
      <c r="CJ43" s="159">
        <f>CP43+CV43</f>
        <v>0</v>
      </c>
      <c r="CK43" s="49">
        <f>CJ43/SUM(CJ$11:CJ$100)</f>
        <v>0</v>
      </c>
      <c r="CL43" s="48"/>
      <c r="CM43" s="26">
        <v>0</v>
      </c>
      <c r="CN43" s="49">
        <f>CM43/SUM(CM$11:CM$100)</f>
        <v>0</v>
      </c>
      <c r="CO43" s="49">
        <v>0</v>
      </c>
      <c r="CP43" s="4">
        <v>0</v>
      </c>
      <c r="CQ43" s="49">
        <f>CP43/SUM(CP$11:CP$100)</f>
        <v>0</v>
      </c>
      <c r="CR43" s="49">
        <v>0</v>
      </c>
      <c r="CS43" s="4">
        <v>1464301</v>
      </c>
      <c r="CT43" s="49">
        <f>CS43/SUM(CS$11:CS$100)</f>
        <v>3.9444814148597074E-2</v>
      </c>
      <c r="CU43" s="49">
        <v>0</v>
      </c>
      <c r="CV43" s="4">
        <v>0</v>
      </c>
      <c r="CW43" s="49">
        <f>CV43/SUM(CV$11:CV$100)</f>
        <v>0</v>
      </c>
      <c r="CX43" s="49">
        <v>0</v>
      </c>
      <c r="CY43" s="7" t="s">
        <v>1759</v>
      </c>
      <c r="DA43" s="30">
        <f>DG43+DM43+DO43</f>
        <v>1767941</v>
      </c>
      <c r="DB43" s="48">
        <f t="shared" si="27"/>
        <v>4.4999999999999998E-2</v>
      </c>
      <c r="DC43" s="49"/>
      <c r="DD43" s="159">
        <f>DJ43+DO43+DR43</f>
        <v>26</v>
      </c>
      <c r="DE43" s="48">
        <f t="shared" si="28"/>
        <v>4.1000000000000002E-2</v>
      </c>
      <c r="DF43" s="48"/>
      <c r="DG43" s="4">
        <v>1747730</v>
      </c>
      <c r="DH43" s="49">
        <f t="shared" ref="DH43:DH74" si="51">IF(DG43="","",DG43/SUM(DG$11:DG$100))</f>
        <v>4.5808043609704134E-2</v>
      </c>
      <c r="DI43" s="49">
        <v>0</v>
      </c>
      <c r="DJ43" s="4">
        <v>26</v>
      </c>
      <c r="DK43" s="49">
        <f t="shared" ref="DK43:DK74" si="52">IF(DJ43="","",DJ43/SUM(DJ$11:DJ$100))</f>
        <v>4.2139384116693678E-2</v>
      </c>
      <c r="DL43" s="49">
        <v>0</v>
      </c>
      <c r="DM43" s="30">
        <v>20211</v>
      </c>
      <c r="DN43" s="49">
        <f t="shared" si="46"/>
        <v>2.1780995970553465E-2</v>
      </c>
      <c r="DO43" s="4">
        <v>0</v>
      </c>
      <c r="DP43" s="4">
        <v>1566</v>
      </c>
      <c r="DQ43" s="49">
        <f t="shared" si="48"/>
        <v>1.9908213727260014E-2</v>
      </c>
      <c r="DR43" s="4">
        <v>0</v>
      </c>
      <c r="DS43" s="7" t="s">
        <v>1771</v>
      </c>
      <c r="DU43" s="30">
        <f t="shared" si="31"/>
        <v>3026865</v>
      </c>
      <c r="DV43" s="48">
        <f t="shared" ref="DV43:DV74" si="53">IF(DU43="","",ROUND(DU43/SUM(DU$11:DU$111),3))</f>
        <v>8.1000000000000003E-2</v>
      </c>
      <c r="DW43" s="48"/>
      <c r="DX43" s="159">
        <f>ED43+EI43+EL43</f>
        <v>60</v>
      </c>
      <c r="DY43" s="48">
        <f t="shared" si="47"/>
        <v>9.5000000000000001E-2</v>
      </c>
      <c r="DZ43" s="48"/>
      <c r="EA43" s="30">
        <v>3024543</v>
      </c>
      <c r="EB43" s="49">
        <f t="shared" ref="EB43:EB74" si="54">IF(EA43="","",EA43/SUM(EA$11:EA$100))</f>
        <v>8.2961349749490182E-2</v>
      </c>
      <c r="EC43" s="49">
        <v>0</v>
      </c>
      <c r="ED43" s="4">
        <v>60</v>
      </c>
      <c r="EE43" s="49">
        <f t="shared" ref="EE43:EE74" si="55">IF(ED43="","",ED43/SUM(ED$11:ED$100))</f>
        <v>9.7244732576985418E-2</v>
      </c>
      <c r="EF43" s="49">
        <v>0</v>
      </c>
      <c r="EG43" s="30">
        <v>0</v>
      </c>
      <c r="EH43" s="49">
        <v>0</v>
      </c>
      <c r="EI43" s="201">
        <v>0</v>
      </c>
      <c r="EJ43" s="4">
        <v>2322</v>
      </c>
      <c r="EK43" s="49">
        <f t="shared" si="49"/>
        <v>3.0985201297054937E-2</v>
      </c>
      <c r="EL43" s="171">
        <v>0</v>
      </c>
      <c r="EM43" s="7" t="s">
        <v>1778</v>
      </c>
      <c r="EO43" s="30">
        <f>EU43+FA43+FD43</f>
        <v>1392398</v>
      </c>
      <c r="EP43" s="48">
        <f t="shared" si="29"/>
        <v>0.04</v>
      </c>
      <c r="EQ43" s="30">
        <f>EO43-DU43</f>
        <v>-1634467</v>
      </c>
      <c r="ER43" s="159">
        <f>EX43+FC43+FF43</f>
        <v>18</v>
      </c>
      <c r="ES43" s="48">
        <f t="shared" si="30"/>
        <v>2.9000000000000001E-2</v>
      </c>
      <c r="ET43" s="4">
        <f>ER43-DX43</f>
        <v>-42</v>
      </c>
      <c r="EU43" s="30">
        <v>1390014</v>
      </c>
      <c r="EV43" s="49">
        <f t="shared" ref="EV43:EV74" si="56">IF(EU43="","",EU43/SUM(EU$11:EU$100))</f>
        <v>4.0883629274395539E-2</v>
      </c>
      <c r="EW43" s="49">
        <v>0</v>
      </c>
      <c r="EX43" s="4">
        <v>18</v>
      </c>
      <c r="EY43" s="49">
        <f t="shared" ref="EY43:EY74" si="57">IF(EX43="","",EX43/SUM(EX$11:EX$100))</f>
        <v>2.9173419773095625E-2</v>
      </c>
      <c r="EZ43" s="48">
        <v>0</v>
      </c>
      <c r="FA43" s="30">
        <v>0</v>
      </c>
      <c r="FB43" s="49">
        <f t="shared" si="38"/>
        <v>0</v>
      </c>
      <c r="FC43" s="30">
        <v>0</v>
      </c>
      <c r="FD43" s="4">
        <v>2384</v>
      </c>
      <c r="FE43" s="49">
        <f t="shared" si="45"/>
        <v>3.2911811806284171E-2</v>
      </c>
      <c r="FF43" s="49">
        <v>0</v>
      </c>
      <c r="FG43" s="7"/>
      <c r="FI43" s="30"/>
      <c r="FJ43" s="48"/>
      <c r="FK43" s="48"/>
      <c r="FL43" s="2"/>
      <c r="FM43" s="48"/>
      <c r="FN43" s="48"/>
      <c r="FO43" s="30"/>
      <c r="FP43" s="49"/>
      <c r="FQ43" s="49"/>
      <c r="FT43" s="50"/>
      <c r="FU43" s="30"/>
      <c r="FV43" s="49"/>
      <c r="FW43" s="49"/>
      <c r="FY43" s="49"/>
      <c r="FZ43" s="49"/>
      <c r="GA43" s="20"/>
      <c r="GB43" s="54"/>
      <c r="GC43" s="54"/>
      <c r="GD43" s="55"/>
      <c r="GE43" s="2"/>
      <c r="GF43" s="56"/>
      <c r="GG43" s="55"/>
      <c r="GH43" s="2"/>
      <c r="GI43" s="57"/>
      <c r="GJ43" s="2"/>
      <c r="GK43" s="2"/>
      <c r="GL43" s="2"/>
      <c r="GM43" s="2"/>
      <c r="GN43" s="58"/>
      <c r="GO43" s="2"/>
      <c r="GP43" s="2"/>
      <c r="GQ43" s="2"/>
      <c r="GR43" s="2"/>
      <c r="GS43" s="2"/>
      <c r="GT43" s="2"/>
      <c r="GU43" s="20"/>
      <c r="GV43" s="54"/>
      <c r="GW43" s="54"/>
      <c r="GX43" s="55"/>
      <c r="GY43" s="2"/>
      <c r="GZ43" s="56"/>
      <c r="HA43" s="55"/>
      <c r="HB43" s="2"/>
      <c r="HC43" s="57"/>
      <c r="HD43" s="2"/>
      <c r="HE43" s="2"/>
      <c r="HF43" s="2"/>
      <c r="HG43" s="2"/>
      <c r="HH43" s="58"/>
      <c r="HI43" s="2"/>
      <c r="HJ43" s="2"/>
      <c r="HK43" s="2"/>
      <c r="HL43" s="2"/>
      <c r="HM43" s="2"/>
      <c r="HN43" s="2"/>
      <c r="HO43" s="20"/>
      <c r="HP43" s="54"/>
      <c r="HQ43" s="54"/>
      <c r="HR43" s="55"/>
      <c r="HS43" s="2"/>
      <c r="HT43" s="56"/>
      <c r="HU43" s="55"/>
      <c r="HV43" s="2"/>
      <c r="HW43" s="57"/>
      <c r="HX43" s="2"/>
      <c r="HY43" s="2"/>
      <c r="HZ43" s="2"/>
      <c r="IA43" s="2"/>
      <c r="IB43" s="58"/>
      <c r="IC43" s="2"/>
      <c r="ID43" s="2"/>
      <c r="IE43" s="2"/>
      <c r="IF43" s="2"/>
      <c r="IG43" s="2"/>
      <c r="IH43" s="2"/>
      <c r="II43" s="20"/>
      <c r="IJ43" s="54"/>
      <c r="IK43" s="54"/>
      <c r="IL43" s="55"/>
      <c r="IM43" s="2"/>
      <c r="IN43" s="56"/>
      <c r="IO43" s="55"/>
      <c r="IP43" s="2"/>
      <c r="IQ43" s="57"/>
      <c r="IR43" s="2"/>
      <c r="IS43" s="2"/>
      <c r="IT43" s="2"/>
      <c r="IU43" s="2"/>
      <c r="IV43" s="58"/>
      <c r="IW43" s="2"/>
      <c r="IX43" s="2"/>
      <c r="IY43" s="2"/>
      <c r="IZ43" s="2"/>
      <c r="JA43" s="2"/>
      <c r="JB43" s="2"/>
    </row>
    <row r="44" spans="1:262" s="4" customFormat="1" ht="13.5" customHeight="1" x14ac:dyDescent="0.2">
      <c r="A44" s="47" t="s">
        <v>1628</v>
      </c>
      <c r="B44" s="2" t="s">
        <v>2286</v>
      </c>
      <c r="C44" s="7" t="s">
        <v>1666</v>
      </c>
      <c r="E44" s="30">
        <v>2281126</v>
      </c>
      <c r="F44" s="48">
        <f>IF(E44="","",ROUND(E44/C$7,3))</f>
        <v>5.8999999999999997E-2</v>
      </c>
      <c r="G44" s="48">
        <v>0</v>
      </c>
      <c r="H44" s="2">
        <v>35</v>
      </c>
      <c r="I44" s="48">
        <f>IF(H44="","",ROUND(H44/C$3,3))</f>
        <v>5.6000000000000001E-2</v>
      </c>
      <c r="J44" s="49">
        <v>0</v>
      </c>
      <c r="K44" s="30"/>
      <c r="L44" s="49"/>
      <c r="M44" s="49"/>
      <c r="P44" s="50"/>
      <c r="Q44" s="30"/>
      <c r="R44" s="49"/>
      <c r="S44" s="49"/>
      <c r="U44" s="49"/>
      <c r="V44" s="49"/>
      <c r="W44" s="7" t="s">
        <v>1261</v>
      </c>
      <c r="Y44" s="4">
        <v>2107037</v>
      </c>
      <c r="Z44" s="48">
        <f t="shared" si="20"/>
        <v>5.3999999999999999E-2</v>
      </c>
      <c r="AA44" s="48"/>
      <c r="AB44" s="2">
        <v>34</v>
      </c>
      <c r="AC44" s="48">
        <f t="shared" si="21"/>
        <v>5.3999999999999999E-2</v>
      </c>
      <c r="AD44" s="48"/>
      <c r="AE44" s="30"/>
      <c r="AF44" s="49"/>
      <c r="AG44" s="49"/>
      <c r="AJ44" s="50"/>
      <c r="AK44" s="30"/>
      <c r="AM44" s="49"/>
      <c r="AO44" s="49"/>
      <c r="AP44" s="49"/>
      <c r="AQ44" s="7"/>
      <c r="AT44" s="48" t="s">
        <v>286</v>
      </c>
      <c r="AU44" s="48"/>
      <c r="AV44" s="2"/>
      <c r="AW44" s="48" t="str">
        <f t="shared" si="50"/>
        <v/>
      </c>
      <c r="AX44" s="49"/>
      <c r="AY44" s="26"/>
      <c r="AZ44" s="48" t="str">
        <f t="shared" si="39"/>
        <v/>
      </c>
      <c r="BA44" s="48"/>
      <c r="BC44" s="48" t="str">
        <f t="shared" si="22"/>
        <v/>
      </c>
      <c r="BE44" s="7"/>
      <c r="BF44" s="48" t="str">
        <f t="shared" si="23"/>
        <v/>
      </c>
      <c r="BH44" s="2"/>
      <c r="BI44" s="48" t="str">
        <f t="shared" si="24"/>
        <v/>
      </c>
      <c r="BJ44" s="50"/>
      <c r="BO44" s="48"/>
      <c r="BP44" s="2"/>
      <c r="BQ44" s="48" t="str">
        <f t="shared" si="25"/>
        <v/>
      </c>
      <c r="BR44" s="48"/>
      <c r="BS44" s="26"/>
      <c r="BT44" s="48" t="str">
        <f t="shared" si="32"/>
        <v/>
      </c>
      <c r="BV44" s="172"/>
      <c r="BW44" s="48" t="str">
        <f t="shared" si="33"/>
        <v/>
      </c>
      <c r="BY44" s="30"/>
      <c r="BZ44" s="49" t="str">
        <f t="shared" si="26"/>
        <v/>
      </c>
      <c r="CC44" s="48" t="str">
        <f t="shared" si="34"/>
        <v/>
      </c>
      <c r="CE44" s="30"/>
      <c r="CH44" s="49" t="str">
        <f t="shared" si="37"/>
        <v/>
      </c>
      <c r="CI44" s="48"/>
      <c r="CJ44" s="2"/>
      <c r="CK44" s="48" t="str">
        <f>IF(CJ44="","",ROUND(CJ44/CE$3,3))</f>
        <v/>
      </c>
      <c r="CL44" s="48"/>
      <c r="CM44" s="26"/>
      <c r="CN44" s="49"/>
      <c r="CO44" s="49"/>
      <c r="CQ44" s="49"/>
      <c r="CR44" s="49"/>
      <c r="CT44" s="49"/>
      <c r="CU44" s="49"/>
      <c r="CW44" s="49"/>
      <c r="CX44" s="49"/>
      <c r="CY44" s="7"/>
      <c r="DA44" s="30"/>
      <c r="DB44" s="48" t="str">
        <f t="shared" si="27"/>
        <v/>
      </c>
      <c r="DC44" s="48"/>
      <c r="DD44" s="2"/>
      <c r="DE44" s="48" t="str">
        <f t="shared" si="28"/>
        <v/>
      </c>
      <c r="DF44" s="48"/>
      <c r="DH44" s="49" t="str">
        <f t="shared" si="51"/>
        <v/>
      </c>
      <c r="DI44" s="49"/>
      <c r="DK44" s="49" t="str">
        <f t="shared" si="52"/>
        <v/>
      </c>
      <c r="DL44" s="49"/>
      <c r="DM44" s="30"/>
      <c r="DN44" s="49" t="str">
        <f t="shared" si="46"/>
        <v/>
      </c>
      <c r="DQ44" s="49" t="str">
        <f t="shared" si="48"/>
        <v/>
      </c>
      <c r="DS44" s="7"/>
      <c r="DU44" s="30"/>
      <c r="DV44" s="48" t="str">
        <f t="shared" si="53"/>
        <v/>
      </c>
      <c r="DW44" s="48"/>
      <c r="DX44" s="2"/>
      <c r="DY44" s="48" t="str">
        <f t="shared" si="47"/>
        <v/>
      </c>
      <c r="DZ44" s="48"/>
      <c r="EA44" s="30"/>
      <c r="EB44" s="49" t="str">
        <f t="shared" si="54"/>
        <v/>
      </c>
      <c r="EC44" s="51"/>
      <c r="EE44" s="49" t="str">
        <f t="shared" si="55"/>
        <v/>
      </c>
      <c r="EF44" s="51"/>
      <c r="EG44" s="30"/>
      <c r="EH44" s="49" t="str">
        <f t="shared" ref="EH44:EH81" si="58">IF(EG44="","",EG44/SUM(EG$11:EG$100))</f>
        <v/>
      </c>
      <c r="EI44" s="201"/>
      <c r="EK44" s="49" t="str">
        <f t="shared" si="49"/>
        <v/>
      </c>
      <c r="EL44" s="171"/>
      <c r="EM44" s="7"/>
      <c r="EO44" s="30"/>
      <c r="EP44" s="48" t="str">
        <f t="shared" si="29"/>
        <v/>
      </c>
      <c r="ER44" s="2"/>
      <c r="ES44" s="48" t="str">
        <f t="shared" si="30"/>
        <v/>
      </c>
      <c r="EU44" s="30"/>
      <c r="EV44" s="49" t="str">
        <f t="shared" si="56"/>
        <v/>
      </c>
      <c r="EW44" s="48"/>
      <c r="EY44" s="49" t="str">
        <f t="shared" si="57"/>
        <v/>
      </c>
      <c r="EZ44" s="48"/>
      <c r="FA44" s="30"/>
      <c r="FB44" s="49" t="str">
        <f t="shared" si="38"/>
        <v/>
      </c>
      <c r="FC44" s="30"/>
      <c r="FE44" s="49" t="str">
        <f t="shared" si="45"/>
        <v/>
      </c>
      <c r="FF44" s="49"/>
      <c r="FG44" s="7"/>
      <c r="FI44" s="30"/>
      <c r="FJ44" s="48"/>
      <c r="FK44" s="48"/>
      <c r="FL44" s="2"/>
      <c r="FM44" s="48"/>
      <c r="FN44" s="48"/>
      <c r="FO44" s="30"/>
      <c r="FP44" s="49"/>
      <c r="FQ44" s="49"/>
      <c r="FT44" s="50"/>
      <c r="FU44" s="30"/>
      <c r="FV44" s="49"/>
      <c r="FW44" s="49"/>
      <c r="FY44" s="49"/>
      <c r="FZ44" s="49"/>
      <c r="GA44" s="20"/>
      <c r="GB44" s="54"/>
      <c r="GC44" s="54"/>
      <c r="GD44" s="55"/>
      <c r="GE44" s="2"/>
      <c r="GF44" s="56"/>
      <c r="GG44" s="55"/>
      <c r="GH44" s="2"/>
      <c r="GI44" s="57"/>
      <c r="GJ44" s="2"/>
      <c r="GK44" s="2"/>
      <c r="GL44" s="2"/>
      <c r="GM44" s="2"/>
      <c r="GN44" s="58"/>
      <c r="GO44" s="2"/>
      <c r="GP44" s="2"/>
      <c r="GQ44" s="2"/>
      <c r="GR44" s="2"/>
      <c r="GS44" s="2"/>
      <c r="GT44" s="2"/>
      <c r="GU44" s="20"/>
      <c r="GV44" s="54"/>
      <c r="GW44" s="54"/>
      <c r="GX44" s="55"/>
      <c r="GY44" s="2"/>
      <c r="GZ44" s="56"/>
      <c r="HA44" s="55"/>
      <c r="HB44" s="2"/>
      <c r="HC44" s="57"/>
      <c r="HD44" s="2"/>
      <c r="HE44" s="2"/>
      <c r="HF44" s="2"/>
      <c r="HG44" s="2"/>
      <c r="HH44" s="58"/>
      <c r="HI44" s="2"/>
      <c r="HJ44" s="2"/>
      <c r="HK44" s="2"/>
      <c r="HL44" s="2"/>
      <c r="HM44" s="2"/>
      <c r="HN44" s="2"/>
      <c r="HO44" s="20"/>
      <c r="HP44" s="54"/>
      <c r="HQ44" s="54"/>
      <c r="HR44" s="55"/>
      <c r="HS44" s="2"/>
      <c r="HT44" s="56"/>
      <c r="HU44" s="55"/>
      <c r="HV44" s="2"/>
      <c r="HW44" s="57"/>
      <c r="HX44" s="2"/>
      <c r="HY44" s="2"/>
      <c r="HZ44" s="2"/>
      <c r="IA44" s="2"/>
      <c r="IB44" s="58"/>
      <c r="IC44" s="2"/>
      <c r="ID44" s="2"/>
      <c r="IE44" s="2"/>
      <c r="IF44" s="2"/>
      <c r="IG44" s="2"/>
      <c r="IH44" s="2"/>
      <c r="II44" s="20"/>
      <c r="IJ44" s="54"/>
      <c r="IK44" s="54"/>
      <c r="IL44" s="55"/>
      <c r="IM44" s="2"/>
      <c r="IN44" s="56"/>
      <c r="IO44" s="55"/>
      <c r="IP44" s="2"/>
      <c r="IQ44" s="57"/>
      <c r="IR44" s="2"/>
      <c r="IS44" s="2"/>
      <c r="IT44" s="2"/>
      <c r="IU44" s="2"/>
      <c r="IV44" s="58"/>
      <c r="IW44" s="2"/>
      <c r="IX44" s="2"/>
      <c r="IY44" s="2"/>
      <c r="IZ44" s="2"/>
      <c r="JA44" s="2"/>
      <c r="JB44" s="2"/>
    </row>
    <row r="45" spans="1:262" s="4" customFormat="1" ht="13.5" customHeight="1" x14ac:dyDescent="0.2">
      <c r="A45" s="47" t="s">
        <v>1486</v>
      </c>
      <c r="B45" s="2" t="s">
        <v>2287</v>
      </c>
      <c r="C45" s="7" t="s">
        <v>1667</v>
      </c>
      <c r="E45" s="30"/>
      <c r="F45" s="48" t="str">
        <f t="shared" si="18"/>
        <v/>
      </c>
      <c r="G45" s="48" t="str">
        <f t="shared" si="16"/>
        <v/>
      </c>
      <c r="H45" s="2"/>
      <c r="I45" s="48" t="str">
        <f t="shared" si="19"/>
        <v/>
      </c>
      <c r="J45" s="49" t="s">
        <v>286</v>
      </c>
      <c r="K45" s="30"/>
      <c r="L45" s="49"/>
      <c r="M45" s="49"/>
      <c r="P45" s="50"/>
      <c r="Q45" s="30"/>
      <c r="R45" s="49"/>
      <c r="S45" s="49"/>
      <c r="U45" s="49"/>
      <c r="V45" s="49"/>
      <c r="W45" s="7"/>
      <c r="Z45" s="48" t="str">
        <f t="shared" si="20"/>
        <v/>
      </c>
      <c r="AA45" s="48"/>
      <c r="AB45" s="2"/>
      <c r="AC45" s="48" t="str">
        <f t="shared" si="21"/>
        <v/>
      </c>
      <c r="AD45" s="48"/>
      <c r="AE45" s="30"/>
      <c r="AF45" s="49"/>
      <c r="AG45" s="49"/>
      <c r="AJ45" s="50"/>
      <c r="AK45" s="30"/>
      <c r="AM45" s="49"/>
      <c r="AO45" s="49"/>
      <c r="AP45" s="49"/>
      <c r="AQ45" s="7"/>
      <c r="AT45" s="48" t="s">
        <v>286</v>
      </c>
      <c r="AU45" s="48"/>
      <c r="AV45" s="2"/>
      <c r="AW45" s="48" t="str">
        <f t="shared" si="50"/>
        <v/>
      </c>
      <c r="AX45" s="49"/>
      <c r="AY45" s="26"/>
      <c r="AZ45" s="48" t="str">
        <f t="shared" si="39"/>
        <v/>
      </c>
      <c r="BA45" s="48"/>
      <c r="BC45" s="48" t="str">
        <f t="shared" si="22"/>
        <v/>
      </c>
      <c r="BE45" s="7"/>
      <c r="BF45" s="48" t="str">
        <f t="shared" si="23"/>
        <v/>
      </c>
      <c r="BH45" s="2"/>
      <c r="BI45" s="48" t="str">
        <f t="shared" si="24"/>
        <v/>
      </c>
      <c r="BJ45" s="50"/>
      <c r="BK45" s="4" t="s">
        <v>1667</v>
      </c>
      <c r="BM45" s="30">
        <v>339351</v>
      </c>
      <c r="BN45" s="49">
        <f>IF(BM45="","",BM45/BK$7)</f>
        <v>9.0531265834921503E-3</v>
      </c>
      <c r="BO45" s="48"/>
      <c r="BP45" s="159">
        <f>BV45+CB45</f>
        <v>0</v>
      </c>
      <c r="BQ45" s="48">
        <f t="shared" si="25"/>
        <v>0</v>
      </c>
      <c r="BR45" s="48"/>
      <c r="BS45" s="26">
        <v>624558</v>
      </c>
      <c r="BT45" s="48">
        <f t="shared" si="32"/>
        <v>1.7000000000000001E-2</v>
      </c>
      <c r="BU45" s="49">
        <v>0</v>
      </c>
      <c r="BV45" s="172">
        <v>0</v>
      </c>
      <c r="BW45" s="48">
        <f t="shared" si="33"/>
        <v>0</v>
      </c>
      <c r="BX45" s="49">
        <v>0</v>
      </c>
      <c r="BY45" s="30">
        <v>339351</v>
      </c>
      <c r="BZ45" s="49">
        <f t="shared" si="26"/>
        <v>9.0531265834921503E-3</v>
      </c>
      <c r="CA45" s="49">
        <v>0</v>
      </c>
      <c r="CB45" s="4">
        <v>0</v>
      </c>
      <c r="CC45" s="48">
        <f t="shared" si="34"/>
        <v>0</v>
      </c>
      <c r="CD45" s="49">
        <v>0</v>
      </c>
      <c r="CE45" s="30" t="s">
        <v>1737</v>
      </c>
      <c r="CG45" s="4">
        <v>143963</v>
      </c>
      <c r="CH45" s="49">
        <f t="shared" si="37"/>
        <v>3.8780235616000269E-3</v>
      </c>
      <c r="CI45" s="49"/>
      <c r="CJ45" s="159">
        <f>CP45+CV45</f>
        <v>0</v>
      </c>
      <c r="CK45" s="49">
        <f>CJ45/SUM(CJ$11:CJ$100)</f>
        <v>0</v>
      </c>
      <c r="CL45" s="48"/>
      <c r="CM45" s="26">
        <v>121527</v>
      </c>
      <c r="CN45" s="49">
        <f>CM45/SUM(CM$11:CM$100)</f>
        <v>3.2616200262455112E-3</v>
      </c>
      <c r="CO45" s="49">
        <v>0</v>
      </c>
      <c r="CP45" s="4">
        <v>0</v>
      </c>
      <c r="CQ45" s="49">
        <f>CP45/SUM(CP$11:CP$100)</f>
        <v>0</v>
      </c>
      <c r="CR45" s="49">
        <v>0</v>
      </c>
      <c r="CS45" s="4">
        <v>143963</v>
      </c>
      <c r="CT45" s="49">
        <f>CS45/SUM(CS$11:CS$100)</f>
        <v>3.8780235616000269E-3</v>
      </c>
      <c r="CU45" s="49">
        <v>0</v>
      </c>
      <c r="CV45" s="4">
        <v>0</v>
      </c>
      <c r="CW45" s="49">
        <f>CV45/SUM(CV$11:CV$100)</f>
        <v>0</v>
      </c>
      <c r="CX45" s="49">
        <v>0</v>
      </c>
      <c r="CY45" s="7" t="s">
        <v>1760</v>
      </c>
      <c r="DA45" s="30">
        <f>DG45+DM45+DO45</f>
        <v>231703</v>
      </c>
      <c r="DB45" s="48">
        <f t="shared" si="27"/>
        <v>6.0000000000000001E-3</v>
      </c>
      <c r="DC45" s="49"/>
      <c r="DD45" s="159">
        <f>DJ45+DO45+DR45</f>
        <v>0</v>
      </c>
      <c r="DE45" s="48">
        <f t="shared" si="28"/>
        <v>0</v>
      </c>
      <c r="DF45" s="48"/>
      <c r="DG45" s="4">
        <v>230506</v>
      </c>
      <c r="DH45" s="49">
        <f t="shared" si="51"/>
        <v>6.0415675763982202E-3</v>
      </c>
      <c r="DI45" s="49">
        <v>0</v>
      </c>
      <c r="DJ45" s="4">
        <v>0</v>
      </c>
      <c r="DK45" s="49">
        <f t="shared" si="52"/>
        <v>0</v>
      </c>
      <c r="DL45" s="49">
        <v>0</v>
      </c>
      <c r="DM45" s="30">
        <v>1197</v>
      </c>
      <c r="DN45" s="49">
        <f t="shared" si="46"/>
        <v>1.2899832851789865E-3</v>
      </c>
      <c r="DO45" s="4">
        <v>0</v>
      </c>
      <c r="DP45" s="4">
        <v>430</v>
      </c>
      <c r="DQ45" s="49">
        <f t="shared" si="48"/>
        <v>5.4664954678938739E-3</v>
      </c>
      <c r="DR45" s="4">
        <v>0</v>
      </c>
      <c r="DS45" s="7"/>
      <c r="DU45" s="30"/>
      <c r="DV45" s="48" t="str">
        <f t="shared" si="53"/>
        <v/>
      </c>
      <c r="DW45" s="48"/>
      <c r="DX45" s="159"/>
      <c r="DY45" s="48"/>
      <c r="DZ45" s="48"/>
      <c r="EA45" s="30"/>
      <c r="EB45" s="49" t="str">
        <f t="shared" si="54"/>
        <v/>
      </c>
      <c r="EC45" s="51"/>
      <c r="EE45" s="49" t="str">
        <f t="shared" si="55"/>
        <v/>
      </c>
      <c r="EF45" s="51"/>
      <c r="EG45" s="30"/>
      <c r="EH45" s="49" t="str">
        <f t="shared" si="58"/>
        <v/>
      </c>
      <c r="EI45" s="201"/>
      <c r="EK45" s="49" t="str">
        <f t="shared" si="49"/>
        <v/>
      </c>
      <c r="EL45" s="171"/>
      <c r="EM45" s="7"/>
      <c r="EO45" s="30"/>
      <c r="EP45" s="48" t="str">
        <f t="shared" si="29"/>
        <v/>
      </c>
      <c r="ER45" s="2"/>
      <c r="ES45" s="48" t="str">
        <f t="shared" si="30"/>
        <v/>
      </c>
      <c r="EU45" s="30"/>
      <c r="EV45" s="49" t="str">
        <f t="shared" si="56"/>
        <v/>
      </c>
      <c r="EW45" s="48"/>
      <c r="EY45" s="49" t="str">
        <f t="shared" si="57"/>
        <v/>
      </c>
      <c r="EZ45" s="48"/>
      <c r="FA45" s="30"/>
      <c r="FB45" s="49" t="str">
        <f t="shared" si="38"/>
        <v/>
      </c>
      <c r="FC45" s="30"/>
      <c r="FE45" s="49" t="str">
        <f t="shared" si="45"/>
        <v/>
      </c>
      <c r="FF45" s="49"/>
      <c r="FG45" s="7"/>
      <c r="FI45" s="30"/>
      <c r="FJ45" s="48"/>
      <c r="FK45" s="48"/>
      <c r="FL45" s="2"/>
      <c r="FM45" s="48"/>
      <c r="FN45" s="48"/>
      <c r="FO45" s="30"/>
      <c r="FP45" s="49"/>
      <c r="FQ45" s="49"/>
      <c r="FT45" s="50"/>
      <c r="FU45" s="30"/>
      <c r="FV45" s="49"/>
      <c r="FW45" s="49"/>
      <c r="FY45" s="49"/>
      <c r="FZ45" s="49"/>
      <c r="GA45" s="20"/>
      <c r="GB45" s="54"/>
      <c r="GC45" s="54"/>
      <c r="GD45" s="55"/>
      <c r="GE45" s="2"/>
      <c r="GF45" s="56"/>
      <c r="GG45" s="55"/>
      <c r="GH45" s="2"/>
      <c r="GI45" s="57"/>
      <c r="GJ45" s="2"/>
      <c r="GK45" s="2"/>
      <c r="GL45" s="2"/>
      <c r="GM45" s="2"/>
      <c r="GN45" s="58"/>
      <c r="GO45" s="2"/>
      <c r="GP45" s="2"/>
      <c r="GQ45" s="2"/>
      <c r="GR45" s="2"/>
      <c r="GS45" s="2"/>
      <c r="GT45" s="2"/>
      <c r="GU45" s="20"/>
      <c r="GV45" s="54"/>
      <c r="GW45" s="54"/>
      <c r="GX45" s="55"/>
      <c r="GY45" s="2"/>
      <c r="GZ45" s="56"/>
      <c r="HA45" s="55"/>
      <c r="HB45" s="2"/>
      <c r="HC45" s="57"/>
      <c r="HD45" s="2"/>
      <c r="HE45" s="2"/>
      <c r="HF45" s="2"/>
      <c r="HG45" s="2"/>
      <c r="HH45" s="58"/>
      <c r="HI45" s="2"/>
      <c r="HJ45" s="2"/>
      <c r="HK45" s="2"/>
      <c r="HL45" s="2"/>
      <c r="HM45" s="2"/>
      <c r="HN45" s="2"/>
      <c r="HO45" s="20"/>
      <c r="HP45" s="54"/>
      <c r="HQ45" s="54"/>
      <c r="HR45" s="55"/>
      <c r="HS45" s="2"/>
      <c r="HT45" s="56"/>
      <c r="HU45" s="55"/>
      <c r="HV45" s="2"/>
      <c r="HW45" s="57"/>
      <c r="HX45" s="2"/>
      <c r="HY45" s="2"/>
      <c r="HZ45" s="2"/>
      <c r="IA45" s="2"/>
      <c r="IB45" s="58"/>
      <c r="IC45" s="2"/>
      <c r="ID45" s="2"/>
      <c r="IE45" s="2"/>
      <c r="IF45" s="2"/>
      <c r="IG45" s="2"/>
      <c r="IH45" s="2"/>
      <c r="II45" s="20"/>
      <c r="IJ45" s="54"/>
      <c r="IK45" s="54"/>
      <c r="IL45" s="55"/>
      <c r="IM45" s="2"/>
      <c r="IN45" s="56"/>
      <c r="IO45" s="55"/>
      <c r="IP45" s="2"/>
      <c r="IQ45" s="57"/>
      <c r="IR45" s="2"/>
      <c r="IS45" s="2"/>
      <c r="IT45" s="2"/>
      <c r="IU45" s="2"/>
      <c r="IV45" s="58"/>
      <c r="IW45" s="2"/>
      <c r="IX45" s="2"/>
      <c r="IY45" s="2"/>
      <c r="IZ45" s="2"/>
      <c r="JA45" s="2"/>
      <c r="JB45" s="2"/>
    </row>
    <row r="46" spans="1:262" s="4" customFormat="1" ht="13.5" customHeight="1" x14ac:dyDescent="0.2">
      <c r="A46" s="47" t="s">
        <v>1487</v>
      </c>
      <c r="B46" s="2" t="s">
        <v>2288</v>
      </c>
      <c r="C46" s="7" t="s">
        <v>1668</v>
      </c>
      <c r="E46" s="30"/>
      <c r="F46" s="48" t="str">
        <f t="shared" ref="F46:F77" si="59">IF(E46="","",ROUND(E46/E$97,3))</f>
        <v/>
      </c>
      <c r="G46" s="48" t="str">
        <f t="shared" si="16"/>
        <v/>
      </c>
      <c r="H46" s="2"/>
      <c r="I46" s="48" t="str">
        <f t="shared" ref="I46:I77" si="60">IF(H46="","",ROUND(H46/H$97,3))</f>
        <v/>
      </c>
      <c r="J46" s="49" t="s">
        <v>286</v>
      </c>
      <c r="K46" s="30"/>
      <c r="L46" s="49"/>
      <c r="M46" s="49"/>
      <c r="P46" s="50"/>
      <c r="Q46" s="30"/>
      <c r="R46" s="49"/>
      <c r="S46" s="49"/>
      <c r="U46" s="49"/>
      <c r="V46" s="49"/>
      <c r="W46" s="7"/>
      <c r="Z46" s="48" t="str">
        <f t="shared" ref="Z46:Z77" si="61">IF(Y46="","",ROUND(Y46/W$7,3))</f>
        <v/>
      </c>
      <c r="AA46" s="48"/>
      <c r="AB46" s="2"/>
      <c r="AC46" s="48" t="str">
        <f t="shared" ref="AC46:AC77" si="62">IF(AB46="","",ROUND(AB46/W$3,3))</f>
        <v/>
      </c>
      <c r="AD46" s="48"/>
      <c r="AE46" s="30"/>
      <c r="AF46" s="49"/>
      <c r="AG46" s="49"/>
      <c r="AJ46" s="50"/>
      <c r="AK46" s="30"/>
      <c r="AM46" s="49"/>
      <c r="AO46" s="49"/>
      <c r="AP46" s="49"/>
      <c r="AQ46" s="7"/>
      <c r="AT46" s="48" t="s">
        <v>286</v>
      </c>
      <c r="AU46" s="48"/>
      <c r="AV46" s="2"/>
      <c r="AW46" s="48" t="str">
        <f t="shared" si="50"/>
        <v/>
      </c>
      <c r="AX46" s="49"/>
      <c r="AY46" s="26"/>
      <c r="AZ46" s="48" t="str">
        <f t="shared" si="39"/>
        <v/>
      </c>
      <c r="BA46" s="48"/>
      <c r="BC46" s="48" t="str">
        <f t="shared" si="22"/>
        <v/>
      </c>
      <c r="BE46" s="7"/>
      <c r="BF46" s="48" t="str">
        <f t="shared" ref="BF46:BF77" si="63">IF(BE46="","",ROUND(BE46/AQ$7,3))</f>
        <v/>
      </c>
      <c r="BH46" s="2"/>
      <c r="BI46" s="48" t="str">
        <f t="shared" si="24"/>
        <v/>
      </c>
      <c r="BJ46" s="50"/>
      <c r="BM46" s="30"/>
      <c r="BN46" s="49" t="str">
        <f t="shared" si="17"/>
        <v/>
      </c>
      <c r="BO46" s="48"/>
      <c r="BP46" s="2"/>
      <c r="BQ46" s="48" t="str">
        <f t="shared" ref="BQ46:BQ77" si="64">IF(BP46="","",ROUND(BP46/BK$3,3))</f>
        <v/>
      </c>
      <c r="BR46" s="48"/>
      <c r="BS46" s="26"/>
      <c r="BT46" s="48" t="str">
        <f t="shared" si="32"/>
        <v/>
      </c>
      <c r="BU46" s="50"/>
      <c r="BV46" s="172"/>
      <c r="BW46" s="48" t="str">
        <f t="shared" si="33"/>
        <v/>
      </c>
      <c r="BX46" s="50"/>
      <c r="BY46" s="30"/>
      <c r="BZ46" s="49" t="str">
        <f t="shared" ref="BZ46:BZ77" si="65">IF(BY46="","",BY46/BK$7)</f>
        <v/>
      </c>
      <c r="CA46" s="50"/>
      <c r="CC46" s="48" t="str">
        <f t="shared" si="34"/>
        <v/>
      </c>
      <c r="CD46" s="50"/>
      <c r="CE46" s="30"/>
      <c r="CH46" s="49" t="str">
        <f t="shared" si="37"/>
        <v/>
      </c>
      <c r="CI46" s="48"/>
      <c r="CJ46" s="2"/>
      <c r="CK46" s="48" t="str">
        <f>IF(CJ46="","",ROUND(CJ46/CE$3,3))</f>
        <v/>
      </c>
      <c r="CL46" s="48"/>
      <c r="CM46" s="26"/>
      <c r="CN46" s="49"/>
      <c r="CO46" s="49"/>
      <c r="CQ46" s="49"/>
      <c r="CR46" s="49"/>
      <c r="CT46" s="49"/>
      <c r="CU46" s="49"/>
      <c r="CW46" s="49"/>
      <c r="CX46" s="49"/>
      <c r="CY46" s="7"/>
      <c r="DA46" s="30"/>
      <c r="DB46" s="48" t="str">
        <f t="shared" ref="DB46:DB77" si="66">IF(DA46="","",ROUND(DA46/CY$7,3))</f>
        <v/>
      </c>
      <c r="DC46" s="48"/>
      <c r="DD46" s="2"/>
      <c r="DE46" s="48" t="str">
        <f t="shared" ref="DE46:DE77" si="67">IF(DD46="","",ROUND(DD46/CY$3,3))</f>
        <v/>
      </c>
      <c r="DF46" s="48"/>
      <c r="DH46" s="49" t="str">
        <f t="shared" si="51"/>
        <v/>
      </c>
      <c r="DI46" s="49"/>
      <c r="DK46" s="49" t="str">
        <f t="shared" si="52"/>
        <v/>
      </c>
      <c r="DL46" s="49"/>
      <c r="DM46" s="30"/>
      <c r="DN46" s="49" t="str">
        <f t="shared" si="46"/>
        <v/>
      </c>
      <c r="DQ46" s="49" t="str">
        <f t="shared" si="48"/>
        <v/>
      </c>
      <c r="DS46" s="7" t="s">
        <v>1668</v>
      </c>
      <c r="DU46" s="30">
        <f t="shared" si="31"/>
        <v>899935</v>
      </c>
      <c r="DV46" s="48">
        <f t="shared" si="53"/>
        <v>2.4E-2</v>
      </c>
      <c r="DW46" s="48"/>
      <c r="DX46" s="159">
        <f>ED46+EI46+EL46</f>
        <v>0</v>
      </c>
      <c r="DY46" s="48">
        <f>IF(DX46="","",ROUND(DX46/DS$3,3))</f>
        <v>0</v>
      </c>
      <c r="DZ46" s="48"/>
      <c r="EA46" s="30">
        <v>884961</v>
      </c>
      <c r="EB46" s="49">
        <f t="shared" si="54"/>
        <v>2.4273934619431295E-2</v>
      </c>
      <c r="EC46" s="49">
        <v>0</v>
      </c>
      <c r="ED46" s="4">
        <v>0</v>
      </c>
      <c r="EE46" s="49">
        <f t="shared" si="55"/>
        <v>0</v>
      </c>
      <c r="EF46" s="49">
        <v>0</v>
      </c>
      <c r="EG46" s="30">
        <v>14974</v>
      </c>
      <c r="EH46" s="49">
        <f t="shared" si="58"/>
        <v>1.43495368551381E-2</v>
      </c>
      <c r="EI46" s="201">
        <v>0</v>
      </c>
      <c r="EK46" s="49" t="str">
        <f t="shared" si="49"/>
        <v/>
      </c>
      <c r="EL46" s="171"/>
      <c r="EM46" s="7" t="s">
        <v>1779</v>
      </c>
      <c r="EO46" s="30">
        <f>EU46+FA46+FD46</f>
        <v>219769</v>
      </c>
      <c r="EP46" s="48">
        <f t="shared" ref="EP46:EP77" si="68">IF(EO46="","",ROUND(EO46/EM$7,3))</f>
        <v>6.0000000000000001E-3</v>
      </c>
      <c r="EQ46" s="30">
        <f>EO46-DU46</f>
        <v>-680166</v>
      </c>
      <c r="ER46" s="159">
        <f>EX46+FC46+FF46</f>
        <v>0</v>
      </c>
      <c r="ES46" s="48">
        <f t="shared" ref="ES46:ES77" si="69">IF(ER46="","",ROUND(ER46/EM$3,3))</f>
        <v>0</v>
      </c>
      <c r="ET46" s="4">
        <f>ER46-DX46</f>
        <v>0</v>
      </c>
      <c r="EU46" s="30">
        <v>219769</v>
      </c>
      <c r="EV46" s="49">
        <f t="shared" si="56"/>
        <v>6.4639308107721453E-3</v>
      </c>
      <c r="EW46" s="49">
        <v>0</v>
      </c>
      <c r="EX46" s="4">
        <v>0</v>
      </c>
      <c r="EY46" s="49">
        <f t="shared" si="57"/>
        <v>0</v>
      </c>
      <c r="EZ46" s="48">
        <v>0</v>
      </c>
      <c r="FA46" s="30">
        <v>0</v>
      </c>
      <c r="FB46" s="49">
        <f t="shared" si="38"/>
        <v>0</v>
      </c>
      <c r="FC46" s="30">
        <v>0</v>
      </c>
      <c r="FD46" s="4">
        <v>0</v>
      </c>
      <c r="FE46" s="49">
        <f t="shared" si="45"/>
        <v>0</v>
      </c>
      <c r="FF46" s="49">
        <v>0</v>
      </c>
      <c r="FG46" s="7"/>
      <c r="FI46" s="30"/>
      <c r="FJ46" s="48"/>
      <c r="FK46" s="48"/>
      <c r="FL46" s="2"/>
      <c r="FM46" s="48"/>
      <c r="FN46" s="48"/>
      <c r="FO46" s="30"/>
      <c r="FP46" s="49"/>
      <c r="FQ46" s="49"/>
      <c r="FT46" s="50"/>
      <c r="FU46" s="30"/>
      <c r="FV46" s="49"/>
      <c r="FW46" s="49"/>
      <c r="FY46" s="49"/>
      <c r="FZ46" s="49"/>
      <c r="GA46" s="20"/>
      <c r="GB46" s="54"/>
      <c r="GC46" s="54"/>
      <c r="GD46" s="55"/>
      <c r="GE46" s="2"/>
      <c r="GF46" s="56"/>
      <c r="GG46" s="55"/>
      <c r="GH46" s="2"/>
      <c r="GI46" s="57"/>
      <c r="GJ46" s="2"/>
      <c r="GK46" s="2"/>
      <c r="GL46" s="2"/>
      <c r="GM46" s="2"/>
      <c r="GN46" s="58"/>
      <c r="GO46" s="2"/>
      <c r="GP46" s="2"/>
      <c r="GQ46" s="2"/>
      <c r="GR46" s="2"/>
      <c r="GS46" s="2"/>
      <c r="GT46" s="2"/>
      <c r="GU46" s="20"/>
      <c r="GV46" s="54"/>
      <c r="GW46" s="54"/>
      <c r="GX46" s="55"/>
      <c r="GY46" s="2"/>
      <c r="GZ46" s="56"/>
      <c r="HA46" s="55"/>
      <c r="HB46" s="2"/>
      <c r="HC46" s="57"/>
      <c r="HD46" s="2"/>
      <c r="HE46" s="2"/>
      <c r="HF46" s="2"/>
      <c r="HG46" s="2"/>
      <c r="HH46" s="58"/>
      <c r="HI46" s="2"/>
      <c r="HJ46" s="2"/>
      <c r="HK46" s="2"/>
      <c r="HL46" s="2"/>
      <c r="HM46" s="2"/>
      <c r="HN46" s="2"/>
      <c r="HO46" s="20"/>
      <c r="HP46" s="54"/>
      <c r="HQ46" s="54"/>
      <c r="HR46" s="55"/>
      <c r="HS46" s="2"/>
      <c r="HT46" s="56"/>
      <c r="HU46" s="55"/>
      <c r="HV46" s="2"/>
      <c r="HW46" s="57"/>
      <c r="HX46" s="2"/>
      <c r="HY46" s="2"/>
      <c r="HZ46" s="2"/>
      <c r="IA46" s="2"/>
      <c r="IB46" s="58"/>
      <c r="IC46" s="2"/>
      <c r="ID46" s="2"/>
      <c r="IE46" s="2"/>
      <c r="IF46" s="2"/>
      <c r="IG46" s="2"/>
      <c r="IH46" s="2"/>
      <c r="II46" s="20"/>
      <c r="IJ46" s="54"/>
      <c r="IK46" s="54"/>
      <c r="IL46" s="55"/>
      <c r="IM46" s="2"/>
      <c r="IN46" s="56"/>
      <c r="IO46" s="55"/>
      <c r="IP46" s="2"/>
      <c r="IQ46" s="57"/>
      <c r="IR46" s="2"/>
      <c r="IS46" s="2"/>
      <c r="IT46" s="2"/>
      <c r="IU46" s="2"/>
      <c r="IV46" s="58"/>
      <c r="IW46" s="2"/>
      <c r="IX46" s="2"/>
      <c r="IY46" s="2"/>
      <c r="IZ46" s="2"/>
      <c r="JA46" s="2"/>
      <c r="JB46" s="2"/>
    </row>
    <row r="47" spans="1:262" s="4" customFormat="1" ht="13.5" customHeight="1" x14ac:dyDescent="0.2">
      <c r="A47" s="47" t="s">
        <v>1629</v>
      </c>
      <c r="B47" s="2" t="s">
        <v>2289</v>
      </c>
      <c r="C47" s="7" t="s">
        <v>1669</v>
      </c>
      <c r="E47" s="30"/>
      <c r="F47" s="48" t="str">
        <f t="shared" si="59"/>
        <v/>
      </c>
      <c r="G47" s="48" t="str">
        <f t="shared" si="16"/>
        <v/>
      </c>
      <c r="H47" s="2"/>
      <c r="I47" s="48" t="str">
        <f t="shared" si="60"/>
        <v/>
      </c>
      <c r="J47" s="49" t="s">
        <v>286</v>
      </c>
      <c r="K47" s="30"/>
      <c r="L47" s="49"/>
      <c r="M47" s="49"/>
      <c r="P47" s="50"/>
      <c r="Q47" s="30"/>
      <c r="R47" s="49"/>
      <c r="S47" s="49"/>
      <c r="U47" s="49"/>
      <c r="V47" s="49"/>
      <c r="W47" s="7"/>
      <c r="Z47" s="48" t="str">
        <f t="shared" si="61"/>
        <v/>
      </c>
      <c r="AA47" s="48"/>
      <c r="AB47" s="2"/>
      <c r="AC47" s="48" t="str">
        <f t="shared" si="62"/>
        <v/>
      </c>
      <c r="AD47" s="48"/>
      <c r="AE47" s="30"/>
      <c r="AF47" s="49"/>
      <c r="AG47" s="49"/>
      <c r="AJ47" s="50"/>
      <c r="AK47" s="30"/>
      <c r="AM47" s="49"/>
      <c r="AO47" s="49"/>
      <c r="AP47" s="49"/>
      <c r="AQ47" s="7"/>
      <c r="AT47" s="48" t="s">
        <v>286</v>
      </c>
      <c r="AU47" s="48"/>
      <c r="AV47" s="2"/>
      <c r="AW47" s="48" t="str">
        <f t="shared" si="50"/>
        <v/>
      </c>
      <c r="AX47" s="49"/>
      <c r="AY47" s="26"/>
      <c r="AZ47" s="48" t="str">
        <f t="shared" si="39"/>
        <v/>
      </c>
      <c r="BA47" s="48"/>
      <c r="BC47" s="48" t="str">
        <f t="shared" si="22"/>
        <v/>
      </c>
      <c r="BE47" s="7"/>
      <c r="BF47" s="48" t="str">
        <f t="shared" si="63"/>
        <v/>
      </c>
      <c r="BH47" s="2"/>
      <c r="BI47" s="48" t="str">
        <f t="shared" si="24"/>
        <v/>
      </c>
      <c r="BJ47" s="50"/>
      <c r="BO47" s="48"/>
      <c r="BP47" s="2"/>
      <c r="BQ47" s="48" t="str">
        <f t="shared" si="64"/>
        <v/>
      </c>
      <c r="BR47" s="48"/>
      <c r="BS47" s="26"/>
      <c r="BT47" s="48" t="str">
        <f t="shared" si="32"/>
        <v/>
      </c>
      <c r="BU47" s="50"/>
      <c r="BV47" s="172"/>
      <c r="BW47" s="48" t="str">
        <f t="shared" si="33"/>
        <v/>
      </c>
      <c r="BX47" s="50"/>
      <c r="BY47" s="30"/>
      <c r="BZ47" s="49" t="str">
        <f t="shared" si="65"/>
        <v/>
      </c>
      <c r="CA47" s="50"/>
      <c r="CC47" s="48" t="str">
        <f t="shared" si="34"/>
        <v/>
      </c>
      <c r="CD47" s="50"/>
      <c r="CE47" s="30"/>
      <c r="CH47" s="49" t="str">
        <f t="shared" si="37"/>
        <v/>
      </c>
      <c r="CI47" s="48"/>
      <c r="CJ47" s="2"/>
      <c r="CK47" s="48" t="str">
        <f>IF(CJ47="","",ROUND(CJ47/CE$3,3))</f>
        <v/>
      </c>
      <c r="CL47" s="48"/>
      <c r="CM47" s="26"/>
      <c r="CN47" s="49"/>
      <c r="CO47" s="49"/>
      <c r="CQ47" s="49"/>
      <c r="CR47" s="49"/>
      <c r="CT47" s="49"/>
      <c r="CU47" s="49"/>
      <c r="CW47" s="49"/>
      <c r="CX47" s="49"/>
      <c r="CY47" s="7" t="s">
        <v>1669</v>
      </c>
      <c r="DA47" s="30">
        <f>DG47+DM47+DO47</f>
        <v>262384</v>
      </c>
      <c r="DB47" s="48">
        <f t="shared" si="66"/>
        <v>7.0000000000000001E-3</v>
      </c>
      <c r="DC47" s="49"/>
      <c r="DD47" s="159">
        <f>DJ47+DO47+DR47</f>
        <v>0</v>
      </c>
      <c r="DE47" s="48">
        <f t="shared" si="67"/>
        <v>0</v>
      </c>
      <c r="DF47" s="48"/>
      <c r="DG47" s="4">
        <v>255354</v>
      </c>
      <c r="DH47" s="49">
        <f t="shared" si="51"/>
        <v>6.6928342294933366E-3</v>
      </c>
      <c r="DI47" s="49">
        <v>0</v>
      </c>
      <c r="DJ47" s="4">
        <v>0</v>
      </c>
      <c r="DK47" s="49">
        <f t="shared" si="52"/>
        <v>0</v>
      </c>
      <c r="DL47" s="49">
        <v>0</v>
      </c>
      <c r="DM47" s="30">
        <v>7030</v>
      </c>
      <c r="DN47" s="49">
        <f t="shared" si="46"/>
        <v>7.5760923097813494E-3</v>
      </c>
      <c r="DO47" s="4">
        <v>0</v>
      </c>
      <c r="DP47" s="4">
        <v>1587</v>
      </c>
      <c r="DQ47" s="49">
        <f t="shared" si="48"/>
        <v>2.017518211057576E-2</v>
      </c>
      <c r="DR47" s="4">
        <v>0</v>
      </c>
      <c r="DS47" s="7"/>
      <c r="DU47" s="30"/>
      <c r="DV47" s="48" t="str">
        <f t="shared" si="53"/>
        <v/>
      </c>
      <c r="DW47" s="48"/>
      <c r="DX47" s="159"/>
      <c r="DY47" s="48"/>
      <c r="DZ47" s="48"/>
      <c r="EA47" s="30"/>
      <c r="EB47" s="49" t="str">
        <f t="shared" si="54"/>
        <v/>
      </c>
      <c r="EC47" s="51"/>
      <c r="EE47" s="49" t="str">
        <f t="shared" si="55"/>
        <v/>
      </c>
      <c r="EF47" s="51"/>
      <c r="EG47" s="30"/>
      <c r="EH47" s="49" t="str">
        <f t="shared" si="58"/>
        <v/>
      </c>
      <c r="EI47" s="201"/>
      <c r="EK47" s="49" t="str">
        <f t="shared" si="49"/>
        <v/>
      </c>
      <c r="EL47" s="171"/>
      <c r="EM47" s="7"/>
      <c r="EO47" s="30"/>
      <c r="EP47" s="48" t="str">
        <f t="shared" si="68"/>
        <v/>
      </c>
      <c r="ER47" s="2"/>
      <c r="ES47" s="48" t="str">
        <f t="shared" si="69"/>
        <v/>
      </c>
      <c r="EU47" s="30"/>
      <c r="EV47" s="49" t="str">
        <f t="shared" si="56"/>
        <v/>
      </c>
      <c r="EW47" s="48"/>
      <c r="EY47" s="49" t="str">
        <f t="shared" si="57"/>
        <v/>
      </c>
      <c r="EZ47" s="48"/>
      <c r="FA47" s="30"/>
      <c r="FB47" s="49" t="str">
        <f t="shared" si="38"/>
        <v/>
      </c>
      <c r="FC47" s="30"/>
      <c r="FE47" s="49" t="str">
        <f t="shared" si="45"/>
        <v/>
      </c>
      <c r="FF47" s="49"/>
      <c r="FG47" s="7"/>
      <c r="FI47" s="30"/>
      <c r="FJ47" s="48"/>
      <c r="FK47" s="48"/>
      <c r="FL47" s="2"/>
      <c r="FM47" s="48"/>
      <c r="FN47" s="48"/>
      <c r="FO47" s="30"/>
      <c r="FP47" s="49"/>
      <c r="FQ47" s="49"/>
      <c r="FT47" s="50"/>
      <c r="FU47" s="30"/>
      <c r="FV47" s="49"/>
      <c r="FW47" s="49"/>
      <c r="FY47" s="49"/>
      <c r="FZ47" s="49"/>
      <c r="GA47" s="20"/>
      <c r="GB47" s="54"/>
      <c r="GC47" s="54"/>
      <c r="GD47" s="60"/>
      <c r="GE47" s="2"/>
      <c r="GF47" s="54"/>
      <c r="GG47" s="55"/>
      <c r="GH47" s="2"/>
      <c r="GI47" s="57"/>
      <c r="GJ47" s="2"/>
      <c r="GK47" s="2"/>
      <c r="GL47" s="2"/>
      <c r="GM47" s="2"/>
      <c r="GN47" s="58"/>
      <c r="GO47" s="2"/>
      <c r="GP47" s="2"/>
      <c r="GQ47" s="2"/>
      <c r="GR47" s="2"/>
      <c r="GS47" s="2"/>
      <c r="GT47" s="2"/>
      <c r="GU47" s="20"/>
      <c r="GV47" s="54"/>
      <c r="GW47" s="54"/>
      <c r="GX47" s="60"/>
      <c r="GY47" s="2"/>
      <c r="GZ47" s="54"/>
      <c r="HA47" s="55"/>
      <c r="HB47" s="2"/>
      <c r="HC47" s="57"/>
      <c r="HD47" s="2"/>
      <c r="HE47" s="2"/>
      <c r="HF47" s="2"/>
      <c r="HG47" s="2"/>
      <c r="HH47" s="58"/>
      <c r="HI47" s="2"/>
      <c r="HJ47" s="2"/>
      <c r="HK47" s="2"/>
      <c r="HL47" s="2"/>
      <c r="HM47" s="2"/>
      <c r="HN47" s="2"/>
      <c r="HO47" s="20"/>
      <c r="HP47" s="54"/>
      <c r="HQ47" s="54"/>
      <c r="HR47" s="60"/>
      <c r="HS47" s="2"/>
      <c r="HT47" s="54"/>
      <c r="HU47" s="55"/>
      <c r="HV47" s="2"/>
      <c r="HW47" s="57"/>
      <c r="HX47" s="2"/>
      <c r="HY47" s="2"/>
      <c r="HZ47" s="2"/>
      <c r="IA47" s="2"/>
      <c r="IB47" s="58"/>
      <c r="IC47" s="2"/>
      <c r="ID47" s="2"/>
      <c r="IE47" s="2"/>
      <c r="IF47" s="2"/>
      <c r="IG47" s="2"/>
      <c r="IH47" s="2"/>
      <c r="II47" s="20"/>
      <c r="IJ47" s="54"/>
      <c r="IK47" s="54"/>
      <c r="IL47" s="60"/>
      <c r="IM47" s="2"/>
      <c r="IN47" s="54"/>
      <c r="IO47" s="55"/>
      <c r="IP47" s="2"/>
      <c r="IQ47" s="57"/>
      <c r="IR47" s="2"/>
      <c r="IS47" s="2"/>
      <c r="IT47" s="2"/>
      <c r="IU47" s="2"/>
      <c r="IV47" s="58"/>
      <c r="IW47" s="2"/>
      <c r="IX47" s="2"/>
      <c r="IY47" s="2"/>
      <c r="IZ47" s="2"/>
      <c r="JA47" s="2"/>
      <c r="JB47" s="2"/>
    </row>
    <row r="48" spans="1:262" s="4" customFormat="1" ht="13.5" customHeight="1" x14ac:dyDescent="0.2">
      <c r="A48" s="47" t="s">
        <v>1321</v>
      </c>
      <c r="B48" s="2" t="s">
        <v>1322</v>
      </c>
      <c r="C48" s="7" t="s">
        <v>1670</v>
      </c>
      <c r="E48" s="30"/>
      <c r="F48" s="48" t="str">
        <f t="shared" si="59"/>
        <v/>
      </c>
      <c r="G48" s="48" t="str">
        <f t="shared" si="16"/>
        <v/>
      </c>
      <c r="H48" s="2"/>
      <c r="I48" s="48" t="str">
        <f t="shared" si="60"/>
        <v/>
      </c>
      <c r="J48" s="49" t="s">
        <v>286</v>
      </c>
      <c r="K48" s="30"/>
      <c r="L48" s="49"/>
      <c r="M48" s="49"/>
      <c r="P48" s="50"/>
      <c r="Q48" s="30"/>
      <c r="R48" s="49"/>
      <c r="S48" s="49"/>
      <c r="U48" s="49"/>
      <c r="V48" s="49"/>
      <c r="W48" s="7"/>
      <c r="Z48" s="48" t="str">
        <f t="shared" si="61"/>
        <v/>
      </c>
      <c r="AA48" s="48"/>
      <c r="AB48" s="2"/>
      <c r="AC48" s="48" t="str">
        <f t="shared" si="62"/>
        <v/>
      </c>
      <c r="AD48" s="48"/>
      <c r="AE48" s="30"/>
      <c r="AF48" s="49"/>
      <c r="AG48" s="49"/>
      <c r="AJ48" s="50"/>
      <c r="AK48" s="30"/>
      <c r="AM48" s="49"/>
      <c r="AO48" s="49"/>
      <c r="AP48" s="49"/>
      <c r="AQ48" s="7" t="s">
        <v>1670</v>
      </c>
      <c r="AS48" s="4">
        <v>5214133</v>
      </c>
      <c r="AT48" s="48">
        <v>0.13500000000000001</v>
      </c>
      <c r="AU48" s="49"/>
      <c r="AV48" s="159">
        <f>BB48+BH48</f>
        <v>31</v>
      </c>
      <c r="AW48" s="48">
        <f t="shared" si="50"/>
        <v>4.9000000000000002E-2</v>
      </c>
      <c r="AX48" s="49"/>
      <c r="AY48" s="26">
        <v>2566848</v>
      </c>
      <c r="AZ48" s="48">
        <f t="shared" si="39"/>
        <v>6.6000000000000003E-2</v>
      </c>
      <c r="BA48" s="49">
        <v>0</v>
      </c>
      <c r="BB48" s="4">
        <v>8</v>
      </c>
      <c r="BC48" s="48">
        <f t="shared" si="22"/>
        <v>1.7000000000000001E-2</v>
      </c>
      <c r="BD48" s="49">
        <v>0</v>
      </c>
      <c r="BE48" s="7">
        <v>5214133</v>
      </c>
      <c r="BF48" s="48">
        <f t="shared" si="63"/>
        <v>0.13500000000000001</v>
      </c>
      <c r="BG48" s="49">
        <v>0</v>
      </c>
      <c r="BH48" s="2">
        <v>23</v>
      </c>
      <c r="BI48" s="48">
        <f t="shared" si="24"/>
        <v>0.14799999999999999</v>
      </c>
      <c r="BJ48" s="49">
        <v>0</v>
      </c>
      <c r="BK48" s="4" t="s">
        <v>1728</v>
      </c>
      <c r="BM48" s="30">
        <v>5870491</v>
      </c>
      <c r="BN48" s="49">
        <f t="shared" ref="BN48:BN61" si="70">IF(BM48="","",BM48/BK$7)</f>
        <v>0.15661158543882711</v>
      </c>
      <c r="BO48" s="48"/>
      <c r="BP48" s="159">
        <f>BV48+CB48</f>
        <v>28</v>
      </c>
      <c r="BQ48" s="48">
        <f t="shared" si="64"/>
        <v>4.3999999999999997E-2</v>
      </c>
      <c r="BR48" s="48"/>
      <c r="BS48" s="26">
        <v>0</v>
      </c>
      <c r="BT48" s="48">
        <f t="shared" si="32"/>
        <v>0</v>
      </c>
      <c r="BU48" s="49">
        <v>0</v>
      </c>
      <c r="BV48" s="172">
        <v>0</v>
      </c>
      <c r="BW48" s="48">
        <f t="shared" si="33"/>
        <v>0</v>
      </c>
      <c r="BX48" s="49">
        <v>0</v>
      </c>
      <c r="BY48" s="30">
        <v>5870491</v>
      </c>
      <c r="BZ48" s="49">
        <f t="shared" si="65"/>
        <v>0.15661158543882711</v>
      </c>
      <c r="CA48" s="49">
        <v>0</v>
      </c>
      <c r="CB48" s="4">
        <v>28</v>
      </c>
      <c r="CC48" s="48">
        <f t="shared" si="34"/>
        <v>0.18099999999999999</v>
      </c>
      <c r="CD48" s="49">
        <v>0</v>
      </c>
      <c r="CE48" s="30" t="s">
        <v>1670</v>
      </c>
      <c r="CG48" s="4">
        <v>4463205</v>
      </c>
      <c r="CH48" s="49">
        <f t="shared" si="37"/>
        <v>0.12022821245911136</v>
      </c>
      <c r="CI48" s="49"/>
      <c r="CJ48" s="159">
        <f>CP48+CV48</f>
        <v>24</v>
      </c>
      <c r="CK48" s="49">
        <f>CJ48/SUM(CJ$11:CJ$100)</f>
        <v>3.8095238095238099E-2</v>
      </c>
      <c r="CL48" s="48"/>
      <c r="CM48" s="26">
        <v>0</v>
      </c>
      <c r="CN48" s="49">
        <f>CM48/SUM(CM$11:CM$100)</f>
        <v>0</v>
      </c>
      <c r="CO48" s="49">
        <v>0</v>
      </c>
      <c r="CP48" s="4">
        <v>0</v>
      </c>
      <c r="CQ48" s="49">
        <f>CP48/SUM(CP$11:CP$100)</f>
        <v>0</v>
      </c>
      <c r="CR48" s="49">
        <v>0</v>
      </c>
      <c r="CS48" s="4">
        <v>4463205</v>
      </c>
      <c r="CT48" s="49">
        <f>CS48/SUM(CS$11:CS$100)</f>
        <v>0.12022821245911136</v>
      </c>
      <c r="CU48" s="49">
        <v>0</v>
      </c>
      <c r="CV48" s="4">
        <v>24</v>
      </c>
      <c r="CW48" s="49">
        <f>CV48/SUM(CV$11:CV$100)</f>
        <v>0.15483870967741936</v>
      </c>
      <c r="CX48" s="49">
        <v>0</v>
      </c>
      <c r="CY48" s="7" t="s">
        <v>1761</v>
      </c>
      <c r="DA48" s="30">
        <f>DG48+DM48+DO48</f>
        <v>4707126</v>
      </c>
      <c r="DB48" s="48">
        <f t="shared" si="66"/>
        <v>0.12</v>
      </c>
      <c r="DC48" s="49"/>
      <c r="DD48" s="159">
        <f>DJ48+DO48+DR48</f>
        <v>71</v>
      </c>
      <c r="DE48" s="48">
        <f t="shared" si="67"/>
        <v>0.113</v>
      </c>
      <c r="DF48" s="48"/>
      <c r="DG48" s="4">
        <v>4707126</v>
      </c>
      <c r="DH48" s="49">
        <f t="shared" si="51"/>
        <v>0.12337388102531409</v>
      </c>
      <c r="DI48" s="49">
        <v>0</v>
      </c>
      <c r="DJ48" s="4">
        <v>71</v>
      </c>
      <c r="DK48" s="49">
        <f t="shared" si="52"/>
        <v>0.11507293354943274</v>
      </c>
      <c r="DL48" s="49">
        <v>0</v>
      </c>
      <c r="DM48" s="30">
        <v>0</v>
      </c>
      <c r="DN48" s="49">
        <v>0</v>
      </c>
      <c r="DO48" s="159">
        <v>0</v>
      </c>
      <c r="DP48" s="4">
        <v>0</v>
      </c>
      <c r="DQ48" s="49">
        <v>0</v>
      </c>
      <c r="DR48" s="159">
        <v>0</v>
      </c>
      <c r="DS48" s="7"/>
      <c r="DU48" s="30"/>
      <c r="DV48" s="48" t="str">
        <f t="shared" si="53"/>
        <v/>
      </c>
      <c r="DW48" s="48"/>
      <c r="DX48" s="159"/>
      <c r="DY48" s="48"/>
      <c r="DZ48" s="48"/>
      <c r="EA48" s="30"/>
      <c r="EB48" s="49" t="str">
        <f t="shared" si="54"/>
        <v/>
      </c>
      <c r="EC48" s="51"/>
      <c r="EE48" s="49" t="str">
        <f t="shared" si="55"/>
        <v/>
      </c>
      <c r="EF48" s="51"/>
      <c r="EG48" s="30"/>
      <c r="EH48" s="49" t="str">
        <f t="shared" si="58"/>
        <v/>
      </c>
      <c r="EI48" s="201"/>
      <c r="EK48" s="49" t="str">
        <f t="shared" si="49"/>
        <v/>
      </c>
      <c r="EL48" s="171"/>
      <c r="EM48" s="7"/>
      <c r="EO48" s="30"/>
      <c r="EP48" s="48" t="str">
        <f t="shared" si="68"/>
        <v/>
      </c>
      <c r="ER48" s="2"/>
      <c r="ES48" s="48" t="str">
        <f t="shared" si="69"/>
        <v/>
      </c>
      <c r="EU48" s="30"/>
      <c r="EV48" s="49" t="str">
        <f t="shared" si="56"/>
        <v/>
      </c>
      <c r="EW48" s="48"/>
      <c r="EY48" s="49" t="str">
        <f t="shared" si="57"/>
        <v/>
      </c>
      <c r="EZ48" s="48"/>
      <c r="FA48" s="30"/>
      <c r="FB48" s="49" t="str">
        <f t="shared" si="38"/>
        <v/>
      </c>
      <c r="FC48" s="30"/>
      <c r="FE48" s="49" t="str">
        <f t="shared" si="45"/>
        <v/>
      </c>
      <c r="FF48" s="49"/>
      <c r="FG48" s="7"/>
      <c r="FI48" s="30"/>
      <c r="FJ48" s="48"/>
      <c r="FK48" s="48"/>
      <c r="FL48" s="2"/>
      <c r="FM48" s="48"/>
      <c r="FN48" s="48"/>
      <c r="FO48" s="30"/>
      <c r="FP48" s="49"/>
      <c r="FQ48" s="49"/>
      <c r="FT48" s="50"/>
      <c r="FU48" s="30"/>
      <c r="FV48" s="49"/>
      <c r="FW48" s="49"/>
      <c r="FY48" s="49"/>
      <c r="FZ48" s="49"/>
      <c r="GA48" s="20"/>
      <c r="GB48" s="54"/>
      <c r="GC48" s="54"/>
      <c r="GD48" s="60"/>
      <c r="GE48" s="2"/>
      <c r="GF48" s="54"/>
      <c r="GG48" s="55"/>
      <c r="GH48" s="2"/>
      <c r="GI48" s="57"/>
      <c r="GJ48" s="2"/>
      <c r="GK48" s="2"/>
      <c r="GL48" s="2"/>
      <c r="GM48" s="2"/>
      <c r="GN48" s="58"/>
      <c r="GO48" s="2"/>
      <c r="GP48" s="2"/>
      <c r="GQ48" s="2"/>
      <c r="GR48" s="2"/>
      <c r="GS48" s="2"/>
      <c r="GT48" s="2"/>
      <c r="GU48" s="20"/>
      <c r="GV48" s="54"/>
      <c r="GW48" s="54"/>
      <c r="GX48" s="60"/>
      <c r="GY48" s="2"/>
      <c r="GZ48" s="54"/>
      <c r="HA48" s="55"/>
      <c r="HB48" s="2"/>
      <c r="HC48" s="57"/>
      <c r="HD48" s="2"/>
      <c r="HE48" s="2"/>
      <c r="HF48" s="2"/>
      <c r="HG48" s="2"/>
      <c r="HH48" s="58"/>
      <c r="HI48" s="2"/>
      <c r="HJ48" s="2"/>
      <c r="HK48" s="2"/>
      <c r="HL48" s="2"/>
      <c r="HM48" s="2"/>
      <c r="HN48" s="2"/>
      <c r="HO48" s="20"/>
      <c r="HP48" s="54"/>
      <c r="HQ48" s="54"/>
      <c r="HR48" s="60"/>
      <c r="HS48" s="2"/>
      <c r="HT48" s="54"/>
      <c r="HU48" s="55"/>
      <c r="HV48" s="2"/>
      <c r="HW48" s="57"/>
      <c r="HX48" s="2"/>
      <c r="HY48" s="2"/>
      <c r="HZ48" s="2"/>
      <c r="IA48" s="2"/>
      <c r="IB48" s="58"/>
      <c r="IC48" s="2"/>
      <c r="ID48" s="2"/>
      <c r="IE48" s="2"/>
      <c r="IF48" s="2"/>
      <c r="IG48" s="2"/>
      <c r="IH48" s="2"/>
      <c r="II48" s="20"/>
      <c r="IJ48" s="54"/>
      <c r="IK48" s="54"/>
      <c r="IL48" s="60"/>
      <c r="IM48" s="2"/>
      <c r="IN48" s="54"/>
      <c r="IO48" s="55"/>
      <c r="IP48" s="2"/>
      <c r="IQ48" s="57"/>
      <c r="IR48" s="2"/>
      <c r="IS48" s="2"/>
      <c r="IT48" s="2"/>
      <c r="IU48" s="2"/>
      <c r="IV48" s="58"/>
      <c r="IW48" s="2"/>
      <c r="IX48" s="2"/>
      <c r="IY48" s="2"/>
      <c r="IZ48" s="2"/>
      <c r="JA48" s="2"/>
      <c r="JB48" s="2"/>
    </row>
    <row r="49" spans="1:262" s="4" customFormat="1" ht="13.5" customHeight="1" x14ac:dyDescent="0.2">
      <c r="A49" s="47" t="s">
        <v>1383</v>
      </c>
      <c r="B49" s="2" t="s">
        <v>1384</v>
      </c>
      <c r="C49" s="7" t="s">
        <v>799</v>
      </c>
      <c r="E49" s="30">
        <v>1428663</v>
      </c>
      <c r="F49" s="48">
        <f>IF(E49="","",ROUND(E49/C$7,3))</f>
        <v>3.6999999999999998E-2</v>
      </c>
      <c r="G49" s="48">
        <v>0</v>
      </c>
      <c r="H49" s="2">
        <v>21</v>
      </c>
      <c r="I49" s="48">
        <f>IF(H49="","",ROUND(H49/C$3,3))</f>
        <v>3.3000000000000002E-2</v>
      </c>
      <c r="J49" s="49">
        <v>0</v>
      </c>
      <c r="K49" s="30"/>
      <c r="L49" s="49"/>
      <c r="M49" s="49"/>
      <c r="P49" s="50"/>
      <c r="Q49" s="30"/>
      <c r="R49" s="49"/>
      <c r="S49" s="49"/>
      <c r="U49" s="49"/>
      <c r="V49" s="49"/>
      <c r="W49" s="7" t="s">
        <v>799</v>
      </c>
      <c r="Y49" s="4">
        <v>1722465</v>
      </c>
      <c r="Z49" s="48">
        <f t="shared" si="61"/>
        <v>4.3999999999999997E-2</v>
      </c>
      <c r="AA49" s="48"/>
      <c r="AB49" s="2">
        <v>27</v>
      </c>
      <c r="AC49" s="48">
        <f t="shared" si="62"/>
        <v>4.2999999999999997E-2</v>
      </c>
      <c r="AD49" s="48"/>
      <c r="AE49" s="30"/>
      <c r="AF49" s="49"/>
      <c r="AG49" s="49"/>
      <c r="AJ49" s="50"/>
      <c r="AK49" s="30"/>
      <c r="AM49" s="49"/>
      <c r="AO49" s="49"/>
      <c r="AP49" s="49"/>
      <c r="AQ49" s="7"/>
      <c r="AT49" s="48" t="s">
        <v>286</v>
      </c>
      <c r="AU49" s="48"/>
      <c r="AV49" s="2"/>
      <c r="AW49" s="48" t="str">
        <f t="shared" si="50"/>
        <v/>
      </c>
      <c r="AX49" s="49"/>
      <c r="AY49" s="26"/>
      <c r="AZ49" s="48" t="str">
        <f t="shared" si="39"/>
        <v/>
      </c>
      <c r="BA49" s="48"/>
      <c r="BC49" s="48" t="str">
        <f t="shared" si="22"/>
        <v/>
      </c>
      <c r="BE49" s="7"/>
      <c r="BF49" s="48" t="str">
        <f t="shared" si="63"/>
        <v/>
      </c>
      <c r="BH49" s="2"/>
      <c r="BI49" s="48" t="str">
        <f t="shared" si="24"/>
        <v/>
      </c>
      <c r="BJ49" s="50"/>
      <c r="BM49" s="30"/>
      <c r="BN49" s="49" t="str">
        <f t="shared" si="70"/>
        <v/>
      </c>
      <c r="BO49" s="48"/>
      <c r="BP49" s="2"/>
      <c r="BQ49" s="48" t="str">
        <f t="shared" si="64"/>
        <v/>
      </c>
      <c r="BR49" s="48"/>
      <c r="BS49" s="26"/>
      <c r="BT49" s="48" t="str">
        <f t="shared" si="32"/>
        <v/>
      </c>
      <c r="BV49" s="172"/>
      <c r="BW49" s="48" t="str">
        <f t="shared" si="33"/>
        <v/>
      </c>
      <c r="BY49" s="30"/>
      <c r="BZ49" s="49" t="str">
        <f t="shared" si="65"/>
        <v/>
      </c>
      <c r="CC49" s="48" t="str">
        <f t="shared" si="34"/>
        <v/>
      </c>
      <c r="CH49" s="49" t="str">
        <f t="shared" si="37"/>
        <v/>
      </c>
      <c r="CM49" s="26"/>
      <c r="CN49" s="49"/>
      <c r="CO49" s="49"/>
      <c r="CQ49" s="49"/>
      <c r="CR49" s="49"/>
      <c r="CT49" s="49"/>
      <c r="CU49" s="49"/>
      <c r="CW49" s="49"/>
      <c r="CX49" s="49"/>
      <c r="CY49" s="7"/>
      <c r="DA49" s="30"/>
      <c r="DB49" s="48" t="str">
        <f t="shared" si="66"/>
        <v/>
      </c>
      <c r="DC49" s="48"/>
      <c r="DD49" s="2"/>
      <c r="DE49" s="48" t="str">
        <f t="shared" si="67"/>
        <v/>
      </c>
      <c r="DF49" s="48"/>
      <c r="DH49" s="49" t="str">
        <f t="shared" si="51"/>
        <v/>
      </c>
      <c r="DI49" s="49"/>
      <c r="DK49" s="49" t="str">
        <f t="shared" si="52"/>
        <v/>
      </c>
      <c r="DL49" s="49"/>
      <c r="DM49" s="30"/>
      <c r="DN49" s="49" t="str">
        <f>IF(DM49="","",DM49/SUM(DM$11:DM$100))</f>
        <v/>
      </c>
      <c r="DQ49" s="49" t="str">
        <f>IF(DP49="","",DP49/SUM(DP$11:DP$100))</f>
        <v/>
      </c>
      <c r="DS49" s="7"/>
      <c r="DU49" s="30"/>
      <c r="DV49" s="48" t="str">
        <f t="shared" si="53"/>
        <v/>
      </c>
      <c r="DW49" s="48"/>
      <c r="DX49" s="2"/>
      <c r="DY49" s="48"/>
      <c r="DZ49" s="48"/>
      <c r="EA49" s="30"/>
      <c r="EB49" s="49" t="str">
        <f t="shared" si="54"/>
        <v/>
      </c>
      <c r="EC49" s="51"/>
      <c r="EE49" s="49" t="str">
        <f t="shared" si="55"/>
        <v/>
      </c>
      <c r="EF49" s="51"/>
      <c r="EG49" s="30"/>
      <c r="EH49" s="49" t="str">
        <f t="shared" si="58"/>
        <v/>
      </c>
      <c r="EI49" s="201"/>
      <c r="EK49" s="49" t="str">
        <f t="shared" si="49"/>
        <v/>
      </c>
      <c r="EL49" s="171"/>
      <c r="EM49" s="7"/>
      <c r="EO49" s="30"/>
      <c r="EP49" s="48" t="str">
        <f t="shared" si="68"/>
        <v/>
      </c>
      <c r="ER49" s="2"/>
      <c r="ES49" s="48" t="str">
        <f t="shared" si="69"/>
        <v/>
      </c>
      <c r="EU49" s="30"/>
      <c r="EV49" s="49" t="str">
        <f t="shared" si="56"/>
        <v/>
      </c>
      <c r="EW49" s="48"/>
      <c r="EY49" s="49" t="str">
        <f t="shared" si="57"/>
        <v/>
      </c>
      <c r="EZ49" s="48"/>
      <c r="FA49" s="30"/>
      <c r="FB49" s="49" t="str">
        <f t="shared" si="38"/>
        <v/>
      </c>
      <c r="FC49" s="30"/>
      <c r="FE49" s="49" t="str">
        <f t="shared" si="45"/>
        <v/>
      </c>
      <c r="FF49" s="49"/>
      <c r="FG49" s="7"/>
      <c r="FI49" s="30"/>
      <c r="FJ49" s="48"/>
      <c r="FK49" s="48"/>
      <c r="FL49" s="2"/>
      <c r="FM49" s="48"/>
      <c r="FN49" s="48"/>
      <c r="FO49" s="30"/>
      <c r="FP49" s="49"/>
      <c r="FQ49" s="49"/>
      <c r="FT49" s="50"/>
      <c r="FU49" s="30"/>
      <c r="FV49" s="49"/>
      <c r="FW49" s="49"/>
      <c r="FY49" s="49"/>
      <c r="FZ49" s="49"/>
      <c r="GA49" s="61"/>
      <c r="GB49" s="54"/>
      <c r="GC49" s="55"/>
      <c r="GD49" s="56"/>
      <c r="GE49" s="55"/>
      <c r="GF49" s="54"/>
      <c r="GG49" s="55"/>
      <c r="GH49" s="55"/>
      <c r="GI49" s="62"/>
      <c r="GJ49" s="55"/>
      <c r="GN49" s="50"/>
      <c r="GS49" s="56"/>
      <c r="GT49" s="55"/>
      <c r="GU49" s="61"/>
      <c r="GV49" s="54"/>
      <c r="GW49" s="55"/>
      <c r="GX49" s="56"/>
      <c r="GY49" s="55"/>
      <c r="GZ49" s="54"/>
      <c r="HA49" s="55"/>
      <c r="HB49" s="55"/>
      <c r="HC49" s="62"/>
      <c r="HD49" s="55"/>
      <c r="HH49" s="50"/>
      <c r="HM49" s="56"/>
      <c r="HN49" s="55"/>
      <c r="HO49" s="61"/>
      <c r="HP49" s="54"/>
      <c r="HQ49" s="55"/>
      <c r="HR49" s="56"/>
      <c r="HS49" s="55"/>
      <c r="HT49" s="54"/>
      <c r="HU49" s="55"/>
      <c r="HV49" s="55"/>
      <c r="HW49" s="62"/>
      <c r="HX49" s="55"/>
      <c r="IB49" s="50"/>
      <c r="IG49" s="56"/>
      <c r="IH49" s="55"/>
      <c r="II49" s="61"/>
      <c r="IJ49" s="54"/>
      <c r="IK49" s="55"/>
      <c r="IL49" s="56"/>
      <c r="IM49" s="55"/>
      <c r="IN49" s="54"/>
      <c r="IO49" s="55"/>
      <c r="IP49" s="55"/>
      <c r="IQ49" s="62"/>
      <c r="IR49" s="55"/>
      <c r="IV49" s="50"/>
      <c r="JA49" s="56"/>
      <c r="JB49" s="55"/>
    </row>
    <row r="50" spans="1:262" s="4" customFormat="1" ht="13.5" customHeight="1" x14ac:dyDescent="0.2">
      <c r="A50" s="47" t="s">
        <v>1622</v>
      </c>
      <c r="B50" s="2" t="s">
        <v>2290</v>
      </c>
      <c r="C50" s="7" t="s">
        <v>1671</v>
      </c>
      <c r="E50" s="30"/>
      <c r="F50" s="48" t="str">
        <f t="shared" si="59"/>
        <v/>
      </c>
      <c r="G50" s="48" t="str">
        <f t="shared" si="16"/>
        <v/>
      </c>
      <c r="H50" s="2"/>
      <c r="I50" s="48" t="str">
        <f t="shared" si="60"/>
        <v/>
      </c>
      <c r="J50" s="49" t="s">
        <v>286</v>
      </c>
      <c r="K50" s="30"/>
      <c r="L50" s="49"/>
      <c r="M50" s="49"/>
      <c r="P50" s="50"/>
      <c r="Q50" s="30"/>
      <c r="R50" s="49"/>
      <c r="S50" s="49"/>
      <c r="U50" s="49"/>
      <c r="V50" s="49"/>
      <c r="W50" s="7"/>
      <c r="Z50" s="48" t="str">
        <f t="shared" si="61"/>
        <v/>
      </c>
      <c r="AA50" s="48"/>
      <c r="AB50" s="2"/>
      <c r="AC50" s="48" t="str">
        <f t="shared" si="62"/>
        <v/>
      </c>
      <c r="AD50" s="48"/>
      <c r="AE50" s="30"/>
      <c r="AF50" s="49"/>
      <c r="AG50" s="49"/>
      <c r="AJ50" s="50"/>
      <c r="AK50" s="30"/>
      <c r="AM50" s="49"/>
      <c r="AO50" s="49"/>
      <c r="AP50" s="49"/>
      <c r="AQ50" s="7"/>
      <c r="AT50" s="48" t="s">
        <v>286</v>
      </c>
      <c r="AU50" s="48"/>
      <c r="AV50" s="2"/>
      <c r="AW50" s="48" t="str">
        <f t="shared" si="50"/>
        <v/>
      </c>
      <c r="AX50" s="48"/>
      <c r="AY50" s="26"/>
      <c r="AZ50" s="48" t="str">
        <f t="shared" si="39"/>
        <v/>
      </c>
      <c r="BA50" s="48"/>
      <c r="BC50" s="48" t="str">
        <f t="shared" si="22"/>
        <v/>
      </c>
      <c r="BE50" s="7"/>
      <c r="BF50" s="48" t="str">
        <f t="shared" si="63"/>
        <v/>
      </c>
      <c r="BH50" s="2"/>
      <c r="BI50" s="48" t="str">
        <f t="shared" si="24"/>
        <v/>
      </c>
      <c r="BJ50" s="50"/>
      <c r="BK50" s="4" t="s">
        <v>1671</v>
      </c>
      <c r="BM50" s="30">
        <v>2554072</v>
      </c>
      <c r="BN50" s="49">
        <f t="shared" si="70"/>
        <v>6.8136935265707077E-2</v>
      </c>
      <c r="BO50" s="48"/>
      <c r="BP50" s="159">
        <f>BV50+CB50</f>
        <v>4</v>
      </c>
      <c r="BQ50" s="48">
        <f t="shared" si="64"/>
        <v>6.0000000000000001E-3</v>
      </c>
      <c r="BR50" s="48"/>
      <c r="BS50" s="26">
        <v>0</v>
      </c>
      <c r="BT50" s="48">
        <f t="shared" si="32"/>
        <v>0</v>
      </c>
      <c r="BU50" s="49">
        <v>0</v>
      </c>
      <c r="BV50" s="172">
        <v>0</v>
      </c>
      <c r="BW50" s="48">
        <f t="shared" si="33"/>
        <v>0</v>
      </c>
      <c r="BX50" s="49">
        <v>0</v>
      </c>
      <c r="BY50" s="30">
        <v>2554072</v>
      </c>
      <c r="BZ50" s="49">
        <f t="shared" si="65"/>
        <v>6.8136935265707077E-2</v>
      </c>
      <c r="CA50" s="49">
        <v>0</v>
      </c>
      <c r="CB50" s="4">
        <v>4</v>
      </c>
      <c r="CC50" s="48">
        <f t="shared" si="34"/>
        <v>2.5999999999999999E-2</v>
      </c>
      <c r="CD50" s="49">
        <v>0</v>
      </c>
      <c r="CE50" s="30"/>
      <c r="CH50" s="49" t="str">
        <f t="shared" si="37"/>
        <v/>
      </c>
      <c r="CI50" s="48"/>
      <c r="CJ50" s="2"/>
      <c r="CK50" s="48" t="str">
        <f t="shared" ref="CK50:CK55" si="71">IF(CJ50="","",ROUND(CJ50/CE$3,3))</f>
        <v/>
      </c>
      <c r="CL50" s="48"/>
      <c r="CM50" s="26"/>
      <c r="CN50" s="49"/>
      <c r="CO50" s="49"/>
      <c r="CQ50" s="49"/>
      <c r="CR50" s="49"/>
      <c r="CT50" s="49"/>
      <c r="CU50" s="49"/>
      <c r="CW50" s="49"/>
      <c r="CX50" s="49"/>
      <c r="CY50" s="7" t="s">
        <v>1762</v>
      </c>
      <c r="DA50" s="30">
        <f>DG50+DM50+DO50</f>
        <v>421420</v>
      </c>
      <c r="DB50" s="48">
        <f t="shared" si="66"/>
        <v>1.0999999999999999E-2</v>
      </c>
      <c r="DC50" s="49"/>
      <c r="DD50" s="159">
        <f>DJ50+DO50+DR50</f>
        <v>6</v>
      </c>
      <c r="DE50" s="48">
        <f t="shared" si="67"/>
        <v>0.01</v>
      </c>
      <c r="DF50" s="48"/>
      <c r="DH50" s="49" t="str">
        <f t="shared" si="51"/>
        <v/>
      </c>
      <c r="DI50" s="49"/>
      <c r="DK50" s="49" t="str">
        <f t="shared" si="52"/>
        <v/>
      </c>
      <c r="DL50" s="49"/>
      <c r="DM50" s="30">
        <v>421414</v>
      </c>
      <c r="DN50" s="49">
        <f>IF(DM50="","",DM50/SUM(DM$11:DM$100))</f>
        <v>0.45414955400201956</v>
      </c>
      <c r="DO50" s="4">
        <v>6</v>
      </c>
      <c r="DP50" s="4">
        <v>0</v>
      </c>
      <c r="DQ50" s="49">
        <v>0</v>
      </c>
      <c r="DR50" s="159">
        <v>0</v>
      </c>
      <c r="DS50" s="7"/>
      <c r="DU50" s="30"/>
      <c r="DV50" s="48" t="str">
        <f t="shared" si="53"/>
        <v/>
      </c>
      <c r="DW50" s="48"/>
      <c r="DX50" s="159"/>
      <c r="DY50" s="48"/>
      <c r="DZ50" s="48"/>
      <c r="EA50" s="30"/>
      <c r="EB50" s="49" t="str">
        <f t="shared" si="54"/>
        <v/>
      </c>
      <c r="EC50" s="51"/>
      <c r="EE50" s="49" t="str">
        <f t="shared" si="55"/>
        <v/>
      </c>
      <c r="EF50" s="51"/>
      <c r="EG50" s="30"/>
      <c r="EH50" s="49" t="str">
        <f t="shared" si="58"/>
        <v/>
      </c>
      <c r="EI50" s="201"/>
      <c r="EK50" s="49" t="str">
        <f t="shared" si="49"/>
        <v/>
      </c>
      <c r="EL50" s="171"/>
      <c r="EM50" s="7"/>
      <c r="EO50" s="30"/>
      <c r="EP50" s="48" t="str">
        <f t="shared" si="68"/>
        <v/>
      </c>
      <c r="ER50" s="2"/>
      <c r="ES50" s="48" t="str">
        <f t="shared" si="69"/>
        <v/>
      </c>
      <c r="EU50" s="30"/>
      <c r="EV50" s="49" t="str">
        <f t="shared" si="56"/>
        <v/>
      </c>
      <c r="EW50" s="48"/>
      <c r="EY50" s="49" t="str">
        <f t="shared" si="57"/>
        <v/>
      </c>
      <c r="EZ50" s="48"/>
      <c r="FA50" s="30"/>
      <c r="FB50" s="49" t="str">
        <f t="shared" si="38"/>
        <v/>
      </c>
      <c r="FC50" s="30"/>
      <c r="FE50" s="49" t="str">
        <f t="shared" si="45"/>
        <v/>
      </c>
      <c r="FF50" s="49"/>
      <c r="FG50" s="7"/>
      <c r="FI50" s="30"/>
      <c r="FJ50" s="48"/>
      <c r="FK50" s="48"/>
      <c r="FL50" s="2"/>
      <c r="FM50" s="48"/>
      <c r="FN50" s="48"/>
      <c r="FO50" s="30"/>
      <c r="FP50" s="49"/>
      <c r="FQ50" s="49"/>
      <c r="FT50" s="50"/>
      <c r="FU50" s="30"/>
      <c r="FV50" s="49"/>
      <c r="FW50" s="49"/>
      <c r="FY50" s="49"/>
      <c r="FZ50" s="49"/>
      <c r="GA50" s="20"/>
      <c r="GB50" s="54"/>
      <c r="GC50" s="54"/>
      <c r="GD50" s="60"/>
      <c r="GE50" s="2"/>
      <c r="GF50" s="54"/>
      <c r="GG50" s="55"/>
      <c r="GH50" s="2"/>
      <c r="GI50" s="57"/>
      <c r="GJ50" s="2"/>
      <c r="GK50" s="2"/>
      <c r="GL50" s="2"/>
      <c r="GM50" s="2"/>
      <c r="GN50" s="58"/>
      <c r="GO50" s="2"/>
      <c r="GP50" s="2"/>
      <c r="GQ50" s="2"/>
      <c r="GR50" s="2"/>
      <c r="GS50" s="2"/>
      <c r="GT50" s="2"/>
      <c r="GU50" s="20"/>
      <c r="GV50" s="54"/>
      <c r="GW50" s="54"/>
      <c r="GX50" s="60"/>
      <c r="GY50" s="2"/>
      <c r="GZ50" s="54"/>
      <c r="HA50" s="55"/>
      <c r="HB50" s="2"/>
      <c r="HC50" s="57"/>
      <c r="HD50" s="2"/>
      <c r="HE50" s="2"/>
      <c r="HF50" s="2"/>
      <c r="HG50" s="2"/>
      <c r="HH50" s="58"/>
      <c r="HI50" s="2"/>
      <c r="HJ50" s="2"/>
      <c r="HK50" s="2"/>
      <c r="HL50" s="2"/>
      <c r="HM50" s="2"/>
      <c r="HN50" s="2"/>
      <c r="HO50" s="20"/>
      <c r="HP50" s="54"/>
      <c r="HQ50" s="54"/>
      <c r="HR50" s="60"/>
      <c r="HS50" s="2"/>
      <c r="HT50" s="54"/>
      <c r="HU50" s="55"/>
      <c r="HV50" s="2"/>
      <c r="HW50" s="57"/>
      <c r="HX50" s="2"/>
      <c r="HY50" s="2"/>
      <c r="HZ50" s="2"/>
      <c r="IA50" s="2"/>
      <c r="IB50" s="58"/>
      <c r="IC50" s="2"/>
      <c r="ID50" s="2"/>
      <c r="IE50" s="2"/>
      <c r="IF50" s="2"/>
      <c r="IG50" s="2"/>
      <c r="IH50" s="2"/>
      <c r="II50" s="20"/>
      <c r="IJ50" s="54"/>
      <c r="IK50" s="54"/>
      <c r="IL50" s="60"/>
      <c r="IM50" s="2"/>
      <c r="IN50" s="54"/>
      <c r="IO50" s="55"/>
      <c r="IP50" s="2"/>
      <c r="IQ50" s="57"/>
      <c r="IR50" s="2"/>
      <c r="IS50" s="2"/>
      <c r="IT50" s="2"/>
      <c r="IU50" s="2"/>
      <c r="IV50" s="58"/>
      <c r="IW50" s="2"/>
      <c r="IX50" s="2"/>
      <c r="IY50" s="2"/>
      <c r="IZ50" s="2"/>
      <c r="JA50" s="2"/>
      <c r="JB50" s="2"/>
    </row>
    <row r="51" spans="1:262" s="4" customFormat="1" ht="13.5" customHeight="1" x14ac:dyDescent="0.2">
      <c r="A51" s="47" t="s">
        <v>1431</v>
      </c>
      <c r="B51" s="2" t="s">
        <v>2291</v>
      </c>
      <c r="C51" s="7" t="s">
        <v>1672</v>
      </c>
      <c r="E51" s="30"/>
      <c r="F51" s="48" t="str">
        <f t="shared" si="59"/>
        <v/>
      </c>
      <c r="G51" s="48" t="str">
        <f t="shared" si="16"/>
        <v/>
      </c>
      <c r="H51" s="2"/>
      <c r="I51" s="48" t="str">
        <f t="shared" si="60"/>
        <v/>
      </c>
      <c r="J51" s="49" t="s">
        <v>286</v>
      </c>
      <c r="K51" s="30"/>
      <c r="L51" s="49"/>
      <c r="M51" s="49"/>
      <c r="P51" s="50"/>
      <c r="Q51" s="30"/>
      <c r="R51" s="49"/>
      <c r="S51" s="49"/>
      <c r="U51" s="49"/>
      <c r="V51" s="49"/>
      <c r="W51" s="7"/>
      <c r="Z51" s="48" t="str">
        <f t="shared" si="61"/>
        <v/>
      </c>
      <c r="AA51" s="48"/>
      <c r="AB51" s="2"/>
      <c r="AC51" s="48" t="str">
        <f t="shared" si="62"/>
        <v/>
      </c>
      <c r="AD51" s="48"/>
      <c r="AE51" s="30"/>
      <c r="AF51" s="49"/>
      <c r="AG51" s="49"/>
      <c r="AJ51" s="50"/>
      <c r="AK51" s="30"/>
      <c r="AM51" s="49"/>
      <c r="AO51" s="49"/>
      <c r="AP51" s="49"/>
      <c r="AQ51" s="7"/>
      <c r="AT51" s="48" t="s">
        <v>286</v>
      </c>
      <c r="AU51" s="48"/>
      <c r="AV51" s="2"/>
      <c r="AW51" s="48" t="str">
        <f t="shared" si="50"/>
        <v/>
      </c>
      <c r="AX51" s="48"/>
      <c r="AY51" s="26"/>
      <c r="AZ51" s="48" t="str">
        <f t="shared" si="39"/>
        <v/>
      </c>
      <c r="BA51" s="48"/>
      <c r="BC51" s="48" t="str">
        <f t="shared" si="22"/>
        <v/>
      </c>
      <c r="BE51" s="7"/>
      <c r="BF51" s="48" t="str">
        <f t="shared" si="63"/>
        <v/>
      </c>
      <c r="BH51" s="2"/>
      <c r="BI51" s="48" t="str">
        <f t="shared" si="24"/>
        <v/>
      </c>
      <c r="BJ51" s="50"/>
      <c r="BM51" s="30"/>
      <c r="BN51" s="49" t="str">
        <f t="shared" si="70"/>
        <v/>
      </c>
      <c r="BO51" s="48"/>
      <c r="BP51" s="2"/>
      <c r="BQ51" s="48" t="str">
        <f t="shared" si="64"/>
        <v/>
      </c>
      <c r="BR51" s="48"/>
      <c r="BS51" s="26"/>
      <c r="BT51" s="48" t="str">
        <f t="shared" si="32"/>
        <v/>
      </c>
      <c r="BU51" s="50"/>
      <c r="BV51" s="172"/>
      <c r="BW51" s="48" t="str">
        <f t="shared" si="33"/>
        <v/>
      </c>
      <c r="BX51" s="50"/>
      <c r="BY51" s="30"/>
      <c r="BZ51" s="49" t="str">
        <f t="shared" si="65"/>
        <v/>
      </c>
      <c r="CA51" s="50"/>
      <c r="CC51" s="48" t="str">
        <f t="shared" si="34"/>
        <v/>
      </c>
      <c r="CD51" s="50"/>
      <c r="CE51" s="30"/>
      <c r="CH51" s="49" t="str">
        <f t="shared" ref="CH51:CH82" si="72">IF(CG51="","",CG51/SUM(CG$11:CG$100))</f>
        <v/>
      </c>
      <c r="CI51" s="48"/>
      <c r="CJ51" s="2"/>
      <c r="CK51" s="48" t="str">
        <f t="shared" si="71"/>
        <v/>
      </c>
      <c r="CL51" s="48"/>
      <c r="CM51" s="26"/>
      <c r="CN51" s="49"/>
      <c r="CO51" s="49"/>
      <c r="CQ51" s="49"/>
      <c r="CR51" s="49"/>
      <c r="CT51" s="49"/>
      <c r="CU51" s="49"/>
      <c r="CW51" s="49"/>
      <c r="CX51" s="49"/>
      <c r="CY51" s="7" t="s">
        <v>1672</v>
      </c>
      <c r="DA51" s="30">
        <f>DG51+DM51+DO51</f>
        <v>543809</v>
      </c>
      <c r="DB51" s="48">
        <f t="shared" si="66"/>
        <v>1.4E-2</v>
      </c>
      <c r="DC51" s="49"/>
      <c r="DD51" s="159">
        <f>DJ51+DO51+DR51</f>
        <v>10</v>
      </c>
      <c r="DE51" s="48">
        <f t="shared" si="67"/>
        <v>1.6E-2</v>
      </c>
      <c r="DF51" s="48"/>
      <c r="DG51" s="4">
        <v>534088</v>
      </c>
      <c r="DH51" s="49">
        <f t="shared" si="51"/>
        <v>1.3998458798223789E-2</v>
      </c>
      <c r="DI51" s="49">
        <v>0</v>
      </c>
      <c r="DJ51" s="4">
        <v>10</v>
      </c>
      <c r="DK51" s="49">
        <f t="shared" si="52"/>
        <v>1.6207455429497569E-2</v>
      </c>
      <c r="DL51" s="49">
        <v>0</v>
      </c>
      <c r="DM51" s="30">
        <v>9721</v>
      </c>
      <c r="DN51" s="49">
        <f>IF(DM51="","",DM51/SUM(DM$11:DM$100))</f>
        <v>1.047612992082283E-2</v>
      </c>
      <c r="DO51" s="4">
        <v>0</v>
      </c>
      <c r="DP51" s="4">
        <v>0</v>
      </c>
      <c r="DQ51" s="49">
        <v>0</v>
      </c>
      <c r="DR51" s="159">
        <v>0</v>
      </c>
      <c r="DS51" s="7"/>
      <c r="DU51" s="30"/>
      <c r="DV51" s="48" t="str">
        <f t="shared" si="53"/>
        <v/>
      </c>
      <c r="DW51" s="48"/>
      <c r="DX51" s="159"/>
      <c r="DY51" s="48"/>
      <c r="DZ51" s="48"/>
      <c r="EA51" s="30"/>
      <c r="EB51" s="49" t="str">
        <f t="shared" si="54"/>
        <v/>
      </c>
      <c r="EC51" s="51"/>
      <c r="EE51" s="49" t="str">
        <f t="shared" si="55"/>
        <v/>
      </c>
      <c r="EF51" s="51"/>
      <c r="EG51" s="30"/>
      <c r="EH51" s="49" t="str">
        <f t="shared" si="58"/>
        <v/>
      </c>
      <c r="EI51" s="201"/>
      <c r="EK51" s="49" t="str">
        <f t="shared" si="49"/>
        <v/>
      </c>
      <c r="EL51" s="171"/>
      <c r="EM51" s="7"/>
      <c r="EO51" s="30"/>
      <c r="EP51" s="48" t="str">
        <f t="shared" si="68"/>
        <v/>
      </c>
      <c r="ER51" s="2"/>
      <c r="ES51" s="48" t="str">
        <f t="shared" si="69"/>
        <v/>
      </c>
      <c r="EU51" s="30"/>
      <c r="EV51" s="49" t="str">
        <f t="shared" si="56"/>
        <v/>
      </c>
      <c r="EW51" s="48"/>
      <c r="EY51" s="49" t="str">
        <f t="shared" si="57"/>
        <v/>
      </c>
      <c r="EZ51" s="48"/>
      <c r="FA51" s="30"/>
      <c r="FB51" s="49" t="str">
        <f t="shared" si="38"/>
        <v/>
      </c>
      <c r="FC51" s="30"/>
      <c r="FE51" s="49" t="str">
        <f t="shared" si="45"/>
        <v/>
      </c>
      <c r="FF51" s="49"/>
      <c r="FG51" s="7"/>
      <c r="FI51" s="30"/>
      <c r="FJ51" s="48"/>
      <c r="FK51" s="48"/>
      <c r="FL51" s="2"/>
      <c r="FM51" s="48"/>
      <c r="FN51" s="48"/>
      <c r="FO51" s="30"/>
      <c r="FP51" s="49"/>
      <c r="FQ51" s="49"/>
      <c r="FT51" s="50"/>
      <c r="FU51" s="30"/>
      <c r="FV51" s="49"/>
      <c r="FW51" s="49"/>
      <c r="FY51" s="49"/>
      <c r="FZ51" s="49"/>
      <c r="GA51" s="20"/>
      <c r="GB51" s="54"/>
      <c r="GC51" s="54"/>
      <c r="GD51" s="60"/>
      <c r="GE51" s="60"/>
      <c r="GF51" s="54"/>
      <c r="GG51" s="55"/>
      <c r="GH51" s="2"/>
      <c r="GI51" s="57"/>
      <c r="GJ51" s="2"/>
      <c r="GK51" s="2"/>
      <c r="GL51" s="2"/>
      <c r="GM51" s="2"/>
      <c r="GN51" s="58"/>
      <c r="GO51" s="2"/>
      <c r="GP51" s="2"/>
      <c r="GQ51" s="2"/>
      <c r="GR51" s="2"/>
      <c r="GS51" s="2"/>
      <c r="GT51" s="2"/>
      <c r="GU51" s="20"/>
      <c r="GV51" s="54"/>
      <c r="GW51" s="54"/>
      <c r="GX51" s="60"/>
      <c r="GY51" s="60"/>
      <c r="GZ51" s="54"/>
      <c r="HA51" s="55"/>
      <c r="HB51" s="2"/>
      <c r="HC51" s="57"/>
      <c r="HD51" s="2"/>
      <c r="HE51" s="2"/>
      <c r="HF51" s="2"/>
      <c r="HG51" s="2"/>
      <c r="HH51" s="58"/>
      <c r="HI51" s="2"/>
      <c r="HJ51" s="2"/>
      <c r="HK51" s="2"/>
      <c r="HL51" s="2"/>
      <c r="HM51" s="2"/>
      <c r="HN51" s="2"/>
      <c r="HO51" s="20"/>
      <c r="HP51" s="54"/>
      <c r="HQ51" s="54"/>
      <c r="HR51" s="60"/>
      <c r="HS51" s="60"/>
      <c r="HT51" s="54"/>
      <c r="HU51" s="55"/>
      <c r="HV51" s="2"/>
      <c r="HW51" s="57"/>
      <c r="HX51" s="2"/>
      <c r="HY51" s="2"/>
      <c r="HZ51" s="2"/>
      <c r="IA51" s="2"/>
      <c r="IB51" s="58"/>
      <c r="IC51" s="2"/>
      <c r="ID51" s="2"/>
      <c r="IE51" s="2"/>
      <c r="IF51" s="2"/>
      <c r="IG51" s="2"/>
      <c r="IH51" s="2"/>
      <c r="II51" s="20"/>
      <c r="IJ51" s="54"/>
      <c r="IK51" s="54"/>
      <c r="IL51" s="60"/>
      <c r="IM51" s="60"/>
      <c r="IN51" s="54"/>
      <c r="IO51" s="55"/>
      <c r="IP51" s="2"/>
      <c r="IQ51" s="57"/>
      <c r="IR51" s="2"/>
      <c r="IS51" s="2"/>
      <c r="IT51" s="2"/>
      <c r="IU51" s="2"/>
      <c r="IV51" s="58"/>
      <c r="IW51" s="2"/>
      <c r="IX51" s="2"/>
      <c r="IY51" s="2"/>
      <c r="IZ51" s="2"/>
      <c r="JA51" s="2"/>
      <c r="JB51" s="2"/>
    </row>
    <row r="52" spans="1:262" s="4" customFormat="1" ht="13.5" customHeight="1" x14ac:dyDescent="0.2">
      <c r="A52" s="47" t="s">
        <v>1419</v>
      </c>
      <c r="B52" s="2" t="s">
        <v>1420</v>
      </c>
      <c r="C52" s="7" t="s">
        <v>778</v>
      </c>
      <c r="E52" s="30">
        <v>1140209</v>
      </c>
      <c r="F52" s="48">
        <f>IF(E52="","",ROUND(E52/C$7,3))</f>
        <v>0.03</v>
      </c>
      <c r="G52" s="48">
        <v>0</v>
      </c>
      <c r="H52" s="2">
        <v>17</v>
      </c>
      <c r="I52" s="48">
        <f>IF(H52="","",ROUND(H52/C$3,3))</f>
        <v>2.7E-2</v>
      </c>
      <c r="J52" s="49">
        <v>0</v>
      </c>
      <c r="K52" s="30"/>
      <c r="L52" s="49"/>
      <c r="M52" s="49"/>
      <c r="P52" s="50"/>
      <c r="Q52" s="30"/>
      <c r="R52" s="49"/>
      <c r="S52" s="49"/>
      <c r="U52" s="49"/>
      <c r="V52" s="49"/>
      <c r="W52" s="7" t="s">
        <v>778</v>
      </c>
      <c r="Y52" s="4">
        <v>1064647</v>
      </c>
      <c r="Z52" s="48">
        <f t="shared" si="61"/>
        <v>2.7E-2</v>
      </c>
      <c r="AA52" s="48"/>
      <c r="AB52" s="2">
        <v>16</v>
      </c>
      <c r="AC52" s="48">
        <f t="shared" si="62"/>
        <v>2.5000000000000001E-2</v>
      </c>
      <c r="AD52" s="48"/>
      <c r="AE52" s="30"/>
      <c r="AF52" s="49"/>
      <c r="AG52" s="49"/>
      <c r="AJ52" s="50"/>
      <c r="AK52" s="30"/>
      <c r="AM52" s="49"/>
      <c r="AO52" s="49"/>
      <c r="AP52" s="49"/>
      <c r="AQ52" s="7" t="s">
        <v>778</v>
      </c>
      <c r="AS52" s="4">
        <v>179495</v>
      </c>
      <c r="AT52" s="48">
        <v>5.0000000000000001E-3</v>
      </c>
      <c r="AU52" s="49"/>
      <c r="AV52" s="159">
        <f>BB52+BH52</f>
        <v>0</v>
      </c>
      <c r="AW52" s="48">
        <f t="shared" si="50"/>
        <v>0</v>
      </c>
      <c r="AX52" s="48"/>
      <c r="AY52" s="26">
        <v>0</v>
      </c>
      <c r="AZ52" s="48">
        <f t="shared" si="39"/>
        <v>0</v>
      </c>
      <c r="BA52" s="49">
        <v>0</v>
      </c>
      <c r="BB52" s="4">
        <v>0</v>
      </c>
      <c r="BC52" s="48">
        <f t="shared" si="22"/>
        <v>0</v>
      </c>
      <c r="BD52" s="49">
        <v>0</v>
      </c>
      <c r="BE52" s="7">
        <v>179495</v>
      </c>
      <c r="BF52" s="48">
        <f t="shared" si="63"/>
        <v>5.0000000000000001E-3</v>
      </c>
      <c r="BG52" s="49">
        <v>0</v>
      </c>
      <c r="BH52" s="2">
        <v>0</v>
      </c>
      <c r="BI52" s="48">
        <f t="shared" si="24"/>
        <v>0</v>
      </c>
      <c r="BJ52" s="49">
        <v>0</v>
      </c>
      <c r="BM52" s="30"/>
      <c r="BN52" s="49" t="str">
        <f t="shared" si="70"/>
        <v/>
      </c>
      <c r="BO52" s="48"/>
      <c r="BP52" s="2"/>
      <c r="BQ52" s="48" t="str">
        <f t="shared" si="64"/>
        <v/>
      </c>
      <c r="BR52" s="48"/>
      <c r="BS52" s="26"/>
      <c r="BT52" s="48" t="str">
        <f t="shared" si="32"/>
        <v/>
      </c>
      <c r="BU52" s="50"/>
      <c r="BV52" s="172"/>
      <c r="BW52" s="48" t="str">
        <f t="shared" si="33"/>
        <v/>
      </c>
      <c r="BX52" s="50"/>
      <c r="BY52" s="30"/>
      <c r="BZ52" s="49" t="str">
        <f t="shared" si="65"/>
        <v/>
      </c>
      <c r="CA52" s="50"/>
      <c r="CC52" s="48" t="str">
        <f t="shared" si="34"/>
        <v/>
      </c>
      <c r="CD52" s="50"/>
      <c r="CE52" s="30"/>
      <c r="CH52" s="49" t="str">
        <f t="shared" si="72"/>
        <v/>
      </c>
      <c r="CI52" s="48"/>
      <c r="CJ52" s="2"/>
      <c r="CK52" s="48" t="str">
        <f t="shared" si="71"/>
        <v/>
      </c>
      <c r="CL52" s="48"/>
      <c r="CM52" s="26"/>
      <c r="CN52" s="49"/>
      <c r="CO52" s="49"/>
      <c r="CQ52" s="49"/>
      <c r="CR52" s="49"/>
      <c r="CT52" s="49"/>
      <c r="CU52" s="49"/>
      <c r="CW52" s="49"/>
      <c r="CX52" s="49"/>
      <c r="CY52" s="7"/>
      <c r="DA52" s="30"/>
      <c r="DB52" s="48" t="str">
        <f t="shared" si="66"/>
        <v/>
      </c>
      <c r="DC52" s="48"/>
      <c r="DD52" s="2"/>
      <c r="DE52" s="48" t="str">
        <f t="shared" si="67"/>
        <v/>
      </c>
      <c r="DF52" s="48"/>
      <c r="DH52" s="49" t="str">
        <f t="shared" si="51"/>
        <v/>
      </c>
      <c r="DI52" s="49"/>
      <c r="DK52" s="49" t="str">
        <f t="shared" si="52"/>
        <v/>
      </c>
      <c r="DL52" s="49"/>
      <c r="DM52" s="30"/>
      <c r="DN52" s="49" t="str">
        <f>IF(DM52="","",DM52/SUM(DM$11:DM$100))</f>
        <v/>
      </c>
      <c r="DQ52" s="49" t="str">
        <f>IF(DP52="","",DP52/SUM(DP$11:DP$100))</f>
        <v/>
      </c>
      <c r="DS52" s="7"/>
      <c r="DU52" s="30"/>
      <c r="DV52" s="48" t="str">
        <f t="shared" si="53"/>
        <v/>
      </c>
      <c r="DW52" s="48"/>
      <c r="DX52" s="2"/>
      <c r="DY52" s="48"/>
      <c r="DZ52" s="48"/>
      <c r="EA52" s="30"/>
      <c r="EB52" s="49" t="str">
        <f t="shared" si="54"/>
        <v/>
      </c>
      <c r="EC52" s="51"/>
      <c r="EE52" s="49" t="str">
        <f t="shared" si="55"/>
        <v/>
      </c>
      <c r="EF52" s="51"/>
      <c r="EG52" s="30"/>
      <c r="EH52" s="49" t="str">
        <f t="shared" si="58"/>
        <v/>
      </c>
      <c r="EI52" s="201"/>
      <c r="EK52" s="49" t="str">
        <f t="shared" si="49"/>
        <v/>
      </c>
      <c r="EL52" s="171"/>
      <c r="EM52" s="7"/>
      <c r="EO52" s="30"/>
      <c r="EP52" s="48" t="str">
        <f t="shared" si="68"/>
        <v/>
      </c>
      <c r="ER52" s="2"/>
      <c r="ES52" s="48" t="str">
        <f t="shared" si="69"/>
        <v/>
      </c>
      <c r="EU52" s="30"/>
      <c r="EV52" s="49" t="str">
        <f t="shared" si="56"/>
        <v/>
      </c>
      <c r="EW52" s="48"/>
      <c r="EY52" s="49" t="str">
        <f t="shared" si="57"/>
        <v/>
      </c>
      <c r="EZ52" s="48"/>
      <c r="FA52" s="30"/>
      <c r="FB52" s="49" t="str">
        <f t="shared" si="38"/>
        <v/>
      </c>
      <c r="FC52" s="30"/>
      <c r="FE52" s="49" t="str">
        <f t="shared" si="45"/>
        <v/>
      </c>
      <c r="FF52" s="49"/>
      <c r="FG52" s="7"/>
      <c r="FI52" s="30"/>
      <c r="FJ52" s="48"/>
      <c r="FK52" s="48"/>
      <c r="FL52" s="2"/>
      <c r="FM52" s="48"/>
      <c r="FN52" s="48"/>
      <c r="FO52" s="30"/>
      <c r="FP52" s="49"/>
      <c r="FQ52" s="49"/>
      <c r="FT52" s="50"/>
      <c r="FU52" s="30"/>
      <c r="FV52" s="49"/>
      <c r="FW52" s="49"/>
      <c r="FY52" s="49"/>
      <c r="FZ52" s="49"/>
      <c r="GA52" s="7"/>
      <c r="GG52" s="49"/>
      <c r="GI52" s="52"/>
      <c r="GN52" s="50"/>
      <c r="GU52" s="7"/>
      <c r="HA52" s="49"/>
      <c r="HC52" s="52"/>
      <c r="HH52" s="50"/>
      <c r="HO52" s="7"/>
      <c r="HU52" s="49"/>
      <c r="HW52" s="52"/>
      <c r="IB52" s="50"/>
      <c r="II52" s="7"/>
      <c r="IO52" s="49"/>
      <c r="IQ52" s="52"/>
      <c r="IV52" s="50"/>
    </row>
    <row r="53" spans="1:262" s="4" customFormat="1" ht="13.5" customHeight="1" x14ac:dyDescent="0.2">
      <c r="A53" s="47" t="s">
        <v>1415</v>
      </c>
      <c r="B53" s="2" t="s">
        <v>1416</v>
      </c>
      <c r="C53" s="7" t="s">
        <v>1673</v>
      </c>
      <c r="E53" s="30"/>
      <c r="F53" s="48" t="str">
        <f t="shared" si="59"/>
        <v/>
      </c>
      <c r="G53" s="48" t="str">
        <f t="shared" si="16"/>
        <v/>
      </c>
      <c r="H53" s="2"/>
      <c r="I53" s="48" t="str">
        <f t="shared" si="60"/>
        <v/>
      </c>
      <c r="J53" s="49" t="s">
        <v>286</v>
      </c>
      <c r="K53" s="30"/>
      <c r="L53" s="49"/>
      <c r="M53" s="49"/>
      <c r="P53" s="50"/>
      <c r="Q53" s="30"/>
      <c r="R53" s="49"/>
      <c r="S53" s="49"/>
      <c r="U53" s="49"/>
      <c r="V53" s="49"/>
      <c r="W53" s="7"/>
      <c r="Z53" s="48" t="str">
        <f t="shared" si="61"/>
        <v/>
      </c>
      <c r="AA53" s="48"/>
      <c r="AB53" s="2"/>
      <c r="AC53" s="48" t="str">
        <f t="shared" si="62"/>
        <v/>
      </c>
      <c r="AD53" s="48"/>
      <c r="AE53" s="30"/>
      <c r="AF53" s="49"/>
      <c r="AG53" s="49"/>
      <c r="AJ53" s="50"/>
      <c r="AK53" s="30"/>
      <c r="AM53" s="49"/>
      <c r="AO53" s="49"/>
      <c r="AP53" s="49"/>
      <c r="AQ53" s="7"/>
      <c r="AT53" s="48" t="s">
        <v>286</v>
      </c>
      <c r="AU53" s="48"/>
      <c r="AV53" s="2"/>
      <c r="AW53" s="48" t="str">
        <f t="shared" si="50"/>
        <v/>
      </c>
      <c r="AX53" s="48"/>
      <c r="AY53" s="26"/>
      <c r="AZ53" s="48" t="str">
        <f t="shared" si="39"/>
        <v/>
      </c>
      <c r="BA53" s="48"/>
      <c r="BC53" s="48" t="str">
        <f t="shared" si="22"/>
        <v/>
      </c>
      <c r="BE53" s="7"/>
      <c r="BF53" s="48" t="str">
        <f t="shared" si="63"/>
        <v/>
      </c>
      <c r="BH53" s="2"/>
      <c r="BI53" s="48" t="str">
        <f t="shared" si="24"/>
        <v/>
      </c>
      <c r="BJ53" s="50"/>
      <c r="BM53" s="30"/>
      <c r="BN53" s="49" t="str">
        <f t="shared" si="70"/>
        <v/>
      </c>
      <c r="BO53" s="48"/>
      <c r="BP53" s="2"/>
      <c r="BQ53" s="48" t="str">
        <f t="shared" si="64"/>
        <v/>
      </c>
      <c r="BR53" s="48"/>
      <c r="BS53" s="26"/>
      <c r="BT53" s="48" t="str">
        <f t="shared" si="32"/>
        <v/>
      </c>
      <c r="BU53" s="50"/>
      <c r="BV53" s="172"/>
      <c r="BW53" s="48" t="str">
        <f t="shared" si="33"/>
        <v/>
      </c>
      <c r="BX53" s="50"/>
      <c r="BY53" s="30"/>
      <c r="BZ53" s="49" t="str">
        <f t="shared" si="65"/>
        <v/>
      </c>
      <c r="CA53" s="50"/>
      <c r="CC53" s="48" t="str">
        <f t="shared" si="34"/>
        <v/>
      </c>
      <c r="CD53" s="50"/>
      <c r="CE53" s="30"/>
      <c r="CH53" s="49" t="str">
        <f t="shared" si="72"/>
        <v/>
      </c>
      <c r="CI53" s="48"/>
      <c r="CJ53" s="2"/>
      <c r="CK53" s="48" t="str">
        <f t="shared" si="71"/>
        <v/>
      </c>
      <c r="CL53" s="48"/>
      <c r="CM53" s="26"/>
      <c r="CN53" s="49"/>
      <c r="CO53" s="49"/>
      <c r="CQ53" s="49"/>
      <c r="CR53" s="49"/>
      <c r="CT53" s="49"/>
      <c r="CU53" s="49"/>
      <c r="CW53" s="49"/>
      <c r="CX53" s="49"/>
      <c r="CY53" s="7" t="s">
        <v>1673</v>
      </c>
      <c r="DA53" s="30">
        <f>DG53+DM53+DO53</f>
        <v>990694</v>
      </c>
      <c r="DB53" s="48">
        <f t="shared" si="66"/>
        <v>2.5000000000000001E-2</v>
      </c>
      <c r="DC53" s="49"/>
      <c r="DD53" s="159">
        <f>DJ53+DO53+DR53</f>
        <v>18</v>
      </c>
      <c r="DE53" s="48">
        <f t="shared" si="67"/>
        <v>2.9000000000000001E-2</v>
      </c>
      <c r="DF53" s="48"/>
      <c r="DG53" s="4">
        <v>990694</v>
      </c>
      <c r="DH53" s="49">
        <f t="shared" si="51"/>
        <v>2.5966112589400094E-2</v>
      </c>
      <c r="DI53" s="49">
        <v>0</v>
      </c>
      <c r="DJ53" s="4">
        <v>18</v>
      </c>
      <c r="DK53" s="49">
        <f t="shared" si="52"/>
        <v>2.9173419773095625E-2</v>
      </c>
      <c r="DL53" s="49">
        <v>0</v>
      </c>
      <c r="DM53" s="30">
        <v>0</v>
      </c>
      <c r="DN53" s="49">
        <v>0</v>
      </c>
      <c r="DO53" s="159">
        <v>0</v>
      </c>
      <c r="DP53" s="4">
        <v>0</v>
      </c>
      <c r="DQ53" s="49">
        <v>0</v>
      </c>
      <c r="DR53" s="159">
        <v>0</v>
      </c>
      <c r="DS53" s="7"/>
      <c r="DU53" s="30"/>
      <c r="DV53" s="48" t="str">
        <f t="shared" si="53"/>
        <v/>
      </c>
      <c r="DW53" s="48"/>
      <c r="DX53" s="159"/>
      <c r="DY53" s="48"/>
      <c r="DZ53" s="48"/>
      <c r="EA53" s="30"/>
      <c r="EB53" s="49" t="str">
        <f t="shared" si="54"/>
        <v/>
      </c>
      <c r="EC53" s="51"/>
      <c r="EE53" s="49" t="str">
        <f t="shared" si="55"/>
        <v/>
      </c>
      <c r="EF53" s="51"/>
      <c r="EG53" s="30"/>
      <c r="EH53" s="49" t="str">
        <f t="shared" si="58"/>
        <v/>
      </c>
      <c r="EI53" s="201"/>
      <c r="EK53" s="49" t="str">
        <f t="shared" si="49"/>
        <v/>
      </c>
      <c r="EL53" s="171"/>
      <c r="EM53" s="7"/>
      <c r="EO53" s="30"/>
      <c r="EP53" s="48" t="str">
        <f t="shared" si="68"/>
        <v/>
      </c>
      <c r="ER53" s="2"/>
      <c r="ES53" s="48" t="str">
        <f t="shared" si="69"/>
        <v/>
      </c>
      <c r="EU53" s="30"/>
      <c r="EV53" s="49" t="str">
        <f t="shared" si="56"/>
        <v/>
      </c>
      <c r="EW53" s="48"/>
      <c r="EY53" s="49" t="str">
        <f t="shared" si="57"/>
        <v/>
      </c>
      <c r="EZ53" s="48"/>
      <c r="FA53" s="30"/>
      <c r="FB53" s="49" t="str">
        <f t="shared" ref="FB53:FB84" si="73">IF(FA53="","",FA53/SUM(FA$11:FA$100))</f>
        <v/>
      </c>
      <c r="FC53" s="30"/>
      <c r="FE53" s="49" t="str">
        <f t="shared" si="45"/>
        <v/>
      </c>
      <c r="FF53" s="49"/>
      <c r="FG53" s="7"/>
      <c r="FI53" s="30"/>
      <c r="FJ53" s="48"/>
      <c r="FK53" s="48"/>
      <c r="FL53" s="2"/>
      <c r="FM53" s="48"/>
      <c r="FN53" s="48"/>
      <c r="FO53" s="30"/>
      <c r="FP53" s="49"/>
      <c r="FQ53" s="49"/>
      <c r="FT53" s="50"/>
      <c r="FU53" s="30"/>
      <c r="FV53" s="49"/>
      <c r="FW53" s="49"/>
      <c r="FY53" s="49"/>
      <c r="FZ53" s="49"/>
      <c r="GA53" s="7"/>
      <c r="GG53" s="49"/>
      <c r="GI53" s="52"/>
      <c r="GN53" s="50"/>
      <c r="GU53" s="7"/>
      <c r="HA53" s="49"/>
      <c r="HC53" s="52"/>
      <c r="HH53" s="50"/>
      <c r="HO53" s="7"/>
      <c r="HU53" s="49"/>
      <c r="HW53" s="52"/>
      <c r="IB53" s="50"/>
      <c r="II53" s="7"/>
      <c r="IO53" s="49"/>
      <c r="IQ53" s="52"/>
      <c r="IV53" s="50"/>
    </row>
    <row r="54" spans="1:262" s="4" customFormat="1" ht="13.5" customHeight="1" x14ac:dyDescent="0.2">
      <c r="A54" s="47" t="s">
        <v>1488</v>
      </c>
      <c r="B54" s="2" t="s">
        <v>2292</v>
      </c>
      <c r="C54" s="7" t="s">
        <v>1589</v>
      </c>
      <c r="E54" s="30">
        <v>987720</v>
      </c>
      <c r="F54" s="48">
        <f>IF(E54="","",ROUND(E54/C$7,3))</f>
        <v>2.5999999999999999E-2</v>
      </c>
      <c r="G54" s="48">
        <v>0</v>
      </c>
      <c r="H54" s="2">
        <v>13</v>
      </c>
      <c r="I54" s="48">
        <f>IF(H54="","",ROUND(H54/C$3,3))</f>
        <v>2.1000000000000001E-2</v>
      </c>
      <c r="J54" s="49">
        <v>0</v>
      </c>
      <c r="K54" s="30"/>
      <c r="L54" s="49"/>
      <c r="M54" s="49"/>
      <c r="P54" s="50"/>
      <c r="Q54" s="30"/>
      <c r="R54" s="49"/>
      <c r="S54" s="49"/>
      <c r="U54" s="49"/>
      <c r="V54" s="49"/>
      <c r="W54" s="7"/>
      <c r="Z54" s="48" t="str">
        <f t="shared" si="61"/>
        <v/>
      </c>
      <c r="AA54" s="48"/>
      <c r="AB54" s="2"/>
      <c r="AC54" s="48" t="str">
        <f t="shared" si="62"/>
        <v/>
      </c>
      <c r="AD54" s="48"/>
      <c r="AE54" s="30"/>
      <c r="AF54" s="49"/>
      <c r="AG54" s="49"/>
      <c r="AJ54" s="50"/>
      <c r="AK54" s="30"/>
      <c r="AM54" s="49"/>
      <c r="AO54" s="49"/>
      <c r="AP54" s="49"/>
      <c r="AQ54" s="7"/>
      <c r="AT54" s="48" t="s">
        <v>286</v>
      </c>
      <c r="AU54" s="48"/>
      <c r="AV54" s="2"/>
      <c r="AW54" s="48" t="str">
        <f t="shared" si="50"/>
        <v/>
      </c>
      <c r="AX54" s="48"/>
      <c r="AY54" s="26"/>
      <c r="AZ54" s="48" t="str">
        <f t="shared" si="39"/>
        <v/>
      </c>
      <c r="BA54" s="48"/>
      <c r="BC54" s="48" t="str">
        <f t="shared" si="22"/>
        <v/>
      </c>
      <c r="BE54" s="7"/>
      <c r="BF54" s="48" t="str">
        <f t="shared" si="63"/>
        <v/>
      </c>
      <c r="BH54" s="2"/>
      <c r="BI54" s="48" t="str">
        <f t="shared" si="24"/>
        <v/>
      </c>
      <c r="BJ54" s="50"/>
      <c r="BM54" s="30"/>
      <c r="BN54" s="49" t="str">
        <f t="shared" si="70"/>
        <v/>
      </c>
      <c r="BO54" s="48"/>
      <c r="BP54" s="2"/>
      <c r="BQ54" s="48" t="str">
        <f t="shared" si="64"/>
        <v/>
      </c>
      <c r="BR54" s="48"/>
      <c r="BS54" s="26"/>
      <c r="BT54" s="48" t="str">
        <f t="shared" si="32"/>
        <v/>
      </c>
      <c r="BU54" s="50"/>
      <c r="BV54" s="172"/>
      <c r="BW54" s="48" t="str">
        <f t="shared" si="33"/>
        <v/>
      </c>
      <c r="BX54" s="50"/>
      <c r="BY54" s="30"/>
      <c r="BZ54" s="49" t="str">
        <f t="shared" si="65"/>
        <v/>
      </c>
      <c r="CA54" s="50"/>
      <c r="CC54" s="48" t="str">
        <f t="shared" si="34"/>
        <v/>
      </c>
      <c r="CD54" s="50"/>
      <c r="CE54" s="30"/>
      <c r="CH54" s="49" t="str">
        <f t="shared" si="72"/>
        <v/>
      </c>
      <c r="CI54" s="48"/>
      <c r="CJ54" s="2"/>
      <c r="CK54" s="48" t="str">
        <f t="shared" si="71"/>
        <v/>
      </c>
      <c r="CL54" s="48"/>
      <c r="CM54" s="26"/>
      <c r="CN54" s="49"/>
      <c r="CO54" s="49"/>
      <c r="CQ54" s="49"/>
      <c r="CR54" s="49"/>
      <c r="CT54" s="49"/>
      <c r="CU54" s="49"/>
      <c r="CW54" s="49"/>
      <c r="CX54" s="49"/>
      <c r="CY54" s="7"/>
      <c r="DA54" s="30"/>
      <c r="DB54" s="48" t="str">
        <f t="shared" si="66"/>
        <v/>
      </c>
      <c r="DC54" s="48"/>
      <c r="DD54" s="2"/>
      <c r="DE54" s="48" t="str">
        <f t="shared" si="67"/>
        <v/>
      </c>
      <c r="DF54" s="48"/>
      <c r="DH54" s="49" t="str">
        <f t="shared" si="51"/>
        <v/>
      </c>
      <c r="DI54" s="49"/>
      <c r="DK54" s="49" t="str">
        <f t="shared" si="52"/>
        <v/>
      </c>
      <c r="DL54" s="49"/>
      <c r="DM54" s="30"/>
      <c r="DN54" s="49" t="str">
        <f>IF(DM54="","",DM54/SUM(DM$11:DM$100))</f>
        <v/>
      </c>
      <c r="DQ54" s="49" t="str">
        <f>IF(DP54="","",DP54/SUM(DP$11:DP$100))</f>
        <v/>
      </c>
      <c r="DS54" s="7"/>
      <c r="DU54" s="30"/>
      <c r="DV54" s="48" t="str">
        <f t="shared" si="53"/>
        <v/>
      </c>
      <c r="DW54" s="48"/>
      <c r="DX54" s="2"/>
      <c r="DY54" s="48"/>
      <c r="DZ54" s="48"/>
      <c r="EA54" s="30"/>
      <c r="EB54" s="49" t="str">
        <f t="shared" si="54"/>
        <v/>
      </c>
      <c r="EC54" s="51"/>
      <c r="EE54" s="49" t="str">
        <f t="shared" si="55"/>
        <v/>
      </c>
      <c r="EF54" s="51"/>
      <c r="EG54" s="30"/>
      <c r="EH54" s="49" t="str">
        <f t="shared" si="58"/>
        <v/>
      </c>
      <c r="EI54" s="201"/>
      <c r="EK54" s="49" t="str">
        <f t="shared" si="49"/>
        <v/>
      </c>
      <c r="EL54" s="171"/>
      <c r="EM54" s="7"/>
      <c r="EO54" s="30"/>
      <c r="EP54" s="48" t="str">
        <f t="shared" si="68"/>
        <v/>
      </c>
      <c r="ER54" s="2"/>
      <c r="ES54" s="48" t="str">
        <f t="shared" si="69"/>
        <v/>
      </c>
      <c r="EU54" s="30"/>
      <c r="EV54" s="49" t="str">
        <f t="shared" si="56"/>
        <v/>
      </c>
      <c r="EW54" s="48"/>
      <c r="EY54" s="49" t="str">
        <f t="shared" si="57"/>
        <v/>
      </c>
      <c r="EZ54" s="48"/>
      <c r="FA54" s="30"/>
      <c r="FB54" s="49" t="str">
        <f t="shared" si="73"/>
        <v/>
      </c>
      <c r="FC54" s="30"/>
      <c r="FE54" s="49" t="str">
        <f t="shared" si="45"/>
        <v/>
      </c>
      <c r="FF54" s="49"/>
      <c r="FG54" s="7"/>
      <c r="FI54" s="30"/>
      <c r="FJ54" s="48"/>
      <c r="FK54" s="48"/>
      <c r="FL54" s="2"/>
      <c r="FM54" s="48"/>
      <c r="FN54" s="48"/>
      <c r="FO54" s="30"/>
      <c r="FP54" s="49"/>
      <c r="FQ54" s="49"/>
      <c r="FT54" s="50"/>
      <c r="FU54" s="30"/>
      <c r="FV54" s="49"/>
      <c r="FW54" s="49"/>
      <c r="FY54" s="49"/>
      <c r="FZ54" s="49"/>
      <c r="GA54" s="7"/>
      <c r="GG54" s="49"/>
      <c r="GI54" s="52"/>
      <c r="GN54" s="50"/>
      <c r="GU54" s="7"/>
      <c r="HA54" s="49"/>
      <c r="HC54" s="52"/>
      <c r="HH54" s="50"/>
      <c r="HO54" s="7"/>
      <c r="HU54" s="49"/>
      <c r="HW54" s="52"/>
      <c r="IB54" s="50"/>
      <c r="II54" s="7"/>
      <c r="IO54" s="49"/>
      <c r="IQ54" s="52"/>
      <c r="IV54" s="50"/>
    </row>
    <row r="55" spans="1:262" s="4" customFormat="1" ht="13.5" customHeight="1" x14ac:dyDescent="0.2">
      <c r="A55" s="47" t="s">
        <v>1364</v>
      </c>
      <c r="B55" s="2" t="s">
        <v>1365</v>
      </c>
      <c r="C55" s="7" t="s">
        <v>1674</v>
      </c>
      <c r="E55" s="30">
        <v>969218</v>
      </c>
      <c r="F55" s="48">
        <f>IF(E55="","",ROUND(E55/C$7,3))</f>
        <v>2.5000000000000001E-2</v>
      </c>
      <c r="G55" s="48">
        <v>0</v>
      </c>
      <c r="H55" s="2">
        <v>13</v>
      </c>
      <c r="I55" s="48">
        <f>IF(H55="","",ROUND(H55/C$3,3))</f>
        <v>2.1000000000000001E-2</v>
      </c>
      <c r="J55" s="49">
        <v>0</v>
      </c>
      <c r="K55" s="30"/>
      <c r="L55" s="49"/>
      <c r="M55" s="49"/>
      <c r="P55" s="50"/>
      <c r="Q55" s="30"/>
      <c r="R55" s="49"/>
      <c r="S55" s="49"/>
      <c r="U55" s="49"/>
      <c r="V55" s="49"/>
      <c r="W55" s="7" t="s">
        <v>1707</v>
      </c>
      <c r="Y55" s="4">
        <v>1093995</v>
      </c>
      <c r="Z55" s="48">
        <f t="shared" si="61"/>
        <v>2.8000000000000001E-2</v>
      </c>
      <c r="AA55" s="48"/>
      <c r="AB55" s="2">
        <v>16</v>
      </c>
      <c r="AC55" s="48">
        <f t="shared" si="62"/>
        <v>2.5000000000000001E-2</v>
      </c>
      <c r="AD55" s="48"/>
      <c r="AE55" s="30"/>
      <c r="AF55" s="49"/>
      <c r="AG55" s="49"/>
      <c r="AJ55" s="50"/>
      <c r="AK55" s="30"/>
      <c r="AM55" s="49"/>
      <c r="AO55" s="49"/>
      <c r="AP55" s="49"/>
      <c r="AQ55" s="7" t="s">
        <v>1707</v>
      </c>
      <c r="AS55" s="4">
        <v>1047268</v>
      </c>
      <c r="AT55" s="48">
        <v>2.7E-2</v>
      </c>
      <c r="AU55" s="49"/>
      <c r="AV55" s="159">
        <f>BB55+BH55</f>
        <v>0</v>
      </c>
      <c r="AW55" s="48">
        <f t="shared" si="50"/>
        <v>0</v>
      </c>
      <c r="AX55" s="48"/>
      <c r="AY55" s="26">
        <v>0</v>
      </c>
      <c r="AZ55" s="48">
        <f t="shared" si="39"/>
        <v>0</v>
      </c>
      <c r="BA55" s="49">
        <v>0</v>
      </c>
      <c r="BB55" s="4">
        <v>0</v>
      </c>
      <c r="BC55" s="48">
        <f t="shared" si="22"/>
        <v>0</v>
      </c>
      <c r="BD55" s="49">
        <v>0</v>
      </c>
      <c r="BE55" s="7">
        <v>1047268</v>
      </c>
      <c r="BF55" s="48">
        <f t="shared" si="63"/>
        <v>2.7E-2</v>
      </c>
      <c r="BG55" s="49">
        <v>0</v>
      </c>
      <c r="BH55" s="2">
        <v>0</v>
      </c>
      <c r="BI55" s="48">
        <f t="shared" si="24"/>
        <v>0</v>
      </c>
      <c r="BJ55" s="49">
        <v>0</v>
      </c>
      <c r="BK55" s="4" t="s">
        <v>1729</v>
      </c>
      <c r="BM55" s="30">
        <v>938665</v>
      </c>
      <c r="BN55" s="49">
        <f t="shared" si="70"/>
        <v>2.504148526008074E-2</v>
      </c>
      <c r="BO55" s="48"/>
      <c r="BP55" s="159">
        <f>BV55+CB55</f>
        <v>0</v>
      </c>
      <c r="BQ55" s="48">
        <f t="shared" si="64"/>
        <v>0</v>
      </c>
      <c r="BR55" s="48"/>
      <c r="BS55" s="26">
        <v>0</v>
      </c>
      <c r="BT55" s="48">
        <f t="shared" si="32"/>
        <v>0</v>
      </c>
      <c r="BU55" s="49">
        <v>0</v>
      </c>
      <c r="BV55" s="172">
        <v>0</v>
      </c>
      <c r="BW55" s="48">
        <f t="shared" si="33"/>
        <v>0</v>
      </c>
      <c r="BX55" s="49">
        <v>0</v>
      </c>
      <c r="BY55" s="30">
        <v>938665</v>
      </c>
      <c r="BZ55" s="49">
        <f t="shared" si="65"/>
        <v>2.504148526008074E-2</v>
      </c>
      <c r="CA55" s="49">
        <v>0</v>
      </c>
      <c r="CB55" s="4">
        <v>0</v>
      </c>
      <c r="CC55" s="48">
        <f t="shared" si="34"/>
        <v>0</v>
      </c>
      <c r="CD55" s="49">
        <v>0</v>
      </c>
      <c r="CE55" s="30"/>
      <c r="CH55" s="49" t="str">
        <f t="shared" si="72"/>
        <v/>
      </c>
      <c r="CI55" s="48"/>
      <c r="CJ55" s="2"/>
      <c r="CK55" s="48" t="str">
        <f t="shared" si="71"/>
        <v/>
      </c>
      <c r="CL55" s="48"/>
      <c r="CM55" s="26"/>
      <c r="CN55" s="49"/>
      <c r="CO55" s="49"/>
      <c r="CQ55" s="49"/>
      <c r="CR55" s="49"/>
      <c r="CT55" s="49"/>
      <c r="CU55" s="49"/>
      <c r="CW55" s="49"/>
      <c r="CX55" s="49"/>
      <c r="CY55" s="7" t="s">
        <v>1763</v>
      </c>
      <c r="DA55" s="30">
        <f>DG55+DM55+DO55</f>
        <v>784803</v>
      </c>
      <c r="DB55" s="48">
        <f t="shared" si="66"/>
        <v>0.02</v>
      </c>
      <c r="DC55" s="49"/>
      <c r="DD55" s="159">
        <f>DJ55+DO55+DR55</f>
        <v>15</v>
      </c>
      <c r="DE55" s="48">
        <f t="shared" si="67"/>
        <v>2.4E-2</v>
      </c>
      <c r="DF55" s="48"/>
      <c r="DG55" s="4">
        <v>784803</v>
      </c>
      <c r="DH55" s="49">
        <f t="shared" si="51"/>
        <v>2.0569704730723073E-2</v>
      </c>
      <c r="DI55" s="49">
        <v>0</v>
      </c>
      <c r="DJ55" s="4">
        <v>15</v>
      </c>
      <c r="DK55" s="49">
        <f t="shared" si="52"/>
        <v>2.4311183144246355E-2</v>
      </c>
      <c r="DL55" s="49">
        <v>0</v>
      </c>
      <c r="DM55" s="30">
        <v>0</v>
      </c>
      <c r="DN55" s="49">
        <v>0</v>
      </c>
      <c r="DO55" s="159">
        <v>0</v>
      </c>
      <c r="DP55" s="4">
        <v>0</v>
      </c>
      <c r="DQ55" s="49">
        <v>0</v>
      </c>
      <c r="DR55" s="159">
        <v>0</v>
      </c>
      <c r="DS55" s="7"/>
      <c r="DU55" s="30"/>
      <c r="DV55" s="48" t="str">
        <f t="shared" si="53"/>
        <v/>
      </c>
      <c r="DW55" s="48"/>
      <c r="DX55" s="159"/>
      <c r="DY55" s="48"/>
      <c r="DZ55" s="48"/>
      <c r="EA55" s="30"/>
      <c r="EB55" s="49" t="str">
        <f t="shared" si="54"/>
        <v/>
      </c>
      <c r="EC55" s="51"/>
      <c r="EE55" s="49" t="str">
        <f t="shared" si="55"/>
        <v/>
      </c>
      <c r="EF55" s="51"/>
      <c r="EG55" s="30"/>
      <c r="EH55" s="49" t="str">
        <f t="shared" si="58"/>
        <v/>
      </c>
      <c r="EI55" s="201"/>
      <c r="EK55" s="49" t="str">
        <f t="shared" si="49"/>
        <v/>
      </c>
      <c r="EL55" s="171"/>
      <c r="EM55" s="7"/>
      <c r="EO55" s="30"/>
      <c r="EP55" s="48" t="str">
        <f t="shared" si="68"/>
        <v/>
      </c>
      <c r="ER55" s="2"/>
      <c r="ES55" s="48" t="str">
        <f t="shared" si="69"/>
        <v/>
      </c>
      <c r="EU55" s="30"/>
      <c r="EV55" s="49" t="str">
        <f t="shared" si="56"/>
        <v/>
      </c>
      <c r="EW55" s="48"/>
      <c r="EY55" s="49" t="str">
        <f t="shared" si="57"/>
        <v/>
      </c>
      <c r="EZ55" s="48"/>
      <c r="FA55" s="30"/>
      <c r="FB55" s="49" t="str">
        <f t="shared" si="73"/>
        <v/>
      </c>
      <c r="FC55" s="30"/>
      <c r="FE55" s="49" t="str">
        <f t="shared" si="45"/>
        <v/>
      </c>
      <c r="FF55" s="49"/>
      <c r="FG55" s="7"/>
      <c r="FI55" s="30"/>
      <c r="FJ55" s="48"/>
      <c r="FK55" s="48"/>
      <c r="FL55" s="2"/>
      <c r="FM55" s="48"/>
      <c r="FN55" s="48"/>
      <c r="FO55" s="30"/>
      <c r="FP55" s="49"/>
      <c r="FQ55" s="49"/>
      <c r="FT55" s="50"/>
      <c r="FU55" s="30"/>
      <c r="FV55" s="49"/>
      <c r="FW55" s="49"/>
      <c r="FY55" s="49"/>
      <c r="FZ55" s="49"/>
      <c r="GA55" s="7"/>
      <c r="GG55" s="49"/>
      <c r="GI55" s="52"/>
      <c r="GN55" s="50"/>
      <c r="GU55" s="7"/>
      <c r="HA55" s="49"/>
      <c r="HC55" s="52"/>
      <c r="HH55" s="50"/>
      <c r="HO55" s="7"/>
      <c r="HU55" s="49"/>
      <c r="HW55" s="52"/>
      <c r="IB55" s="50"/>
      <c r="II55" s="7"/>
      <c r="IO55" s="49"/>
      <c r="IQ55" s="52"/>
      <c r="IV55" s="50"/>
    </row>
    <row r="56" spans="1:262" s="4" customFormat="1" ht="13.5" customHeight="1" x14ac:dyDescent="0.2">
      <c r="A56" s="47" t="s">
        <v>1489</v>
      </c>
      <c r="B56" s="2" t="s">
        <v>2293</v>
      </c>
      <c r="C56" s="7" t="s">
        <v>1675</v>
      </c>
      <c r="E56" s="30"/>
      <c r="F56" s="48" t="str">
        <f t="shared" si="59"/>
        <v/>
      </c>
      <c r="G56" s="48" t="str">
        <f t="shared" si="16"/>
        <v/>
      </c>
      <c r="H56" s="2"/>
      <c r="I56" s="48" t="str">
        <f t="shared" si="60"/>
        <v/>
      </c>
      <c r="J56" s="49" t="s">
        <v>286</v>
      </c>
      <c r="K56" s="30"/>
      <c r="L56" s="49"/>
      <c r="M56" s="49"/>
      <c r="P56" s="50"/>
      <c r="Q56" s="30"/>
      <c r="R56" s="49"/>
      <c r="S56" s="49"/>
      <c r="U56" s="49"/>
      <c r="V56" s="49"/>
      <c r="W56" s="7"/>
      <c r="Z56" s="48" t="str">
        <f t="shared" si="61"/>
        <v/>
      </c>
      <c r="AA56" s="48"/>
      <c r="AB56" s="2"/>
      <c r="AC56" s="48" t="str">
        <f t="shared" si="62"/>
        <v/>
      </c>
      <c r="AD56" s="48"/>
      <c r="AE56" s="30"/>
      <c r="AF56" s="49"/>
      <c r="AG56" s="49"/>
      <c r="AJ56" s="50"/>
      <c r="AK56" s="30"/>
      <c r="AM56" s="49"/>
      <c r="AO56" s="49"/>
      <c r="AP56" s="49"/>
      <c r="AQ56" s="7"/>
      <c r="AT56" s="48" t="s">
        <v>286</v>
      </c>
      <c r="AU56" s="48"/>
      <c r="AV56" s="2"/>
      <c r="AW56" s="48" t="str">
        <f t="shared" si="50"/>
        <v/>
      </c>
      <c r="AX56" s="48"/>
      <c r="AY56" s="26"/>
      <c r="AZ56" s="48" t="str">
        <f t="shared" si="39"/>
        <v/>
      </c>
      <c r="BA56" s="48"/>
      <c r="BC56" s="48" t="str">
        <f t="shared" si="22"/>
        <v/>
      </c>
      <c r="BE56" s="7"/>
      <c r="BF56" s="48" t="str">
        <f t="shared" si="63"/>
        <v/>
      </c>
      <c r="BH56" s="2"/>
      <c r="BI56" s="48" t="str">
        <f t="shared" si="24"/>
        <v/>
      </c>
      <c r="BJ56" s="50"/>
      <c r="BM56" s="30"/>
      <c r="BN56" s="49" t="str">
        <f t="shared" si="70"/>
        <v/>
      </c>
      <c r="BO56" s="48"/>
      <c r="BP56" s="2"/>
      <c r="BQ56" s="48" t="str">
        <f t="shared" si="64"/>
        <v/>
      </c>
      <c r="BR56" s="48"/>
      <c r="BS56" s="26"/>
      <c r="BT56" s="48" t="str">
        <f t="shared" si="32"/>
        <v/>
      </c>
      <c r="BV56" s="172"/>
      <c r="BW56" s="48" t="str">
        <f t="shared" si="33"/>
        <v/>
      </c>
      <c r="BY56" s="30"/>
      <c r="BZ56" s="49" t="str">
        <f t="shared" si="65"/>
        <v/>
      </c>
      <c r="CC56" s="48" t="str">
        <f t="shared" si="34"/>
        <v/>
      </c>
      <c r="CE56" s="30" t="s">
        <v>1675</v>
      </c>
      <c r="CG56" s="4">
        <v>805340</v>
      </c>
      <c r="CH56" s="49">
        <f t="shared" si="72"/>
        <v>2.169395952500966E-2</v>
      </c>
      <c r="CI56" s="49"/>
      <c r="CJ56" s="159">
        <f>CP56+CV56</f>
        <v>0</v>
      </c>
      <c r="CK56" s="49">
        <f>CJ56/SUM(CJ$11:CJ$100)</f>
        <v>0</v>
      </c>
      <c r="CL56" s="48"/>
      <c r="CM56" s="26">
        <v>0</v>
      </c>
      <c r="CN56" s="49">
        <f>CM56/SUM(CM$11:CM$100)</f>
        <v>0</v>
      </c>
      <c r="CO56" s="49">
        <v>0</v>
      </c>
      <c r="CP56" s="4">
        <v>0</v>
      </c>
      <c r="CQ56" s="49">
        <f>CP56/SUM(CP$11:CP$100)</f>
        <v>0</v>
      </c>
      <c r="CR56" s="49">
        <v>0</v>
      </c>
      <c r="CS56" s="4">
        <v>805340</v>
      </c>
      <c r="CT56" s="49">
        <f>CS56/SUM(CS$11:CS$100)</f>
        <v>2.169395952500966E-2</v>
      </c>
      <c r="CU56" s="49">
        <v>0</v>
      </c>
      <c r="CV56" s="4">
        <v>0</v>
      </c>
      <c r="CW56" s="49">
        <f>CV56/SUM(CV$11:CV$100)</f>
        <v>0</v>
      </c>
      <c r="CX56" s="49">
        <v>0</v>
      </c>
      <c r="CY56" s="7"/>
      <c r="DA56" s="30"/>
      <c r="DB56" s="48" t="str">
        <f t="shared" si="66"/>
        <v/>
      </c>
      <c r="DC56" s="48"/>
      <c r="DD56" s="2"/>
      <c r="DE56" s="48" t="str">
        <f t="shared" si="67"/>
        <v/>
      </c>
      <c r="DF56" s="48"/>
      <c r="DH56" s="49" t="str">
        <f t="shared" si="51"/>
        <v/>
      </c>
      <c r="DI56" s="49"/>
      <c r="DK56" s="49" t="str">
        <f t="shared" si="52"/>
        <v/>
      </c>
      <c r="DL56" s="49"/>
      <c r="DM56" s="30"/>
      <c r="DN56" s="49" t="str">
        <f t="shared" ref="DN56:DN62" si="74">IF(DM56="","",DM56/SUM(DM$11:DM$100))</f>
        <v/>
      </c>
      <c r="DQ56" s="49" t="str">
        <f t="shared" ref="DQ56:DQ62" si="75">IF(DP56="","",DP56/SUM(DP$11:DP$100))</f>
        <v/>
      </c>
      <c r="DS56" s="7"/>
      <c r="DU56" s="30"/>
      <c r="DV56" s="48" t="str">
        <f t="shared" si="53"/>
        <v/>
      </c>
      <c r="DW56" s="48"/>
      <c r="DX56" s="2"/>
      <c r="DY56" s="48"/>
      <c r="DZ56" s="48"/>
      <c r="EA56" s="30"/>
      <c r="EB56" s="49" t="str">
        <f t="shared" si="54"/>
        <v/>
      </c>
      <c r="EC56" s="51"/>
      <c r="EE56" s="49" t="str">
        <f t="shared" si="55"/>
        <v/>
      </c>
      <c r="EF56" s="51"/>
      <c r="EG56" s="30"/>
      <c r="EH56" s="49" t="str">
        <f t="shared" si="58"/>
        <v/>
      </c>
      <c r="EI56" s="201"/>
      <c r="EK56" s="49" t="str">
        <f t="shared" si="49"/>
        <v/>
      </c>
      <c r="EL56" s="171"/>
      <c r="EM56" s="7"/>
      <c r="EO56" s="30"/>
      <c r="EP56" s="48" t="str">
        <f t="shared" si="68"/>
        <v/>
      </c>
      <c r="ER56" s="2"/>
      <c r="ES56" s="48" t="str">
        <f t="shared" si="69"/>
        <v/>
      </c>
      <c r="EU56" s="30"/>
      <c r="EV56" s="49" t="str">
        <f t="shared" si="56"/>
        <v/>
      </c>
      <c r="EW56" s="48"/>
      <c r="EY56" s="49" t="str">
        <f t="shared" si="57"/>
        <v/>
      </c>
      <c r="EZ56" s="48"/>
      <c r="FA56" s="30"/>
      <c r="FB56" s="49" t="str">
        <f t="shared" si="73"/>
        <v/>
      </c>
      <c r="FC56" s="30"/>
      <c r="FE56" s="49" t="str">
        <f t="shared" si="45"/>
        <v/>
      </c>
      <c r="FF56" s="49"/>
      <c r="FG56" s="7"/>
      <c r="FI56" s="30"/>
      <c r="FJ56" s="48"/>
      <c r="FK56" s="48"/>
      <c r="FL56" s="2"/>
      <c r="FM56" s="48"/>
      <c r="FN56" s="48"/>
      <c r="FO56" s="30"/>
      <c r="FP56" s="49"/>
      <c r="FQ56" s="49"/>
      <c r="FT56" s="50"/>
      <c r="FU56" s="30"/>
      <c r="FV56" s="49"/>
      <c r="FW56" s="49"/>
      <c r="FY56" s="49"/>
      <c r="FZ56" s="49"/>
      <c r="GA56" s="7"/>
      <c r="GG56" s="49"/>
      <c r="GI56" s="52"/>
      <c r="GN56" s="50"/>
      <c r="GU56" s="7"/>
      <c r="HA56" s="49"/>
      <c r="HC56" s="52"/>
      <c r="HH56" s="50"/>
      <c r="HO56" s="7"/>
      <c r="HU56" s="49"/>
      <c r="HW56" s="52"/>
      <c r="IB56" s="50"/>
      <c r="II56" s="7"/>
      <c r="IO56" s="49"/>
      <c r="IQ56" s="52"/>
      <c r="IV56" s="50"/>
    </row>
    <row r="57" spans="1:262" s="4" customFormat="1" ht="13.5" customHeight="1" x14ac:dyDescent="0.2">
      <c r="A57" s="47" t="s">
        <v>1630</v>
      </c>
      <c r="B57" s="2" t="s">
        <v>2294</v>
      </c>
      <c r="C57" s="7" t="s">
        <v>1676</v>
      </c>
      <c r="E57" s="30"/>
      <c r="F57" s="48" t="str">
        <f t="shared" si="59"/>
        <v/>
      </c>
      <c r="G57" s="48" t="str">
        <f t="shared" si="16"/>
        <v/>
      </c>
      <c r="H57" s="2"/>
      <c r="I57" s="48" t="str">
        <f t="shared" si="60"/>
        <v/>
      </c>
      <c r="J57" s="49" t="s">
        <v>286</v>
      </c>
      <c r="K57" s="30"/>
      <c r="L57" s="49"/>
      <c r="M57" s="49"/>
      <c r="P57" s="50"/>
      <c r="Q57" s="30"/>
      <c r="R57" s="49"/>
      <c r="S57" s="49"/>
      <c r="U57" s="49"/>
      <c r="V57" s="49"/>
      <c r="W57" s="7"/>
      <c r="Z57" s="48" t="str">
        <f t="shared" si="61"/>
        <v/>
      </c>
      <c r="AA57" s="48"/>
      <c r="AB57" s="2"/>
      <c r="AC57" s="48" t="str">
        <f t="shared" si="62"/>
        <v/>
      </c>
      <c r="AD57" s="48"/>
      <c r="AE57" s="30"/>
      <c r="AF57" s="49"/>
      <c r="AG57" s="49"/>
      <c r="AJ57" s="50"/>
      <c r="AK57" s="30"/>
      <c r="AM57" s="49"/>
      <c r="AO57" s="49"/>
      <c r="AP57" s="49"/>
      <c r="AQ57" s="7"/>
      <c r="AT57" s="48" t="s">
        <v>286</v>
      </c>
      <c r="AU57" s="48"/>
      <c r="AV57" s="2"/>
      <c r="AW57" s="48" t="str">
        <f t="shared" si="50"/>
        <v/>
      </c>
      <c r="AX57" s="48"/>
      <c r="AY57" s="26"/>
      <c r="AZ57" s="48" t="str">
        <f t="shared" si="39"/>
        <v/>
      </c>
      <c r="BA57" s="48"/>
      <c r="BC57" s="48" t="str">
        <f t="shared" si="22"/>
        <v/>
      </c>
      <c r="BE57" s="7"/>
      <c r="BF57" s="48" t="str">
        <f t="shared" si="63"/>
        <v/>
      </c>
      <c r="BH57" s="2"/>
      <c r="BI57" s="48" t="str">
        <f t="shared" si="24"/>
        <v/>
      </c>
      <c r="BJ57" s="50"/>
      <c r="BM57" s="30"/>
      <c r="BN57" s="49" t="str">
        <f t="shared" si="70"/>
        <v/>
      </c>
      <c r="BO57" s="48"/>
      <c r="BP57" s="2"/>
      <c r="BQ57" s="48" t="str">
        <f t="shared" si="64"/>
        <v/>
      </c>
      <c r="BR57" s="48"/>
      <c r="BS57" s="26"/>
      <c r="BT57" s="48" t="str">
        <f t="shared" si="32"/>
        <v/>
      </c>
      <c r="BU57" s="50"/>
      <c r="BV57" s="172"/>
      <c r="BW57" s="48" t="str">
        <f t="shared" si="33"/>
        <v/>
      </c>
      <c r="BX57" s="50"/>
      <c r="BY57" s="30"/>
      <c r="BZ57" s="49" t="str">
        <f t="shared" si="65"/>
        <v/>
      </c>
      <c r="CA57" s="50"/>
      <c r="CC57" s="48" t="str">
        <f t="shared" si="34"/>
        <v/>
      </c>
      <c r="CD57" s="50"/>
      <c r="CE57" s="30" t="s">
        <v>1676</v>
      </c>
      <c r="CG57" s="4">
        <v>888249</v>
      </c>
      <c r="CH57" s="49">
        <f t="shared" si="72"/>
        <v>2.3927332374065993E-2</v>
      </c>
      <c r="CI57" s="49"/>
      <c r="CJ57" s="159">
        <f>CP57+CV57</f>
        <v>0</v>
      </c>
      <c r="CK57" s="49">
        <f>CJ57/SUM(CJ$11:CJ$100)</f>
        <v>0</v>
      </c>
      <c r="CL57" s="48"/>
      <c r="CM57" s="26">
        <v>1310119</v>
      </c>
      <c r="CN57" s="49">
        <f>CM57/SUM(CM$11:CM$100)</f>
        <v>3.5161818914025221E-2</v>
      </c>
      <c r="CO57" s="49">
        <v>0</v>
      </c>
      <c r="CP57" s="4">
        <v>0</v>
      </c>
      <c r="CQ57" s="49">
        <f>CP57/SUM(CP$11:CP$100)</f>
        <v>0</v>
      </c>
      <c r="CR57" s="49">
        <v>0</v>
      </c>
      <c r="CS57" s="4">
        <v>888249</v>
      </c>
      <c r="CT57" s="49">
        <f>CS57/SUM(CS$11:CS$100)</f>
        <v>2.3927332374065993E-2</v>
      </c>
      <c r="CU57" s="49">
        <v>0</v>
      </c>
      <c r="CV57" s="4">
        <v>0</v>
      </c>
      <c r="CW57" s="49">
        <f>CV57/SUM(CV$11:CV$100)</f>
        <v>0</v>
      </c>
      <c r="CX57" s="49">
        <v>0</v>
      </c>
      <c r="CY57" s="7"/>
      <c r="DA57" s="30"/>
      <c r="DB57" s="48" t="str">
        <f t="shared" si="66"/>
        <v/>
      </c>
      <c r="DC57" s="48"/>
      <c r="DD57" s="2"/>
      <c r="DE57" s="48" t="str">
        <f t="shared" si="67"/>
        <v/>
      </c>
      <c r="DF57" s="48"/>
      <c r="DH57" s="49" t="str">
        <f t="shared" si="51"/>
        <v/>
      </c>
      <c r="DI57" s="49"/>
      <c r="DK57" s="49" t="str">
        <f t="shared" si="52"/>
        <v/>
      </c>
      <c r="DL57" s="49"/>
      <c r="DM57" s="30"/>
      <c r="DN57" s="49" t="str">
        <f t="shared" si="74"/>
        <v/>
      </c>
      <c r="DQ57" s="49" t="str">
        <f t="shared" si="75"/>
        <v/>
      </c>
      <c r="DS57" s="7"/>
      <c r="DU57" s="30"/>
      <c r="DV57" s="48" t="str">
        <f t="shared" si="53"/>
        <v/>
      </c>
      <c r="DW57" s="48"/>
      <c r="DX57" s="2"/>
      <c r="DY57" s="48"/>
      <c r="DZ57" s="48"/>
      <c r="EA57" s="30"/>
      <c r="EB57" s="49" t="str">
        <f t="shared" si="54"/>
        <v/>
      </c>
      <c r="EC57" s="51"/>
      <c r="EE57" s="49" t="str">
        <f t="shared" si="55"/>
        <v/>
      </c>
      <c r="EF57" s="51"/>
      <c r="EG57" s="30"/>
      <c r="EH57" s="49" t="str">
        <f t="shared" si="58"/>
        <v/>
      </c>
      <c r="EI57" s="201"/>
      <c r="EK57" s="49" t="str">
        <f t="shared" si="49"/>
        <v/>
      </c>
      <c r="EL57" s="171"/>
      <c r="EM57" s="7"/>
      <c r="EO57" s="30"/>
      <c r="EP57" s="48" t="str">
        <f t="shared" si="68"/>
        <v/>
      </c>
      <c r="ER57" s="2"/>
      <c r="ES57" s="48" t="str">
        <f t="shared" si="69"/>
        <v/>
      </c>
      <c r="EU57" s="30"/>
      <c r="EV57" s="49" t="str">
        <f t="shared" si="56"/>
        <v/>
      </c>
      <c r="EW57" s="48"/>
      <c r="EY57" s="49" t="str">
        <f t="shared" si="57"/>
        <v/>
      </c>
      <c r="EZ57" s="48"/>
      <c r="FA57" s="30"/>
      <c r="FB57" s="49" t="str">
        <f t="shared" si="73"/>
        <v/>
      </c>
      <c r="FC57" s="30"/>
      <c r="FE57" s="49" t="str">
        <f t="shared" si="45"/>
        <v/>
      </c>
      <c r="FF57" s="49"/>
      <c r="FG57" s="7"/>
      <c r="FI57" s="30"/>
      <c r="FJ57" s="48"/>
      <c r="FK57" s="48"/>
      <c r="FL57" s="2"/>
      <c r="FM57" s="48"/>
      <c r="FN57" s="48"/>
      <c r="FO57" s="30"/>
      <c r="FP57" s="49"/>
      <c r="FQ57" s="49"/>
      <c r="FT57" s="50"/>
      <c r="FU57" s="30"/>
      <c r="FV57" s="49"/>
      <c r="FW57" s="49"/>
      <c r="FY57" s="49"/>
      <c r="FZ57" s="49"/>
      <c r="GA57" s="7"/>
      <c r="GG57" s="49"/>
      <c r="GI57" s="52"/>
      <c r="GN57" s="50"/>
      <c r="GU57" s="7"/>
      <c r="HA57" s="49"/>
      <c r="HC57" s="52"/>
      <c r="HH57" s="50"/>
      <c r="HO57" s="7"/>
      <c r="HU57" s="49"/>
      <c r="HW57" s="52"/>
      <c r="IB57" s="50"/>
      <c r="II57" s="7"/>
      <c r="IO57" s="49"/>
      <c r="IQ57" s="52"/>
      <c r="IV57" s="50"/>
    </row>
    <row r="58" spans="1:262" s="4" customFormat="1" ht="13.5" customHeight="1" x14ac:dyDescent="0.2">
      <c r="A58" s="47" t="s">
        <v>1393</v>
      </c>
      <c r="B58" s="2" t="s">
        <v>2295</v>
      </c>
      <c r="C58" s="7" t="s">
        <v>787</v>
      </c>
      <c r="E58" s="30">
        <v>809946</v>
      </c>
      <c r="F58" s="48">
        <f>IF(E58="","",ROUND(E58/C$7,3))</f>
        <v>2.1000000000000001E-2</v>
      </c>
      <c r="G58" s="48">
        <v>0</v>
      </c>
      <c r="H58" s="2">
        <v>11</v>
      </c>
      <c r="I58" s="48">
        <f>IF(H58="","",ROUND(H58/C$3,3))</f>
        <v>1.7000000000000001E-2</v>
      </c>
      <c r="J58" s="49">
        <v>0</v>
      </c>
      <c r="K58" s="30"/>
      <c r="L58" s="49"/>
      <c r="M58" s="49"/>
      <c r="P58" s="50"/>
      <c r="Q58" s="30"/>
      <c r="R58" s="49"/>
      <c r="S58" s="49"/>
      <c r="U58" s="49"/>
      <c r="V58" s="49"/>
      <c r="W58" s="7" t="s">
        <v>787</v>
      </c>
      <c r="Y58" s="4">
        <v>1121264</v>
      </c>
      <c r="Z58" s="48">
        <f t="shared" si="61"/>
        <v>2.9000000000000001E-2</v>
      </c>
      <c r="AA58" s="48"/>
      <c r="AB58" s="2">
        <v>17</v>
      </c>
      <c r="AC58" s="48">
        <f t="shared" si="62"/>
        <v>2.7E-2</v>
      </c>
      <c r="AD58" s="48"/>
      <c r="AE58" s="30"/>
      <c r="AF58" s="49"/>
      <c r="AG58" s="49"/>
      <c r="AJ58" s="50"/>
      <c r="AK58" s="30"/>
      <c r="AM58" s="49"/>
      <c r="AO58" s="49"/>
      <c r="AP58" s="49"/>
      <c r="AQ58" s="7"/>
      <c r="AT58" s="48" t="s">
        <v>286</v>
      </c>
      <c r="AU58" s="48"/>
      <c r="AV58" s="2"/>
      <c r="AW58" s="48" t="str">
        <f t="shared" si="50"/>
        <v/>
      </c>
      <c r="AX58" s="48"/>
      <c r="AY58" s="26"/>
      <c r="AZ58" s="48" t="str">
        <f t="shared" si="39"/>
        <v/>
      </c>
      <c r="BA58" s="48"/>
      <c r="BC58" s="48" t="str">
        <f t="shared" si="22"/>
        <v/>
      </c>
      <c r="BE58" s="7"/>
      <c r="BF58" s="48" t="str">
        <f t="shared" si="63"/>
        <v/>
      </c>
      <c r="BH58" s="2"/>
      <c r="BI58" s="48" t="str">
        <f t="shared" si="24"/>
        <v/>
      </c>
      <c r="BJ58" s="50"/>
      <c r="BM58" s="30"/>
      <c r="BN58" s="49" t="str">
        <f t="shared" si="70"/>
        <v/>
      </c>
      <c r="BO58" s="48"/>
      <c r="BP58" s="2"/>
      <c r="BQ58" s="48" t="str">
        <f t="shared" si="64"/>
        <v/>
      </c>
      <c r="BR58" s="48"/>
      <c r="BS58" s="26"/>
      <c r="BT58" s="48" t="str">
        <f t="shared" si="32"/>
        <v/>
      </c>
      <c r="BU58" s="50"/>
      <c r="BV58" s="172"/>
      <c r="BW58" s="48" t="str">
        <f t="shared" si="33"/>
        <v/>
      </c>
      <c r="BX58" s="50"/>
      <c r="BY58" s="30"/>
      <c r="BZ58" s="49" t="str">
        <f t="shared" si="65"/>
        <v/>
      </c>
      <c r="CA58" s="50"/>
      <c r="CC58" s="48" t="str">
        <f t="shared" si="34"/>
        <v/>
      </c>
      <c r="CD58" s="50"/>
      <c r="CE58" s="30"/>
      <c r="CH58" s="49" t="str">
        <f t="shared" si="72"/>
        <v/>
      </c>
      <c r="CI58" s="48"/>
      <c r="CJ58" s="2"/>
      <c r="CK58" s="48" t="str">
        <f>IF(CJ58="","",ROUND(CJ58/CE$3,3))</f>
        <v/>
      </c>
      <c r="CL58" s="48"/>
      <c r="CM58" s="26"/>
      <c r="CN58" s="49"/>
      <c r="CO58" s="49"/>
      <c r="CQ58" s="49"/>
      <c r="CR58" s="49"/>
      <c r="CT58" s="49"/>
      <c r="CU58" s="49"/>
      <c r="CW58" s="49"/>
      <c r="CX58" s="49"/>
      <c r="CY58" s="7"/>
      <c r="DA58" s="30"/>
      <c r="DB58" s="48" t="str">
        <f t="shared" si="66"/>
        <v/>
      </c>
      <c r="DC58" s="48"/>
      <c r="DD58" s="2"/>
      <c r="DE58" s="48" t="str">
        <f t="shared" si="67"/>
        <v/>
      </c>
      <c r="DF58" s="48"/>
      <c r="DH58" s="49" t="str">
        <f t="shared" si="51"/>
        <v/>
      </c>
      <c r="DI58" s="49"/>
      <c r="DK58" s="49" t="str">
        <f t="shared" si="52"/>
        <v/>
      </c>
      <c r="DL58" s="49"/>
      <c r="DM58" s="30"/>
      <c r="DN58" s="49" t="str">
        <f t="shared" si="74"/>
        <v/>
      </c>
      <c r="DQ58" s="49" t="str">
        <f t="shared" si="75"/>
        <v/>
      </c>
      <c r="DS58" s="7"/>
      <c r="DU58" s="30"/>
      <c r="DV58" s="48" t="str">
        <f t="shared" si="53"/>
        <v/>
      </c>
      <c r="DW58" s="48"/>
      <c r="DX58" s="2"/>
      <c r="DY58" s="48"/>
      <c r="DZ58" s="48"/>
      <c r="EA58" s="30"/>
      <c r="EB58" s="49" t="str">
        <f t="shared" si="54"/>
        <v/>
      </c>
      <c r="EC58" s="51"/>
      <c r="EE58" s="49" t="str">
        <f t="shared" si="55"/>
        <v/>
      </c>
      <c r="EF58" s="51"/>
      <c r="EG58" s="30"/>
      <c r="EH58" s="49" t="str">
        <f t="shared" si="58"/>
        <v/>
      </c>
      <c r="EI58" s="201"/>
      <c r="EK58" s="49" t="str">
        <f t="shared" si="49"/>
        <v/>
      </c>
      <c r="EL58" s="171"/>
      <c r="EM58" s="7"/>
      <c r="EO58" s="30"/>
      <c r="EP58" s="48" t="str">
        <f t="shared" si="68"/>
        <v/>
      </c>
      <c r="ER58" s="2"/>
      <c r="ES58" s="48" t="str">
        <f t="shared" si="69"/>
        <v/>
      </c>
      <c r="EU58" s="30"/>
      <c r="EV58" s="49" t="str">
        <f t="shared" si="56"/>
        <v/>
      </c>
      <c r="EW58" s="48"/>
      <c r="EY58" s="49" t="str">
        <f t="shared" si="57"/>
        <v/>
      </c>
      <c r="EZ58" s="48"/>
      <c r="FA58" s="30"/>
      <c r="FB58" s="49" t="str">
        <f t="shared" si="73"/>
        <v/>
      </c>
      <c r="FC58" s="30"/>
      <c r="FE58" s="49" t="str">
        <f t="shared" si="45"/>
        <v/>
      </c>
      <c r="FF58" s="49"/>
      <c r="FG58" s="7"/>
      <c r="FI58" s="30"/>
      <c r="FJ58" s="48"/>
      <c r="FK58" s="48"/>
      <c r="FL58" s="2"/>
      <c r="FM58" s="48"/>
      <c r="FN58" s="48"/>
      <c r="FO58" s="30"/>
      <c r="FP58" s="49"/>
      <c r="FQ58" s="49"/>
      <c r="FT58" s="50"/>
      <c r="FU58" s="30"/>
      <c r="FV58" s="49"/>
      <c r="FW58" s="49"/>
      <c r="FY58" s="49"/>
      <c r="FZ58" s="49"/>
      <c r="GA58" s="7"/>
      <c r="GG58" s="49"/>
      <c r="GI58" s="52"/>
      <c r="GN58" s="50"/>
      <c r="GU58" s="7"/>
      <c r="HA58" s="49"/>
      <c r="HC58" s="52"/>
      <c r="HH58" s="50"/>
      <c r="HO58" s="7"/>
      <c r="HU58" s="49"/>
      <c r="HW58" s="52"/>
      <c r="IB58" s="50"/>
      <c r="II58" s="7"/>
      <c r="IO58" s="49"/>
      <c r="IQ58" s="52"/>
      <c r="IV58" s="50"/>
    </row>
    <row r="59" spans="1:262" s="4" customFormat="1" ht="13.5" customHeight="1" x14ac:dyDescent="0.2">
      <c r="A59" s="47" t="s">
        <v>1490</v>
      </c>
      <c r="B59" s="2" t="s">
        <v>2296</v>
      </c>
      <c r="C59" s="7" t="s">
        <v>1591</v>
      </c>
      <c r="E59" s="30">
        <v>641901</v>
      </c>
      <c r="F59" s="48">
        <f>IF(E59="","",ROUND(E59/C$7,3))</f>
        <v>1.7000000000000001E-2</v>
      </c>
      <c r="G59" s="48">
        <v>0</v>
      </c>
      <c r="H59" s="2">
        <v>8</v>
      </c>
      <c r="I59" s="48">
        <f>IF(H59="","",ROUND(H59/C$3,3))</f>
        <v>1.2999999999999999E-2</v>
      </c>
      <c r="J59" s="49">
        <v>0</v>
      </c>
      <c r="K59" s="30"/>
      <c r="L59" s="49"/>
      <c r="M59" s="49"/>
      <c r="P59" s="50"/>
      <c r="Q59" s="30"/>
      <c r="R59" s="49"/>
      <c r="S59" s="49"/>
      <c r="U59" s="49"/>
      <c r="V59" s="49"/>
      <c r="W59" s="7"/>
      <c r="Z59" s="48" t="str">
        <f t="shared" si="61"/>
        <v/>
      </c>
      <c r="AA59" s="48"/>
      <c r="AB59" s="2"/>
      <c r="AC59" s="48" t="str">
        <f t="shared" si="62"/>
        <v/>
      </c>
      <c r="AD59" s="48"/>
      <c r="AE59" s="30"/>
      <c r="AF59" s="49"/>
      <c r="AG59" s="49"/>
      <c r="AJ59" s="50"/>
      <c r="AK59" s="30"/>
      <c r="AM59" s="49"/>
      <c r="AO59" s="49"/>
      <c r="AP59" s="49"/>
      <c r="AQ59" s="7"/>
      <c r="AT59" s="48" t="s">
        <v>286</v>
      </c>
      <c r="AU59" s="48"/>
      <c r="AV59" s="2"/>
      <c r="AW59" s="48" t="str">
        <f t="shared" si="50"/>
        <v/>
      </c>
      <c r="AX59" s="48"/>
      <c r="AY59" s="26"/>
      <c r="AZ59" s="48" t="str">
        <f t="shared" si="39"/>
        <v/>
      </c>
      <c r="BA59" s="48"/>
      <c r="BC59" s="48" t="str">
        <f t="shared" si="22"/>
        <v/>
      </c>
      <c r="BE59" s="7"/>
      <c r="BF59" s="48" t="str">
        <f t="shared" si="63"/>
        <v/>
      </c>
      <c r="BH59" s="2"/>
      <c r="BI59" s="48" t="str">
        <f t="shared" si="24"/>
        <v/>
      </c>
      <c r="BJ59" s="50"/>
      <c r="BM59" s="30"/>
      <c r="BN59" s="49" t="str">
        <f t="shared" si="70"/>
        <v/>
      </c>
      <c r="BO59" s="48"/>
      <c r="BP59" s="2"/>
      <c r="BQ59" s="48" t="str">
        <f t="shared" si="64"/>
        <v/>
      </c>
      <c r="BR59" s="48"/>
      <c r="BS59" s="26"/>
      <c r="BT59" s="48" t="str">
        <f t="shared" si="32"/>
        <v/>
      </c>
      <c r="BU59" s="50"/>
      <c r="BV59" s="172"/>
      <c r="BW59" s="48" t="str">
        <f t="shared" si="33"/>
        <v/>
      </c>
      <c r="BX59" s="50"/>
      <c r="BY59" s="30"/>
      <c r="BZ59" s="49" t="str">
        <f t="shared" si="65"/>
        <v/>
      </c>
      <c r="CA59" s="50"/>
      <c r="CC59" s="48" t="str">
        <f t="shared" si="34"/>
        <v/>
      </c>
      <c r="CD59" s="50"/>
      <c r="CE59" s="30"/>
      <c r="CH59" s="49" t="str">
        <f t="shared" si="72"/>
        <v/>
      </c>
      <c r="CI59" s="48"/>
      <c r="CJ59" s="2"/>
      <c r="CK59" s="48" t="str">
        <f>IF(CJ59="","",ROUND(CJ59/CE$3,3))</f>
        <v/>
      </c>
      <c r="CL59" s="48"/>
      <c r="CM59" s="26"/>
      <c r="CN59" s="49"/>
      <c r="CO59" s="49"/>
      <c r="CQ59" s="49"/>
      <c r="CR59" s="49"/>
      <c r="CT59" s="49"/>
      <c r="CU59" s="49"/>
      <c r="CW59" s="49"/>
      <c r="CX59" s="49"/>
      <c r="CY59" s="7"/>
      <c r="DA59" s="30"/>
      <c r="DB59" s="48" t="str">
        <f t="shared" si="66"/>
        <v/>
      </c>
      <c r="DC59" s="48"/>
      <c r="DD59" s="2"/>
      <c r="DE59" s="48" t="str">
        <f t="shared" si="67"/>
        <v/>
      </c>
      <c r="DF59" s="48"/>
      <c r="DH59" s="49" t="str">
        <f t="shared" si="51"/>
        <v/>
      </c>
      <c r="DI59" s="49"/>
      <c r="DK59" s="49" t="str">
        <f t="shared" si="52"/>
        <v/>
      </c>
      <c r="DL59" s="49"/>
      <c r="DM59" s="30"/>
      <c r="DN59" s="49" t="str">
        <f t="shared" si="74"/>
        <v/>
      </c>
      <c r="DQ59" s="49" t="str">
        <f t="shared" si="75"/>
        <v/>
      </c>
      <c r="DS59" s="7"/>
      <c r="DU59" s="30"/>
      <c r="DV59" s="48" t="str">
        <f t="shared" si="53"/>
        <v/>
      </c>
      <c r="DW59" s="48"/>
      <c r="DX59" s="2"/>
      <c r="DY59" s="48"/>
      <c r="DZ59" s="48"/>
      <c r="EA59" s="30"/>
      <c r="EB59" s="49" t="str">
        <f t="shared" si="54"/>
        <v/>
      </c>
      <c r="EC59" s="51"/>
      <c r="EE59" s="49" t="str">
        <f t="shared" si="55"/>
        <v/>
      </c>
      <c r="EF59" s="51"/>
      <c r="EG59" s="30"/>
      <c r="EH59" s="49" t="str">
        <f t="shared" si="58"/>
        <v/>
      </c>
      <c r="EI59" s="201"/>
      <c r="EK59" s="49" t="str">
        <f t="shared" si="49"/>
        <v/>
      </c>
      <c r="EL59" s="171"/>
      <c r="EM59" s="7"/>
      <c r="EO59" s="30"/>
      <c r="EP59" s="48" t="str">
        <f t="shared" si="68"/>
        <v/>
      </c>
      <c r="ER59" s="2"/>
      <c r="ES59" s="48" t="str">
        <f t="shared" si="69"/>
        <v/>
      </c>
      <c r="EU59" s="30"/>
      <c r="EV59" s="49" t="str">
        <f t="shared" si="56"/>
        <v/>
      </c>
      <c r="EW59" s="48"/>
      <c r="EY59" s="49" t="str">
        <f t="shared" si="57"/>
        <v/>
      </c>
      <c r="EZ59" s="48"/>
      <c r="FA59" s="30"/>
      <c r="FB59" s="49" t="str">
        <f t="shared" si="73"/>
        <v/>
      </c>
      <c r="FC59" s="30"/>
      <c r="FE59" s="49" t="str">
        <f t="shared" si="45"/>
        <v/>
      </c>
      <c r="FF59" s="49"/>
      <c r="FG59" s="7"/>
      <c r="FI59" s="30"/>
      <c r="FJ59" s="48"/>
      <c r="FK59" s="48"/>
      <c r="FL59" s="2"/>
      <c r="FM59" s="48"/>
      <c r="FN59" s="48"/>
      <c r="FO59" s="30"/>
      <c r="FP59" s="49"/>
      <c r="FQ59" s="49"/>
      <c r="FT59" s="50"/>
      <c r="FU59" s="30"/>
      <c r="FV59" s="49"/>
      <c r="FW59" s="49"/>
      <c r="FY59" s="49"/>
      <c r="FZ59" s="49"/>
      <c r="GA59" s="7"/>
      <c r="GG59" s="49"/>
      <c r="GI59" s="52"/>
      <c r="GN59" s="50"/>
      <c r="GU59" s="7"/>
      <c r="HA59" s="49"/>
      <c r="HC59" s="52"/>
      <c r="HH59" s="50"/>
      <c r="HO59" s="7"/>
      <c r="HU59" s="49"/>
      <c r="HW59" s="52"/>
      <c r="IB59" s="50"/>
      <c r="II59" s="7"/>
      <c r="IO59" s="49"/>
      <c r="IQ59" s="52"/>
      <c r="IV59" s="50"/>
    </row>
    <row r="60" spans="1:262" s="4" customFormat="1" ht="13.5" customHeight="1" x14ac:dyDescent="0.2">
      <c r="A60" s="47" t="s">
        <v>1491</v>
      </c>
      <c r="B60" s="2" t="s">
        <v>2297</v>
      </c>
      <c r="C60" s="7" t="s">
        <v>1677</v>
      </c>
      <c r="E60" s="30">
        <v>298402</v>
      </c>
      <c r="F60" s="48">
        <f>IF(E60="","",ROUND(E60/C$7,3))</f>
        <v>8.0000000000000002E-3</v>
      </c>
      <c r="G60" s="48">
        <v>0</v>
      </c>
      <c r="H60" s="2">
        <v>0</v>
      </c>
      <c r="I60" s="48">
        <f>IF(H60="","",ROUND(H60/C$3,3))</f>
        <v>0</v>
      </c>
      <c r="J60" s="49">
        <v>0</v>
      </c>
      <c r="K60" s="30"/>
      <c r="L60" s="49"/>
      <c r="M60" s="49"/>
      <c r="P60" s="50"/>
      <c r="Q60" s="30"/>
      <c r="R60" s="49"/>
      <c r="S60" s="49"/>
      <c r="U60" s="49"/>
      <c r="V60" s="49"/>
      <c r="W60" s="7"/>
      <c r="Z60" s="48" t="str">
        <f t="shared" si="61"/>
        <v/>
      </c>
      <c r="AA60" s="48"/>
      <c r="AB60" s="2"/>
      <c r="AC60" s="48" t="str">
        <f t="shared" si="62"/>
        <v/>
      </c>
      <c r="AD60" s="48"/>
      <c r="AE60" s="30"/>
      <c r="AF60" s="49"/>
      <c r="AG60" s="49"/>
      <c r="AJ60" s="50"/>
      <c r="AK60" s="30"/>
      <c r="AM60" s="49"/>
      <c r="AO60" s="49"/>
      <c r="AP60" s="49"/>
      <c r="AQ60" s="7"/>
      <c r="AT60" s="48" t="s">
        <v>286</v>
      </c>
      <c r="AU60" s="48"/>
      <c r="AV60" s="2"/>
      <c r="AW60" s="48" t="str">
        <f t="shared" si="50"/>
        <v/>
      </c>
      <c r="AX60" s="48"/>
      <c r="AY60" s="26"/>
      <c r="AZ60" s="48" t="str">
        <f t="shared" si="39"/>
        <v/>
      </c>
      <c r="BA60" s="48"/>
      <c r="BC60" s="48" t="str">
        <f t="shared" si="22"/>
        <v/>
      </c>
      <c r="BE60" s="7"/>
      <c r="BF60" s="48" t="str">
        <f t="shared" si="63"/>
        <v/>
      </c>
      <c r="BH60" s="2"/>
      <c r="BI60" s="48" t="str">
        <f t="shared" si="24"/>
        <v/>
      </c>
      <c r="BJ60" s="50"/>
      <c r="BM60" s="30"/>
      <c r="BN60" s="49" t="str">
        <f t="shared" si="70"/>
        <v/>
      </c>
      <c r="BO60" s="48"/>
      <c r="BP60" s="2"/>
      <c r="BQ60" s="48" t="str">
        <f t="shared" si="64"/>
        <v/>
      </c>
      <c r="BR60" s="48"/>
      <c r="BS60" s="26"/>
      <c r="BT60" s="48"/>
      <c r="BU60" s="50"/>
      <c r="BV60" s="172"/>
      <c r="BW60" s="48"/>
      <c r="BX60" s="50"/>
      <c r="BY60" s="30"/>
      <c r="BZ60" s="49" t="str">
        <f t="shared" si="65"/>
        <v/>
      </c>
      <c r="CA60" s="50"/>
      <c r="CC60" s="48"/>
      <c r="CD60" s="50"/>
      <c r="CE60" s="30"/>
      <c r="CH60" s="49" t="str">
        <f t="shared" si="72"/>
        <v/>
      </c>
      <c r="CI60" s="48"/>
      <c r="CJ60" s="2"/>
      <c r="CK60" s="48" t="str">
        <f>IF(CJ60="","",ROUND(CJ60/CE$3,3))</f>
        <v/>
      </c>
      <c r="CL60" s="48"/>
      <c r="CM60" s="26"/>
      <c r="CN60" s="49"/>
      <c r="CO60" s="49"/>
      <c r="CQ60" s="49"/>
      <c r="CR60" s="49"/>
      <c r="CT60" s="49"/>
      <c r="CU60" s="49"/>
      <c r="CW60" s="49"/>
      <c r="CX60" s="49"/>
      <c r="CY60" s="7"/>
      <c r="DA60" s="30"/>
      <c r="DB60" s="48" t="str">
        <f t="shared" si="66"/>
        <v/>
      </c>
      <c r="DC60" s="48"/>
      <c r="DD60" s="2"/>
      <c r="DE60" s="48" t="str">
        <f t="shared" si="67"/>
        <v/>
      </c>
      <c r="DF60" s="48"/>
      <c r="DH60" s="49" t="str">
        <f t="shared" si="51"/>
        <v/>
      </c>
      <c r="DI60" s="49"/>
      <c r="DK60" s="49" t="str">
        <f t="shared" si="52"/>
        <v/>
      </c>
      <c r="DL60" s="49"/>
      <c r="DM60" s="30"/>
      <c r="DN60" s="49" t="str">
        <f t="shared" si="74"/>
        <v/>
      </c>
      <c r="DQ60" s="49" t="str">
        <f t="shared" si="75"/>
        <v/>
      </c>
      <c r="DS60" s="7"/>
      <c r="DU60" s="30"/>
      <c r="DV60" s="48" t="str">
        <f t="shared" si="53"/>
        <v/>
      </c>
      <c r="DW60" s="48"/>
      <c r="DX60" s="2"/>
      <c r="DY60" s="48"/>
      <c r="DZ60" s="48"/>
      <c r="EA60" s="30"/>
      <c r="EB60" s="49" t="str">
        <f t="shared" si="54"/>
        <v/>
      </c>
      <c r="EC60" s="51"/>
      <c r="EE60" s="49" t="str">
        <f t="shared" si="55"/>
        <v/>
      </c>
      <c r="EF60" s="51"/>
      <c r="EG60" s="30"/>
      <c r="EH60" s="49" t="str">
        <f t="shared" si="58"/>
        <v/>
      </c>
      <c r="EI60" s="201"/>
      <c r="EK60" s="49" t="str">
        <f t="shared" si="49"/>
        <v/>
      </c>
      <c r="EL60" s="171"/>
      <c r="EM60" s="7"/>
      <c r="EO60" s="30"/>
      <c r="EP60" s="48" t="str">
        <f t="shared" si="68"/>
        <v/>
      </c>
      <c r="ER60" s="2"/>
      <c r="ES60" s="48" t="str">
        <f t="shared" si="69"/>
        <v/>
      </c>
      <c r="EU60" s="30"/>
      <c r="EV60" s="49" t="str">
        <f t="shared" si="56"/>
        <v/>
      </c>
      <c r="EW60" s="48"/>
      <c r="EY60" s="49" t="str">
        <f t="shared" si="57"/>
        <v/>
      </c>
      <c r="EZ60" s="48"/>
      <c r="FA60" s="30"/>
      <c r="FB60" s="49" t="str">
        <f t="shared" si="73"/>
        <v/>
      </c>
      <c r="FC60" s="30"/>
      <c r="FE60" s="49" t="str">
        <f t="shared" si="45"/>
        <v/>
      </c>
      <c r="FF60" s="49"/>
      <c r="FG60" s="7"/>
      <c r="FI60" s="30"/>
      <c r="FJ60" s="48"/>
      <c r="FK60" s="48"/>
      <c r="FL60" s="2"/>
      <c r="FM60" s="48"/>
      <c r="FN60" s="48"/>
      <c r="FO60" s="30"/>
      <c r="FP60" s="49"/>
      <c r="FQ60" s="49"/>
      <c r="FT60" s="50"/>
      <c r="FU60" s="30"/>
      <c r="FV60" s="49"/>
      <c r="FW60" s="49"/>
      <c r="FY60" s="49"/>
      <c r="FZ60" s="49"/>
      <c r="GA60" s="7"/>
      <c r="GG60" s="49"/>
      <c r="GI60" s="52"/>
      <c r="GN60" s="50"/>
      <c r="GU60" s="7"/>
      <c r="HA60" s="49"/>
      <c r="HC60" s="52"/>
      <c r="HH60" s="50"/>
      <c r="HO60" s="7"/>
      <c r="HU60" s="49"/>
      <c r="HW60" s="52"/>
      <c r="IB60" s="50"/>
      <c r="II60" s="7"/>
      <c r="IO60" s="49"/>
      <c r="IQ60" s="52"/>
      <c r="IV60" s="50"/>
    </row>
    <row r="61" spans="1:262" s="4" customFormat="1" ht="13.5" customHeight="1" x14ac:dyDescent="0.2">
      <c r="A61" s="47" t="s">
        <v>1492</v>
      </c>
      <c r="B61" s="2" t="s">
        <v>2298</v>
      </c>
      <c r="C61" s="7" t="s">
        <v>1678</v>
      </c>
      <c r="E61" s="30"/>
      <c r="F61" s="48" t="str">
        <f t="shared" si="59"/>
        <v/>
      </c>
      <c r="G61" s="48" t="str">
        <f t="shared" si="16"/>
        <v/>
      </c>
      <c r="H61" s="2"/>
      <c r="I61" s="48" t="str">
        <f t="shared" si="60"/>
        <v/>
      </c>
      <c r="J61" s="49" t="s">
        <v>286</v>
      </c>
      <c r="K61" s="30"/>
      <c r="L61" s="49"/>
      <c r="M61" s="49"/>
      <c r="P61" s="50"/>
      <c r="Q61" s="30"/>
      <c r="R61" s="49"/>
      <c r="S61" s="49"/>
      <c r="U61" s="49"/>
      <c r="V61" s="49"/>
      <c r="W61" s="7" t="s">
        <v>1678</v>
      </c>
      <c r="Y61" s="4">
        <v>152301</v>
      </c>
      <c r="Z61" s="48">
        <f t="shared" si="61"/>
        <v>4.0000000000000001E-3</v>
      </c>
      <c r="AA61" s="48"/>
      <c r="AB61" s="2">
        <v>1</v>
      </c>
      <c r="AC61" s="48">
        <f t="shared" si="62"/>
        <v>2E-3</v>
      </c>
      <c r="AD61" s="48"/>
      <c r="AE61" s="30"/>
      <c r="AF61" s="49"/>
      <c r="AG61" s="49"/>
      <c r="AJ61" s="50"/>
      <c r="AK61" s="30"/>
      <c r="AM61" s="49"/>
      <c r="AO61" s="49"/>
      <c r="AP61" s="49"/>
      <c r="AQ61" s="7"/>
      <c r="AT61" s="48" t="s">
        <v>286</v>
      </c>
      <c r="AU61" s="48"/>
      <c r="AV61" s="2"/>
      <c r="AW61" s="48" t="str">
        <f t="shared" si="50"/>
        <v/>
      </c>
      <c r="AX61" s="48"/>
      <c r="AY61" s="26"/>
      <c r="AZ61" s="48" t="str">
        <f t="shared" si="39"/>
        <v/>
      </c>
      <c r="BA61" s="48"/>
      <c r="BC61" s="48" t="str">
        <f t="shared" si="22"/>
        <v/>
      </c>
      <c r="BE61" s="7"/>
      <c r="BF61" s="48" t="str">
        <f t="shared" si="63"/>
        <v/>
      </c>
      <c r="BH61" s="2"/>
      <c r="BI61" s="48" t="str">
        <f t="shared" si="24"/>
        <v/>
      </c>
      <c r="BJ61" s="50"/>
      <c r="BM61" s="30"/>
      <c r="BN61" s="49" t="str">
        <f t="shared" si="70"/>
        <v/>
      </c>
      <c r="BO61" s="48"/>
      <c r="BP61" s="2"/>
      <c r="BQ61" s="48" t="str">
        <f t="shared" si="64"/>
        <v/>
      </c>
      <c r="BR61" s="48"/>
      <c r="BS61" s="26"/>
      <c r="BT61" s="48" t="str">
        <f t="shared" ref="BT61:BT73" si="76">IF(BS61="","",ROUND(BS61/SUM(BS$11:BS$100),3))</f>
        <v/>
      </c>
      <c r="BU61" s="50"/>
      <c r="BV61" s="172"/>
      <c r="BW61" s="48" t="str">
        <f t="shared" ref="BW61:BW73" si="77">IF(BV61="","",ROUND(BV61/SUM(BV$11:BV$100),3))</f>
        <v/>
      </c>
      <c r="BX61" s="50"/>
      <c r="BY61" s="30"/>
      <c r="BZ61" s="49" t="str">
        <f t="shared" si="65"/>
        <v/>
      </c>
      <c r="CA61" s="50"/>
      <c r="CC61" s="48" t="str">
        <f t="shared" ref="CC61:CC96" si="78">IF(CB61="","",ROUND(CB61/SUM(CB$11:CB$100),3))</f>
        <v/>
      </c>
      <c r="CD61" s="50"/>
      <c r="CE61" s="30"/>
      <c r="CH61" s="49" t="str">
        <f t="shared" si="72"/>
        <v/>
      </c>
      <c r="CI61" s="48"/>
      <c r="CJ61" s="2"/>
      <c r="CK61" s="48" t="str">
        <f>IF(CJ61="","",ROUND(CJ61/CE$3,3))</f>
        <v/>
      </c>
      <c r="CL61" s="48"/>
      <c r="CM61" s="26"/>
      <c r="CN61" s="49"/>
      <c r="CO61" s="49"/>
      <c r="CQ61" s="49"/>
      <c r="CR61" s="49"/>
      <c r="CT61" s="49"/>
      <c r="CU61" s="49"/>
      <c r="CW61" s="49"/>
      <c r="CX61" s="49"/>
      <c r="CY61" s="7"/>
      <c r="DA61" s="30"/>
      <c r="DB61" s="48" t="str">
        <f t="shared" si="66"/>
        <v/>
      </c>
      <c r="DC61" s="48"/>
      <c r="DD61" s="2"/>
      <c r="DE61" s="48" t="str">
        <f t="shared" si="67"/>
        <v/>
      </c>
      <c r="DF61" s="48"/>
      <c r="DH61" s="49" t="str">
        <f t="shared" si="51"/>
        <v/>
      </c>
      <c r="DI61" s="49"/>
      <c r="DK61" s="49" t="str">
        <f t="shared" si="52"/>
        <v/>
      </c>
      <c r="DL61" s="49"/>
      <c r="DM61" s="30"/>
      <c r="DN61" s="49" t="str">
        <f t="shared" si="74"/>
        <v/>
      </c>
      <c r="DQ61" s="49" t="str">
        <f t="shared" si="75"/>
        <v/>
      </c>
      <c r="DS61" s="7"/>
      <c r="DU61" s="30"/>
      <c r="DV61" s="48" t="str">
        <f t="shared" si="53"/>
        <v/>
      </c>
      <c r="DW61" s="48"/>
      <c r="DX61" s="2"/>
      <c r="DY61" s="48"/>
      <c r="DZ61" s="48"/>
      <c r="EA61" s="30"/>
      <c r="EB61" s="49" t="str">
        <f t="shared" si="54"/>
        <v/>
      </c>
      <c r="EC61" s="51"/>
      <c r="EE61" s="49" t="str">
        <f t="shared" si="55"/>
        <v/>
      </c>
      <c r="EF61" s="51"/>
      <c r="EG61" s="30"/>
      <c r="EH61" s="49" t="str">
        <f t="shared" si="58"/>
        <v/>
      </c>
      <c r="EI61" s="201"/>
      <c r="EK61" s="49" t="str">
        <f t="shared" si="49"/>
        <v/>
      </c>
      <c r="EL61" s="171"/>
      <c r="EM61" s="7"/>
      <c r="EO61" s="30"/>
      <c r="EP61" s="48" t="str">
        <f t="shared" si="68"/>
        <v/>
      </c>
      <c r="ER61" s="2"/>
      <c r="ES61" s="48" t="str">
        <f t="shared" si="69"/>
        <v/>
      </c>
      <c r="EU61" s="30"/>
      <c r="EV61" s="49" t="str">
        <f t="shared" si="56"/>
        <v/>
      </c>
      <c r="EW61" s="48"/>
      <c r="EY61" s="49" t="str">
        <f t="shared" si="57"/>
        <v/>
      </c>
      <c r="EZ61" s="48"/>
      <c r="FA61" s="30"/>
      <c r="FB61" s="49" t="str">
        <f t="shared" si="73"/>
        <v/>
      </c>
      <c r="FC61" s="30"/>
      <c r="FE61" s="49" t="str">
        <f t="shared" si="45"/>
        <v/>
      </c>
      <c r="FF61" s="49"/>
      <c r="FG61" s="7"/>
      <c r="FI61" s="30"/>
      <c r="FJ61" s="48"/>
      <c r="FK61" s="48"/>
      <c r="FL61" s="2"/>
      <c r="FM61" s="48"/>
      <c r="FN61" s="48"/>
      <c r="FO61" s="30"/>
      <c r="FP61" s="49"/>
      <c r="FQ61" s="49"/>
      <c r="FT61" s="50"/>
      <c r="FU61" s="30"/>
      <c r="FV61" s="49"/>
      <c r="FW61" s="49"/>
      <c r="FY61" s="49"/>
      <c r="FZ61" s="49"/>
      <c r="GA61" s="7"/>
      <c r="GG61" s="49"/>
      <c r="GI61" s="52"/>
      <c r="GN61" s="50"/>
      <c r="GU61" s="7"/>
      <c r="HA61" s="49"/>
      <c r="HC61" s="52"/>
      <c r="HH61" s="50"/>
      <c r="HO61" s="7"/>
      <c r="HU61" s="49"/>
      <c r="HW61" s="52"/>
      <c r="IB61" s="50"/>
      <c r="II61" s="7"/>
      <c r="IO61" s="49"/>
      <c r="IQ61" s="52"/>
      <c r="IV61" s="50"/>
    </row>
    <row r="62" spans="1:262" s="4" customFormat="1" ht="13.5" customHeight="1" x14ac:dyDescent="0.2">
      <c r="A62" s="47" t="s">
        <v>1493</v>
      </c>
      <c r="B62" s="2" t="s">
        <v>2299</v>
      </c>
      <c r="C62" s="7" t="s">
        <v>1679</v>
      </c>
      <c r="E62" s="30"/>
      <c r="F62" s="48" t="str">
        <f t="shared" si="59"/>
        <v/>
      </c>
      <c r="G62" s="48" t="str">
        <f t="shared" si="16"/>
        <v/>
      </c>
      <c r="H62" s="2"/>
      <c r="I62" s="48" t="str">
        <f t="shared" si="60"/>
        <v/>
      </c>
      <c r="J62" s="49" t="s">
        <v>286</v>
      </c>
      <c r="K62" s="30"/>
      <c r="L62" s="49"/>
      <c r="M62" s="49"/>
      <c r="P62" s="50"/>
      <c r="Q62" s="30"/>
      <c r="R62" s="49"/>
      <c r="S62" s="49"/>
      <c r="U62" s="49"/>
      <c r="V62" s="49"/>
      <c r="W62" s="7"/>
      <c r="Z62" s="48" t="str">
        <f t="shared" si="61"/>
        <v/>
      </c>
      <c r="AA62" s="48"/>
      <c r="AB62" s="2"/>
      <c r="AC62" s="48" t="str">
        <f t="shared" si="62"/>
        <v/>
      </c>
      <c r="AD62" s="48"/>
      <c r="AE62" s="30"/>
      <c r="AF62" s="49"/>
      <c r="AG62" s="49"/>
      <c r="AJ62" s="50"/>
      <c r="AK62" s="30"/>
      <c r="AM62" s="49"/>
      <c r="AO62" s="49"/>
      <c r="AP62" s="49"/>
      <c r="AQ62" s="7"/>
      <c r="AT62" s="48" t="s">
        <v>286</v>
      </c>
      <c r="AU62" s="48"/>
      <c r="AV62" s="2"/>
      <c r="AW62" s="48" t="str">
        <f t="shared" si="50"/>
        <v/>
      </c>
      <c r="AX62" s="48"/>
      <c r="AY62" s="26"/>
      <c r="AZ62" s="48" t="str">
        <f t="shared" si="39"/>
        <v/>
      </c>
      <c r="BA62" s="48"/>
      <c r="BC62" s="48" t="str">
        <f t="shared" si="22"/>
        <v/>
      </c>
      <c r="BE62" s="7"/>
      <c r="BF62" s="48" t="str">
        <f t="shared" si="63"/>
        <v/>
      </c>
      <c r="BH62" s="2"/>
      <c r="BI62" s="48" t="str">
        <f t="shared" si="24"/>
        <v/>
      </c>
      <c r="BJ62" s="50"/>
      <c r="BK62" s="4" t="s">
        <v>1730</v>
      </c>
      <c r="BM62" s="30">
        <v>0</v>
      </c>
      <c r="BN62" s="49">
        <v>0</v>
      </c>
      <c r="BO62" s="48"/>
      <c r="BP62" s="159">
        <f>BV62+CB62</f>
        <v>14</v>
      </c>
      <c r="BQ62" s="48">
        <f t="shared" si="64"/>
        <v>2.1999999999999999E-2</v>
      </c>
      <c r="BR62" s="48"/>
      <c r="BS62" s="26">
        <v>997534</v>
      </c>
      <c r="BT62" s="48">
        <f t="shared" si="76"/>
        <v>2.7E-2</v>
      </c>
      <c r="BU62" s="49">
        <v>0</v>
      </c>
      <c r="BV62" s="172">
        <v>14</v>
      </c>
      <c r="BW62" s="48">
        <f t="shared" si="77"/>
        <v>2.9000000000000001E-2</v>
      </c>
      <c r="BX62" s="49">
        <v>0</v>
      </c>
      <c r="BY62" s="30">
        <v>0</v>
      </c>
      <c r="BZ62" s="49">
        <f t="shared" si="65"/>
        <v>0</v>
      </c>
      <c r="CA62" s="49">
        <v>0</v>
      </c>
      <c r="CB62" s="4">
        <v>0</v>
      </c>
      <c r="CC62" s="48">
        <f t="shared" si="78"/>
        <v>0</v>
      </c>
      <c r="CD62" s="49">
        <v>0</v>
      </c>
      <c r="CE62" s="30"/>
      <c r="CH62" s="49" t="str">
        <f t="shared" si="72"/>
        <v/>
      </c>
      <c r="CI62" s="48"/>
      <c r="CJ62" s="2"/>
      <c r="CK62" s="48" t="str">
        <f>IF(CJ62="","",ROUND(CJ62/CE$3,3))</f>
        <v/>
      </c>
      <c r="CL62" s="48"/>
      <c r="CM62" s="26"/>
      <c r="CN62" s="49"/>
      <c r="CO62" s="49"/>
      <c r="CQ62" s="49"/>
      <c r="CR62" s="49"/>
      <c r="CT62" s="49"/>
      <c r="CU62" s="49"/>
      <c r="CW62" s="49"/>
      <c r="CX62" s="49"/>
      <c r="CY62" s="7"/>
      <c r="DA62" s="30"/>
      <c r="DB62" s="48" t="str">
        <f t="shared" si="66"/>
        <v/>
      </c>
      <c r="DC62" s="48"/>
      <c r="DD62" s="2"/>
      <c r="DE62" s="48" t="str">
        <f t="shared" si="67"/>
        <v/>
      </c>
      <c r="DF62" s="48"/>
      <c r="DH62" s="49" t="str">
        <f t="shared" si="51"/>
        <v/>
      </c>
      <c r="DI62" s="49"/>
      <c r="DK62" s="49" t="str">
        <f t="shared" si="52"/>
        <v/>
      </c>
      <c r="DL62" s="49"/>
      <c r="DM62" s="30"/>
      <c r="DN62" s="49" t="str">
        <f t="shared" si="74"/>
        <v/>
      </c>
      <c r="DQ62" s="49" t="str">
        <f t="shared" si="75"/>
        <v/>
      </c>
      <c r="DS62" s="7"/>
      <c r="DU62" s="30"/>
      <c r="DV62" s="48" t="str">
        <f t="shared" si="53"/>
        <v/>
      </c>
      <c r="DW62" s="48"/>
      <c r="DX62" s="2"/>
      <c r="DY62" s="48"/>
      <c r="DZ62" s="48"/>
      <c r="EA62" s="30"/>
      <c r="EB62" s="49" t="str">
        <f t="shared" si="54"/>
        <v/>
      </c>
      <c r="EC62" s="51"/>
      <c r="EE62" s="49" t="str">
        <f t="shared" si="55"/>
        <v/>
      </c>
      <c r="EF62" s="51"/>
      <c r="EG62" s="30"/>
      <c r="EH62" s="49" t="str">
        <f t="shared" si="58"/>
        <v/>
      </c>
      <c r="EI62" s="201"/>
      <c r="EK62" s="49" t="str">
        <f t="shared" si="49"/>
        <v/>
      </c>
      <c r="EL62" s="171"/>
      <c r="EM62" s="7"/>
      <c r="EO62" s="30"/>
      <c r="EP62" s="48" t="str">
        <f t="shared" si="68"/>
        <v/>
      </c>
      <c r="ER62" s="2"/>
      <c r="ES62" s="48" t="str">
        <f t="shared" si="69"/>
        <v/>
      </c>
      <c r="EU62" s="30"/>
      <c r="EV62" s="49" t="str">
        <f t="shared" si="56"/>
        <v/>
      </c>
      <c r="EW62" s="48"/>
      <c r="EY62" s="49" t="str">
        <f t="shared" si="57"/>
        <v/>
      </c>
      <c r="EZ62" s="48"/>
      <c r="FA62" s="30"/>
      <c r="FB62" s="49" t="str">
        <f t="shared" si="73"/>
        <v/>
      </c>
      <c r="FC62" s="30"/>
      <c r="FE62" s="49" t="str">
        <f t="shared" si="45"/>
        <v/>
      </c>
      <c r="FF62" s="49"/>
      <c r="FG62" s="7"/>
      <c r="FI62" s="30"/>
      <c r="FJ62" s="48"/>
      <c r="FK62" s="48"/>
      <c r="FL62" s="2"/>
      <c r="FM62" s="48"/>
      <c r="FN62" s="48"/>
      <c r="FO62" s="30"/>
      <c r="FP62" s="49"/>
      <c r="FQ62" s="49"/>
      <c r="FT62" s="50"/>
      <c r="FU62" s="30"/>
      <c r="FV62" s="49"/>
      <c r="FW62" s="49"/>
      <c r="FY62" s="49"/>
      <c r="FZ62" s="49"/>
      <c r="GA62" s="7"/>
      <c r="GI62" s="52"/>
      <c r="GN62" s="50"/>
      <c r="GU62" s="7"/>
      <c r="HC62" s="52"/>
      <c r="HH62" s="50"/>
      <c r="HO62" s="7"/>
      <c r="HW62" s="52"/>
      <c r="IB62" s="50"/>
      <c r="II62" s="7"/>
      <c r="IQ62" s="52"/>
      <c r="IV62" s="50"/>
    </row>
    <row r="63" spans="1:262" s="4" customFormat="1" ht="13.5" customHeight="1" x14ac:dyDescent="0.2">
      <c r="A63" s="47" t="s">
        <v>1631</v>
      </c>
      <c r="B63" s="2" t="s">
        <v>2300</v>
      </c>
      <c r="C63" s="7" t="s">
        <v>1680</v>
      </c>
      <c r="E63" s="30"/>
      <c r="F63" s="48" t="str">
        <f t="shared" si="59"/>
        <v/>
      </c>
      <c r="G63" s="48" t="str">
        <f t="shared" si="16"/>
        <v/>
      </c>
      <c r="H63" s="2"/>
      <c r="I63" s="48" t="str">
        <f t="shared" si="60"/>
        <v/>
      </c>
      <c r="J63" s="49" t="s">
        <v>286</v>
      </c>
      <c r="K63" s="30"/>
      <c r="L63" s="49"/>
      <c r="M63" s="49"/>
      <c r="P63" s="50"/>
      <c r="Q63" s="30"/>
      <c r="R63" s="49"/>
      <c r="S63" s="49"/>
      <c r="U63" s="49"/>
      <c r="V63" s="49"/>
      <c r="W63" s="7"/>
      <c r="Z63" s="48" t="str">
        <f t="shared" si="61"/>
        <v/>
      </c>
      <c r="AA63" s="48"/>
      <c r="AB63" s="2"/>
      <c r="AC63" s="48" t="str">
        <f t="shared" si="62"/>
        <v/>
      </c>
      <c r="AD63" s="48"/>
      <c r="AE63" s="30"/>
      <c r="AF63" s="49"/>
      <c r="AG63" s="49"/>
      <c r="AJ63" s="50"/>
      <c r="AK63" s="30"/>
      <c r="AM63" s="49"/>
      <c r="AO63" s="49"/>
      <c r="AP63" s="49"/>
      <c r="AQ63" s="7"/>
      <c r="AT63" s="48" t="s">
        <v>286</v>
      </c>
      <c r="AU63" s="48"/>
      <c r="AV63" s="2"/>
      <c r="AW63" s="48" t="str">
        <f t="shared" si="50"/>
        <v/>
      </c>
      <c r="AX63" s="48"/>
      <c r="AY63" s="26"/>
      <c r="AZ63" s="48" t="str">
        <f t="shared" si="39"/>
        <v/>
      </c>
      <c r="BA63" s="48"/>
      <c r="BC63" s="48" t="str">
        <f t="shared" si="22"/>
        <v/>
      </c>
      <c r="BE63" s="7"/>
      <c r="BF63" s="48" t="str">
        <f t="shared" si="63"/>
        <v/>
      </c>
      <c r="BH63" s="2"/>
      <c r="BI63" s="48" t="str">
        <f t="shared" si="24"/>
        <v/>
      </c>
      <c r="BJ63" s="50"/>
      <c r="BM63" s="30"/>
      <c r="BN63" s="49" t="str">
        <f>IF(BM63="","",BM63/BK$7)</f>
        <v/>
      </c>
      <c r="BO63" s="48"/>
      <c r="BP63" s="2"/>
      <c r="BQ63" s="48" t="str">
        <f t="shared" si="64"/>
        <v/>
      </c>
      <c r="BR63" s="48"/>
      <c r="BS63" s="26"/>
      <c r="BT63" s="48" t="str">
        <f t="shared" si="76"/>
        <v/>
      </c>
      <c r="BU63" s="50"/>
      <c r="BV63" s="172"/>
      <c r="BW63" s="48" t="str">
        <f t="shared" si="77"/>
        <v/>
      </c>
      <c r="BX63" s="50"/>
      <c r="BY63" s="30"/>
      <c r="BZ63" s="49" t="str">
        <f t="shared" si="65"/>
        <v/>
      </c>
      <c r="CA63" s="50"/>
      <c r="CC63" s="48" t="str">
        <f t="shared" si="78"/>
        <v/>
      </c>
      <c r="CD63" s="50"/>
      <c r="CE63" s="30" t="s">
        <v>1680</v>
      </c>
      <c r="CG63" s="4">
        <v>74353</v>
      </c>
      <c r="CH63" s="49">
        <f t="shared" si="72"/>
        <v>2.0028943956130868E-3</v>
      </c>
      <c r="CI63" s="49"/>
      <c r="CJ63" s="159">
        <f>CP63+CV63</f>
        <v>0</v>
      </c>
      <c r="CK63" s="49">
        <f>CJ63/SUM(CJ$11:CJ$100)</f>
        <v>0</v>
      </c>
      <c r="CL63" s="48"/>
      <c r="CM63" s="26">
        <v>173618</v>
      </c>
      <c r="CN63" s="49">
        <f>CM63/SUM(CM$11:CM$100)</f>
        <v>4.6596718895117392E-3</v>
      </c>
      <c r="CO63" s="49">
        <v>0</v>
      </c>
      <c r="CP63" s="4">
        <v>0</v>
      </c>
      <c r="CQ63" s="49">
        <f>CP63/SUM(CP$11:CP$100)</f>
        <v>0</v>
      </c>
      <c r="CR63" s="49">
        <v>0</v>
      </c>
      <c r="CS63" s="4">
        <v>74353</v>
      </c>
      <c r="CT63" s="49">
        <f>CS63/SUM(CS$11:CS$100)</f>
        <v>2.0028943956130868E-3</v>
      </c>
      <c r="CU63" s="49">
        <v>0</v>
      </c>
      <c r="CV63" s="4">
        <v>0</v>
      </c>
      <c r="CW63" s="49">
        <f>CV63/SUM(CV$11:CV$100)</f>
        <v>0</v>
      </c>
      <c r="CX63" s="49">
        <v>0</v>
      </c>
      <c r="CY63" s="7" t="s">
        <v>1764</v>
      </c>
      <c r="DA63" s="30">
        <f>DG63+DM63+DO63</f>
        <v>21999</v>
      </c>
      <c r="DB63" s="48">
        <f t="shared" si="66"/>
        <v>1E-3</v>
      </c>
      <c r="DC63" s="49"/>
      <c r="DD63" s="159">
        <f>DJ63+DO63+DR63</f>
        <v>0</v>
      </c>
      <c r="DE63" s="48">
        <f t="shared" si="67"/>
        <v>0</v>
      </c>
      <c r="DF63" s="48"/>
      <c r="DG63" s="4">
        <v>21999</v>
      </c>
      <c r="DH63" s="49">
        <f t="shared" si="51"/>
        <v>5.7659429738568383E-4</v>
      </c>
      <c r="DI63" s="49">
        <v>0</v>
      </c>
      <c r="DJ63" s="4">
        <v>0</v>
      </c>
      <c r="DK63" s="49">
        <f t="shared" si="52"/>
        <v>0</v>
      </c>
      <c r="DL63" s="49">
        <v>0</v>
      </c>
      <c r="DM63" s="30">
        <v>0</v>
      </c>
      <c r="DN63" s="49">
        <v>0</v>
      </c>
      <c r="DO63" s="159">
        <v>0</v>
      </c>
      <c r="DP63" s="4">
        <v>0</v>
      </c>
      <c r="DQ63" s="49">
        <v>0</v>
      </c>
      <c r="DR63" s="159">
        <v>0</v>
      </c>
      <c r="DS63" s="7"/>
      <c r="DU63" s="30"/>
      <c r="DV63" s="48" t="str">
        <f t="shared" si="53"/>
        <v/>
      </c>
      <c r="DW63" s="48"/>
      <c r="DX63" s="159"/>
      <c r="DY63" s="48"/>
      <c r="DZ63" s="48"/>
      <c r="EA63" s="30"/>
      <c r="EB63" s="49" t="str">
        <f t="shared" si="54"/>
        <v/>
      </c>
      <c r="EC63" s="51"/>
      <c r="EE63" s="49" t="str">
        <f t="shared" si="55"/>
        <v/>
      </c>
      <c r="EF63" s="51"/>
      <c r="EG63" s="30"/>
      <c r="EH63" s="49" t="str">
        <f t="shared" si="58"/>
        <v/>
      </c>
      <c r="EI63" s="201"/>
      <c r="EK63" s="49" t="str">
        <f t="shared" si="49"/>
        <v/>
      </c>
      <c r="EL63" s="171"/>
      <c r="EM63" s="7"/>
      <c r="EO63" s="30"/>
      <c r="EP63" s="48" t="str">
        <f t="shared" si="68"/>
        <v/>
      </c>
      <c r="ER63" s="2"/>
      <c r="ES63" s="48" t="str">
        <f t="shared" si="69"/>
        <v/>
      </c>
      <c r="EU63" s="30"/>
      <c r="EV63" s="49" t="str">
        <f t="shared" si="56"/>
        <v/>
      </c>
      <c r="EW63" s="48"/>
      <c r="EY63" s="49" t="str">
        <f t="shared" si="57"/>
        <v/>
      </c>
      <c r="EZ63" s="48"/>
      <c r="FA63" s="30"/>
      <c r="FB63" s="49" t="str">
        <f t="shared" si="73"/>
        <v/>
      </c>
      <c r="FC63" s="30"/>
      <c r="FE63" s="49" t="str">
        <f t="shared" ref="FE63:FE94" si="79">IF(FD63="","",FD63/SUM(FD$11:FD$100))</f>
        <v/>
      </c>
      <c r="FF63" s="49"/>
      <c r="FG63" s="7"/>
      <c r="FI63" s="30"/>
      <c r="FJ63" s="48"/>
      <c r="FK63" s="48"/>
      <c r="FL63" s="2"/>
      <c r="FM63" s="48"/>
      <c r="FN63" s="48"/>
      <c r="FO63" s="30"/>
      <c r="FP63" s="49"/>
      <c r="FQ63" s="49"/>
      <c r="FT63" s="50"/>
      <c r="FU63" s="30"/>
      <c r="FV63" s="49"/>
      <c r="FW63" s="49"/>
      <c r="FY63" s="49"/>
      <c r="FZ63" s="49"/>
      <c r="GA63" s="7"/>
      <c r="GI63" s="52"/>
      <c r="GN63" s="50"/>
      <c r="GU63" s="7"/>
      <c r="HC63" s="52"/>
      <c r="HH63" s="50"/>
      <c r="HO63" s="7"/>
      <c r="HW63" s="52"/>
      <c r="IB63" s="50"/>
      <c r="II63" s="7"/>
      <c r="IQ63" s="52"/>
      <c r="IV63" s="50"/>
    </row>
    <row r="64" spans="1:262" s="4" customFormat="1" ht="13.5" customHeight="1" x14ac:dyDescent="0.2">
      <c r="A64" s="47" t="s">
        <v>1632</v>
      </c>
      <c r="B64" s="2" t="s">
        <v>2301</v>
      </c>
      <c r="C64" s="7" t="s">
        <v>1444</v>
      </c>
      <c r="E64" s="30">
        <v>202022</v>
      </c>
      <c r="F64" s="48">
        <f>IF(E64="","",ROUND(E64/C$7,3))</f>
        <v>5.0000000000000001E-3</v>
      </c>
      <c r="G64" s="48">
        <v>0</v>
      </c>
      <c r="H64" s="2">
        <v>3</v>
      </c>
      <c r="I64" s="48">
        <f>IF(H64="","",ROUND(H64/C$3,3))</f>
        <v>5.0000000000000001E-3</v>
      </c>
      <c r="J64" s="49">
        <v>0</v>
      </c>
      <c r="K64" s="30"/>
      <c r="L64" s="49"/>
      <c r="M64" s="49"/>
      <c r="P64" s="50"/>
      <c r="Q64" s="30"/>
      <c r="R64" s="49"/>
      <c r="S64" s="49"/>
      <c r="U64" s="49"/>
      <c r="V64" s="49"/>
      <c r="W64" s="7" t="s">
        <v>1708</v>
      </c>
      <c r="Y64" s="4">
        <v>198447</v>
      </c>
      <c r="Z64" s="48">
        <f t="shared" si="61"/>
        <v>5.0000000000000001E-3</v>
      </c>
      <c r="AA64" s="48"/>
      <c r="AB64" s="2">
        <v>3</v>
      </c>
      <c r="AC64" s="48">
        <f t="shared" si="62"/>
        <v>5.0000000000000001E-3</v>
      </c>
      <c r="AD64" s="48"/>
      <c r="AE64" s="30"/>
      <c r="AF64" s="49"/>
      <c r="AG64" s="49"/>
      <c r="AJ64" s="50"/>
      <c r="AK64" s="30"/>
      <c r="AM64" s="49"/>
      <c r="AO64" s="49"/>
      <c r="AP64" s="49"/>
      <c r="AQ64" s="7" t="s">
        <v>1710</v>
      </c>
      <c r="AS64" s="4">
        <v>231842</v>
      </c>
      <c r="AT64" s="48">
        <v>6.0000000000000001E-3</v>
      </c>
      <c r="AU64" s="49"/>
      <c r="AV64" s="159">
        <f>BB64+BH64</f>
        <v>3</v>
      </c>
      <c r="AW64" s="48">
        <f t="shared" si="50"/>
        <v>5.0000000000000001E-3</v>
      </c>
      <c r="AX64" s="48"/>
      <c r="AY64" s="26">
        <v>188017</v>
      </c>
      <c r="AZ64" s="48">
        <v>4.8830310742024275E-3</v>
      </c>
      <c r="BA64" s="49">
        <v>0</v>
      </c>
      <c r="BB64" s="4">
        <v>3</v>
      </c>
      <c r="BC64" s="48">
        <f t="shared" si="22"/>
        <v>6.0000000000000001E-3</v>
      </c>
      <c r="BD64" s="49">
        <v>0</v>
      </c>
      <c r="BE64" s="7">
        <v>231842</v>
      </c>
      <c r="BF64" s="48">
        <f t="shared" si="63"/>
        <v>6.0000000000000001E-3</v>
      </c>
      <c r="BG64" s="49">
        <v>0</v>
      </c>
      <c r="BH64" s="2">
        <v>0</v>
      </c>
      <c r="BI64" s="48">
        <f t="shared" si="24"/>
        <v>0</v>
      </c>
      <c r="BJ64" s="49">
        <v>0</v>
      </c>
      <c r="BK64" s="4" t="s">
        <v>1710</v>
      </c>
      <c r="BM64" s="30">
        <v>0</v>
      </c>
      <c r="BN64" s="49">
        <v>0</v>
      </c>
      <c r="BO64" s="48"/>
      <c r="BP64" s="159">
        <f>BV64+CB64</f>
        <v>3</v>
      </c>
      <c r="BQ64" s="48">
        <f t="shared" si="64"/>
        <v>5.0000000000000001E-3</v>
      </c>
      <c r="BR64" s="48"/>
      <c r="BS64" s="26">
        <v>156708</v>
      </c>
      <c r="BT64" s="48">
        <f t="shared" si="76"/>
        <v>4.0000000000000001E-3</v>
      </c>
      <c r="BU64" s="49">
        <v>0</v>
      </c>
      <c r="BV64" s="172">
        <v>3</v>
      </c>
      <c r="BW64" s="48">
        <f t="shared" si="77"/>
        <v>6.0000000000000001E-3</v>
      </c>
      <c r="BX64" s="49">
        <v>0</v>
      </c>
      <c r="BY64" s="30">
        <v>0</v>
      </c>
      <c r="BZ64" s="49">
        <f t="shared" si="65"/>
        <v>0</v>
      </c>
      <c r="CA64" s="49">
        <v>0</v>
      </c>
      <c r="CB64" s="4">
        <v>0</v>
      </c>
      <c r="CC64" s="48">
        <f t="shared" si="78"/>
        <v>0</v>
      </c>
      <c r="CD64" s="49">
        <v>0</v>
      </c>
      <c r="CE64" s="30" t="s">
        <v>1710</v>
      </c>
      <c r="CG64" s="4">
        <v>200059</v>
      </c>
      <c r="CH64" s="49">
        <f t="shared" si="72"/>
        <v>5.3891174517767745E-3</v>
      </c>
      <c r="CI64" s="49"/>
      <c r="CJ64" s="159">
        <f>CP64+CV64</f>
        <v>3</v>
      </c>
      <c r="CK64" s="49">
        <f>CJ64/SUM(CJ$11:CJ$100)</f>
        <v>4.7619047619047623E-3</v>
      </c>
      <c r="CL64" s="48"/>
      <c r="CM64" s="26">
        <v>173735</v>
      </c>
      <c r="CN64" s="49">
        <f>CM64/SUM(CM$11:CM$100)</f>
        <v>4.6628120109914991E-3</v>
      </c>
      <c r="CO64" s="49">
        <v>0</v>
      </c>
      <c r="CP64" s="4">
        <v>3</v>
      </c>
      <c r="CQ64" s="49">
        <f>CP64/SUM(CP$11:CP$100)</f>
        <v>6.3157894736842104E-3</v>
      </c>
      <c r="CR64" s="49">
        <v>0</v>
      </c>
      <c r="CS64" s="4">
        <v>200059</v>
      </c>
      <c r="CT64" s="49">
        <f>CS64/SUM(CS$11:CS$100)</f>
        <v>5.3891174517767745E-3</v>
      </c>
      <c r="CU64" s="49">
        <v>0</v>
      </c>
      <c r="CV64" s="4">
        <v>0</v>
      </c>
      <c r="CW64" s="49">
        <f>CV64/SUM(CV$11:CV$100)</f>
        <v>0</v>
      </c>
      <c r="CX64" s="49">
        <v>0</v>
      </c>
      <c r="CY64" s="7" t="s">
        <v>1765</v>
      </c>
      <c r="DA64" s="30">
        <f>DG64+DM64+DO64</f>
        <v>182704</v>
      </c>
      <c r="DB64" s="48">
        <f t="shared" si="66"/>
        <v>5.0000000000000001E-3</v>
      </c>
      <c r="DC64" s="49"/>
      <c r="DD64" s="159">
        <f>DJ64+DO64+DR64</f>
        <v>4</v>
      </c>
      <c r="DE64" s="48">
        <f t="shared" si="67"/>
        <v>6.0000000000000001E-3</v>
      </c>
      <c r="DF64" s="48"/>
      <c r="DG64" s="4">
        <v>182704</v>
      </c>
      <c r="DH64" s="49">
        <f t="shared" si="51"/>
        <v>4.7886760538912668E-3</v>
      </c>
      <c r="DI64" s="49">
        <v>0</v>
      </c>
      <c r="DJ64" s="4">
        <v>4</v>
      </c>
      <c r="DK64" s="49">
        <f t="shared" si="52"/>
        <v>6.4829821717990272E-3</v>
      </c>
      <c r="DL64" s="49">
        <v>0</v>
      </c>
      <c r="DM64" s="30">
        <v>0</v>
      </c>
      <c r="DN64" s="49">
        <v>0</v>
      </c>
      <c r="DO64" s="159">
        <v>0</v>
      </c>
      <c r="DP64" s="4">
        <v>0</v>
      </c>
      <c r="DQ64" s="49">
        <v>0</v>
      </c>
      <c r="DR64" s="159">
        <v>0</v>
      </c>
      <c r="DS64" s="7" t="s">
        <v>1772</v>
      </c>
      <c r="DU64" s="30">
        <f t="shared" si="31"/>
        <v>147718</v>
      </c>
      <c r="DV64" s="48">
        <f t="shared" si="53"/>
        <v>4.0000000000000001E-3</v>
      </c>
      <c r="DW64" s="48"/>
      <c r="DX64" s="159">
        <f>ED64+EI64+EL64</f>
        <v>2</v>
      </c>
      <c r="DY64" s="48">
        <f t="shared" ref="DY64:DY75" si="80">IF(DX64="","",ROUND(DX64/DS$3,3))</f>
        <v>3.0000000000000001E-3</v>
      </c>
      <c r="DZ64" s="48"/>
      <c r="EA64" s="30">
        <v>147718</v>
      </c>
      <c r="EB64" s="49">
        <f t="shared" si="54"/>
        <v>4.0518136664928189E-3</v>
      </c>
      <c r="EC64" s="49">
        <v>0</v>
      </c>
      <c r="ED64" s="4">
        <v>2</v>
      </c>
      <c r="EE64" s="49">
        <f t="shared" si="55"/>
        <v>3.2414910858995136E-3</v>
      </c>
      <c r="EF64" s="49">
        <v>0</v>
      </c>
      <c r="EG64" s="30">
        <v>0</v>
      </c>
      <c r="EH64" s="49">
        <f t="shared" si="58"/>
        <v>0</v>
      </c>
      <c r="EI64" s="201">
        <v>0</v>
      </c>
      <c r="EJ64" s="4">
        <v>0</v>
      </c>
      <c r="EK64" s="49">
        <f t="shared" si="49"/>
        <v>0</v>
      </c>
      <c r="EL64" s="171">
        <v>0</v>
      </c>
      <c r="EM64" s="7" t="s">
        <v>1780</v>
      </c>
      <c r="EO64" s="30">
        <f>EU64+FA64+FD64</f>
        <v>146804</v>
      </c>
      <c r="EP64" s="48">
        <f t="shared" si="68"/>
        <v>4.0000000000000001E-3</v>
      </c>
      <c r="EQ64" s="30">
        <f>EO64-DU64</f>
        <v>-914</v>
      </c>
      <c r="ER64" s="159">
        <f>EX64+FC64+FF64</f>
        <v>5</v>
      </c>
      <c r="ES64" s="48">
        <f t="shared" si="69"/>
        <v>8.0000000000000002E-3</v>
      </c>
      <c r="ET64" s="4">
        <f>ER64-DX64</f>
        <v>3</v>
      </c>
      <c r="EU64" s="30">
        <v>146804</v>
      </c>
      <c r="EV64" s="49">
        <f t="shared" si="56"/>
        <v>4.3178560158375111E-3</v>
      </c>
      <c r="EW64" s="49">
        <v>0</v>
      </c>
      <c r="EX64" s="4">
        <v>5</v>
      </c>
      <c r="EY64" s="49">
        <f t="shared" si="57"/>
        <v>8.1037277147487843E-3</v>
      </c>
      <c r="EZ64" s="48">
        <v>0</v>
      </c>
      <c r="FA64" s="30">
        <v>0</v>
      </c>
      <c r="FB64" s="49">
        <f t="shared" si="73"/>
        <v>0</v>
      </c>
      <c r="FC64" s="30">
        <v>0</v>
      </c>
      <c r="FD64" s="4">
        <v>0</v>
      </c>
      <c r="FE64" s="49">
        <f t="shared" si="79"/>
        <v>0</v>
      </c>
      <c r="FF64" s="49">
        <v>0</v>
      </c>
      <c r="FG64" s="7"/>
      <c r="FI64" s="30">
        <v>134651</v>
      </c>
      <c r="FJ64" s="48">
        <v>4.0000000000000001E-3</v>
      </c>
      <c r="FK64" s="48">
        <v>0</v>
      </c>
      <c r="FL64" s="2">
        <v>4</v>
      </c>
      <c r="FM64" s="48">
        <v>6.0000000000000001E-3</v>
      </c>
      <c r="FN64" s="48">
        <v>-2E-3</v>
      </c>
      <c r="FO64" s="30">
        <v>134651</v>
      </c>
      <c r="FP64" s="48">
        <v>4.1000000000000003E-3</v>
      </c>
      <c r="FQ64" s="48">
        <v>0</v>
      </c>
      <c r="FR64" s="2">
        <v>4</v>
      </c>
      <c r="FS64" s="48">
        <v>6.0000000000000001E-3</v>
      </c>
      <c r="FT64" s="48">
        <v>-2E-3</v>
      </c>
      <c r="FU64" s="30">
        <v>0</v>
      </c>
      <c r="FV64" s="49">
        <v>0</v>
      </c>
      <c r="FW64" s="49">
        <v>0</v>
      </c>
      <c r="FY64" s="49"/>
      <c r="FZ64" s="49"/>
      <c r="GA64" s="7"/>
      <c r="GI64" s="52"/>
      <c r="GN64" s="50"/>
      <c r="GU64" s="7"/>
      <c r="HC64" s="52"/>
      <c r="HH64" s="50"/>
      <c r="HO64" s="7"/>
      <c r="HW64" s="52"/>
      <c r="IB64" s="50"/>
      <c r="II64" s="7"/>
      <c r="IQ64" s="52"/>
      <c r="IV64" s="50"/>
    </row>
    <row r="65" spans="1:256" s="4" customFormat="1" ht="13.5" customHeight="1" x14ac:dyDescent="0.2">
      <c r="A65" s="47" t="s">
        <v>1513</v>
      </c>
      <c r="B65" s="2" t="s">
        <v>2302</v>
      </c>
      <c r="C65" s="7" t="s">
        <v>1681</v>
      </c>
      <c r="E65" s="30"/>
      <c r="F65" s="48" t="str">
        <f t="shared" si="59"/>
        <v/>
      </c>
      <c r="G65" s="48" t="str">
        <f t="shared" si="16"/>
        <v/>
      </c>
      <c r="H65" s="2"/>
      <c r="I65" s="48" t="str">
        <f t="shared" si="60"/>
        <v/>
      </c>
      <c r="J65" s="49" t="s">
        <v>286</v>
      </c>
      <c r="K65" s="30"/>
      <c r="L65" s="49"/>
      <c r="M65" s="49"/>
      <c r="P65" s="50"/>
      <c r="Q65" s="30"/>
      <c r="R65" s="49"/>
      <c r="S65" s="49"/>
      <c r="U65" s="49"/>
      <c r="V65" s="49"/>
      <c r="W65" s="7"/>
      <c r="Z65" s="48" t="str">
        <f t="shared" si="61"/>
        <v/>
      </c>
      <c r="AA65" s="48"/>
      <c r="AB65" s="2"/>
      <c r="AC65" s="48" t="str">
        <f t="shared" si="62"/>
        <v/>
      </c>
      <c r="AD65" s="48"/>
      <c r="AE65" s="30"/>
      <c r="AF65" s="49"/>
      <c r="AG65" s="49"/>
      <c r="AJ65" s="50"/>
      <c r="AK65" s="30"/>
      <c r="AM65" s="49"/>
      <c r="AO65" s="49"/>
      <c r="AP65" s="49"/>
      <c r="AQ65" s="7"/>
      <c r="AT65" s="48" t="s">
        <v>286</v>
      </c>
      <c r="AU65" s="48"/>
      <c r="AV65" s="2"/>
      <c r="AW65" s="48" t="str">
        <f t="shared" si="50"/>
        <v/>
      </c>
      <c r="AX65" s="48"/>
      <c r="AY65" s="26"/>
      <c r="AZ65" s="48" t="str">
        <f>IF(AY65="","",ROUND(AY65/AQ$7,3))</f>
        <v/>
      </c>
      <c r="BA65" s="48"/>
      <c r="BC65" s="48" t="str">
        <f t="shared" si="22"/>
        <v/>
      </c>
      <c r="BE65" s="7"/>
      <c r="BF65" s="48" t="str">
        <f t="shared" si="63"/>
        <v/>
      </c>
      <c r="BH65" s="2"/>
      <c r="BI65" s="48" t="str">
        <f t="shared" si="24"/>
        <v/>
      </c>
      <c r="BJ65" s="50"/>
      <c r="BM65" s="30"/>
      <c r="BN65" s="49" t="str">
        <f t="shared" ref="BN65:BN80" si="81">IF(BM65="","",BM65/BK$7)</f>
        <v/>
      </c>
      <c r="BO65" s="48"/>
      <c r="BP65" s="2"/>
      <c r="BQ65" s="48" t="str">
        <f t="shared" si="64"/>
        <v/>
      </c>
      <c r="BR65" s="48"/>
      <c r="BS65" s="26"/>
      <c r="BT65" s="48" t="str">
        <f t="shared" si="76"/>
        <v/>
      </c>
      <c r="BU65" s="50"/>
      <c r="BV65" s="172"/>
      <c r="BW65" s="48" t="str">
        <f t="shared" si="77"/>
        <v/>
      </c>
      <c r="BX65" s="50"/>
      <c r="BY65" s="30"/>
      <c r="BZ65" s="49" t="str">
        <f t="shared" si="65"/>
        <v/>
      </c>
      <c r="CA65" s="50"/>
      <c r="CC65" s="48" t="str">
        <f t="shared" si="78"/>
        <v/>
      </c>
      <c r="CD65" s="50"/>
      <c r="CE65" s="30" t="s">
        <v>1738</v>
      </c>
      <c r="CG65" s="4">
        <v>0</v>
      </c>
      <c r="CH65" s="49">
        <f t="shared" si="72"/>
        <v>0</v>
      </c>
      <c r="CI65" s="49"/>
      <c r="CJ65" s="159">
        <f>CP65+CV65</f>
        <v>5</v>
      </c>
      <c r="CK65" s="49">
        <f>CJ65/SUM(CJ$11:CJ$100)</f>
        <v>7.9365079365079361E-3</v>
      </c>
      <c r="CL65" s="48"/>
      <c r="CM65" s="26">
        <v>190556</v>
      </c>
      <c r="CN65" s="49">
        <f>CM65/SUM(CM$11:CM$100)</f>
        <v>5.1142648606584511E-3</v>
      </c>
      <c r="CO65" s="49">
        <v>0</v>
      </c>
      <c r="CP65" s="4">
        <v>5</v>
      </c>
      <c r="CQ65" s="49">
        <f>CP65/SUM(CP$11:CP$100)</f>
        <v>1.0526315789473684E-2</v>
      </c>
      <c r="CR65" s="49">
        <v>0</v>
      </c>
      <c r="CS65" s="4">
        <v>0</v>
      </c>
      <c r="CT65" s="49">
        <f>CS65/SUM(CS$11:CS$100)</f>
        <v>0</v>
      </c>
      <c r="CU65" s="49">
        <v>0</v>
      </c>
      <c r="CV65" s="4">
        <v>0</v>
      </c>
      <c r="CW65" s="49">
        <f>CV65/SUM(CV$11:CV$100)</f>
        <v>0</v>
      </c>
      <c r="CX65" s="49">
        <v>0</v>
      </c>
      <c r="CY65" s="7"/>
      <c r="DA65" s="30"/>
      <c r="DB65" s="48" t="str">
        <f t="shared" si="66"/>
        <v/>
      </c>
      <c r="DC65" s="48"/>
      <c r="DD65" s="2"/>
      <c r="DE65" s="48" t="str">
        <f t="shared" si="67"/>
        <v/>
      </c>
      <c r="DF65" s="48"/>
      <c r="DH65" s="49" t="str">
        <f t="shared" si="51"/>
        <v/>
      </c>
      <c r="DI65" s="49"/>
      <c r="DK65" s="49" t="str">
        <f t="shared" si="52"/>
        <v/>
      </c>
      <c r="DL65" s="49"/>
      <c r="DM65" s="30"/>
      <c r="DN65" s="49" t="str">
        <f t="shared" ref="DN65:DN75" si="82">IF(DM65="","",DM65/SUM(DM$11:DM$100))</f>
        <v/>
      </c>
      <c r="DQ65" s="49" t="str">
        <f t="shared" ref="DQ65:DQ86" si="83">IF(DP65="","",DP65/SUM(DP$11:DP$100))</f>
        <v/>
      </c>
      <c r="DS65" s="7"/>
      <c r="DU65" s="30"/>
      <c r="DV65" s="48" t="str">
        <f t="shared" si="53"/>
        <v/>
      </c>
      <c r="DW65" s="48"/>
      <c r="DX65" s="2"/>
      <c r="DY65" s="48" t="str">
        <f t="shared" si="80"/>
        <v/>
      </c>
      <c r="DZ65" s="48"/>
      <c r="EA65" s="30"/>
      <c r="EB65" s="49" t="str">
        <f t="shared" si="54"/>
        <v/>
      </c>
      <c r="EC65" s="51"/>
      <c r="EE65" s="49" t="str">
        <f t="shared" si="55"/>
        <v/>
      </c>
      <c r="EF65" s="51"/>
      <c r="EG65" s="30"/>
      <c r="EH65" s="49" t="str">
        <f t="shared" si="58"/>
        <v/>
      </c>
      <c r="EI65" s="201"/>
      <c r="EK65" s="49" t="str">
        <f t="shared" si="49"/>
        <v/>
      </c>
      <c r="EL65" s="171"/>
      <c r="EM65" s="7"/>
      <c r="EO65" s="30"/>
      <c r="EP65" s="48" t="str">
        <f t="shared" si="68"/>
        <v/>
      </c>
      <c r="ER65" s="2"/>
      <c r="ES65" s="48" t="str">
        <f t="shared" si="69"/>
        <v/>
      </c>
      <c r="EU65" s="30"/>
      <c r="EV65" s="49" t="str">
        <f t="shared" si="56"/>
        <v/>
      </c>
      <c r="EW65" s="48"/>
      <c r="EY65" s="49" t="str">
        <f t="shared" si="57"/>
        <v/>
      </c>
      <c r="EZ65" s="48"/>
      <c r="FA65" s="30"/>
      <c r="FB65" s="49" t="str">
        <f t="shared" si="73"/>
        <v/>
      </c>
      <c r="FC65" s="30"/>
      <c r="FE65" s="49" t="str">
        <f t="shared" si="79"/>
        <v/>
      </c>
      <c r="FF65" s="49"/>
      <c r="FG65" s="7"/>
      <c r="FI65" s="30"/>
      <c r="FJ65" s="48"/>
      <c r="FK65" s="48"/>
      <c r="FL65" s="2"/>
      <c r="FM65" s="48"/>
      <c r="FN65" s="48"/>
      <c r="FO65" s="30"/>
      <c r="FP65" s="49"/>
      <c r="FQ65" s="49"/>
      <c r="FT65" s="50"/>
      <c r="FU65" s="30"/>
      <c r="FV65" s="49"/>
      <c r="FW65" s="49"/>
      <c r="FY65" s="49"/>
      <c r="FZ65" s="49"/>
      <c r="GA65" s="7"/>
      <c r="GI65" s="52"/>
      <c r="GN65" s="50"/>
      <c r="GU65" s="7"/>
      <c r="HC65" s="52"/>
      <c r="HH65" s="50"/>
      <c r="HO65" s="7"/>
      <c r="HW65" s="52"/>
      <c r="IB65" s="50"/>
      <c r="II65" s="7"/>
      <c r="IQ65" s="52"/>
      <c r="IV65" s="50"/>
    </row>
    <row r="66" spans="1:256" s="4" customFormat="1" ht="13.5" customHeight="1" x14ac:dyDescent="0.2">
      <c r="A66" s="47" t="s">
        <v>1512</v>
      </c>
      <c r="B66" s="2" t="s">
        <v>2303</v>
      </c>
      <c r="C66" s="7" t="s">
        <v>1682</v>
      </c>
      <c r="E66" s="30"/>
      <c r="F66" s="48" t="str">
        <f>IF(E66="","",ROUND(E66/C$7,3))</f>
        <v/>
      </c>
      <c r="G66" s="48" t="str">
        <f t="shared" si="16"/>
        <v/>
      </c>
      <c r="H66" s="2"/>
      <c r="I66" s="48" t="str">
        <f t="shared" si="60"/>
        <v/>
      </c>
      <c r="J66" s="49" t="s">
        <v>286</v>
      </c>
      <c r="K66" s="30"/>
      <c r="L66" s="49"/>
      <c r="M66" s="49"/>
      <c r="P66" s="50"/>
      <c r="Q66" s="30"/>
      <c r="R66" s="49"/>
      <c r="S66" s="49"/>
      <c r="U66" s="49"/>
      <c r="V66" s="49"/>
      <c r="W66" s="7"/>
      <c r="Z66" s="48" t="str">
        <f t="shared" si="61"/>
        <v/>
      </c>
      <c r="AA66" s="48"/>
      <c r="AB66" s="2"/>
      <c r="AC66" s="48" t="str">
        <f t="shared" si="62"/>
        <v/>
      </c>
      <c r="AD66" s="48"/>
      <c r="AE66" s="30"/>
      <c r="AF66" s="49"/>
      <c r="AG66" s="49"/>
      <c r="AJ66" s="50"/>
      <c r="AK66" s="30"/>
      <c r="AM66" s="49"/>
      <c r="AO66" s="49"/>
      <c r="AP66" s="49"/>
      <c r="AQ66" s="7"/>
      <c r="AT66" s="48" t="s">
        <v>286</v>
      </c>
      <c r="AU66" s="48"/>
      <c r="AV66" s="2"/>
      <c r="AW66" s="48" t="str">
        <f t="shared" si="50"/>
        <v/>
      </c>
      <c r="AX66" s="48"/>
      <c r="AY66" s="26"/>
      <c r="AZ66" s="48" t="str">
        <f>IF(AY66="","",ROUND(AY66/AQ$7,3))</f>
        <v/>
      </c>
      <c r="BA66" s="48"/>
      <c r="BC66" s="48" t="str">
        <f t="shared" si="22"/>
        <v/>
      </c>
      <c r="BE66" s="7"/>
      <c r="BF66" s="48" t="str">
        <f t="shared" si="63"/>
        <v/>
      </c>
      <c r="BH66" s="2"/>
      <c r="BI66" s="48" t="str">
        <f t="shared" si="24"/>
        <v/>
      </c>
      <c r="BJ66" s="50"/>
      <c r="BM66" s="30"/>
      <c r="BN66" s="49" t="str">
        <f t="shared" si="81"/>
        <v/>
      </c>
      <c r="BO66" s="48"/>
      <c r="BP66" s="2"/>
      <c r="BQ66" s="48" t="str">
        <f t="shared" si="64"/>
        <v/>
      </c>
      <c r="BR66" s="48"/>
      <c r="BS66" s="26"/>
      <c r="BT66" s="48" t="str">
        <f t="shared" si="76"/>
        <v/>
      </c>
      <c r="BU66" s="50"/>
      <c r="BV66" s="172"/>
      <c r="BW66" s="48" t="str">
        <f t="shared" si="77"/>
        <v/>
      </c>
      <c r="BX66" s="50"/>
      <c r="BY66" s="30"/>
      <c r="BZ66" s="49" t="str">
        <f t="shared" si="65"/>
        <v/>
      </c>
      <c r="CA66" s="50"/>
      <c r="CC66" s="48" t="str">
        <f t="shared" si="78"/>
        <v/>
      </c>
      <c r="CD66" s="50"/>
      <c r="CE66" s="30" t="s">
        <v>1739</v>
      </c>
      <c r="CG66" s="4">
        <v>0</v>
      </c>
      <c r="CH66" s="49">
        <f t="shared" si="72"/>
        <v>0</v>
      </c>
      <c r="CI66" s="49"/>
      <c r="CJ66" s="159">
        <f>CP66+CV66</f>
        <v>1</v>
      </c>
      <c r="CK66" s="49">
        <f>CJ66/SUM(CJ$11:CJ$100)</f>
        <v>1.5873015873015873E-3</v>
      </c>
      <c r="CL66" s="48"/>
      <c r="CM66" s="26">
        <v>78284</v>
      </c>
      <c r="CN66" s="49">
        <f>CM66/SUM(CM$11:CM$100)</f>
        <v>2.1010364950554495E-3</v>
      </c>
      <c r="CO66" s="49">
        <v>0</v>
      </c>
      <c r="CP66" s="4">
        <v>1</v>
      </c>
      <c r="CQ66" s="49">
        <f>CP66/SUM(CP$11:CP$100)</f>
        <v>2.1052631578947368E-3</v>
      </c>
      <c r="CR66" s="49">
        <v>0</v>
      </c>
      <c r="CS66" s="4">
        <v>0</v>
      </c>
      <c r="CT66" s="49">
        <f>CS66/SUM(CS$11:CS$100)</f>
        <v>0</v>
      </c>
      <c r="CU66" s="49">
        <v>0</v>
      </c>
      <c r="CV66" s="4">
        <v>0</v>
      </c>
      <c r="CW66" s="49">
        <f>CV66/SUM(CV$11:CV$100)</f>
        <v>0</v>
      </c>
      <c r="CX66" s="49">
        <v>0</v>
      </c>
      <c r="CY66" s="7"/>
      <c r="DA66" s="30"/>
      <c r="DB66" s="48" t="str">
        <f t="shared" si="66"/>
        <v/>
      </c>
      <c r="DC66" s="48"/>
      <c r="DD66" s="2"/>
      <c r="DE66" s="48" t="str">
        <f t="shared" si="67"/>
        <v/>
      </c>
      <c r="DF66" s="48"/>
      <c r="DH66" s="49" t="str">
        <f t="shared" si="51"/>
        <v/>
      </c>
      <c r="DI66" s="49"/>
      <c r="DK66" s="49" t="str">
        <f t="shared" si="52"/>
        <v/>
      </c>
      <c r="DL66" s="49"/>
      <c r="DM66" s="30"/>
      <c r="DN66" s="49" t="str">
        <f t="shared" si="82"/>
        <v/>
      </c>
      <c r="DQ66" s="49" t="str">
        <f t="shared" si="83"/>
        <v/>
      </c>
      <c r="DS66" s="7"/>
      <c r="DU66" s="30"/>
      <c r="DV66" s="48" t="str">
        <f t="shared" si="53"/>
        <v/>
      </c>
      <c r="DW66" s="48"/>
      <c r="DX66" s="2"/>
      <c r="DY66" s="48" t="str">
        <f t="shared" si="80"/>
        <v/>
      </c>
      <c r="DZ66" s="48"/>
      <c r="EA66" s="30"/>
      <c r="EB66" s="49" t="str">
        <f t="shared" si="54"/>
        <v/>
      </c>
      <c r="EC66" s="51"/>
      <c r="EE66" s="49" t="str">
        <f t="shared" si="55"/>
        <v/>
      </c>
      <c r="EF66" s="51"/>
      <c r="EG66" s="30"/>
      <c r="EH66" s="49" t="str">
        <f t="shared" si="58"/>
        <v/>
      </c>
      <c r="EI66" s="201"/>
      <c r="EK66" s="49" t="str">
        <f t="shared" si="49"/>
        <v/>
      </c>
      <c r="EL66" s="171"/>
      <c r="EM66" s="7"/>
      <c r="EO66" s="30"/>
      <c r="EP66" s="48" t="str">
        <f t="shared" si="68"/>
        <v/>
      </c>
      <c r="ER66" s="2"/>
      <c r="ES66" s="48" t="str">
        <f t="shared" si="69"/>
        <v/>
      </c>
      <c r="EU66" s="30"/>
      <c r="EV66" s="49" t="str">
        <f t="shared" si="56"/>
        <v/>
      </c>
      <c r="EW66" s="48"/>
      <c r="EY66" s="49" t="str">
        <f t="shared" si="57"/>
        <v/>
      </c>
      <c r="EZ66" s="48"/>
      <c r="FA66" s="30"/>
      <c r="FB66" s="49" t="str">
        <f t="shared" si="73"/>
        <v/>
      </c>
      <c r="FC66" s="30"/>
      <c r="FE66" s="49" t="str">
        <f t="shared" si="79"/>
        <v/>
      </c>
      <c r="FF66" s="49"/>
      <c r="FG66" s="7"/>
      <c r="FI66" s="30"/>
      <c r="FJ66" s="48"/>
      <c r="FK66" s="48"/>
      <c r="FL66" s="2"/>
      <c r="FM66" s="48"/>
      <c r="FN66" s="48"/>
      <c r="FO66" s="30"/>
      <c r="FP66" s="49"/>
      <c r="FQ66" s="49"/>
      <c r="FT66" s="50"/>
      <c r="FU66" s="30"/>
      <c r="FV66" s="49"/>
      <c r="FW66" s="49"/>
      <c r="FY66" s="49"/>
      <c r="FZ66" s="49"/>
      <c r="GA66" s="7"/>
      <c r="GI66" s="52"/>
      <c r="GN66" s="50"/>
      <c r="GU66" s="7"/>
      <c r="HC66" s="52"/>
      <c r="HH66" s="50"/>
      <c r="HO66" s="7"/>
      <c r="HW66" s="52"/>
      <c r="IB66" s="50"/>
      <c r="II66" s="7"/>
      <c r="IQ66" s="52"/>
      <c r="IV66" s="50"/>
    </row>
    <row r="67" spans="1:256" s="4" customFormat="1" ht="13.5" customHeight="1" x14ac:dyDescent="0.2">
      <c r="A67" s="47" t="s">
        <v>1633</v>
      </c>
      <c r="B67" s="2" t="s">
        <v>2304</v>
      </c>
      <c r="C67" s="7" t="s">
        <v>1683</v>
      </c>
      <c r="E67" s="30">
        <v>169978</v>
      </c>
      <c r="F67" s="48">
        <f>IF(E67="","",ROUND(E67/C$7,3))</f>
        <v>4.0000000000000001E-3</v>
      </c>
      <c r="G67" s="48">
        <v>0</v>
      </c>
      <c r="H67" s="2">
        <v>2</v>
      </c>
      <c r="I67" s="48">
        <f>IF(H67="","",ROUND(H67/C$3,3))</f>
        <v>3.0000000000000001E-3</v>
      </c>
      <c r="J67" s="49">
        <v>0</v>
      </c>
      <c r="K67" s="30"/>
      <c r="L67" s="49"/>
      <c r="M67" s="49"/>
      <c r="P67" s="50"/>
      <c r="Q67" s="30"/>
      <c r="R67" s="49"/>
      <c r="S67" s="49"/>
      <c r="U67" s="49"/>
      <c r="V67" s="49"/>
      <c r="W67" s="7"/>
      <c r="Z67" s="48" t="str">
        <f t="shared" si="61"/>
        <v/>
      </c>
      <c r="AA67" s="48"/>
      <c r="AB67" s="2"/>
      <c r="AC67" s="48" t="str">
        <f t="shared" si="62"/>
        <v/>
      </c>
      <c r="AD67" s="48"/>
      <c r="AE67" s="30"/>
      <c r="AF67" s="49"/>
      <c r="AG67" s="49"/>
      <c r="AJ67" s="50"/>
      <c r="AK67" s="30"/>
      <c r="AM67" s="49"/>
      <c r="AO67" s="49"/>
      <c r="AP67" s="49"/>
      <c r="AQ67" s="7"/>
      <c r="AT67" s="48" t="s">
        <v>286</v>
      </c>
      <c r="AU67" s="48"/>
      <c r="AV67" s="2"/>
      <c r="AW67" s="48" t="str">
        <f t="shared" si="50"/>
        <v/>
      </c>
      <c r="AX67" s="48"/>
      <c r="AY67" s="26"/>
      <c r="AZ67" s="48" t="str">
        <f>IF(AY67="","",ROUND(AY67/AQ$7,3))</f>
        <v/>
      </c>
      <c r="BA67" s="48"/>
      <c r="BC67" s="48" t="str">
        <f t="shared" si="22"/>
        <v/>
      </c>
      <c r="BE67" s="7"/>
      <c r="BF67" s="48" t="str">
        <f t="shared" si="63"/>
        <v/>
      </c>
      <c r="BH67" s="2"/>
      <c r="BI67" s="48" t="str">
        <f t="shared" si="24"/>
        <v/>
      </c>
      <c r="BJ67" s="50"/>
      <c r="BM67" s="30"/>
      <c r="BN67" s="49" t="str">
        <f t="shared" si="81"/>
        <v/>
      </c>
      <c r="BO67" s="48"/>
      <c r="BP67" s="2"/>
      <c r="BQ67" s="48" t="str">
        <f t="shared" si="64"/>
        <v/>
      </c>
      <c r="BR67" s="48"/>
      <c r="BS67" s="26"/>
      <c r="BT67" s="48" t="str">
        <f t="shared" si="76"/>
        <v/>
      </c>
      <c r="BU67" s="50"/>
      <c r="BV67" s="172"/>
      <c r="BW67" s="48" t="str">
        <f t="shared" si="77"/>
        <v/>
      </c>
      <c r="BX67" s="50"/>
      <c r="BY67" s="30"/>
      <c r="BZ67" s="49" t="str">
        <f t="shared" si="65"/>
        <v/>
      </c>
      <c r="CA67" s="50"/>
      <c r="CC67" s="48" t="str">
        <f t="shared" si="78"/>
        <v/>
      </c>
      <c r="CD67" s="50"/>
      <c r="CE67" s="30"/>
      <c r="CH67" s="49" t="str">
        <f t="shared" si="72"/>
        <v/>
      </c>
      <c r="CI67" s="48"/>
      <c r="CJ67" s="2"/>
      <c r="CK67" s="48" t="str">
        <f t="shared" ref="CK67:CK73" si="84">IF(CJ67="","",ROUND(CJ67/CE$3,3))</f>
        <v/>
      </c>
      <c r="CL67" s="48"/>
      <c r="CM67" s="26"/>
      <c r="CN67" s="49"/>
      <c r="CO67" s="49"/>
      <c r="CQ67" s="49"/>
      <c r="CR67" s="49"/>
      <c r="CT67" s="49"/>
      <c r="CU67" s="49"/>
      <c r="CW67" s="49"/>
      <c r="CX67" s="49"/>
      <c r="CY67" s="7"/>
      <c r="DA67" s="30"/>
      <c r="DB67" s="48" t="str">
        <f t="shared" si="66"/>
        <v/>
      </c>
      <c r="DC67" s="48"/>
      <c r="DD67" s="2"/>
      <c r="DE67" s="48" t="str">
        <f t="shared" si="67"/>
        <v/>
      </c>
      <c r="DF67" s="48"/>
      <c r="DH67" s="49" t="str">
        <f t="shared" si="51"/>
        <v/>
      </c>
      <c r="DI67" s="49"/>
      <c r="DK67" s="49" t="str">
        <f t="shared" si="52"/>
        <v/>
      </c>
      <c r="DL67" s="49"/>
      <c r="DM67" s="30"/>
      <c r="DN67" s="49" t="str">
        <f t="shared" si="82"/>
        <v/>
      </c>
      <c r="DQ67" s="49" t="str">
        <f t="shared" si="83"/>
        <v/>
      </c>
      <c r="DS67" s="7"/>
      <c r="DU67" s="30"/>
      <c r="DV67" s="48" t="str">
        <f t="shared" si="53"/>
        <v/>
      </c>
      <c r="DW67" s="48"/>
      <c r="DX67" s="2"/>
      <c r="DY67" s="48" t="str">
        <f t="shared" si="80"/>
        <v/>
      </c>
      <c r="DZ67" s="48"/>
      <c r="EA67" s="30"/>
      <c r="EB67" s="49" t="str">
        <f t="shared" si="54"/>
        <v/>
      </c>
      <c r="EC67" s="51"/>
      <c r="EE67" s="49" t="str">
        <f t="shared" si="55"/>
        <v/>
      </c>
      <c r="EF67" s="51"/>
      <c r="EG67" s="30"/>
      <c r="EH67" s="49" t="str">
        <f t="shared" si="58"/>
        <v/>
      </c>
      <c r="EI67" s="201"/>
      <c r="EK67" s="49" t="str">
        <f t="shared" si="49"/>
        <v/>
      </c>
      <c r="EL67" s="171"/>
      <c r="EM67" s="7"/>
      <c r="EO67" s="30"/>
      <c r="EP67" s="48" t="str">
        <f t="shared" si="68"/>
        <v/>
      </c>
      <c r="ER67" s="2"/>
      <c r="ES67" s="48" t="str">
        <f t="shared" si="69"/>
        <v/>
      </c>
      <c r="EU67" s="30"/>
      <c r="EV67" s="49" t="str">
        <f t="shared" si="56"/>
        <v/>
      </c>
      <c r="EW67" s="48"/>
      <c r="EY67" s="49" t="str">
        <f t="shared" si="57"/>
        <v/>
      </c>
      <c r="EZ67" s="48"/>
      <c r="FA67" s="30"/>
      <c r="FB67" s="49" t="str">
        <f t="shared" si="73"/>
        <v/>
      </c>
      <c r="FC67" s="30"/>
      <c r="FE67" s="49" t="str">
        <f t="shared" si="79"/>
        <v/>
      </c>
      <c r="FF67" s="49"/>
      <c r="FG67" s="7"/>
      <c r="FI67" s="30"/>
      <c r="FJ67" s="48"/>
      <c r="FK67" s="48"/>
      <c r="FL67" s="2"/>
      <c r="FM67" s="48"/>
      <c r="FN67" s="48"/>
      <c r="FO67" s="30"/>
      <c r="FP67" s="49"/>
      <c r="FQ67" s="49"/>
      <c r="FT67" s="50"/>
      <c r="FU67" s="30"/>
      <c r="FV67" s="49"/>
      <c r="FW67" s="49"/>
      <c r="FY67" s="49"/>
      <c r="FZ67" s="49"/>
      <c r="GA67" s="7"/>
      <c r="GI67" s="52"/>
      <c r="GN67" s="50"/>
      <c r="GU67" s="7"/>
      <c r="HC67" s="52"/>
      <c r="HH67" s="50"/>
      <c r="HO67" s="7"/>
      <c r="HW67" s="52"/>
      <c r="IB67" s="50"/>
      <c r="II67" s="7"/>
      <c r="IQ67" s="52"/>
      <c r="IV67" s="50"/>
    </row>
    <row r="68" spans="1:256" s="4" customFormat="1" ht="13.5" customHeight="1" x14ac:dyDescent="0.2">
      <c r="A68" s="47" t="s">
        <v>1497</v>
      </c>
      <c r="B68" s="2" t="s">
        <v>2305</v>
      </c>
      <c r="C68" s="7" t="s">
        <v>1595</v>
      </c>
      <c r="E68" s="30"/>
      <c r="F68" s="48" t="str">
        <f t="shared" si="59"/>
        <v/>
      </c>
      <c r="G68" s="48" t="str">
        <f t="shared" si="16"/>
        <v/>
      </c>
      <c r="H68" s="2"/>
      <c r="I68" s="48" t="str">
        <f t="shared" si="60"/>
        <v/>
      </c>
      <c r="J68" s="49" t="s">
        <v>286</v>
      </c>
      <c r="K68" s="30"/>
      <c r="L68" s="49"/>
      <c r="M68" s="49"/>
      <c r="P68" s="50"/>
      <c r="Q68" s="30"/>
      <c r="R68" s="49"/>
      <c r="S68" s="49"/>
      <c r="U68" s="49"/>
      <c r="V68" s="49"/>
      <c r="W68" s="7"/>
      <c r="Z68" s="48" t="str">
        <f t="shared" si="61"/>
        <v/>
      </c>
      <c r="AA68" s="48"/>
      <c r="AB68" s="2"/>
      <c r="AC68" s="48" t="str">
        <f t="shared" si="62"/>
        <v/>
      </c>
      <c r="AD68" s="48"/>
      <c r="AE68" s="30"/>
      <c r="AF68" s="49"/>
      <c r="AG68" s="49"/>
      <c r="AJ68" s="50"/>
      <c r="AK68" s="30"/>
      <c r="AM68" s="49"/>
      <c r="AO68" s="49"/>
      <c r="AP68" s="49"/>
      <c r="AQ68" s="7"/>
      <c r="AT68" s="48" t="s">
        <v>286</v>
      </c>
      <c r="AU68" s="48"/>
      <c r="AV68" s="2"/>
      <c r="AW68" s="48" t="str">
        <f t="shared" si="50"/>
        <v/>
      </c>
      <c r="AX68" s="48"/>
      <c r="AY68" s="26"/>
      <c r="AZ68" s="48" t="str">
        <f>IF(AY68="","",ROUND(AY68/AQ$7,3))</f>
        <v/>
      </c>
      <c r="BA68" s="48"/>
      <c r="BC68" s="48" t="str">
        <f t="shared" si="22"/>
        <v/>
      </c>
      <c r="BE68" s="7"/>
      <c r="BF68" s="48" t="str">
        <f t="shared" si="63"/>
        <v/>
      </c>
      <c r="BH68" s="2"/>
      <c r="BI68" s="48" t="str">
        <f t="shared" si="24"/>
        <v/>
      </c>
      <c r="BJ68" s="50"/>
      <c r="BK68" s="48" t="s">
        <v>1732</v>
      </c>
      <c r="BM68" s="30">
        <v>0</v>
      </c>
      <c r="BN68" s="49">
        <f t="shared" si="81"/>
        <v>0</v>
      </c>
      <c r="BO68" s="48"/>
      <c r="BP68" s="159">
        <f>BV68+CB68</f>
        <v>4</v>
      </c>
      <c r="BQ68" s="48">
        <f t="shared" si="64"/>
        <v>6.0000000000000001E-3</v>
      </c>
      <c r="BR68" s="48"/>
      <c r="BS68" s="26">
        <v>269047</v>
      </c>
      <c r="BT68" s="48">
        <f t="shared" si="76"/>
        <v>7.0000000000000001E-3</v>
      </c>
      <c r="BU68" s="49">
        <v>0</v>
      </c>
      <c r="BV68" s="172">
        <v>4</v>
      </c>
      <c r="BW68" s="48">
        <f t="shared" si="77"/>
        <v>8.0000000000000002E-3</v>
      </c>
      <c r="BX68" s="49">
        <v>0</v>
      </c>
      <c r="BY68" s="30"/>
      <c r="BZ68" s="49" t="str">
        <f t="shared" si="65"/>
        <v/>
      </c>
      <c r="CA68" s="49">
        <v>0</v>
      </c>
      <c r="CC68" s="48" t="str">
        <f t="shared" si="78"/>
        <v/>
      </c>
      <c r="CD68" s="50"/>
      <c r="CE68" s="30"/>
      <c r="CH68" s="49" t="str">
        <f t="shared" si="72"/>
        <v/>
      </c>
      <c r="CI68" s="48"/>
      <c r="CJ68" s="2"/>
      <c r="CK68" s="48" t="str">
        <f t="shared" si="84"/>
        <v/>
      </c>
      <c r="CL68" s="48"/>
      <c r="CM68" s="26"/>
      <c r="CN68" s="49"/>
      <c r="CO68" s="49"/>
      <c r="CQ68" s="49"/>
      <c r="CR68" s="49"/>
      <c r="CT68" s="49"/>
      <c r="CU68" s="49"/>
      <c r="CW68" s="49"/>
      <c r="CX68" s="49"/>
      <c r="CY68" s="7"/>
      <c r="DA68" s="30"/>
      <c r="DB68" s="48" t="str">
        <f t="shared" si="66"/>
        <v/>
      </c>
      <c r="DC68" s="48"/>
      <c r="DD68" s="2"/>
      <c r="DE68" s="48" t="str">
        <f t="shared" si="67"/>
        <v/>
      </c>
      <c r="DF68" s="48"/>
      <c r="DH68" s="49" t="str">
        <f t="shared" si="51"/>
        <v/>
      </c>
      <c r="DI68" s="49"/>
      <c r="DK68" s="49" t="str">
        <f t="shared" si="52"/>
        <v/>
      </c>
      <c r="DL68" s="49"/>
      <c r="DM68" s="30"/>
      <c r="DN68" s="49" t="str">
        <f t="shared" si="82"/>
        <v/>
      </c>
      <c r="DQ68" s="49" t="str">
        <f t="shared" si="83"/>
        <v/>
      </c>
      <c r="DS68" s="7"/>
      <c r="DU68" s="30"/>
      <c r="DV68" s="48" t="str">
        <f t="shared" si="53"/>
        <v/>
      </c>
      <c r="DW68" s="48"/>
      <c r="DX68" s="2"/>
      <c r="DY68" s="48" t="str">
        <f t="shared" si="80"/>
        <v/>
      </c>
      <c r="DZ68" s="48"/>
      <c r="EA68" s="30"/>
      <c r="EB68" s="49" t="str">
        <f t="shared" si="54"/>
        <v/>
      </c>
      <c r="EC68" s="51"/>
      <c r="EE68" s="49" t="str">
        <f t="shared" si="55"/>
        <v/>
      </c>
      <c r="EF68" s="51"/>
      <c r="EG68" s="30"/>
      <c r="EH68" s="49" t="str">
        <f t="shared" si="58"/>
        <v/>
      </c>
      <c r="EI68" s="201"/>
      <c r="EK68" s="49" t="str">
        <f t="shared" si="49"/>
        <v/>
      </c>
      <c r="EL68" s="171"/>
      <c r="EM68" s="7"/>
      <c r="EO68" s="30"/>
      <c r="EP68" s="48" t="str">
        <f t="shared" si="68"/>
        <v/>
      </c>
      <c r="ER68" s="2"/>
      <c r="ES68" s="48" t="str">
        <f t="shared" si="69"/>
        <v/>
      </c>
      <c r="EU68" s="30"/>
      <c r="EV68" s="49" t="str">
        <f t="shared" si="56"/>
        <v/>
      </c>
      <c r="EW68" s="48"/>
      <c r="EY68" s="49" t="str">
        <f t="shared" si="57"/>
        <v/>
      </c>
      <c r="EZ68" s="48"/>
      <c r="FA68" s="30"/>
      <c r="FB68" s="49" t="str">
        <f t="shared" si="73"/>
        <v/>
      </c>
      <c r="FC68" s="30"/>
      <c r="FE68" s="49" t="str">
        <f t="shared" si="79"/>
        <v/>
      </c>
      <c r="FF68" s="49"/>
      <c r="FG68" s="7"/>
      <c r="FI68" s="30"/>
      <c r="FJ68" s="48"/>
      <c r="FK68" s="48"/>
      <c r="FL68" s="2"/>
      <c r="FM68" s="48"/>
      <c r="FN68" s="48"/>
      <c r="FO68" s="30"/>
      <c r="FP68" s="49"/>
      <c r="FQ68" s="49"/>
      <c r="FT68" s="50"/>
      <c r="FU68" s="30"/>
      <c r="FV68" s="49"/>
      <c r="FW68" s="49"/>
      <c r="FY68" s="49"/>
      <c r="FZ68" s="49"/>
      <c r="GA68" s="7"/>
      <c r="GI68" s="52"/>
      <c r="GN68" s="50"/>
      <c r="GU68" s="7"/>
      <c r="HC68" s="52"/>
      <c r="HH68" s="50"/>
      <c r="HO68" s="7"/>
      <c r="HW68" s="52"/>
      <c r="IB68" s="50"/>
      <c r="II68" s="7"/>
      <c r="IQ68" s="52"/>
      <c r="IV68" s="50"/>
    </row>
    <row r="69" spans="1:256" s="4" customFormat="1" ht="13.5" customHeight="1" x14ac:dyDescent="0.2">
      <c r="A69" s="47" t="s">
        <v>1494</v>
      </c>
      <c r="B69" s="2" t="s">
        <v>2306</v>
      </c>
      <c r="C69" s="7" t="s">
        <v>1684</v>
      </c>
      <c r="E69" s="30"/>
      <c r="F69" s="48" t="str">
        <f t="shared" si="59"/>
        <v/>
      </c>
      <c r="G69" s="48" t="str">
        <f t="shared" si="16"/>
        <v/>
      </c>
      <c r="H69" s="2"/>
      <c r="I69" s="48" t="str">
        <f t="shared" si="60"/>
        <v/>
      </c>
      <c r="J69" s="49" t="s">
        <v>286</v>
      </c>
      <c r="K69" s="30"/>
      <c r="L69" s="49"/>
      <c r="M69" s="49"/>
      <c r="P69" s="50"/>
      <c r="Q69" s="30"/>
      <c r="R69" s="49"/>
      <c r="S69" s="49"/>
      <c r="U69" s="49"/>
      <c r="V69" s="49"/>
      <c r="W69" s="7"/>
      <c r="Z69" s="48" t="str">
        <f t="shared" si="61"/>
        <v/>
      </c>
      <c r="AA69" s="48"/>
      <c r="AB69" s="2"/>
      <c r="AC69" s="48" t="str">
        <f t="shared" si="62"/>
        <v/>
      </c>
      <c r="AD69" s="48"/>
      <c r="AE69" s="30"/>
      <c r="AF69" s="49"/>
      <c r="AG69" s="49"/>
      <c r="AJ69" s="50"/>
      <c r="AK69" s="30"/>
      <c r="AM69" s="49"/>
      <c r="AO69" s="49"/>
      <c r="AP69" s="49"/>
      <c r="AQ69" s="7" t="s">
        <v>1720</v>
      </c>
      <c r="AS69" s="4">
        <v>59873</v>
      </c>
      <c r="AT69" s="48">
        <v>2E-3</v>
      </c>
      <c r="AU69" s="49"/>
      <c r="AV69" s="159">
        <f>BB69+BH69</f>
        <v>1</v>
      </c>
      <c r="AW69" s="48">
        <f t="shared" si="50"/>
        <v>2E-3</v>
      </c>
      <c r="AX69" s="48"/>
      <c r="AY69" s="26">
        <v>46820</v>
      </c>
      <c r="AZ69" s="48">
        <v>1.2159725710662208E-3</v>
      </c>
      <c r="BA69" s="49">
        <v>0</v>
      </c>
      <c r="BB69" s="4">
        <v>1</v>
      </c>
      <c r="BC69" s="48">
        <f t="shared" si="22"/>
        <v>2E-3</v>
      </c>
      <c r="BD69" s="49">
        <v>0</v>
      </c>
      <c r="BE69" s="7">
        <v>59873</v>
      </c>
      <c r="BF69" s="48">
        <f t="shared" si="63"/>
        <v>2E-3</v>
      </c>
      <c r="BG69" s="49">
        <v>0</v>
      </c>
      <c r="BH69" s="2">
        <v>0</v>
      </c>
      <c r="BI69" s="48">
        <f t="shared" si="24"/>
        <v>0</v>
      </c>
      <c r="BJ69" s="49">
        <v>0</v>
      </c>
      <c r="BK69" s="4" t="s">
        <v>1684</v>
      </c>
      <c r="BM69" s="30">
        <v>72062</v>
      </c>
      <c r="BN69" s="49">
        <f t="shared" si="81"/>
        <v>1.9224531763855459E-3</v>
      </c>
      <c r="BO69" s="48"/>
      <c r="BP69" s="159">
        <f>BV69+CB69</f>
        <v>1</v>
      </c>
      <c r="BQ69" s="48">
        <f t="shared" si="64"/>
        <v>2E-3</v>
      </c>
      <c r="BR69" s="48"/>
      <c r="BS69" s="26">
        <v>82373</v>
      </c>
      <c r="BT69" s="48">
        <f t="shared" si="76"/>
        <v>2E-3</v>
      </c>
      <c r="BU69" s="49">
        <v>0</v>
      </c>
      <c r="BV69" s="172">
        <v>1</v>
      </c>
      <c r="BW69" s="48">
        <f t="shared" si="77"/>
        <v>2E-3</v>
      </c>
      <c r="BX69" s="49">
        <v>0</v>
      </c>
      <c r="BY69" s="30">
        <v>72062</v>
      </c>
      <c r="BZ69" s="49">
        <f t="shared" si="65"/>
        <v>1.9224531763855459E-3</v>
      </c>
      <c r="CA69" s="49">
        <v>0</v>
      </c>
      <c r="CB69" s="4">
        <v>0</v>
      </c>
      <c r="CC69" s="48">
        <f t="shared" si="78"/>
        <v>0</v>
      </c>
      <c r="CD69" s="49">
        <v>0</v>
      </c>
      <c r="CE69" s="30"/>
      <c r="CH69" s="49" t="str">
        <f t="shared" si="72"/>
        <v/>
      </c>
      <c r="CI69" s="48"/>
      <c r="CJ69" s="2"/>
      <c r="CK69" s="48" t="str">
        <f t="shared" si="84"/>
        <v/>
      </c>
      <c r="CL69" s="48"/>
      <c r="CM69" s="26"/>
      <c r="CN69" s="49"/>
      <c r="CO69" s="49"/>
      <c r="CQ69" s="49"/>
      <c r="CR69" s="49"/>
      <c r="CT69" s="49"/>
      <c r="CU69" s="49"/>
      <c r="CW69" s="49"/>
      <c r="CX69" s="49"/>
      <c r="CY69" s="7"/>
      <c r="DA69" s="30"/>
      <c r="DB69" s="48" t="str">
        <f t="shared" si="66"/>
        <v/>
      </c>
      <c r="DC69" s="48"/>
      <c r="DD69" s="2"/>
      <c r="DE69" s="48" t="str">
        <f t="shared" si="67"/>
        <v/>
      </c>
      <c r="DF69" s="48"/>
      <c r="DH69" s="49" t="str">
        <f t="shared" si="51"/>
        <v/>
      </c>
      <c r="DI69" s="49"/>
      <c r="DK69" s="49" t="str">
        <f t="shared" si="52"/>
        <v/>
      </c>
      <c r="DL69" s="49"/>
      <c r="DM69" s="30"/>
      <c r="DN69" s="49" t="str">
        <f t="shared" si="82"/>
        <v/>
      </c>
      <c r="DQ69" s="49" t="str">
        <f t="shared" si="83"/>
        <v/>
      </c>
      <c r="DS69" s="7"/>
      <c r="DU69" s="30"/>
      <c r="DV69" s="48" t="str">
        <f t="shared" si="53"/>
        <v/>
      </c>
      <c r="DW69" s="48"/>
      <c r="DX69" s="2"/>
      <c r="DY69" s="48" t="str">
        <f t="shared" si="80"/>
        <v/>
      </c>
      <c r="DZ69" s="48"/>
      <c r="EA69" s="30"/>
      <c r="EB69" s="49" t="str">
        <f t="shared" si="54"/>
        <v/>
      </c>
      <c r="EC69" s="51"/>
      <c r="EE69" s="49" t="str">
        <f t="shared" si="55"/>
        <v/>
      </c>
      <c r="EF69" s="51"/>
      <c r="EG69" s="30"/>
      <c r="EH69" s="49" t="str">
        <f t="shared" si="58"/>
        <v/>
      </c>
      <c r="EI69" s="201"/>
      <c r="EK69" s="49" t="str">
        <f t="shared" si="49"/>
        <v/>
      </c>
      <c r="EL69" s="171"/>
      <c r="EM69" s="7"/>
      <c r="EO69" s="30"/>
      <c r="EP69" s="48" t="str">
        <f t="shared" si="68"/>
        <v/>
      </c>
      <c r="ER69" s="2"/>
      <c r="ES69" s="48" t="str">
        <f t="shared" si="69"/>
        <v/>
      </c>
      <c r="EU69" s="30"/>
      <c r="EV69" s="49" t="str">
        <f t="shared" si="56"/>
        <v/>
      </c>
      <c r="EW69" s="48"/>
      <c r="EY69" s="49" t="str">
        <f t="shared" si="57"/>
        <v/>
      </c>
      <c r="EZ69" s="48"/>
      <c r="FA69" s="30"/>
      <c r="FB69" s="49" t="str">
        <f t="shared" si="73"/>
        <v/>
      </c>
      <c r="FC69" s="30"/>
      <c r="FE69" s="49" t="str">
        <f t="shared" si="79"/>
        <v/>
      </c>
      <c r="FF69" s="49"/>
      <c r="FG69" s="7"/>
      <c r="FI69" s="30"/>
      <c r="FJ69" s="48"/>
      <c r="FK69" s="48"/>
      <c r="FL69" s="2"/>
      <c r="FM69" s="48"/>
      <c r="FN69" s="48"/>
      <c r="FO69" s="30"/>
      <c r="FP69" s="49"/>
      <c r="FQ69" s="49"/>
      <c r="FT69" s="50"/>
      <c r="FU69" s="30"/>
      <c r="FV69" s="49"/>
      <c r="FW69" s="49"/>
      <c r="FY69" s="49"/>
      <c r="FZ69" s="49"/>
      <c r="GA69" s="7"/>
      <c r="GI69" s="52"/>
      <c r="GN69" s="50"/>
      <c r="GU69" s="7"/>
      <c r="HC69" s="52"/>
      <c r="HH69" s="50"/>
      <c r="HO69" s="7"/>
      <c r="HW69" s="52"/>
      <c r="IB69" s="50"/>
      <c r="II69" s="7"/>
      <c r="IQ69" s="52"/>
      <c r="IV69" s="50"/>
    </row>
    <row r="70" spans="1:256" s="4" customFormat="1" ht="13.5" customHeight="1" x14ac:dyDescent="0.2">
      <c r="A70" s="47" t="s">
        <v>1634</v>
      </c>
      <c r="B70" s="2" t="s">
        <v>2307</v>
      </c>
      <c r="C70" s="7" t="s">
        <v>1685</v>
      </c>
      <c r="E70" s="30"/>
      <c r="F70" s="48" t="str">
        <f t="shared" si="59"/>
        <v/>
      </c>
      <c r="G70" s="48" t="str">
        <f t="shared" si="16"/>
        <v/>
      </c>
      <c r="H70" s="2"/>
      <c r="I70" s="48" t="str">
        <f t="shared" si="60"/>
        <v/>
      </c>
      <c r="J70" s="49" t="s">
        <v>286</v>
      </c>
      <c r="K70" s="30"/>
      <c r="L70" s="49"/>
      <c r="M70" s="49"/>
      <c r="P70" s="50"/>
      <c r="Q70" s="30"/>
      <c r="R70" s="49"/>
      <c r="S70" s="49"/>
      <c r="U70" s="49"/>
      <c r="V70" s="49"/>
      <c r="W70" s="7"/>
      <c r="Z70" s="48" t="str">
        <f t="shared" si="61"/>
        <v/>
      </c>
      <c r="AA70" s="48"/>
      <c r="AB70" s="2"/>
      <c r="AC70" s="48" t="str">
        <f t="shared" si="62"/>
        <v/>
      </c>
      <c r="AD70" s="48"/>
      <c r="AE70" s="30"/>
      <c r="AF70" s="49"/>
      <c r="AG70" s="49"/>
      <c r="AJ70" s="50"/>
      <c r="AK70" s="30"/>
      <c r="AM70" s="49"/>
      <c r="AO70" s="49"/>
      <c r="AP70" s="49"/>
      <c r="AQ70" s="7"/>
      <c r="AT70" s="48" t="s">
        <v>286</v>
      </c>
      <c r="AU70" s="48"/>
      <c r="AV70" s="2"/>
      <c r="AW70" s="48" t="str">
        <f t="shared" si="50"/>
        <v/>
      </c>
      <c r="AX70" s="48"/>
      <c r="AY70" s="26"/>
      <c r="AZ70" s="48" t="str">
        <f>IF(AY70="","",ROUND(AY70/AQ$7,3))</f>
        <v/>
      </c>
      <c r="BA70" s="48"/>
      <c r="BC70" s="48" t="str">
        <f t="shared" si="22"/>
        <v/>
      </c>
      <c r="BE70" s="7"/>
      <c r="BF70" s="48" t="str">
        <f t="shared" si="63"/>
        <v/>
      </c>
      <c r="BH70" s="2"/>
      <c r="BI70" s="48" t="str">
        <f t="shared" si="24"/>
        <v/>
      </c>
      <c r="BJ70" s="50"/>
      <c r="BM70" s="30"/>
      <c r="BN70" s="49" t="str">
        <f t="shared" si="81"/>
        <v/>
      </c>
      <c r="BO70" s="48"/>
      <c r="BP70" s="2"/>
      <c r="BQ70" s="48" t="str">
        <f t="shared" si="64"/>
        <v/>
      </c>
      <c r="BR70" s="48"/>
      <c r="BS70" s="26"/>
      <c r="BT70" s="48" t="str">
        <f t="shared" si="76"/>
        <v/>
      </c>
      <c r="BV70" s="172"/>
      <c r="BW70" s="48" t="str">
        <f t="shared" si="77"/>
        <v/>
      </c>
      <c r="BY70" s="30"/>
      <c r="BZ70" s="49" t="str">
        <f t="shared" si="65"/>
        <v/>
      </c>
      <c r="CC70" s="48" t="str">
        <f t="shared" si="78"/>
        <v/>
      </c>
      <c r="CE70" s="30"/>
      <c r="CH70" s="49" t="str">
        <f t="shared" si="72"/>
        <v/>
      </c>
      <c r="CI70" s="48"/>
      <c r="CJ70" s="2"/>
      <c r="CK70" s="48" t="str">
        <f t="shared" si="84"/>
        <v/>
      </c>
      <c r="CL70" s="48"/>
      <c r="CM70" s="26"/>
      <c r="CN70" s="49"/>
      <c r="CO70" s="49"/>
      <c r="CQ70" s="49"/>
      <c r="CR70" s="49"/>
      <c r="CT70" s="49"/>
      <c r="CU70" s="49"/>
      <c r="CW70" s="49"/>
      <c r="CX70" s="49"/>
      <c r="CY70" s="7"/>
      <c r="DA70" s="30"/>
      <c r="DB70" s="48" t="str">
        <f t="shared" si="66"/>
        <v/>
      </c>
      <c r="DC70" s="48"/>
      <c r="DD70" s="2"/>
      <c r="DE70" s="48" t="str">
        <f t="shared" si="67"/>
        <v/>
      </c>
      <c r="DF70" s="48"/>
      <c r="DH70" s="49" t="str">
        <f t="shared" si="51"/>
        <v/>
      </c>
      <c r="DI70" s="49"/>
      <c r="DK70" s="49" t="str">
        <f t="shared" si="52"/>
        <v/>
      </c>
      <c r="DL70" s="49"/>
      <c r="DM70" s="30"/>
      <c r="DN70" s="49" t="str">
        <f t="shared" si="82"/>
        <v/>
      </c>
      <c r="DQ70" s="49" t="str">
        <f t="shared" si="83"/>
        <v/>
      </c>
      <c r="DS70" s="7" t="s">
        <v>1685</v>
      </c>
      <c r="DU70" s="30">
        <f t="shared" si="31"/>
        <v>410499</v>
      </c>
      <c r="DV70" s="48">
        <f t="shared" si="53"/>
        <v>1.0999999999999999E-2</v>
      </c>
      <c r="DW70" s="48"/>
      <c r="DX70" s="159">
        <f>ED70+EI70+EL70</f>
        <v>8</v>
      </c>
      <c r="DY70" s="48">
        <f t="shared" si="80"/>
        <v>1.2999999999999999E-2</v>
      </c>
      <c r="DZ70" s="48"/>
      <c r="EA70" s="30">
        <v>410499</v>
      </c>
      <c r="EB70" s="49">
        <f t="shared" si="54"/>
        <v>1.1259734482470895E-2</v>
      </c>
      <c r="EC70" s="49">
        <v>0</v>
      </c>
      <c r="ED70" s="4">
        <v>8</v>
      </c>
      <c r="EE70" s="49">
        <f t="shared" si="55"/>
        <v>1.2965964343598054E-2</v>
      </c>
      <c r="EF70" s="49">
        <v>0</v>
      </c>
      <c r="EG70" s="30">
        <v>0</v>
      </c>
      <c r="EH70" s="49">
        <f t="shared" si="58"/>
        <v>0</v>
      </c>
      <c r="EI70" s="201">
        <v>0</v>
      </c>
      <c r="EJ70" s="4">
        <v>0</v>
      </c>
      <c r="EK70" s="49">
        <f t="shared" si="49"/>
        <v>0</v>
      </c>
      <c r="EL70" s="171">
        <v>0</v>
      </c>
      <c r="EM70" s="7"/>
      <c r="EO70" s="30"/>
      <c r="EP70" s="48" t="str">
        <f t="shared" si="68"/>
        <v/>
      </c>
      <c r="ER70" s="2"/>
      <c r="ES70" s="48" t="str">
        <f t="shared" si="69"/>
        <v/>
      </c>
      <c r="EU70" s="30"/>
      <c r="EV70" s="49" t="str">
        <f t="shared" si="56"/>
        <v/>
      </c>
      <c r="EW70" s="48"/>
      <c r="EY70" s="49" t="str">
        <f t="shared" si="57"/>
        <v/>
      </c>
      <c r="EZ70" s="48"/>
      <c r="FA70" s="30"/>
      <c r="FB70" s="49" t="str">
        <f t="shared" si="73"/>
        <v/>
      </c>
      <c r="FC70" s="30"/>
      <c r="FE70" s="49" t="str">
        <f t="shared" si="79"/>
        <v/>
      </c>
      <c r="FF70" s="49"/>
      <c r="FG70" s="7"/>
      <c r="FI70" s="30"/>
      <c r="FJ70" s="48"/>
      <c r="FK70" s="48"/>
      <c r="FL70" s="2"/>
      <c r="FM70" s="48"/>
      <c r="FN70" s="48"/>
      <c r="FO70" s="30"/>
      <c r="FP70" s="49"/>
      <c r="FQ70" s="49"/>
      <c r="FT70" s="50"/>
      <c r="FU70" s="30"/>
      <c r="FV70" s="49"/>
      <c r="FW70" s="49"/>
      <c r="FY70" s="49"/>
      <c r="FZ70" s="49"/>
      <c r="GA70" s="7"/>
      <c r="GI70" s="52"/>
      <c r="GN70" s="50"/>
      <c r="GU70" s="7"/>
      <c r="HC70" s="52"/>
      <c r="HH70" s="50"/>
      <c r="HO70" s="7"/>
      <c r="HW70" s="52"/>
      <c r="IB70" s="50"/>
      <c r="II70" s="7"/>
      <c r="IQ70" s="52"/>
      <c r="IV70" s="50"/>
    </row>
    <row r="71" spans="1:256" s="4" customFormat="1" ht="13.5" customHeight="1" x14ac:dyDescent="0.2">
      <c r="A71" s="47" t="s">
        <v>1495</v>
      </c>
      <c r="B71" s="2" t="s">
        <v>2308</v>
      </c>
      <c r="C71" s="7" t="s">
        <v>1686</v>
      </c>
      <c r="E71" s="30"/>
      <c r="F71" s="48" t="str">
        <f t="shared" si="59"/>
        <v/>
      </c>
      <c r="G71" s="48" t="str">
        <f t="shared" si="16"/>
        <v/>
      </c>
      <c r="H71" s="2"/>
      <c r="I71" s="48" t="str">
        <f t="shared" si="60"/>
        <v/>
      </c>
      <c r="J71" s="49" t="s">
        <v>286</v>
      </c>
      <c r="K71" s="30"/>
      <c r="L71" s="49"/>
      <c r="M71" s="49"/>
      <c r="P71" s="50"/>
      <c r="Q71" s="30"/>
      <c r="R71" s="49"/>
      <c r="S71" s="49"/>
      <c r="U71" s="49"/>
      <c r="V71" s="49"/>
      <c r="W71" s="7"/>
      <c r="Z71" s="48" t="str">
        <f t="shared" si="61"/>
        <v/>
      </c>
      <c r="AA71" s="48"/>
      <c r="AB71" s="2"/>
      <c r="AC71" s="48" t="str">
        <f t="shared" si="62"/>
        <v/>
      </c>
      <c r="AD71" s="48"/>
      <c r="AE71" s="30"/>
      <c r="AF71" s="49"/>
      <c r="AG71" s="49"/>
      <c r="AJ71" s="50"/>
      <c r="AK71" s="30"/>
      <c r="AM71" s="49"/>
      <c r="AO71" s="49"/>
      <c r="AP71" s="49"/>
      <c r="AQ71" s="7"/>
      <c r="AT71" s="48" t="s">
        <v>286</v>
      </c>
      <c r="AU71" s="48"/>
      <c r="AV71" s="2"/>
      <c r="AW71" s="48" t="str">
        <f t="shared" si="50"/>
        <v/>
      </c>
      <c r="AX71" s="48"/>
      <c r="AY71" s="26"/>
      <c r="AZ71" s="48" t="str">
        <f>IF(AY71="","",ROUND(AY71/AQ$7,3))</f>
        <v/>
      </c>
      <c r="BA71" s="48"/>
      <c r="BC71" s="48" t="str">
        <f t="shared" si="22"/>
        <v/>
      </c>
      <c r="BE71" s="7"/>
      <c r="BF71" s="48" t="str">
        <f t="shared" si="63"/>
        <v/>
      </c>
      <c r="BH71" s="2"/>
      <c r="BI71" s="48" t="str">
        <f t="shared" si="24"/>
        <v/>
      </c>
      <c r="BJ71" s="50"/>
      <c r="BM71" s="30"/>
      <c r="BN71" s="49" t="str">
        <f t="shared" si="81"/>
        <v/>
      </c>
      <c r="BO71" s="48"/>
      <c r="BP71" s="2"/>
      <c r="BQ71" s="48" t="str">
        <f t="shared" si="64"/>
        <v/>
      </c>
      <c r="BR71" s="48"/>
      <c r="BS71" s="26"/>
      <c r="BT71" s="48" t="str">
        <f t="shared" si="76"/>
        <v/>
      </c>
      <c r="BU71" s="50"/>
      <c r="BV71" s="172"/>
      <c r="BW71" s="48" t="str">
        <f t="shared" si="77"/>
        <v/>
      </c>
      <c r="BX71" s="50"/>
      <c r="BY71" s="30"/>
      <c r="BZ71" s="49" t="str">
        <f t="shared" si="65"/>
        <v/>
      </c>
      <c r="CA71" s="50"/>
      <c r="CC71" s="48" t="str">
        <f t="shared" si="78"/>
        <v/>
      </c>
      <c r="CD71" s="50"/>
      <c r="CE71" s="30"/>
      <c r="CH71" s="49" t="str">
        <f t="shared" si="72"/>
        <v/>
      </c>
      <c r="CI71" s="48"/>
      <c r="CJ71" s="2"/>
      <c r="CK71" s="48" t="str">
        <f t="shared" si="84"/>
        <v/>
      </c>
      <c r="CL71" s="48"/>
      <c r="CM71" s="26"/>
      <c r="CN71" s="49"/>
      <c r="CO71" s="49"/>
      <c r="CQ71" s="49"/>
      <c r="CR71" s="49"/>
      <c r="CT71" s="49"/>
      <c r="CU71" s="49"/>
      <c r="CW71" s="49"/>
      <c r="CX71" s="49"/>
      <c r="CY71" s="7"/>
      <c r="DA71" s="30"/>
      <c r="DB71" s="48" t="str">
        <f t="shared" si="66"/>
        <v/>
      </c>
      <c r="DC71" s="48"/>
      <c r="DD71" s="2"/>
      <c r="DE71" s="48" t="str">
        <f t="shared" si="67"/>
        <v/>
      </c>
      <c r="DF71" s="48"/>
      <c r="DH71" s="49" t="str">
        <f t="shared" si="51"/>
        <v/>
      </c>
      <c r="DI71" s="49"/>
      <c r="DK71" s="49" t="str">
        <f t="shared" si="52"/>
        <v/>
      </c>
      <c r="DL71" s="49"/>
      <c r="DM71" s="30"/>
      <c r="DN71" s="49" t="str">
        <f t="shared" si="82"/>
        <v/>
      </c>
      <c r="DQ71" s="49" t="str">
        <f t="shared" si="83"/>
        <v/>
      </c>
      <c r="DS71" s="7"/>
      <c r="DU71" s="30"/>
      <c r="DV71" s="48" t="str">
        <f t="shared" si="53"/>
        <v/>
      </c>
      <c r="DW71" s="48"/>
      <c r="DX71" s="2"/>
      <c r="DY71" s="48" t="str">
        <f t="shared" si="80"/>
        <v/>
      </c>
      <c r="DZ71" s="48"/>
      <c r="EA71" s="30"/>
      <c r="EB71" s="49" t="str">
        <f t="shared" si="54"/>
        <v/>
      </c>
      <c r="EC71" s="51"/>
      <c r="EE71" s="49" t="str">
        <f t="shared" si="55"/>
        <v/>
      </c>
      <c r="EF71" s="51"/>
      <c r="EG71" s="30"/>
      <c r="EH71" s="49" t="str">
        <f t="shared" si="58"/>
        <v/>
      </c>
      <c r="EI71" s="201"/>
      <c r="EK71" s="49" t="str">
        <f t="shared" si="49"/>
        <v/>
      </c>
      <c r="EL71" s="171"/>
      <c r="EM71" s="7" t="s">
        <v>1686</v>
      </c>
      <c r="EO71" s="30">
        <f>EU71+FA71+FD71</f>
        <v>148552</v>
      </c>
      <c r="EP71" s="48">
        <f t="shared" si="68"/>
        <v>4.0000000000000001E-3</v>
      </c>
      <c r="EQ71" s="30">
        <f>EO71-DU71</f>
        <v>148552</v>
      </c>
      <c r="ER71" s="159">
        <f>EX71+FC71+FF71</f>
        <v>0</v>
      </c>
      <c r="ES71" s="48">
        <f t="shared" si="69"/>
        <v>0</v>
      </c>
      <c r="ET71" s="4">
        <f>ER71-DX71</f>
        <v>0</v>
      </c>
      <c r="EU71" s="30">
        <v>148552</v>
      </c>
      <c r="EV71" s="49">
        <f t="shared" si="56"/>
        <v>4.3692688677739976E-3</v>
      </c>
      <c r="EW71" s="49">
        <v>0</v>
      </c>
      <c r="EX71" s="4">
        <v>0</v>
      </c>
      <c r="EY71" s="49">
        <f t="shared" si="57"/>
        <v>0</v>
      </c>
      <c r="EZ71" s="48">
        <v>0</v>
      </c>
      <c r="FA71" s="30">
        <v>0</v>
      </c>
      <c r="FB71" s="49">
        <f t="shared" si="73"/>
        <v>0</v>
      </c>
      <c r="FC71" s="30">
        <v>0</v>
      </c>
      <c r="FD71" s="4">
        <v>0</v>
      </c>
      <c r="FE71" s="49">
        <f t="shared" si="79"/>
        <v>0</v>
      </c>
      <c r="FF71" s="49">
        <v>0</v>
      </c>
      <c r="FG71" s="7"/>
      <c r="FI71" s="30"/>
      <c r="FJ71" s="48"/>
      <c r="FK71" s="48"/>
      <c r="FL71" s="2"/>
      <c r="FM71" s="48"/>
      <c r="FN71" s="48"/>
      <c r="FO71" s="30"/>
      <c r="FP71" s="49"/>
      <c r="FQ71" s="49"/>
      <c r="FT71" s="50"/>
      <c r="FU71" s="30"/>
      <c r="FV71" s="49"/>
      <c r="FW71" s="49"/>
      <c r="FY71" s="49"/>
      <c r="FZ71" s="49"/>
      <c r="GA71" s="7"/>
      <c r="GI71" s="52"/>
      <c r="GN71" s="50"/>
      <c r="GU71" s="7"/>
      <c r="HC71" s="52"/>
      <c r="HH71" s="50"/>
      <c r="HO71" s="7"/>
      <c r="HW71" s="52"/>
      <c r="IB71" s="50"/>
      <c r="II71" s="7"/>
      <c r="IQ71" s="52"/>
      <c r="IV71" s="50"/>
    </row>
    <row r="72" spans="1:256" s="4" customFormat="1" ht="13.5" customHeight="1" x14ac:dyDescent="0.2">
      <c r="A72" s="47" t="s">
        <v>1496</v>
      </c>
      <c r="B72" s="2" t="s">
        <v>2309</v>
      </c>
      <c r="C72" s="7" t="s">
        <v>1687</v>
      </c>
      <c r="E72" s="30"/>
      <c r="F72" s="48" t="str">
        <f t="shared" si="59"/>
        <v/>
      </c>
      <c r="G72" s="48" t="str">
        <f t="shared" si="16"/>
        <v/>
      </c>
      <c r="H72" s="2"/>
      <c r="I72" s="48" t="str">
        <f t="shared" si="60"/>
        <v/>
      </c>
      <c r="J72" s="49" t="s">
        <v>286</v>
      </c>
      <c r="K72" s="30"/>
      <c r="L72" s="49"/>
      <c r="M72" s="49"/>
      <c r="P72" s="50"/>
      <c r="Q72" s="30"/>
      <c r="R72" s="49"/>
      <c r="S72" s="49"/>
      <c r="U72" s="49"/>
      <c r="V72" s="49"/>
      <c r="W72" s="7" t="s">
        <v>1687</v>
      </c>
      <c r="Y72" s="4">
        <v>154621</v>
      </c>
      <c r="Z72" s="48">
        <f t="shared" si="61"/>
        <v>4.0000000000000001E-3</v>
      </c>
      <c r="AA72" s="48"/>
      <c r="AB72" s="2">
        <v>1</v>
      </c>
      <c r="AC72" s="48">
        <f t="shared" si="62"/>
        <v>2E-3</v>
      </c>
      <c r="AD72" s="48"/>
      <c r="AE72" s="30"/>
      <c r="AF72" s="49"/>
      <c r="AG72" s="49"/>
      <c r="AJ72" s="50"/>
      <c r="AK72" s="30"/>
      <c r="AM72" s="49"/>
      <c r="AO72" s="49"/>
      <c r="AP72" s="49"/>
      <c r="AQ72" s="7"/>
      <c r="AT72" s="48" t="s">
        <v>286</v>
      </c>
      <c r="AU72" s="48"/>
      <c r="AV72" s="2"/>
      <c r="AW72" s="48" t="str">
        <f t="shared" si="50"/>
        <v/>
      </c>
      <c r="AX72" s="48"/>
      <c r="AY72" s="26"/>
      <c r="AZ72" s="48" t="str">
        <f>IF(AY72="","",ROUND(AY72/AQ$7,3))</f>
        <v/>
      </c>
      <c r="BA72" s="48"/>
      <c r="BC72" s="48" t="str">
        <f t="shared" si="22"/>
        <v/>
      </c>
      <c r="BE72" s="7"/>
      <c r="BF72" s="48" t="str">
        <f t="shared" si="63"/>
        <v/>
      </c>
      <c r="BH72" s="2"/>
      <c r="BI72" s="48" t="str">
        <f t="shared" si="24"/>
        <v/>
      </c>
      <c r="BJ72" s="50"/>
      <c r="BM72" s="30"/>
      <c r="BN72" s="49" t="str">
        <f t="shared" si="81"/>
        <v/>
      </c>
      <c r="BO72" s="48"/>
      <c r="BP72" s="2"/>
      <c r="BQ72" s="48" t="str">
        <f t="shared" si="64"/>
        <v/>
      </c>
      <c r="BR72" s="48"/>
      <c r="BS72" s="26"/>
      <c r="BT72" s="48" t="str">
        <f t="shared" si="76"/>
        <v/>
      </c>
      <c r="BU72" s="50"/>
      <c r="BV72" s="172"/>
      <c r="BW72" s="48" t="str">
        <f t="shared" si="77"/>
        <v/>
      </c>
      <c r="BX72" s="50"/>
      <c r="BY72" s="30"/>
      <c r="BZ72" s="49" t="str">
        <f t="shared" si="65"/>
        <v/>
      </c>
      <c r="CA72" s="50"/>
      <c r="CC72" s="48" t="str">
        <f t="shared" si="78"/>
        <v/>
      </c>
      <c r="CD72" s="50"/>
      <c r="CE72" s="30"/>
      <c r="CH72" s="49" t="str">
        <f t="shared" si="72"/>
        <v/>
      </c>
      <c r="CI72" s="48"/>
      <c r="CJ72" s="2"/>
      <c r="CK72" s="48" t="str">
        <f t="shared" si="84"/>
        <v/>
      </c>
      <c r="CL72" s="48"/>
      <c r="CM72" s="26"/>
      <c r="CN72" s="49"/>
      <c r="CO72" s="49"/>
      <c r="CQ72" s="49"/>
      <c r="CR72" s="49"/>
      <c r="CT72" s="49"/>
      <c r="CU72" s="49"/>
      <c r="CW72" s="49"/>
      <c r="CX72" s="49"/>
      <c r="CY72" s="7"/>
      <c r="DA72" s="30"/>
      <c r="DB72" s="48" t="str">
        <f t="shared" si="66"/>
        <v/>
      </c>
      <c r="DC72" s="48"/>
      <c r="DD72" s="2"/>
      <c r="DE72" s="48" t="str">
        <f t="shared" si="67"/>
        <v/>
      </c>
      <c r="DF72" s="48"/>
      <c r="DH72" s="49" t="str">
        <f t="shared" si="51"/>
        <v/>
      </c>
      <c r="DI72" s="49"/>
      <c r="DK72" s="49" t="str">
        <f t="shared" si="52"/>
        <v/>
      </c>
      <c r="DL72" s="49"/>
      <c r="DM72" s="30"/>
      <c r="DN72" s="49" t="str">
        <f t="shared" si="82"/>
        <v/>
      </c>
      <c r="DQ72" s="49" t="str">
        <f t="shared" si="83"/>
        <v/>
      </c>
      <c r="DS72" s="7"/>
      <c r="DU72" s="30"/>
      <c r="DV72" s="48" t="str">
        <f t="shared" si="53"/>
        <v/>
      </c>
      <c r="DW72" s="48"/>
      <c r="DX72" s="2"/>
      <c r="DY72" s="48" t="str">
        <f t="shared" si="80"/>
        <v/>
      </c>
      <c r="DZ72" s="48"/>
      <c r="EA72" s="30"/>
      <c r="EB72" s="49" t="str">
        <f t="shared" si="54"/>
        <v/>
      </c>
      <c r="EC72" s="51"/>
      <c r="EE72" s="49" t="str">
        <f t="shared" si="55"/>
        <v/>
      </c>
      <c r="EF72" s="51"/>
      <c r="EG72" s="30"/>
      <c r="EH72" s="49" t="str">
        <f t="shared" si="58"/>
        <v/>
      </c>
      <c r="EI72" s="201"/>
      <c r="EK72" s="49" t="str">
        <f t="shared" si="49"/>
        <v/>
      </c>
      <c r="EL72" s="171"/>
      <c r="EM72" s="7"/>
      <c r="EO72" s="30"/>
      <c r="EP72" s="48" t="str">
        <f t="shared" si="68"/>
        <v/>
      </c>
      <c r="ER72" s="2"/>
      <c r="ES72" s="48" t="str">
        <f t="shared" si="69"/>
        <v/>
      </c>
      <c r="EU72" s="30"/>
      <c r="EV72" s="49" t="str">
        <f t="shared" si="56"/>
        <v/>
      </c>
      <c r="EW72" s="48"/>
      <c r="EY72" s="49" t="str">
        <f t="shared" si="57"/>
        <v/>
      </c>
      <c r="EZ72" s="48"/>
      <c r="FA72" s="30"/>
      <c r="FB72" s="49" t="str">
        <f t="shared" si="73"/>
        <v/>
      </c>
      <c r="FC72" s="30"/>
      <c r="FE72" s="49" t="str">
        <f t="shared" si="79"/>
        <v/>
      </c>
      <c r="FF72" s="49"/>
      <c r="FG72" s="7"/>
      <c r="FI72" s="30"/>
      <c r="FJ72" s="48"/>
      <c r="FK72" s="48"/>
      <c r="FL72" s="2"/>
      <c r="FM72" s="48"/>
      <c r="FN72" s="48"/>
      <c r="FO72" s="30"/>
      <c r="FP72" s="49"/>
      <c r="FQ72" s="49"/>
      <c r="FT72" s="50"/>
      <c r="FU72" s="30"/>
      <c r="FV72" s="49"/>
      <c r="FW72" s="49"/>
      <c r="FY72" s="49"/>
      <c r="FZ72" s="49"/>
      <c r="GA72" s="7"/>
      <c r="GI72" s="52"/>
      <c r="GN72" s="50"/>
      <c r="GU72" s="7"/>
      <c r="HC72" s="52"/>
      <c r="HH72" s="50"/>
      <c r="HO72" s="7"/>
      <c r="HW72" s="52"/>
      <c r="IB72" s="50"/>
      <c r="II72" s="7"/>
      <c r="IQ72" s="52"/>
      <c r="IV72" s="50"/>
    </row>
    <row r="73" spans="1:256" s="4" customFormat="1" ht="13.5" customHeight="1" x14ac:dyDescent="0.2">
      <c r="A73" s="47" t="s">
        <v>1717</v>
      </c>
      <c r="B73" s="2" t="s">
        <v>2310</v>
      </c>
      <c r="C73" s="7" t="s">
        <v>1688</v>
      </c>
      <c r="E73" s="30"/>
      <c r="F73" s="48" t="str">
        <f t="shared" si="59"/>
        <v/>
      </c>
      <c r="G73" s="48" t="str">
        <f t="shared" si="16"/>
        <v/>
      </c>
      <c r="H73" s="2"/>
      <c r="I73" s="48" t="str">
        <f t="shared" si="60"/>
        <v/>
      </c>
      <c r="J73" s="49" t="s">
        <v>286</v>
      </c>
      <c r="K73" s="30"/>
      <c r="L73" s="49"/>
      <c r="M73" s="49"/>
      <c r="P73" s="50"/>
      <c r="Q73" s="30"/>
      <c r="R73" s="49"/>
      <c r="S73" s="49"/>
      <c r="U73" s="49"/>
      <c r="V73" s="49"/>
      <c r="W73" s="7" t="s">
        <v>1688</v>
      </c>
      <c r="Y73" s="4">
        <v>730171</v>
      </c>
      <c r="Z73" s="48">
        <f t="shared" si="61"/>
        <v>1.9E-2</v>
      </c>
      <c r="AA73" s="48"/>
      <c r="AB73" s="2">
        <v>12</v>
      </c>
      <c r="AC73" s="48">
        <f t="shared" si="62"/>
        <v>1.9E-2</v>
      </c>
      <c r="AD73" s="48"/>
      <c r="AE73" s="30"/>
      <c r="AF73" s="49"/>
      <c r="AG73" s="49"/>
      <c r="AJ73" s="50"/>
      <c r="AK73" s="30"/>
      <c r="AM73" s="49"/>
      <c r="AO73" s="49"/>
      <c r="AP73" s="49"/>
      <c r="AQ73" s="7" t="s">
        <v>1688</v>
      </c>
      <c r="AS73" s="4">
        <v>719841</v>
      </c>
      <c r="AT73" s="48">
        <v>1.9E-2</v>
      </c>
      <c r="AU73" s="49"/>
      <c r="AV73" s="159">
        <f>BB73+BH73</f>
        <v>0</v>
      </c>
      <c r="AW73" s="48">
        <f t="shared" si="50"/>
        <v>0</v>
      </c>
      <c r="AX73" s="48"/>
      <c r="AY73" s="26">
        <v>0</v>
      </c>
      <c r="AZ73" s="48">
        <f>IF(AY73="","",ROUND(AY73/AQ$7,3))</f>
        <v>0</v>
      </c>
      <c r="BA73" s="49">
        <v>0</v>
      </c>
      <c r="BB73" s="4">
        <v>0</v>
      </c>
      <c r="BC73" s="48">
        <f t="shared" si="22"/>
        <v>0</v>
      </c>
      <c r="BD73" s="49">
        <v>0</v>
      </c>
      <c r="BE73" s="7">
        <v>719841</v>
      </c>
      <c r="BF73" s="48">
        <f t="shared" si="63"/>
        <v>1.9E-2</v>
      </c>
      <c r="BG73" s="49">
        <v>0</v>
      </c>
      <c r="BH73" s="2">
        <v>0</v>
      </c>
      <c r="BI73" s="48">
        <f t="shared" si="24"/>
        <v>0</v>
      </c>
      <c r="BJ73" s="49">
        <v>0</v>
      </c>
      <c r="BM73" s="30"/>
      <c r="BN73" s="49" t="str">
        <f t="shared" si="81"/>
        <v/>
      </c>
      <c r="BO73" s="48"/>
      <c r="BP73" s="2"/>
      <c r="BQ73" s="48" t="str">
        <f t="shared" si="64"/>
        <v/>
      </c>
      <c r="BR73" s="48"/>
      <c r="BS73" s="26"/>
      <c r="BT73" s="48" t="str">
        <f t="shared" si="76"/>
        <v/>
      </c>
      <c r="BU73" s="50"/>
      <c r="BV73" s="172"/>
      <c r="BW73" s="48" t="str">
        <f t="shared" si="77"/>
        <v/>
      </c>
      <c r="BX73" s="50"/>
      <c r="BY73" s="30"/>
      <c r="BZ73" s="49" t="str">
        <f t="shared" si="65"/>
        <v/>
      </c>
      <c r="CA73" s="50"/>
      <c r="CC73" s="48" t="str">
        <f t="shared" si="78"/>
        <v/>
      </c>
      <c r="CD73" s="50"/>
      <c r="CE73" s="30"/>
      <c r="CH73" s="49" t="str">
        <f t="shared" si="72"/>
        <v/>
      </c>
      <c r="CI73" s="48"/>
      <c r="CJ73" s="2"/>
      <c r="CK73" s="48" t="str">
        <f t="shared" si="84"/>
        <v/>
      </c>
      <c r="CL73" s="48"/>
      <c r="CM73" s="26"/>
      <c r="CN73" s="49"/>
      <c r="CO73" s="49"/>
      <c r="CQ73" s="49"/>
      <c r="CR73" s="49"/>
      <c r="CT73" s="49"/>
      <c r="CU73" s="49"/>
      <c r="CW73" s="49"/>
      <c r="CX73" s="49"/>
      <c r="CY73" s="7"/>
      <c r="DA73" s="30"/>
      <c r="DB73" s="48" t="str">
        <f t="shared" si="66"/>
        <v/>
      </c>
      <c r="DC73" s="48"/>
      <c r="DD73" s="2"/>
      <c r="DE73" s="48" t="str">
        <f t="shared" si="67"/>
        <v/>
      </c>
      <c r="DF73" s="48"/>
      <c r="DH73" s="49" t="str">
        <f t="shared" si="51"/>
        <v/>
      </c>
      <c r="DI73" s="49"/>
      <c r="DK73" s="49" t="str">
        <f t="shared" si="52"/>
        <v/>
      </c>
      <c r="DL73" s="49"/>
      <c r="DM73" s="30"/>
      <c r="DN73" s="49" t="str">
        <f t="shared" si="82"/>
        <v/>
      </c>
      <c r="DQ73" s="49" t="str">
        <f t="shared" si="83"/>
        <v/>
      </c>
      <c r="DS73" s="7"/>
      <c r="DU73" s="30"/>
      <c r="DV73" s="48" t="str">
        <f t="shared" si="53"/>
        <v/>
      </c>
      <c r="DW73" s="48"/>
      <c r="DX73" s="2"/>
      <c r="DY73" s="48" t="str">
        <f t="shared" si="80"/>
        <v/>
      </c>
      <c r="DZ73" s="48"/>
      <c r="EA73" s="30"/>
      <c r="EB73" s="49" t="str">
        <f t="shared" si="54"/>
        <v/>
      </c>
      <c r="EC73" s="51"/>
      <c r="EE73" s="49" t="str">
        <f t="shared" si="55"/>
        <v/>
      </c>
      <c r="EF73" s="51"/>
      <c r="EG73" s="30"/>
      <c r="EH73" s="49" t="str">
        <f t="shared" si="58"/>
        <v/>
      </c>
      <c r="EI73" s="201"/>
      <c r="EK73" s="49" t="str">
        <f t="shared" ref="EK73:EK92" si="85">IF(EJ73="","",EJ73/SUM(EJ$11:EJ$100))</f>
        <v/>
      </c>
      <c r="EL73" s="171"/>
      <c r="EM73" s="7"/>
      <c r="EO73" s="30"/>
      <c r="EP73" s="48" t="str">
        <f t="shared" si="68"/>
        <v/>
      </c>
      <c r="ER73" s="2"/>
      <c r="ES73" s="48" t="str">
        <f t="shared" si="69"/>
        <v/>
      </c>
      <c r="EU73" s="30"/>
      <c r="EV73" s="49" t="str">
        <f t="shared" si="56"/>
        <v/>
      </c>
      <c r="EW73" s="48"/>
      <c r="EY73" s="49" t="str">
        <f t="shared" si="57"/>
        <v/>
      </c>
      <c r="EZ73" s="48"/>
      <c r="FA73" s="30"/>
      <c r="FB73" s="49" t="str">
        <f t="shared" si="73"/>
        <v/>
      </c>
      <c r="FC73" s="30"/>
      <c r="FE73" s="49" t="str">
        <f t="shared" si="79"/>
        <v/>
      </c>
      <c r="FF73" s="49"/>
      <c r="FG73" s="7"/>
      <c r="FI73" s="30"/>
      <c r="FJ73" s="48"/>
      <c r="FK73" s="48"/>
      <c r="FL73" s="2"/>
      <c r="FM73" s="48"/>
      <c r="FN73" s="48"/>
      <c r="FO73" s="30"/>
      <c r="FP73" s="49"/>
      <c r="FQ73" s="49"/>
      <c r="FT73" s="50"/>
      <c r="FU73" s="30"/>
      <c r="FV73" s="49"/>
      <c r="FW73" s="49"/>
      <c r="FY73" s="49"/>
      <c r="FZ73" s="49"/>
      <c r="GA73" s="7"/>
      <c r="GI73" s="52"/>
      <c r="GN73" s="50"/>
      <c r="GU73" s="7"/>
      <c r="HC73" s="52"/>
      <c r="HH73" s="50"/>
      <c r="HO73" s="7"/>
      <c r="HW73" s="52"/>
      <c r="IB73" s="50"/>
      <c r="II73" s="7"/>
      <c r="IQ73" s="52"/>
      <c r="IV73" s="50"/>
    </row>
    <row r="74" spans="1:256" s="4" customFormat="1" ht="13.5" customHeight="1" x14ac:dyDescent="0.2">
      <c r="A74" s="47" t="s">
        <v>1635</v>
      </c>
      <c r="B74" s="2" t="s">
        <v>2311</v>
      </c>
      <c r="C74" s="7" t="s">
        <v>1689</v>
      </c>
      <c r="E74" s="30"/>
      <c r="F74" s="48" t="str">
        <f t="shared" si="59"/>
        <v/>
      </c>
      <c r="G74" s="48" t="str">
        <f t="shared" si="16"/>
        <v/>
      </c>
      <c r="H74" s="2"/>
      <c r="I74" s="48" t="str">
        <f t="shared" si="60"/>
        <v/>
      </c>
      <c r="J74" s="49" t="s">
        <v>286</v>
      </c>
      <c r="K74" s="30"/>
      <c r="L74" s="49"/>
      <c r="M74" s="49"/>
      <c r="P74" s="50"/>
      <c r="Q74" s="30"/>
      <c r="R74" s="49"/>
      <c r="S74" s="49"/>
      <c r="U74" s="49"/>
      <c r="V74" s="49"/>
      <c r="W74" s="7" t="s">
        <v>1689</v>
      </c>
      <c r="Y74" s="4">
        <v>485694</v>
      </c>
      <c r="Z74" s="48">
        <f t="shared" si="61"/>
        <v>1.2E-2</v>
      </c>
      <c r="AA74" s="48"/>
      <c r="AB74" s="2">
        <v>7</v>
      </c>
      <c r="AC74" s="48">
        <f t="shared" si="62"/>
        <v>1.0999999999999999E-2</v>
      </c>
      <c r="AD74" s="48"/>
      <c r="AE74" s="30"/>
      <c r="AF74" s="49"/>
      <c r="AG74" s="49"/>
      <c r="AJ74" s="50"/>
      <c r="AK74" s="30"/>
      <c r="AM74" s="49"/>
      <c r="AO74" s="49"/>
      <c r="AP74" s="49"/>
      <c r="AQ74" s="7" t="s">
        <v>1689</v>
      </c>
      <c r="AS74" s="4">
        <v>1359283</v>
      </c>
      <c r="AT74" s="48">
        <v>3.5000000000000003E-2</v>
      </c>
      <c r="AU74" s="49"/>
      <c r="AV74" s="159">
        <f>BB74+BH74</f>
        <v>0</v>
      </c>
      <c r="AW74" s="48">
        <f t="shared" si="50"/>
        <v>0</v>
      </c>
      <c r="AX74" s="48"/>
      <c r="AY74" s="26">
        <v>419672</v>
      </c>
      <c r="AZ74" s="48">
        <v>1.0899394293987678E-2</v>
      </c>
      <c r="BA74" s="49">
        <v>0</v>
      </c>
      <c r="BB74" s="4">
        <v>0</v>
      </c>
      <c r="BC74" s="48">
        <f t="shared" si="22"/>
        <v>0</v>
      </c>
      <c r="BD74" s="49">
        <v>0</v>
      </c>
      <c r="BE74" s="7">
        <v>1359283</v>
      </c>
      <c r="BF74" s="48">
        <f t="shared" si="63"/>
        <v>3.5000000000000003E-2</v>
      </c>
      <c r="BG74" s="49">
        <v>0</v>
      </c>
      <c r="BH74" s="2">
        <v>0</v>
      </c>
      <c r="BI74" s="48">
        <f t="shared" si="24"/>
        <v>0</v>
      </c>
      <c r="BJ74" s="49">
        <v>0</v>
      </c>
      <c r="BK74" s="4" t="s">
        <v>1731</v>
      </c>
      <c r="BM74" s="30">
        <v>702988</v>
      </c>
      <c r="BN74" s="49">
        <f t="shared" si="81"/>
        <v>1.875414939303547E-2</v>
      </c>
      <c r="BO74" s="48"/>
      <c r="BP74" s="159">
        <f>BV74+CB74</f>
        <v>0</v>
      </c>
      <c r="BQ74" s="48">
        <f t="shared" si="64"/>
        <v>0</v>
      </c>
      <c r="BR74" s="48"/>
      <c r="BS74" s="26">
        <v>69406</v>
      </c>
      <c r="BT74" s="48">
        <v>0</v>
      </c>
      <c r="BU74" s="49">
        <v>0</v>
      </c>
      <c r="BV74" s="172">
        <v>0</v>
      </c>
      <c r="BW74" s="48">
        <v>0</v>
      </c>
      <c r="BX74" s="49">
        <v>0</v>
      </c>
      <c r="BY74" s="30">
        <v>702988</v>
      </c>
      <c r="BZ74" s="49">
        <f t="shared" si="65"/>
        <v>1.875414939303547E-2</v>
      </c>
      <c r="CA74" s="49">
        <v>0</v>
      </c>
      <c r="CB74" s="4">
        <v>0</v>
      </c>
      <c r="CC74" s="48">
        <f t="shared" si="78"/>
        <v>0</v>
      </c>
      <c r="CD74" s="49">
        <v>0</v>
      </c>
      <c r="CE74" s="30" t="s">
        <v>1740</v>
      </c>
      <c r="CG74" s="4">
        <v>832213</v>
      </c>
      <c r="CH74" s="49">
        <f t="shared" si="72"/>
        <v>2.2417854742328536E-2</v>
      </c>
      <c r="CI74" s="49"/>
      <c r="CJ74" s="159">
        <f>CP74+CV74</f>
        <v>0</v>
      </c>
      <c r="CK74" s="49">
        <f>CJ74/SUM(CJ$11:CJ$100)</f>
        <v>0</v>
      </c>
      <c r="CL74" s="48"/>
      <c r="CM74" s="26">
        <v>457117</v>
      </c>
      <c r="CN74" s="49">
        <f>CM74/SUM(CM$11:CM$100)</f>
        <v>1.2268400944129858E-2</v>
      </c>
      <c r="CO74" s="49">
        <v>0</v>
      </c>
      <c r="CP74" s="4">
        <v>0</v>
      </c>
      <c r="CQ74" s="49">
        <f>CP74/SUM(CP$11:CP$100)</f>
        <v>0</v>
      </c>
      <c r="CR74" s="49">
        <v>0</v>
      </c>
      <c r="CS74" s="4">
        <v>832213</v>
      </c>
      <c r="CT74" s="49">
        <f>CS74/SUM(CS$11:CS$100)</f>
        <v>2.2417854742328536E-2</v>
      </c>
      <c r="CU74" s="49">
        <v>0</v>
      </c>
      <c r="CV74" s="4">
        <v>0</v>
      </c>
      <c r="CW74" s="49">
        <f>CV74/SUM(CV$11:CV$100)</f>
        <v>0</v>
      </c>
      <c r="CX74" s="49">
        <v>0</v>
      </c>
      <c r="CY74" s="7"/>
      <c r="DA74" s="30"/>
      <c r="DB74" s="48" t="str">
        <f t="shared" si="66"/>
        <v/>
      </c>
      <c r="DC74" s="48"/>
      <c r="DD74" s="2"/>
      <c r="DE74" s="48" t="str">
        <f t="shared" si="67"/>
        <v/>
      </c>
      <c r="DF74" s="48"/>
      <c r="DH74" s="49" t="str">
        <f t="shared" si="51"/>
        <v/>
      </c>
      <c r="DI74" s="49"/>
      <c r="DK74" s="49" t="str">
        <f t="shared" si="52"/>
        <v/>
      </c>
      <c r="DL74" s="49"/>
      <c r="DM74" s="30"/>
      <c r="DN74" s="49" t="str">
        <f t="shared" si="82"/>
        <v/>
      </c>
      <c r="DQ74" s="49" t="str">
        <f t="shared" si="83"/>
        <v/>
      </c>
      <c r="DS74" s="7"/>
      <c r="DU74" s="30"/>
      <c r="DV74" s="48" t="str">
        <f t="shared" si="53"/>
        <v/>
      </c>
      <c r="DW74" s="48"/>
      <c r="DX74" s="2"/>
      <c r="DY74" s="48" t="str">
        <f t="shared" si="80"/>
        <v/>
      </c>
      <c r="DZ74" s="48"/>
      <c r="EA74" s="30"/>
      <c r="EB74" s="49" t="str">
        <f t="shared" si="54"/>
        <v/>
      </c>
      <c r="EC74" s="51"/>
      <c r="EE74" s="49" t="str">
        <f t="shared" si="55"/>
        <v/>
      </c>
      <c r="EF74" s="51"/>
      <c r="EG74" s="30"/>
      <c r="EH74" s="49" t="str">
        <f t="shared" si="58"/>
        <v/>
      </c>
      <c r="EI74" s="201"/>
      <c r="EK74" s="49" t="str">
        <f t="shared" si="85"/>
        <v/>
      </c>
      <c r="EL74" s="171"/>
      <c r="EM74" s="7"/>
      <c r="EO74" s="30"/>
      <c r="EP74" s="48" t="str">
        <f t="shared" si="68"/>
        <v/>
      </c>
      <c r="ER74" s="2"/>
      <c r="ES74" s="48" t="str">
        <f t="shared" si="69"/>
        <v/>
      </c>
      <c r="EU74" s="30"/>
      <c r="EV74" s="49" t="str">
        <f t="shared" si="56"/>
        <v/>
      </c>
      <c r="EW74" s="48"/>
      <c r="EY74" s="49" t="str">
        <f t="shared" si="57"/>
        <v/>
      </c>
      <c r="EZ74" s="48"/>
      <c r="FA74" s="30"/>
      <c r="FB74" s="49" t="str">
        <f t="shared" si="73"/>
        <v/>
      </c>
      <c r="FC74" s="30"/>
      <c r="FE74" s="49" t="str">
        <f t="shared" si="79"/>
        <v/>
      </c>
      <c r="FF74" s="49"/>
      <c r="FG74" s="7"/>
      <c r="FI74" s="30"/>
      <c r="FJ74" s="48"/>
      <c r="FK74" s="48"/>
      <c r="FL74" s="2"/>
      <c r="FM74" s="48"/>
      <c r="FN74" s="48"/>
      <c r="FO74" s="30"/>
      <c r="FP74" s="49"/>
      <c r="FQ74" s="49"/>
      <c r="FT74" s="50"/>
      <c r="FU74" s="30"/>
      <c r="FV74" s="49"/>
      <c r="FW74" s="49"/>
      <c r="FY74" s="49"/>
      <c r="FZ74" s="49"/>
      <c r="GA74" s="7"/>
      <c r="GI74" s="52"/>
      <c r="GN74" s="50"/>
      <c r="GU74" s="7"/>
      <c r="HC74" s="52"/>
      <c r="HH74" s="50"/>
      <c r="HO74" s="7"/>
      <c r="HW74" s="52"/>
      <c r="IB74" s="50"/>
      <c r="II74" s="7"/>
      <c r="IQ74" s="52"/>
      <c r="IV74" s="50"/>
    </row>
    <row r="75" spans="1:256" s="4" customFormat="1" ht="13.5" customHeight="1" x14ac:dyDescent="0.2">
      <c r="A75" s="47" t="s">
        <v>1498</v>
      </c>
      <c r="B75" s="2" t="s">
        <v>2312</v>
      </c>
      <c r="C75" s="7" t="s">
        <v>1690</v>
      </c>
      <c r="E75" s="30"/>
      <c r="F75" s="48" t="str">
        <f t="shared" si="59"/>
        <v/>
      </c>
      <c r="G75" s="48" t="str">
        <f t="shared" si="16"/>
        <v/>
      </c>
      <c r="H75" s="2"/>
      <c r="I75" s="48" t="str">
        <f t="shared" si="60"/>
        <v/>
      </c>
      <c r="J75" s="49" t="s">
        <v>286</v>
      </c>
      <c r="K75" s="30"/>
      <c r="L75" s="49"/>
      <c r="M75" s="49"/>
      <c r="P75" s="50"/>
      <c r="Q75" s="30"/>
      <c r="R75" s="49"/>
      <c r="S75" s="49"/>
      <c r="U75" s="49"/>
      <c r="V75" s="49"/>
      <c r="W75" s="7" t="s">
        <v>1690</v>
      </c>
      <c r="Y75" s="4">
        <v>319812</v>
      </c>
      <c r="Z75" s="48">
        <f t="shared" si="61"/>
        <v>8.0000000000000002E-3</v>
      </c>
      <c r="AA75" s="48"/>
      <c r="AB75" s="2">
        <v>0</v>
      </c>
      <c r="AC75" s="48">
        <f t="shared" si="62"/>
        <v>0</v>
      </c>
      <c r="AD75" s="48"/>
      <c r="AE75" s="30"/>
      <c r="AF75" s="49"/>
      <c r="AG75" s="49"/>
      <c r="AJ75" s="50"/>
      <c r="AK75" s="30"/>
      <c r="AM75" s="49"/>
      <c r="AO75" s="49"/>
      <c r="AP75" s="49"/>
      <c r="AQ75" s="7"/>
      <c r="AT75" s="48" t="s">
        <v>286</v>
      </c>
      <c r="AU75" s="48"/>
      <c r="AV75" s="2"/>
      <c r="AW75" s="48" t="str">
        <f t="shared" ref="AW75:AW95" si="86">IF(AV75="","",ROUND(AV75/AQ$3,3))</f>
        <v/>
      </c>
      <c r="AX75" s="48"/>
      <c r="AY75" s="26"/>
      <c r="AZ75" s="48" t="str">
        <f t="shared" ref="AZ75:AZ80" si="87">IF(AY75="","",ROUND(AY75/AQ$7,3))</f>
        <v/>
      </c>
      <c r="BA75" s="48"/>
      <c r="BC75" s="48" t="str">
        <f t="shared" si="22"/>
        <v/>
      </c>
      <c r="BE75" s="7"/>
      <c r="BF75" s="48" t="str">
        <f t="shared" si="63"/>
        <v/>
      </c>
      <c r="BH75" s="2"/>
      <c r="BI75" s="48" t="str">
        <f t="shared" si="24"/>
        <v/>
      </c>
      <c r="BJ75" s="50"/>
      <c r="BM75" s="30"/>
      <c r="BN75" s="49" t="str">
        <f t="shared" si="81"/>
        <v/>
      </c>
      <c r="BO75" s="48"/>
      <c r="BP75" s="2"/>
      <c r="BQ75" s="48" t="str">
        <f t="shared" si="64"/>
        <v/>
      </c>
      <c r="BR75" s="48"/>
      <c r="BS75" s="26"/>
      <c r="BT75" s="48" t="str">
        <f t="shared" ref="BT75:BT96" si="88">IF(BS75="","",ROUND(BS75/SUM(BS$11:BS$100),3))</f>
        <v/>
      </c>
      <c r="BU75" s="50"/>
      <c r="BV75" s="172"/>
      <c r="BW75" s="48" t="str">
        <f t="shared" ref="BW75:BW96" si="89">IF(BV75="","",ROUND(BV75/SUM(BV$11:BV$100),3))</f>
        <v/>
      </c>
      <c r="BX75" s="50"/>
      <c r="BY75" s="30"/>
      <c r="BZ75" s="49" t="str">
        <f t="shared" si="65"/>
        <v/>
      </c>
      <c r="CA75" s="50"/>
      <c r="CC75" s="48" t="str">
        <f t="shared" si="78"/>
        <v/>
      </c>
      <c r="CD75" s="50"/>
      <c r="CE75" s="30"/>
      <c r="CH75" s="49" t="str">
        <f t="shared" si="72"/>
        <v/>
      </c>
      <c r="CI75" s="48"/>
      <c r="CJ75" s="2"/>
      <c r="CK75" s="48" t="str">
        <f t="shared" ref="CK75:CK80" si="90">IF(CJ75="","",ROUND(CJ75/CE$3,3))</f>
        <v/>
      </c>
      <c r="CL75" s="48"/>
      <c r="CM75" s="26"/>
      <c r="CN75" s="49"/>
      <c r="CO75" s="49"/>
      <c r="CQ75" s="49"/>
      <c r="CR75" s="49"/>
      <c r="CT75" s="49"/>
      <c r="CU75" s="49"/>
      <c r="CW75" s="49"/>
      <c r="CX75" s="49"/>
      <c r="CY75" s="7"/>
      <c r="DA75" s="30"/>
      <c r="DB75" s="48" t="str">
        <f t="shared" si="66"/>
        <v/>
      </c>
      <c r="DC75" s="48"/>
      <c r="DD75" s="2"/>
      <c r="DE75" s="48" t="str">
        <f t="shared" si="67"/>
        <v/>
      </c>
      <c r="DF75" s="48"/>
      <c r="DH75" s="49" t="str">
        <f t="shared" ref="DH75:DH81" si="91">IF(DG75="","",DG75/SUM(DG$11:DG$100))</f>
        <v/>
      </c>
      <c r="DI75" s="49"/>
      <c r="DK75" s="49" t="str">
        <f t="shared" ref="DK75:DK96" si="92">IF(DJ75="","",DJ75/SUM(DJ$11:DJ$100))</f>
        <v/>
      </c>
      <c r="DL75" s="49"/>
      <c r="DM75" s="30"/>
      <c r="DN75" s="49" t="str">
        <f t="shared" si="82"/>
        <v/>
      </c>
      <c r="DQ75" s="49" t="str">
        <f t="shared" si="83"/>
        <v/>
      </c>
      <c r="DS75" s="7"/>
      <c r="DU75" s="30"/>
      <c r="DV75" s="48" t="str">
        <f t="shared" ref="DV75:DV95" si="93">IF(DU75="","",ROUND(DU75/SUM(DU$11:DU$111),3))</f>
        <v/>
      </c>
      <c r="DW75" s="48"/>
      <c r="DX75" s="2"/>
      <c r="DY75" s="48" t="str">
        <f t="shared" si="80"/>
        <v/>
      </c>
      <c r="DZ75" s="48"/>
      <c r="EA75" s="30"/>
      <c r="EB75" s="49" t="str">
        <f t="shared" ref="EB75:EB96" si="94">IF(EA75="","",EA75/SUM(EA$11:EA$100))</f>
        <v/>
      </c>
      <c r="EC75" s="51"/>
      <c r="EE75" s="49" t="str">
        <f t="shared" ref="EE75:EE95" si="95">IF(ED75="","",ED75/SUM(ED$11:ED$100))</f>
        <v/>
      </c>
      <c r="EF75" s="51"/>
      <c r="EG75" s="30"/>
      <c r="EH75" s="49" t="str">
        <f t="shared" si="58"/>
        <v/>
      </c>
      <c r="EI75" s="201"/>
      <c r="EK75" s="49" t="str">
        <f t="shared" si="85"/>
        <v/>
      </c>
      <c r="EL75" s="171"/>
      <c r="EM75" s="7"/>
      <c r="EO75" s="30"/>
      <c r="EP75" s="48" t="str">
        <f t="shared" si="68"/>
        <v/>
      </c>
      <c r="ER75" s="2"/>
      <c r="ES75" s="48" t="str">
        <f t="shared" si="69"/>
        <v/>
      </c>
      <c r="EU75" s="30"/>
      <c r="EV75" s="49" t="str">
        <f t="shared" ref="EV75:EV96" si="96">IF(EU75="","",EU75/SUM(EU$11:EU$100))</f>
        <v/>
      </c>
      <c r="EW75" s="48"/>
      <c r="EY75" s="49" t="str">
        <f t="shared" ref="EY75:EY96" si="97">IF(EX75="","",EX75/SUM(EX$11:EX$100))</f>
        <v/>
      </c>
      <c r="EZ75" s="48"/>
      <c r="FA75" s="30"/>
      <c r="FB75" s="49" t="str">
        <f t="shared" si="73"/>
        <v/>
      </c>
      <c r="FC75" s="30"/>
      <c r="FE75" s="49" t="str">
        <f t="shared" si="79"/>
        <v/>
      </c>
      <c r="FF75" s="49"/>
      <c r="FG75" s="7"/>
      <c r="FI75" s="30"/>
      <c r="FJ75" s="48"/>
      <c r="FK75" s="48"/>
      <c r="FL75" s="2"/>
      <c r="FM75" s="48"/>
      <c r="FN75" s="48"/>
      <c r="FO75" s="30"/>
      <c r="FP75" s="49"/>
      <c r="FQ75" s="49"/>
      <c r="FT75" s="50"/>
      <c r="FU75" s="30"/>
      <c r="FV75" s="49"/>
      <c r="FW75" s="49"/>
      <c r="FY75" s="49"/>
      <c r="FZ75" s="49"/>
      <c r="GA75" s="7"/>
      <c r="GI75" s="52"/>
      <c r="GN75" s="50"/>
      <c r="GU75" s="7"/>
      <c r="HC75" s="52"/>
      <c r="HH75" s="50"/>
      <c r="HO75" s="7"/>
      <c r="HW75" s="52"/>
      <c r="IB75" s="50"/>
      <c r="II75" s="7"/>
      <c r="IQ75" s="52"/>
      <c r="IV75" s="50"/>
    </row>
    <row r="76" spans="1:256" s="4" customFormat="1" ht="13.5" customHeight="1" x14ac:dyDescent="0.2">
      <c r="A76" s="47" t="s">
        <v>1917</v>
      </c>
      <c r="B76" s="2" t="s">
        <v>2313</v>
      </c>
      <c r="C76" s="7" t="s">
        <v>1691</v>
      </c>
      <c r="E76" s="30"/>
      <c r="F76" s="48" t="str">
        <f t="shared" si="59"/>
        <v/>
      </c>
      <c r="G76" s="48" t="str">
        <f t="shared" si="16"/>
        <v/>
      </c>
      <c r="H76" s="2"/>
      <c r="I76" s="48" t="str">
        <f t="shared" si="60"/>
        <v/>
      </c>
      <c r="J76" s="49" t="s">
        <v>286</v>
      </c>
      <c r="K76" s="30"/>
      <c r="L76" s="49"/>
      <c r="M76" s="49"/>
      <c r="P76" s="50"/>
      <c r="Q76" s="30"/>
      <c r="R76" s="49"/>
      <c r="S76" s="49"/>
      <c r="U76" s="49"/>
      <c r="V76" s="49"/>
      <c r="W76" s="7" t="s">
        <v>1691</v>
      </c>
      <c r="Y76" s="4">
        <v>246379</v>
      </c>
      <c r="Z76" s="48">
        <f t="shared" si="61"/>
        <v>6.0000000000000001E-3</v>
      </c>
      <c r="AA76" s="48"/>
      <c r="AB76" s="2">
        <v>0</v>
      </c>
      <c r="AC76" s="48">
        <f t="shared" si="62"/>
        <v>0</v>
      </c>
      <c r="AD76" s="48"/>
      <c r="AE76" s="30"/>
      <c r="AF76" s="49"/>
      <c r="AG76" s="49"/>
      <c r="AJ76" s="50"/>
      <c r="AK76" s="30"/>
      <c r="AM76" s="49"/>
      <c r="AO76" s="49"/>
      <c r="AP76" s="49"/>
      <c r="AQ76" s="7"/>
      <c r="AT76" s="48" t="s">
        <v>286</v>
      </c>
      <c r="AU76" s="48"/>
      <c r="AV76" s="2"/>
      <c r="AW76" s="48" t="str">
        <f t="shared" si="86"/>
        <v/>
      </c>
      <c r="AX76" s="48"/>
      <c r="AY76" s="26"/>
      <c r="AZ76" s="48" t="str">
        <f t="shared" si="87"/>
        <v/>
      </c>
      <c r="BA76" s="48"/>
      <c r="BC76" s="48" t="str">
        <f t="shared" si="22"/>
        <v/>
      </c>
      <c r="BE76" s="7"/>
      <c r="BF76" s="48" t="str">
        <f t="shared" si="63"/>
        <v/>
      </c>
      <c r="BH76" s="2"/>
      <c r="BI76" s="48" t="str">
        <f t="shared" si="24"/>
        <v/>
      </c>
      <c r="BJ76" s="50"/>
      <c r="BM76" s="30"/>
      <c r="BN76" s="49" t="str">
        <f t="shared" si="81"/>
        <v/>
      </c>
      <c r="BO76" s="48"/>
      <c r="BP76" s="2"/>
      <c r="BQ76" s="48" t="str">
        <f t="shared" si="64"/>
        <v/>
      </c>
      <c r="BR76" s="48"/>
      <c r="BS76" s="26"/>
      <c r="BT76" s="48" t="str">
        <f t="shared" si="88"/>
        <v/>
      </c>
      <c r="BU76" s="50"/>
      <c r="BV76" s="172"/>
      <c r="BW76" s="48" t="str">
        <f t="shared" si="89"/>
        <v/>
      </c>
      <c r="BX76" s="50"/>
      <c r="BY76" s="30"/>
      <c r="BZ76" s="49" t="str">
        <f t="shared" si="65"/>
        <v/>
      </c>
      <c r="CA76" s="50"/>
      <c r="CC76" s="48" t="str">
        <f t="shared" si="78"/>
        <v/>
      </c>
      <c r="CD76" s="50"/>
      <c r="CE76" s="30"/>
      <c r="CH76" s="49" t="str">
        <f t="shared" si="72"/>
        <v/>
      </c>
      <c r="CI76" s="48"/>
      <c r="CJ76" s="2"/>
      <c r="CK76" s="48" t="str">
        <f t="shared" si="90"/>
        <v/>
      </c>
      <c r="CL76" s="48"/>
      <c r="CM76" s="26"/>
      <c r="CN76" s="49"/>
      <c r="CO76" s="49"/>
      <c r="CQ76" s="49"/>
      <c r="CR76" s="49"/>
      <c r="CT76" s="49"/>
      <c r="CU76" s="49"/>
      <c r="CW76" s="49"/>
      <c r="CX76" s="49"/>
      <c r="CY76" s="7" t="s">
        <v>1766</v>
      </c>
      <c r="DA76" s="30">
        <f>DG76+DM76+DO76</f>
        <v>333278</v>
      </c>
      <c r="DB76" s="48">
        <f t="shared" si="66"/>
        <v>8.9999999999999993E-3</v>
      </c>
      <c r="DC76" s="49"/>
      <c r="DD76" s="159">
        <f>DJ76+DO76+DR76</f>
        <v>0</v>
      </c>
      <c r="DE76" s="48">
        <f t="shared" si="67"/>
        <v>0</v>
      </c>
      <c r="DF76" s="48"/>
      <c r="DG76" s="4">
        <v>333278</v>
      </c>
      <c r="DH76" s="49">
        <f t="shared" si="91"/>
        <v>8.7352240667351224E-3</v>
      </c>
      <c r="DI76" s="49">
        <v>0</v>
      </c>
      <c r="DJ76" s="4">
        <v>0</v>
      </c>
      <c r="DK76" s="49">
        <f t="shared" si="92"/>
        <v>0</v>
      </c>
      <c r="DL76" s="49">
        <v>0</v>
      </c>
      <c r="DM76" s="30">
        <v>0</v>
      </c>
      <c r="DN76" s="49">
        <v>0</v>
      </c>
      <c r="DO76" s="159">
        <v>0</v>
      </c>
      <c r="DP76" s="4">
        <v>1135</v>
      </c>
      <c r="DQ76" s="49">
        <f t="shared" si="83"/>
        <v>1.4429005479208248E-2</v>
      </c>
      <c r="DS76" s="7"/>
      <c r="DU76" s="30"/>
      <c r="DV76" s="48" t="str">
        <f t="shared" si="93"/>
        <v/>
      </c>
      <c r="DW76" s="48"/>
      <c r="DX76" s="159"/>
      <c r="DY76" s="48"/>
      <c r="DZ76" s="48"/>
      <c r="EA76" s="30"/>
      <c r="EB76" s="49" t="str">
        <f t="shared" si="94"/>
        <v/>
      </c>
      <c r="EC76" s="51"/>
      <c r="EE76" s="49" t="str">
        <f t="shared" si="95"/>
        <v/>
      </c>
      <c r="EF76" s="51"/>
      <c r="EG76" s="30"/>
      <c r="EH76" s="49" t="str">
        <f t="shared" si="58"/>
        <v/>
      </c>
      <c r="EI76" s="201"/>
      <c r="EK76" s="49" t="str">
        <f t="shared" si="85"/>
        <v/>
      </c>
      <c r="EL76" s="171"/>
      <c r="EM76" s="7" t="s">
        <v>1781</v>
      </c>
      <c r="EO76" s="30">
        <f>EU76+FA76+FD76</f>
        <v>54854</v>
      </c>
      <c r="EP76" s="48">
        <f t="shared" si="68"/>
        <v>2E-3</v>
      </c>
      <c r="EQ76" s="30">
        <f>EO76-DU76</f>
        <v>54854</v>
      </c>
      <c r="ER76" s="159">
        <f>EX76+FC76+FF76</f>
        <v>0</v>
      </c>
      <c r="ES76" s="48">
        <f t="shared" si="69"/>
        <v>0</v>
      </c>
      <c r="ET76" s="4">
        <f>ER76-DX76</f>
        <v>0</v>
      </c>
      <c r="EU76" s="30">
        <v>54854</v>
      </c>
      <c r="EV76" s="49">
        <f t="shared" si="96"/>
        <v>1.6133870595675243E-3</v>
      </c>
      <c r="EW76" s="49">
        <v>0</v>
      </c>
      <c r="EX76" s="4">
        <v>0</v>
      </c>
      <c r="EY76" s="49">
        <f t="shared" si="97"/>
        <v>0</v>
      </c>
      <c r="EZ76" s="48">
        <v>0</v>
      </c>
      <c r="FA76" s="30">
        <v>0</v>
      </c>
      <c r="FB76" s="49">
        <f t="shared" si="73"/>
        <v>0</v>
      </c>
      <c r="FC76" s="30">
        <v>0</v>
      </c>
      <c r="FD76" s="4">
        <v>0</v>
      </c>
      <c r="FE76" s="49">
        <f t="shared" si="79"/>
        <v>0</v>
      </c>
      <c r="FF76" s="49">
        <v>0</v>
      </c>
      <c r="FG76" s="7"/>
      <c r="FI76" s="30"/>
      <c r="FJ76" s="48"/>
      <c r="FK76" s="48"/>
      <c r="FL76" s="2"/>
      <c r="FM76" s="48"/>
      <c r="FN76" s="48"/>
      <c r="FO76" s="30"/>
      <c r="FP76" s="49"/>
      <c r="FQ76" s="49"/>
      <c r="FT76" s="50"/>
      <c r="FU76" s="30"/>
      <c r="FV76" s="49"/>
      <c r="FW76" s="49"/>
      <c r="FY76" s="49"/>
      <c r="FZ76" s="49"/>
      <c r="GA76" s="7"/>
      <c r="GI76" s="52"/>
      <c r="GN76" s="50"/>
      <c r="GU76" s="7"/>
      <c r="HC76" s="52"/>
      <c r="HH76" s="50"/>
      <c r="HO76" s="7"/>
      <c r="HW76" s="52"/>
      <c r="IB76" s="50"/>
      <c r="II76" s="7"/>
      <c r="IQ76" s="52"/>
      <c r="IV76" s="50"/>
    </row>
    <row r="77" spans="1:256" s="4" customFormat="1" ht="13.5" customHeight="1" x14ac:dyDescent="0.2">
      <c r="A77" s="47" t="s">
        <v>1499</v>
      </c>
      <c r="B77" s="2" t="s">
        <v>2314</v>
      </c>
      <c r="C77" s="7" t="s">
        <v>1692</v>
      </c>
      <c r="E77" s="30"/>
      <c r="F77" s="48" t="str">
        <f t="shared" si="59"/>
        <v/>
      </c>
      <c r="G77" s="48" t="str">
        <f t="shared" ref="G77:G95" si="98">IF(F77="","","Not listed in original PDY")</f>
        <v/>
      </c>
      <c r="H77" s="2"/>
      <c r="I77" s="48" t="str">
        <f t="shared" si="60"/>
        <v/>
      </c>
      <c r="J77" s="49" t="s">
        <v>286</v>
      </c>
      <c r="K77" s="30"/>
      <c r="L77" s="49"/>
      <c r="M77" s="49"/>
      <c r="P77" s="50"/>
      <c r="Q77" s="30"/>
      <c r="R77" s="49"/>
      <c r="S77" s="49"/>
      <c r="U77" s="49"/>
      <c r="V77" s="49"/>
      <c r="W77" s="7" t="s">
        <v>1692</v>
      </c>
      <c r="Y77" s="4">
        <v>220559</v>
      </c>
      <c r="Z77" s="48">
        <f t="shared" si="61"/>
        <v>6.0000000000000001E-3</v>
      </c>
      <c r="AA77" s="48"/>
      <c r="AB77" s="2">
        <v>0</v>
      </c>
      <c r="AC77" s="48">
        <f t="shared" si="62"/>
        <v>0</v>
      </c>
      <c r="AD77" s="48"/>
      <c r="AE77" s="30"/>
      <c r="AF77" s="49"/>
      <c r="AG77" s="49"/>
      <c r="AJ77" s="50"/>
      <c r="AK77" s="30"/>
      <c r="AM77" s="49"/>
      <c r="AO77" s="49"/>
      <c r="AP77" s="49"/>
      <c r="AQ77" s="7"/>
      <c r="AT77" s="48" t="s">
        <v>286</v>
      </c>
      <c r="AU77" s="48"/>
      <c r="AV77" s="2"/>
      <c r="AW77" s="48" t="str">
        <f t="shared" si="86"/>
        <v/>
      </c>
      <c r="AX77" s="48"/>
      <c r="AY77" s="26"/>
      <c r="AZ77" s="48" t="str">
        <f t="shared" si="87"/>
        <v/>
      </c>
      <c r="BA77" s="48"/>
      <c r="BC77" s="48" t="str">
        <f t="shared" si="22"/>
        <v/>
      </c>
      <c r="BE77" s="7"/>
      <c r="BF77" s="48" t="str">
        <f t="shared" si="63"/>
        <v/>
      </c>
      <c r="BH77" s="2"/>
      <c r="BI77" s="48" t="str">
        <f t="shared" si="24"/>
        <v/>
      </c>
      <c r="BJ77" s="50"/>
      <c r="BM77" s="30"/>
      <c r="BN77" s="49" t="str">
        <f t="shared" si="81"/>
        <v/>
      </c>
      <c r="BO77" s="48"/>
      <c r="BP77" s="2"/>
      <c r="BQ77" s="48" t="str">
        <f t="shared" si="64"/>
        <v/>
      </c>
      <c r="BR77" s="48"/>
      <c r="BS77" s="26"/>
      <c r="BT77" s="48" t="str">
        <f t="shared" si="88"/>
        <v/>
      </c>
      <c r="BU77" s="50"/>
      <c r="BV77" s="172"/>
      <c r="BW77" s="48" t="str">
        <f t="shared" si="89"/>
        <v/>
      </c>
      <c r="BX77" s="50"/>
      <c r="BY77" s="30"/>
      <c r="BZ77" s="49" t="str">
        <f t="shared" si="65"/>
        <v/>
      </c>
      <c r="CA77" s="50"/>
      <c r="CC77" s="48" t="str">
        <f t="shared" si="78"/>
        <v/>
      </c>
      <c r="CD77" s="50"/>
      <c r="CE77" s="30"/>
      <c r="CH77" s="49" t="str">
        <f t="shared" si="72"/>
        <v/>
      </c>
      <c r="CI77" s="48"/>
      <c r="CJ77" s="2"/>
      <c r="CK77" s="48" t="str">
        <f t="shared" si="90"/>
        <v/>
      </c>
      <c r="CL77" s="48"/>
      <c r="CM77" s="26"/>
      <c r="CN77" s="49"/>
      <c r="CO77" s="49"/>
      <c r="CQ77" s="49"/>
      <c r="CR77" s="49"/>
      <c r="CT77" s="49"/>
      <c r="CU77" s="49"/>
      <c r="CW77" s="49"/>
      <c r="CX77" s="49"/>
      <c r="CY77" s="7"/>
      <c r="DA77" s="30"/>
      <c r="DB77" s="48" t="str">
        <f t="shared" si="66"/>
        <v/>
      </c>
      <c r="DC77" s="48"/>
      <c r="DD77" s="2"/>
      <c r="DE77" s="48" t="str">
        <f t="shared" si="67"/>
        <v/>
      </c>
      <c r="DF77" s="48"/>
      <c r="DH77" s="49" t="str">
        <f t="shared" si="91"/>
        <v/>
      </c>
      <c r="DI77" s="49"/>
      <c r="DK77" s="49" t="str">
        <f t="shared" si="92"/>
        <v/>
      </c>
      <c r="DL77" s="49"/>
      <c r="DM77" s="30"/>
      <c r="DN77" s="49" t="str">
        <f>IF(DM77="","",DM77/SUM(DM$11:DM$100))</f>
        <v/>
      </c>
      <c r="DQ77" s="49" t="str">
        <f t="shared" si="83"/>
        <v/>
      </c>
      <c r="DS77" s="7"/>
      <c r="DU77" s="30"/>
      <c r="DV77" s="48" t="str">
        <f t="shared" si="93"/>
        <v/>
      </c>
      <c r="DW77" s="48"/>
      <c r="DX77" s="2"/>
      <c r="DY77" s="48" t="str">
        <f t="shared" ref="DY77:DY85" si="99">IF(DX77="","",ROUND(DX77/DS$3,3))</f>
        <v/>
      </c>
      <c r="DZ77" s="48"/>
      <c r="EA77" s="30"/>
      <c r="EB77" s="49" t="str">
        <f t="shared" si="94"/>
        <v/>
      </c>
      <c r="EC77" s="51"/>
      <c r="EE77" s="49" t="str">
        <f t="shared" si="95"/>
        <v/>
      </c>
      <c r="EF77" s="51"/>
      <c r="EG77" s="30"/>
      <c r="EH77" s="49" t="str">
        <f t="shared" si="58"/>
        <v/>
      </c>
      <c r="EI77" s="201"/>
      <c r="EK77" s="49" t="str">
        <f t="shared" si="85"/>
        <v/>
      </c>
      <c r="EL77" s="171"/>
      <c r="EM77" s="7"/>
      <c r="EO77" s="30"/>
      <c r="EP77" s="48" t="str">
        <f t="shared" si="68"/>
        <v/>
      </c>
      <c r="ER77" s="2"/>
      <c r="ES77" s="48" t="str">
        <f t="shared" si="69"/>
        <v/>
      </c>
      <c r="EU77" s="30"/>
      <c r="EV77" s="49" t="str">
        <f t="shared" si="96"/>
        <v/>
      </c>
      <c r="EW77" s="48"/>
      <c r="EY77" s="49" t="str">
        <f t="shared" si="97"/>
        <v/>
      </c>
      <c r="EZ77" s="48"/>
      <c r="FA77" s="30"/>
      <c r="FB77" s="49" t="str">
        <f t="shared" si="73"/>
        <v/>
      </c>
      <c r="FC77" s="30"/>
      <c r="FE77" s="49" t="str">
        <f t="shared" si="79"/>
        <v/>
      </c>
      <c r="FF77" s="49"/>
      <c r="FG77" s="7"/>
      <c r="FI77" s="30"/>
      <c r="FJ77" s="48"/>
      <c r="FK77" s="48"/>
      <c r="FL77" s="2"/>
      <c r="FM77" s="48"/>
      <c r="FN77" s="48"/>
      <c r="FO77" s="30"/>
      <c r="FP77" s="49"/>
      <c r="FQ77" s="49"/>
      <c r="FT77" s="50"/>
      <c r="FU77" s="30"/>
      <c r="FV77" s="49"/>
      <c r="FW77" s="49"/>
      <c r="FY77" s="49"/>
      <c r="FZ77" s="49"/>
      <c r="GA77" s="7"/>
      <c r="GI77" s="52"/>
      <c r="GN77" s="50"/>
      <c r="GU77" s="7"/>
      <c r="HC77" s="52"/>
      <c r="HH77" s="50"/>
      <c r="HO77" s="7"/>
      <c r="HW77" s="52"/>
      <c r="IB77" s="50"/>
      <c r="II77" s="7"/>
      <c r="IQ77" s="52"/>
      <c r="IV77" s="50"/>
    </row>
    <row r="78" spans="1:256" s="4" customFormat="1" ht="13.5" customHeight="1" x14ac:dyDescent="0.2">
      <c r="A78" s="47" t="s">
        <v>1500</v>
      </c>
      <c r="B78" s="2" t="s">
        <v>2315</v>
      </c>
      <c r="C78" s="7" t="s">
        <v>1598</v>
      </c>
      <c r="E78" s="30"/>
      <c r="F78" s="48" t="str">
        <f t="shared" ref="F78:F85" si="100">IF(E78="","",ROUND(E78/E$97,3))</f>
        <v/>
      </c>
      <c r="G78" s="48" t="str">
        <f t="shared" si="98"/>
        <v/>
      </c>
      <c r="H78" s="2"/>
      <c r="I78" s="48" t="str">
        <f t="shared" ref="I78:I85" si="101">IF(H78="","",ROUND(H78/H$97,3))</f>
        <v/>
      </c>
      <c r="J78" s="49" t="s">
        <v>286</v>
      </c>
      <c r="K78" s="30"/>
      <c r="L78" s="49"/>
      <c r="M78" s="49"/>
      <c r="P78" s="50"/>
      <c r="Q78" s="30"/>
      <c r="R78" s="49"/>
      <c r="S78" s="49"/>
      <c r="U78" s="49"/>
      <c r="V78" s="49"/>
      <c r="W78" s="7" t="s">
        <v>1598</v>
      </c>
      <c r="Y78" s="4">
        <v>192799</v>
      </c>
      <c r="Z78" s="48">
        <f t="shared" ref="Z78:Z85" si="102">IF(Y78="","",ROUND(Y78/W$7,3))</f>
        <v>5.0000000000000001E-3</v>
      </c>
      <c r="AA78" s="48"/>
      <c r="AB78" s="2">
        <v>0</v>
      </c>
      <c r="AC78" s="48">
        <f t="shared" ref="AC78:AC85" si="103">IF(AB78="","",ROUND(AB78/W$3,3))</f>
        <v>0</v>
      </c>
      <c r="AD78" s="48"/>
      <c r="AE78" s="30"/>
      <c r="AF78" s="49"/>
      <c r="AG78" s="49"/>
      <c r="AJ78" s="50"/>
      <c r="AK78" s="30"/>
      <c r="AM78" s="49"/>
      <c r="AO78" s="49"/>
      <c r="AP78" s="49"/>
      <c r="AQ78" s="7"/>
      <c r="AT78" s="48" t="s">
        <v>286</v>
      </c>
      <c r="AU78" s="48"/>
      <c r="AV78" s="2"/>
      <c r="AW78" s="48" t="str">
        <f t="shared" si="86"/>
        <v/>
      </c>
      <c r="AX78" s="48"/>
      <c r="AY78" s="26"/>
      <c r="AZ78" s="48" t="str">
        <f t="shared" si="87"/>
        <v/>
      </c>
      <c r="BA78" s="48"/>
      <c r="BC78" s="48" t="str">
        <f t="shared" ref="BC78:BC96" si="104">IF(BB78="","",ROUND(BB78/BB$3,3))</f>
        <v/>
      </c>
      <c r="BE78" s="7"/>
      <c r="BF78" s="48" t="str">
        <f t="shared" ref="BF78:BF80" si="105">IF(BE78="","",ROUND(BE78/AQ$7,3))</f>
        <v/>
      </c>
      <c r="BH78" s="2"/>
      <c r="BI78" s="48" t="str">
        <f t="shared" ref="BI78:BI96" si="106">IF(BH78="","",ROUND(BH78/BH$3,3))</f>
        <v/>
      </c>
      <c r="BJ78" s="50"/>
      <c r="BM78" s="30"/>
      <c r="BN78" s="49" t="str">
        <f t="shared" si="81"/>
        <v/>
      </c>
      <c r="BO78" s="48"/>
      <c r="BP78" s="2"/>
      <c r="BQ78" s="48" t="str">
        <f t="shared" ref="BQ78:BQ85" si="107">IF(BP78="","",ROUND(BP78/BK$3,3))</f>
        <v/>
      </c>
      <c r="BR78" s="48"/>
      <c r="BS78" s="26"/>
      <c r="BT78" s="48" t="str">
        <f t="shared" si="88"/>
        <v/>
      </c>
      <c r="BU78" s="50"/>
      <c r="BV78" s="172"/>
      <c r="BW78" s="48" t="str">
        <f t="shared" si="89"/>
        <v/>
      </c>
      <c r="BX78" s="50"/>
      <c r="BY78" s="30"/>
      <c r="BZ78" s="49" t="str">
        <f t="shared" ref="BZ78:BZ95" si="108">IF(BY78="","",BY78/BK$7)</f>
        <v/>
      </c>
      <c r="CA78" s="50"/>
      <c r="CC78" s="48" t="str">
        <f t="shared" si="78"/>
        <v/>
      </c>
      <c r="CD78" s="50"/>
      <c r="CE78" s="30"/>
      <c r="CH78" s="49" t="str">
        <f t="shared" si="72"/>
        <v/>
      </c>
      <c r="CI78" s="48"/>
      <c r="CJ78" s="2"/>
      <c r="CK78" s="48" t="str">
        <f t="shared" si="90"/>
        <v/>
      </c>
      <c r="CL78" s="48"/>
      <c r="CM78" s="26"/>
      <c r="CN78" s="49"/>
      <c r="CO78" s="49"/>
      <c r="CQ78" s="49"/>
      <c r="CR78" s="49"/>
      <c r="CT78" s="49"/>
      <c r="CU78" s="49"/>
      <c r="CW78" s="49"/>
      <c r="CX78" s="49"/>
      <c r="CY78" s="7"/>
      <c r="DA78" s="30"/>
      <c r="DB78" s="48" t="str">
        <f t="shared" ref="DB78:DB85" si="109">IF(DA78="","",ROUND(DA78/CY$7,3))</f>
        <v/>
      </c>
      <c r="DC78" s="48"/>
      <c r="DD78" s="2"/>
      <c r="DE78" s="48" t="str">
        <f t="shared" ref="DE78:DE85" si="110">IF(DD78="","",ROUND(DD78/CY$3,3))</f>
        <v/>
      </c>
      <c r="DF78" s="48"/>
      <c r="DH78" s="49" t="str">
        <f t="shared" si="91"/>
        <v/>
      </c>
      <c r="DI78" s="49"/>
      <c r="DK78" s="49" t="str">
        <f t="shared" si="92"/>
        <v/>
      </c>
      <c r="DL78" s="49"/>
      <c r="DM78" s="30"/>
      <c r="DN78" s="49" t="str">
        <f>IF(DM78="","",DM78/SUM(DM$11:DM$100))</f>
        <v/>
      </c>
      <c r="DQ78" s="49" t="str">
        <f t="shared" si="83"/>
        <v/>
      </c>
      <c r="DS78" s="7"/>
      <c r="DU78" s="30"/>
      <c r="DV78" s="48" t="str">
        <f t="shared" si="93"/>
        <v/>
      </c>
      <c r="DW78" s="48"/>
      <c r="DX78" s="2"/>
      <c r="DY78" s="48" t="str">
        <f t="shared" si="99"/>
        <v/>
      </c>
      <c r="DZ78" s="48"/>
      <c r="EA78" s="30"/>
      <c r="EB78" s="49" t="str">
        <f t="shared" si="94"/>
        <v/>
      </c>
      <c r="EC78" s="51"/>
      <c r="EE78" s="49" t="str">
        <f t="shared" si="95"/>
        <v/>
      </c>
      <c r="EF78" s="51"/>
      <c r="EG78" s="30"/>
      <c r="EH78" s="49" t="str">
        <f t="shared" si="58"/>
        <v/>
      </c>
      <c r="EI78" s="201"/>
      <c r="EK78" s="49" t="str">
        <f t="shared" si="85"/>
        <v/>
      </c>
      <c r="EL78" s="171"/>
      <c r="EM78" s="7"/>
      <c r="EO78" s="30"/>
      <c r="EP78" s="48" t="str">
        <f t="shared" ref="EP78:EP80" si="111">IF(EO78="","",ROUND(EO78/EM$7,3))</f>
        <v/>
      </c>
      <c r="ER78" s="2"/>
      <c r="ES78" s="48" t="str">
        <f t="shared" ref="ES78:ES85" si="112">IF(ER78="","",ROUND(ER78/EM$3,3))</f>
        <v/>
      </c>
      <c r="EU78" s="30"/>
      <c r="EV78" s="49" t="str">
        <f t="shared" si="96"/>
        <v/>
      </c>
      <c r="EW78" s="48"/>
      <c r="EY78" s="49" t="str">
        <f t="shared" si="97"/>
        <v/>
      </c>
      <c r="EZ78" s="48"/>
      <c r="FA78" s="30"/>
      <c r="FB78" s="49" t="str">
        <f t="shared" si="73"/>
        <v/>
      </c>
      <c r="FC78" s="30"/>
      <c r="FE78" s="49" t="str">
        <f t="shared" si="79"/>
        <v/>
      </c>
      <c r="FF78" s="49"/>
      <c r="FG78" s="7"/>
      <c r="FI78" s="30"/>
      <c r="FJ78" s="48"/>
      <c r="FK78" s="48"/>
      <c r="FL78" s="2"/>
      <c r="FM78" s="48"/>
      <c r="FN78" s="48"/>
      <c r="FO78" s="30"/>
      <c r="FP78" s="49"/>
      <c r="FQ78" s="49"/>
      <c r="FT78" s="50"/>
      <c r="FU78" s="30"/>
      <c r="FV78" s="49"/>
      <c r="FW78" s="49"/>
      <c r="FY78" s="49"/>
      <c r="FZ78" s="49"/>
      <c r="GA78" s="7"/>
      <c r="GI78" s="52"/>
      <c r="GN78" s="50"/>
      <c r="GU78" s="7"/>
      <c r="HC78" s="52"/>
      <c r="HH78" s="50"/>
      <c r="HO78" s="7"/>
      <c r="HW78" s="52"/>
      <c r="IB78" s="50"/>
      <c r="II78" s="7"/>
      <c r="IQ78" s="52"/>
      <c r="IV78" s="50"/>
    </row>
    <row r="79" spans="1:256" s="4" customFormat="1" ht="13.5" customHeight="1" x14ac:dyDescent="0.2">
      <c r="A79" s="47" t="s">
        <v>1636</v>
      </c>
      <c r="B79" s="2" t="s">
        <v>2316</v>
      </c>
      <c r="C79" s="7" t="s">
        <v>1693</v>
      </c>
      <c r="E79" s="30"/>
      <c r="F79" s="48" t="str">
        <f t="shared" si="100"/>
        <v/>
      </c>
      <c r="G79" s="48" t="str">
        <f t="shared" si="98"/>
        <v/>
      </c>
      <c r="H79" s="2"/>
      <c r="I79" s="48" t="str">
        <f t="shared" si="101"/>
        <v/>
      </c>
      <c r="J79" s="49" t="s">
        <v>286</v>
      </c>
      <c r="K79" s="30"/>
      <c r="L79" s="49"/>
      <c r="M79" s="49"/>
      <c r="P79" s="50"/>
      <c r="Q79" s="30"/>
      <c r="R79" s="49"/>
      <c r="S79" s="49"/>
      <c r="U79" s="49"/>
      <c r="V79" s="49"/>
      <c r="W79" s="7"/>
      <c r="Z79" s="48" t="str">
        <f t="shared" si="102"/>
        <v/>
      </c>
      <c r="AA79" s="48"/>
      <c r="AB79" s="2"/>
      <c r="AC79" s="48" t="str">
        <f t="shared" si="103"/>
        <v/>
      </c>
      <c r="AD79" s="48"/>
      <c r="AE79" s="30"/>
      <c r="AF79" s="49"/>
      <c r="AG79" s="49"/>
      <c r="AJ79" s="50"/>
      <c r="AK79" s="30"/>
      <c r="AM79" s="49"/>
      <c r="AO79" s="49"/>
      <c r="AP79" s="49"/>
      <c r="AQ79" s="7" t="s">
        <v>1693</v>
      </c>
      <c r="AS79" s="4">
        <v>456114</v>
      </c>
      <c r="AT79" s="48">
        <v>1.2E-2</v>
      </c>
      <c r="AU79" s="49"/>
      <c r="AV79" s="159">
        <f>BB79+BH79</f>
        <v>0</v>
      </c>
      <c r="AW79" s="48">
        <f t="shared" si="86"/>
        <v>0</v>
      </c>
      <c r="AX79" s="48"/>
      <c r="AY79" s="26">
        <v>0</v>
      </c>
      <c r="AZ79" s="48">
        <f t="shared" si="87"/>
        <v>0</v>
      </c>
      <c r="BA79" s="49">
        <v>0</v>
      </c>
      <c r="BB79" s="4">
        <v>0</v>
      </c>
      <c r="BC79" s="48">
        <f t="shared" si="104"/>
        <v>0</v>
      </c>
      <c r="BD79" s="49">
        <v>0</v>
      </c>
      <c r="BE79" s="7">
        <v>456114</v>
      </c>
      <c r="BF79" s="48">
        <f t="shared" si="105"/>
        <v>1.2E-2</v>
      </c>
      <c r="BG79" s="49">
        <v>0</v>
      </c>
      <c r="BH79" s="2">
        <v>0</v>
      </c>
      <c r="BI79" s="48">
        <f t="shared" si="106"/>
        <v>0</v>
      </c>
      <c r="BJ79" s="49">
        <v>0</v>
      </c>
      <c r="BM79" s="30"/>
      <c r="BN79" s="49" t="str">
        <f t="shared" si="81"/>
        <v/>
      </c>
      <c r="BO79" s="48"/>
      <c r="BP79" s="2"/>
      <c r="BQ79" s="48" t="str">
        <f t="shared" si="107"/>
        <v/>
      </c>
      <c r="BR79" s="48"/>
      <c r="BS79" s="26"/>
      <c r="BT79" s="48" t="str">
        <f t="shared" si="88"/>
        <v/>
      </c>
      <c r="BU79" s="50"/>
      <c r="BV79" s="172"/>
      <c r="BW79" s="48" t="str">
        <f t="shared" si="89"/>
        <v/>
      </c>
      <c r="BX79" s="50"/>
      <c r="BY79" s="30"/>
      <c r="BZ79" s="49" t="str">
        <f t="shared" si="108"/>
        <v/>
      </c>
      <c r="CA79" s="50"/>
      <c r="CC79" s="48" t="str">
        <f t="shared" si="78"/>
        <v/>
      </c>
      <c r="CD79" s="50"/>
      <c r="CE79" s="30"/>
      <c r="CH79" s="49" t="str">
        <f t="shared" si="72"/>
        <v/>
      </c>
      <c r="CI79" s="48"/>
      <c r="CJ79" s="2"/>
      <c r="CK79" s="48" t="str">
        <f t="shared" si="90"/>
        <v/>
      </c>
      <c r="CL79" s="48"/>
      <c r="CM79" s="26"/>
      <c r="CN79" s="49"/>
      <c r="CO79" s="49"/>
      <c r="CQ79" s="49"/>
      <c r="CR79" s="49"/>
      <c r="CT79" s="49"/>
      <c r="CU79" s="49"/>
      <c r="CW79" s="49"/>
      <c r="CX79" s="49"/>
      <c r="CY79" s="7"/>
      <c r="DA79" s="30"/>
      <c r="DB79" s="48" t="str">
        <f t="shared" si="109"/>
        <v/>
      </c>
      <c r="DC79" s="48"/>
      <c r="DD79" s="2"/>
      <c r="DE79" s="48" t="str">
        <f t="shared" si="110"/>
        <v/>
      </c>
      <c r="DF79" s="48"/>
      <c r="DH79" s="49" t="str">
        <f t="shared" si="91"/>
        <v/>
      </c>
      <c r="DI79" s="49"/>
      <c r="DK79" s="49" t="str">
        <f t="shared" si="92"/>
        <v/>
      </c>
      <c r="DL79" s="49"/>
      <c r="DM79" s="30"/>
      <c r="DN79" s="49" t="str">
        <f>IF(DM79="","",DM79/SUM(DM$11:DM$100))</f>
        <v/>
      </c>
      <c r="DQ79" s="49" t="str">
        <f t="shared" si="83"/>
        <v/>
      </c>
      <c r="DS79" s="7"/>
      <c r="DU79" s="30"/>
      <c r="DV79" s="48" t="str">
        <f t="shared" si="93"/>
        <v/>
      </c>
      <c r="DW79" s="48"/>
      <c r="DX79" s="2"/>
      <c r="DY79" s="48" t="str">
        <f t="shared" si="99"/>
        <v/>
      </c>
      <c r="DZ79" s="48"/>
      <c r="EA79" s="30"/>
      <c r="EB79" s="49" t="str">
        <f t="shared" si="94"/>
        <v/>
      </c>
      <c r="EC79" s="51"/>
      <c r="EE79" s="49" t="str">
        <f t="shared" si="95"/>
        <v/>
      </c>
      <c r="EF79" s="51"/>
      <c r="EG79" s="30"/>
      <c r="EH79" s="49" t="str">
        <f t="shared" si="58"/>
        <v/>
      </c>
      <c r="EI79" s="201"/>
      <c r="EK79" s="49" t="str">
        <f t="shared" si="85"/>
        <v/>
      </c>
      <c r="EL79" s="171"/>
      <c r="EM79" s="7"/>
      <c r="EO79" s="30"/>
      <c r="EP79" s="48" t="str">
        <f t="shared" si="111"/>
        <v/>
      </c>
      <c r="ER79" s="2"/>
      <c r="ES79" s="48" t="str">
        <f t="shared" si="112"/>
        <v/>
      </c>
      <c r="EU79" s="30"/>
      <c r="EV79" s="49" t="str">
        <f t="shared" si="96"/>
        <v/>
      </c>
      <c r="EW79" s="48"/>
      <c r="EY79" s="49" t="str">
        <f t="shared" si="97"/>
        <v/>
      </c>
      <c r="EZ79" s="48"/>
      <c r="FA79" s="30"/>
      <c r="FB79" s="49" t="str">
        <f t="shared" si="73"/>
        <v/>
      </c>
      <c r="FC79" s="30"/>
      <c r="FE79" s="49" t="str">
        <f t="shared" si="79"/>
        <v/>
      </c>
      <c r="FF79" s="49"/>
      <c r="FG79" s="7"/>
      <c r="FI79" s="30"/>
      <c r="FJ79" s="48"/>
      <c r="FK79" s="48"/>
      <c r="FL79" s="2"/>
      <c r="FM79" s="48"/>
      <c r="FN79" s="48"/>
      <c r="FO79" s="30"/>
      <c r="FP79" s="49"/>
      <c r="FQ79" s="49"/>
      <c r="FT79" s="50"/>
      <c r="FU79" s="30"/>
      <c r="FV79" s="49"/>
      <c r="FW79" s="49"/>
      <c r="FY79" s="49"/>
      <c r="FZ79" s="49"/>
      <c r="GA79" s="7"/>
      <c r="GI79" s="52"/>
      <c r="GN79" s="50"/>
      <c r="GU79" s="7"/>
      <c r="HC79" s="52"/>
      <c r="HH79" s="50"/>
      <c r="HO79" s="7"/>
      <c r="HW79" s="52"/>
      <c r="IB79" s="50"/>
      <c r="II79" s="7"/>
      <c r="IQ79" s="52"/>
      <c r="IV79" s="50"/>
    </row>
    <row r="80" spans="1:256" s="4" customFormat="1" ht="13.5" customHeight="1" x14ac:dyDescent="0.2">
      <c r="A80" s="47" t="s">
        <v>1504</v>
      </c>
      <c r="B80" s="2" t="s">
        <v>2317</v>
      </c>
      <c r="C80" s="7" t="s">
        <v>1571</v>
      </c>
      <c r="E80" s="30">
        <v>41707</v>
      </c>
      <c r="F80" s="48">
        <f>IF(E80="","",ROUND(E80/C$7,3))</f>
        <v>1E-3</v>
      </c>
      <c r="G80" s="48">
        <v>0</v>
      </c>
      <c r="H80" s="2">
        <v>1</v>
      </c>
      <c r="I80" s="48">
        <f>IF(H80="","",ROUND(H80/C$3,3))</f>
        <v>2E-3</v>
      </c>
      <c r="J80" s="49">
        <v>0</v>
      </c>
      <c r="K80" s="30"/>
      <c r="L80" s="49"/>
      <c r="M80" s="49"/>
      <c r="P80" s="50"/>
      <c r="Q80" s="30"/>
      <c r="R80" s="49"/>
      <c r="S80" s="49"/>
      <c r="U80" s="49"/>
      <c r="V80" s="49"/>
      <c r="W80" s="7"/>
      <c r="Z80" s="48" t="str">
        <f t="shared" si="102"/>
        <v/>
      </c>
      <c r="AA80" s="48"/>
      <c r="AB80" s="2"/>
      <c r="AC80" s="48" t="str">
        <f t="shared" si="103"/>
        <v/>
      </c>
      <c r="AD80" s="48"/>
      <c r="AE80" s="30"/>
      <c r="AF80" s="49"/>
      <c r="AG80" s="49"/>
      <c r="AJ80" s="50"/>
      <c r="AK80" s="30"/>
      <c r="AM80" s="49"/>
      <c r="AO80" s="49"/>
      <c r="AP80" s="49"/>
      <c r="AQ80" s="7"/>
      <c r="AT80" s="48" t="s">
        <v>286</v>
      </c>
      <c r="AU80" s="48"/>
      <c r="AV80" s="2"/>
      <c r="AW80" s="48" t="str">
        <f t="shared" si="86"/>
        <v/>
      </c>
      <c r="AX80" s="48"/>
      <c r="AY80" s="26"/>
      <c r="AZ80" s="48" t="str">
        <f t="shared" si="87"/>
        <v/>
      </c>
      <c r="BA80" s="48"/>
      <c r="BC80" s="48" t="str">
        <f t="shared" si="104"/>
        <v/>
      </c>
      <c r="BE80" s="7"/>
      <c r="BF80" s="48" t="str">
        <f t="shared" si="105"/>
        <v/>
      </c>
      <c r="BH80" s="2"/>
      <c r="BI80" s="48" t="str">
        <f t="shared" si="106"/>
        <v/>
      </c>
      <c r="BJ80" s="50"/>
      <c r="BM80" s="30"/>
      <c r="BN80" s="49" t="str">
        <f t="shared" si="81"/>
        <v/>
      </c>
      <c r="BO80" s="48"/>
      <c r="BP80" s="2"/>
      <c r="BQ80" s="48" t="str">
        <f t="shared" si="107"/>
        <v/>
      </c>
      <c r="BR80" s="48"/>
      <c r="BS80" s="26"/>
      <c r="BT80" s="48" t="str">
        <f t="shared" si="88"/>
        <v/>
      </c>
      <c r="BU80" s="50"/>
      <c r="BV80" s="172"/>
      <c r="BW80" s="48" t="str">
        <f t="shared" si="89"/>
        <v/>
      </c>
      <c r="BX80" s="50"/>
      <c r="BY80" s="30"/>
      <c r="BZ80" s="49" t="str">
        <f t="shared" si="108"/>
        <v/>
      </c>
      <c r="CA80" s="50"/>
      <c r="CC80" s="48" t="str">
        <f t="shared" si="78"/>
        <v/>
      </c>
      <c r="CD80" s="50"/>
      <c r="CE80" s="30"/>
      <c r="CH80" s="49" t="str">
        <f t="shared" si="72"/>
        <v/>
      </c>
      <c r="CI80" s="48"/>
      <c r="CJ80" s="2"/>
      <c r="CK80" s="48" t="str">
        <f t="shared" si="90"/>
        <v/>
      </c>
      <c r="CL80" s="48"/>
      <c r="CM80" s="26"/>
      <c r="CN80" s="49"/>
      <c r="CO80" s="49"/>
      <c r="CQ80" s="49"/>
      <c r="CR80" s="49"/>
      <c r="CT80" s="49"/>
      <c r="CU80" s="49"/>
      <c r="CW80" s="49"/>
      <c r="CX80" s="49"/>
      <c r="CY80" s="7"/>
      <c r="DA80" s="30"/>
      <c r="DB80" s="48" t="str">
        <f t="shared" si="109"/>
        <v/>
      </c>
      <c r="DC80" s="48"/>
      <c r="DD80" s="2"/>
      <c r="DE80" s="48" t="str">
        <f t="shared" si="110"/>
        <v/>
      </c>
      <c r="DF80" s="48"/>
      <c r="DH80" s="49" t="str">
        <f t="shared" si="91"/>
        <v/>
      </c>
      <c r="DI80" s="49"/>
      <c r="DK80" s="49" t="str">
        <f t="shared" si="92"/>
        <v/>
      </c>
      <c r="DL80" s="49"/>
      <c r="DM80" s="30"/>
      <c r="DN80" s="49" t="str">
        <f>IF(DM80="","",DM80/SUM(DM$11:DM$100))</f>
        <v/>
      </c>
      <c r="DQ80" s="49" t="str">
        <f t="shared" si="83"/>
        <v/>
      </c>
      <c r="DS80" s="7"/>
      <c r="DU80" s="30"/>
      <c r="DV80" s="48" t="str">
        <f t="shared" si="93"/>
        <v/>
      </c>
      <c r="DW80" s="48"/>
      <c r="DX80" s="2"/>
      <c r="DY80" s="48" t="str">
        <f t="shared" si="99"/>
        <v/>
      </c>
      <c r="DZ80" s="48"/>
      <c r="EA80" s="30"/>
      <c r="EB80" s="49" t="str">
        <f t="shared" si="94"/>
        <v/>
      </c>
      <c r="EC80" s="51"/>
      <c r="EE80" s="49" t="str">
        <f t="shared" si="95"/>
        <v/>
      </c>
      <c r="EF80" s="51"/>
      <c r="EG80" s="30"/>
      <c r="EH80" s="49" t="str">
        <f t="shared" si="58"/>
        <v/>
      </c>
      <c r="EI80" s="201"/>
      <c r="EK80" s="49" t="str">
        <f t="shared" si="85"/>
        <v/>
      </c>
      <c r="EL80" s="171"/>
      <c r="EM80" s="7"/>
      <c r="EO80" s="30"/>
      <c r="EP80" s="48" t="str">
        <f t="shared" si="111"/>
        <v/>
      </c>
      <c r="ER80" s="2"/>
      <c r="ES80" s="48" t="str">
        <f t="shared" si="112"/>
        <v/>
      </c>
      <c r="EU80" s="30"/>
      <c r="EV80" s="49" t="str">
        <f t="shared" si="96"/>
        <v/>
      </c>
      <c r="EW80" s="48"/>
      <c r="EY80" s="49" t="str">
        <f t="shared" si="97"/>
        <v/>
      </c>
      <c r="EZ80" s="48"/>
      <c r="FA80" s="30"/>
      <c r="FB80" s="49" t="str">
        <f t="shared" si="73"/>
        <v/>
      </c>
      <c r="FC80" s="30"/>
      <c r="FE80" s="49" t="str">
        <f t="shared" si="79"/>
        <v/>
      </c>
      <c r="FF80" s="49"/>
      <c r="FG80" s="7"/>
      <c r="FI80" s="30">
        <v>14429</v>
      </c>
      <c r="FJ80" s="48">
        <v>4.0000000000000002E-4</v>
      </c>
      <c r="FK80" s="48"/>
      <c r="FL80" s="2">
        <v>0</v>
      </c>
      <c r="FM80" s="48">
        <v>0</v>
      </c>
      <c r="FN80" s="48"/>
      <c r="FO80" s="30"/>
      <c r="FP80" s="49"/>
      <c r="FQ80" s="49"/>
      <c r="FT80" s="50"/>
      <c r="FU80" s="30"/>
      <c r="FV80" s="49"/>
      <c r="FW80" s="49"/>
      <c r="FX80" s="11">
        <v>14429</v>
      </c>
      <c r="FY80" s="49">
        <v>0.21740000000000001</v>
      </c>
      <c r="FZ80" s="49"/>
      <c r="GA80" s="7"/>
      <c r="GI80" s="52"/>
      <c r="GN80" s="50"/>
      <c r="GU80" s="7"/>
      <c r="HC80" s="52"/>
      <c r="HH80" s="50"/>
      <c r="HO80" s="7"/>
      <c r="HW80" s="52"/>
      <c r="IB80" s="50"/>
      <c r="II80" s="7"/>
      <c r="IQ80" s="52"/>
      <c r="IV80" s="50"/>
    </row>
    <row r="81" spans="1:256" ht="13.5" customHeight="1" x14ac:dyDescent="0.2">
      <c r="A81" s="47" t="s">
        <v>1503</v>
      </c>
      <c r="B81" s="2" t="s">
        <v>2318</v>
      </c>
      <c r="C81" s="7" t="s">
        <v>1694</v>
      </c>
      <c r="D81" s="4"/>
      <c r="E81" s="30"/>
      <c r="F81" s="48" t="str">
        <f t="shared" si="100"/>
        <v/>
      </c>
      <c r="G81" s="48" t="str">
        <f t="shared" si="98"/>
        <v/>
      </c>
      <c r="I81" s="48" t="str">
        <f t="shared" si="101"/>
        <v/>
      </c>
      <c r="J81" s="49" t="s">
        <v>286</v>
      </c>
      <c r="K81" s="30"/>
      <c r="L81" s="49"/>
      <c r="M81" s="49"/>
      <c r="N81" s="4"/>
      <c r="O81" s="4"/>
      <c r="P81" s="50"/>
      <c r="Q81" s="30"/>
      <c r="R81" s="49"/>
      <c r="S81" s="49"/>
      <c r="T81" s="4"/>
      <c r="U81" s="49"/>
      <c r="V81" s="49"/>
      <c r="W81" s="7" t="s">
        <v>1709</v>
      </c>
      <c r="X81" s="4"/>
      <c r="Y81" s="4">
        <v>41404</v>
      </c>
      <c r="Z81" s="48">
        <f t="shared" si="102"/>
        <v>1E-3</v>
      </c>
      <c r="AA81" s="48"/>
      <c r="AB81" s="2">
        <v>1</v>
      </c>
      <c r="AC81" s="48">
        <f t="shared" si="103"/>
        <v>2E-3</v>
      </c>
      <c r="AD81" s="48"/>
      <c r="AE81" s="30"/>
      <c r="AF81" s="49"/>
      <c r="AG81" s="49"/>
      <c r="AH81" s="4"/>
      <c r="AI81" s="4"/>
      <c r="AJ81" s="50"/>
      <c r="AK81" s="30"/>
      <c r="AL81" s="4"/>
      <c r="AM81" s="49"/>
      <c r="AN81" s="4"/>
      <c r="AO81" s="49"/>
      <c r="AP81" s="49"/>
      <c r="AQ81" s="7" t="s">
        <v>1709</v>
      </c>
      <c r="AS81" s="4">
        <v>0</v>
      </c>
      <c r="AT81" s="48">
        <v>0</v>
      </c>
      <c r="AU81" s="49"/>
      <c r="AV81" s="159">
        <f>BB81+BH81</f>
        <v>1</v>
      </c>
      <c r="AW81" s="48">
        <f t="shared" si="86"/>
        <v>2E-3</v>
      </c>
      <c r="AX81" s="48"/>
      <c r="AY81" s="26">
        <v>43700</v>
      </c>
      <c r="AZ81" s="48">
        <v>1.1349423612899158E-3</v>
      </c>
      <c r="BA81" s="49">
        <v>0</v>
      </c>
      <c r="BB81" s="2">
        <v>1</v>
      </c>
      <c r="BC81" s="48">
        <f t="shared" si="104"/>
        <v>2E-3</v>
      </c>
      <c r="BD81" s="49">
        <v>0</v>
      </c>
      <c r="BE81" s="7">
        <v>0</v>
      </c>
      <c r="BF81" s="48">
        <v>0</v>
      </c>
      <c r="BG81" s="49">
        <v>0</v>
      </c>
      <c r="BH81" s="2">
        <v>0</v>
      </c>
      <c r="BI81" s="48">
        <f t="shared" si="106"/>
        <v>0</v>
      </c>
      <c r="BJ81" s="49">
        <v>0</v>
      </c>
      <c r="BK81" s="48" t="s">
        <v>1733</v>
      </c>
      <c r="BL81" s="4"/>
      <c r="BM81" s="30">
        <v>0</v>
      </c>
      <c r="BN81" s="49">
        <v>0</v>
      </c>
      <c r="BO81" s="48"/>
      <c r="BP81" s="159">
        <f>BV81+CB81</f>
        <v>1</v>
      </c>
      <c r="BQ81" s="48">
        <f t="shared" si="107"/>
        <v>2E-3</v>
      </c>
      <c r="BR81" s="48"/>
      <c r="BS81" s="26">
        <v>37431</v>
      </c>
      <c r="BT81" s="48">
        <f t="shared" si="88"/>
        <v>1E-3</v>
      </c>
      <c r="BU81" s="49">
        <v>0</v>
      </c>
      <c r="BV81" s="172">
        <v>1</v>
      </c>
      <c r="BW81" s="48">
        <f t="shared" si="89"/>
        <v>2E-3</v>
      </c>
      <c r="BX81" s="49">
        <v>0</v>
      </c>
      <c r="BY81" s="30">
        <v>0</v>
      </c>
      <c r="BZ81" s="49">
        <f t="shared" si="108"/>
        <v>0</v>
      </c>
      <c r="CA81" s="49">
        <v>0</v>
      </c>
      <c r="CB81" s="4">
        <v>0</v>
      </c>
      <c r="CC81" s="48">
        <f t="shared" si="78"/>
        <v>0</v>
      </c>
      <c r="CD81" s="49">
        <v>0</v>
      </c>
      <c r="CE81" s="30" t="s">
        <v>1733</v>
      </c>
      <c r="CF81" s="4"/>
      <c r="CG81" s="4">
        <v>0</v>
      </c>
      <c r="CH81" s="49">
        <f t="shared" si="72"/>
        <v>0</v>
      </c>
      <c r="CI81" s="49"/>
      <c r="CJ81" s="159">
        <f>CP81+CV81</f>
        <v>1</v>
      </c>
      <c r="CK81" s="49">
        <f>CJ81/SUM(CJ$11:CJ$100)</f>
        <v>1.5873015873015873E-3</v>
      </c>
      <c r="CL81" s="48"/>
      <c r="CM81" s="26">
        <v>25577</v>
      </c>
      <c r="CN81" s="49">
        <f>CM81/SUM(CM$11:CM$100)</f>
        <v>6.8645202639151326E-4</v>
      </c>
      <c r="CO81" s="49">
        <v>0</v>
      </c>
      <c r="CP81" s="4">
        <v>1</v>
      </c>
      <c r="CQ81" s="49">
        <f>CP81/SUM(CP$11:CP$100)</f>
        <v>2.1052631578947368E-3</v>
      </c>
      <c r="CR81" s="49">
        <v>0</v>
      </c>
      <c r="CS81" s="4">
        <v>0</v>
      </c>
      <c r="CT81" s="49">
        <f>CS81/SUM(CS$11:CS$100)</f>
        <v>0</v>
      </c>
      <c r="CU81" s="49">
        <v>0</v>
      </c>
      <c r="CV81" s="4">
        <v>0</v>
      </c>
      <c r="CW81" s="49">
        <f>CV81/SUM(CV$11:CV$100)</f>
        <v>0</v>
      </c>
      <c r="CX81" s="49">
        <v>0</v>
      </c>
      <c r="CY81" s="7"/>
      <c r="CZ81" s="4"/>
      <c r="DA81" s="30"/>
      <c r="DB81" s="48" t="str">
        <f t="shared" si="109"/>
        <v/>
      </c>
      <c r="DC81" s="48"/>
      <c r="DE81" s="48" t="str">
        <f t="shared" si="110"/>
        <v/>
      </c>
      <c r="DF81" s="48"/>
      <c r="DG81" s="4"/>
      <c r="DH81" s="49" t="str">
        <f t="shared" si="91"/>
        <v/>
      </c>
      <c r="DI81" s="49"/>
      <c r="DJ81" s="4"/>
      <c r="DK81" s="49" t="str">
        <f t="shared" si="92"/>
        <v/>
      </c>
      <c r="DL81" s="49"/>
      <c r="DM81" s="30"/>
      <c r="DN81" s="49" t="str">
        <f>IF(DM81="","",DM81/SUM(DM$11:DM$100))</f>
        <v/>
      </c>
      <c r="DO81" s="4"/>
      <c r="DP81" s="4"/>
      <c r="DQ81" s="49" t="str">
        <f t="shared" si="83"/>
        <v/>
      </c>
      <c r="DR81" s="4"/>
      <c r="DS81" s="7"/>
      <c r="DT81" s="4"/>
      <c r="DU81" s="30"/>
      <c r="DV81" s="48" t="str">
        <f t="shared" si="93"/>
        <v/>
      </c>
      <c r="DW81" s="48"/>
      <c r="DY81" s="48" t="str">
        <f t="shared" si="99"/>
        <v/>
      </c>
      <c r="DZ81" s="48"/>
      <c r="EA81" s="30"/>
      <c r="EB81" s="49" t="str">
        <f t="shared" si="94"/>
        <v/>
      </c>
      <c r="EC81" s="51"/>
      <c r="ED81" s="4"/>
      <c r="EE81" s="49" t="str">
        <f t="shared" si="95"/>
        <v/>
      </c>
      <c r="EF81" s="51"/>
      <c r="EG81" s="30"/>
      <c r="EH81" s="49" t="str">
        <f t="shared" si="58"/>
        <v/>
      </c>
      <c r="EI81" s="201"/>
      <c r="EJ81" s="4"/>
      <c r="EK81" s="49" t="str">
        <f t="shared" si="85"/>
        <v/>
      </c>
      <c r="EL81" s="171"/>
      <c r="EM81" s="7" t="s">
        <v>1782</v>
      </c>
      <c r="EN81" s="4"/>
      <c r="EO81" s="30">
        <v>0</v>
      </c>
      <c r="EP81" s="48">
        <v>0</v>
      </c>
      <c r="EQ81" s="30">
        <f>EO81-DU81</f>
        <v>0</v>
      </c>
      <c r="ER81" s="2">
        <v>0</v>
      </c>
      <c r="ES81" s="48">
        <f t="shared" si="112"/>
        <v>0</v>
      </c>
      <c r="ET81" s="4">
        <f>ER81-DX81</f>
        <v>0</v>
      </c>
      <c r="EU81" s="30">
        <v>0</v>
      </c>
      <c r="EV81" s="49">
        <f t="shared" si="96"/>
        <v>0</v>
      </c>
      <c r="EW81" s="49">
        <v>0</v>
      </c>
      <c r="EX81" s="4">
        <v>0</v>
      </c>
      <c r="EY81" s="49">
        <f t="shared" si="97"/>
        <v>0</v>
      </c>
      <c r="EZ81" s="48">
        <v>0</v>
      </c>
      <c r="FA81" s="30">
        <v>0</v>
      </c>
      <c r="FB81" s="49">
        <f t="shared" si="73"/>
        <v>0</v>
      </c>
      <c r="FC81" s="30">
        <v>0</v>
      </c>
      <c r="FD81" s="4">
        <v>18376</v>
      </c>
      <c r="FE81" s="49">
        <f t="shared" si="79"/>
        <v>0.25368601247998235</v>
      </c>
      <c r="FF81" s="203">
        <v>1</v>
      </c>
      <c r="FG81" s="7"/>
      <c r="FH81" s="4"/>
      <c r="FI81" s="30"/>
      <c r="FJ81" s="48"/>
      <c r="FK81" s="48"/>
      <c r="FM81" s="48"/>
      <c r="FN81" s="48"/>
      <c r="FO81" s="30"/>
      <c r="FP81" s="49"/>
      <c r="FQ81" s="49"/>
      <c r="FR81" s="4"/>
      <c r="FS81" s="4"/>
      <c r="FT81" s="50"/>
      <c r="FU81" s="30"/>
      <c r="FV81" s="49"/>
      <c r="FW81" s="49"/>
      <c r="FX81" s="4"/>
      <c r="FY81" s="49"/>
      <c r="FZ81" s="49"/>
      <c r="GA81" s="20"/>
      <c r="GI81" s="57"/>
      <c r="GN81" s="58"/>
      <c r="GU81" s="20"/>
      <c r="HC81" s="57"/>
      <c r="HH81" s="58"/>
      <c r="HO81" s="20"/>
      <c r="HW81" s="57"/>
      <c r="IB81" s="58"/>
      <c r="II81" s="20"/>
      <c r="IQ81" s="57"/>
      <c r="IV81" s="58"/>
    </row>
    <row r="82" spans="1:256" ht="13.5" customHeight="1" x14ac:dyDescent="0.2">
      <c r="A82" s="47" t="s">
        <v>1501</v>
      </c>
      <c r="B82" s="2" t="s">
        <v>2319</v>
      </c>
      <c r="C82" s="7" t="s">
        <v>1695</v>
      </c>
      <c r="D82" s="4"/>
      <c r="E82" s="30"/>
      <c r="F82" s="48" t="str">
        <f t="shared" si="100"/>
        <v/>
      </c>
      <c r="G82" s="48" t="str">
        <f t="shared" si="98"/>
        <v/>
      </c>
      <c r="I82" s="48" t="str">
        <f t="shared" si="101"/>
        <v/>
      </c>
      <c r="J82" s="49" t="s">
        <v>286</v>
      </c>
      <c r="K82" s="30"/>
      <c r="L82" s="49"/>
      <c r="M82" s="49"/>
      <c r="N82" s="4"/>
      <c r="O82" s="4"/>
      <c r="P82" s="50"/>
      <c r="Q82" s="30"/>
      <c r="R82" s="49"/>
      <c r="S82" s="49"/>
      <c r="T82" s="4"/>
      <c r="U82" s="49"/>
      <c r="V82" s="49"/>
      <c r="W82" s="7"/>
      <c r="X82" s="4"/>
      <c r="Y82" s="4"/>
      <c r="Z82" s="48" t="str">
        <f t="shared" si="102"/>
        <v/>
      </c>
      <c r="AA82" s="48"/>
      <c r="AC82" s="48" t="str">
        <f t="shared" si="103"/>
        <v/>
      </c>
      <c r="AD82" s="48"/>
      <c r="AE82" s="30"/>
      <c r="AF82" s="49"/>
      <c r="AG82" s="49"/>
      <c r="AH82" s="4"/>
      <c r="AI82" s="4"/>
      <c r="AJ82" s="50"/>
      <c r="AK82" s="30"/>
      <c r="AL82" s="4"/>
      <c r="AM82" s="49"/>
      <c r="AN82" s="4"/>
      <c r="AO82" s="49"/>
      <c r="AP82" s="49"/>
      <c r="AQ82" s="7"/>
      <c r="AS82" s="4"/>
      <c r="AT82" s="48" t="s">
        <v>286</v>
      </c>
      <c r="AU82" s="48"/>
      <c r="AW82" s="48" t="str">
        <f t="shared" si="86"/>
        <v/>
      </c>
      <c r="AX82" s="48"/>
      <c r="AY82" s="26"/>
      <c r="AZ82" s="48" t="str">
        <f>IF(AY82="","",ROUND(AY82/AQ$7,3))</f>
        <v/>
      </c>
      <c r="BA82" s="48"/>
      <c r="BC82" s="48" t="str">
        <f t="shared" si="104"/>
        <v/>
      </c>
      <c r="BD82" s="4"/>
      <c r="BE82" s="7"/>
      <c r="BF82" s="48" t="str">
        <f t="shared" ref="BF82:BF95" si="113">IF(BE82="","",ROUND(BE82/AQ$7,3))</f>
        <v/>
      </c>
      <c r="BG82" s="4"/>
      <c r="BI82" s="48" t="str">
        <f t="shared" si="106"/>
        <v/>
      </c>
      <c r="BJ82" s="50"/>
      <c r="BK82" s="48"/>
      <c r="BM82" s="30"/>
      <c r="BN82" s="49" t="str">
        <f>IF(BM82="","",BM82/BK$7)</f>
        <v/>
      </c>
      <c r="BO82" s="48"/>
      <c r="BQ82" s="48" t="str">
        <f t="shared" si="107"/>
        <v/>
      </c>
      <c r="BR82" s="48"/>
      <c r="BS82" s="26"/>
      <c r="BT82" s="48" t="str">
        <f t="shared" si="88"/>
        <v/>
      </c>
      <c r="BU82" s="50"/>
      <c r="BV82" s="172"/>
      <c r="BW82" s="48" t="str">
        <f t="shared" si="89"/>
        <v/>
      </c>
      <c r="BX82" s="50"/>
      <c r="BY82" s="30"/>
      <c r="BZ82" s="49" t="str">
        <f t="shared" si="108"/>
        <v/>
      </c>
      <c r="CA82" s="50"/>
      <c r="CB82" s="4"/>
      <c r="CC82" s="48" t="str">
        <f t="shared" si="78"/>
        <v/>
      </c>
      <c r="CD82" s="50"/>
      <c r="CE82" s="30"/>
      <c r="CF82" s="4"/>
      <c r="CG82" s="4"/>
      <c r="CH82" s="49" t="str">
        <f t="shared" si="72"/>
        <v/>
      </c>
      <c r="CI82" s="48"/>
      <c r="CK82" s="48" t="str">
        <f>IF(CJ82="","",ROUND(CJ82/CE$3,3))</f>
        <v/>
      </c>
      <c r="CL82" s="48"/>
      <c r="CM82" s="26"/>
      <c r="CN82" s="49"/>
      <c r="CO82" s="49"/>
      <c r="CP82" s="4"/>
      <c r="CQ82" s="49"/>
      <c r="CR82" s="49"/>
      <c r="CS82" s="4"/>
      <c r="CT82" s="49"/>
      <c r="CU82" s="49"/>
      <c r="CV82" s="4"/>
      <c r="CW82" s="49"/>
      <c r="CX82" s="49"/>
      <c r="CY82" s="7" t="s">
        <v>1767</v>
      </c>
      <c r="CZ82" s="4"/>
      <c r="DA82" s="30">
        <f>DG82+DM82+DO82</f>
        <v>0</v>
      </c>
      <c r="DB82" s="48">
        <f t="shared" si="109"/>
        <v>0</v>
      </c>
      <c r="DC82" s="49"/>
      <c r="DD82" s="159">
        <f>DJ82+DO82+DR82</f>
        <v>1</v>
      </c>
      <c r="DE82" s="48">
        <f t="shared" si="110"/>
        <v>2E-3</v>
      </c>
      <c r="DF82" s="48"/>
      <c r="DG82" s="4">
        <v>0</v>
      </c>
      <c r="DH82" s="49">
        <v>0</v>
      </c>
      <c r="DI82" s="49">
        <v>0</v>
      </c>
      <c r="DJ82" s="4">
        <v>0</v>
      </c>
      <c r="DK82" s="49">
        <f t="shared" si="92"/>
        <v>0</v>
      </c>
      <c r="DL82" s="49">
        <v>0</v>
      </c>
      <c r="DM82" s="30">
        <v>0</v>
      </c>
      <c r="DN82" s="49">
        <v>0</v>
      </c>
      <c r="DO82" s="159">
        <v>0</v>
      </c>
      <c r="DP82" s="4">
        <v>34168</v>
      </c>
      <c r="DQ82" s="49">
        <f t="shared" si="83"/>
        <v>0.4343702724348788</v>
      </c>
      <c r="DR82" s="4">
        <v>1</v>
      </c>
      <c r="DS82" s="7" t="s">
        <v>1695</v>
      </c>
      <c r="DT82" s="4"/>
      <c r="DU82" s="30">
        <f t="shared" ref="DU82:DU93" si="114">IF((EA82+EG82+EJ82)=0,"",EA82+EG82+EJ82)</f>
        <v>29314</v>
      </c>
      <c r="DV82" s="48">
        <f t="shared" si="93"/>
        <v>1E-3</v>
      </c>
      <c r="DW82" s="48"/>
      <c r="DX82" s="159">
        <f>ED82+EI82+EL82</f>
        <v>1</v>
      </c>
      <c r="DY82" s="48">
        <f t="shared" si="99"/>
        <v>2E-3</v>
      </c>
      <c r="DZ82" s="48"/>
      <c r="EA82" s="30">
        <v>0</v>
      </c>
      <c r="EB82" s="49">
        <f t="shared" si="94"/>
        <v>0</v>
      </c>
      <c r="EC82" s="49">
        <v>0</v>
      </c>
      <c r="ED82" s="4">
        <v>0</v>
      </c>
      <c r="EE82" s="49">
        <f t="shared" si="95"/>
        <v>0</v>
      </c>
      <c r="EF82" s="49">
        <v>0</v>
      </c>
      <c r="EG82" s="30">
        <v>0</v>
      </c>
      <c r="EH82" s="49">
        <v>0</v>
      </c>
      <c r="EI82" s="201">
        <v>0</v>
      </c>
      <c r="EJ82" s="4">
        <v>29314</v>
      </c>
      <c r="EK82" s="49">
        <f t="shared" si="85"/>
        <v>0.39117148614206221</v>
      </c>
      <c r="EL82" s="171">
        <v>1</v>
      </c>
      <c r="EM82" s="7"/>
      <c r="EN82" s="4"/>
      <c r="EO82" s="30"/>
      <c r="EP82" s="48" t="str">
        <f>IF(EO82="","",ROUND(EO82/EM$7,3))</f>
        <v/>
      </c>
      <c r="ES82" s="48" t="str">
        <f t="shared" si="112"/>
        <v/>
      </c>
      <c r="EU82" s="30"/>
      <c r="EV82" s="49" t="str">
        <f t="shared" si="96"/>
        <v/>
      </c>
      <c r="EW82" s="48"/>
      <c r="EX82" s="4"/>
      <c r="EY82" s="49" t="str">
        <f t="shared" si="97"/>
        <v/>
      </c>
      <c r="EZ82" s="48"/>
      <c r="FA82" s="30"/>
      <c r="FB82" s="49" t="str">
        <f t="shared" si="73"/>
        <v/>
      </c>
      <c r="FC82" s="30"/>
      <c r="FD82" s="4"/>
      <c r="FE82" s="49" t="str">
        <f t="shared" si="79"/>
        <v/>
      </c>
      <c r="FF82" s="49"/>
      <c r="FG82" s="7"/>
      <c r="FH82" s="4"/>
      <c r="FI82" s="30"/>
      <c r="FJ82" s="48"/>
      <c r="FK82" s="48"/>
      <c r="FM82" s="48"/>
      <c r="FN82" s="48"/>
      <c r="FO82" s="30"/>
      <c r="FP82" s="49"/>
      <c r="FQ82" s="49"/>
      <c r="FR82" s="4"/>
      <c r="FS82" s="4"/>
      <c r="FT82" s="50"/>
      <c r="FU82" s="30"/>
      <c r="FV82" s="49"/>
      <c r="FW82" s="49"/>
      <c r="FX82" s="4"/>
      <c r="FY82" s="49"/>
      <c r="FZ82" s="49"/>
      <c r="GA82" s="20"/>
      <c r="GI82" s="57"/>
      <c r="GN82" s="58"/>
      <c r="GU82" s="20"/>
      <c r="HC82" s="57"/>
      <c r="HH82" s="58"/>
      <c r="HO82" s="20"/>
      <c r="HW82" s="57"/>
      <c r="IB82" s="58"/>
      <c r="II82" s="20"/>
      <c r="IQ82" s="57"/>
      <c r="IV82" s="58"/>
    </row>
    <row r="83" spans="1:256" ht="13.5" customHeight="1" x14ac:dyDescent="0.2">
      <c r="A83" s="47" t="s">
        <v>1502</v>
      </c>
      <c r="B83" s="2" t="s">
        <v>2320</v>
      </c>
      <c r="D83" s="4"/>
      <c r="E83" s="30"/>
      <c r="F83" s="48" t="str">
        <f t="shared" si="100"/>
        <v/>
      </c>
      <c r="G83" s="48" t="str">
        <f t="shared" si="98"/>
        <v/>
      </c>
      <c r="I83" s="48" t="str">
        <f t="shared" si="101"/>
        <v/>
      </c>
      <c r="J83" s="49" t="s">
        <v>286</v>
      </c>
      <c r="K83" s="30"/>
      <c r="L83" s="49"/>
      <c r="M83" s="49"/>
      <c r="N83" s="4"/>
      <c r="O83" s="4"/>
      <c r="P83" s="50"/>
      <c r="Q83" s="30"/>
      <c r="R83" s="49"/>
      <c r="S83" s="49"/>
      <c r="T83" s="4"/>
      <c r="U83" s="49"/>
      <c r="V83" s="49"/>
      <c r="W83" s="7"/>
      <c r="X83" s="4"/>
      <c r="Y83" s="4"/>
      <c r="Z83" s="48" t="str">
        <f t="shared" si="102"/>
        <v/>
      </c>
      <c r="AA83" s="48"/>
      <c r="AC83" s="48" t="str">
        <f t="shared" si="103"/>
        <v/>
      </c>
      <c r="AD83" s="48"/>
      <c r="AE83" s="30"/>
      <c r="AF83" s="49"/>
      <c r="AG83" s="49"/>
      <c r="AH83" s="4"/>
      <c r="AI83" s="4"/>
      <c r="AJ83" s="50"/>
      <c r="AK83" s="30"/>
      <c r="AL83" s="4"/>
      <c r="AM83" s="49"/>
      <c r="AN83" s="4"/>
      <c r="AO83" s="49"/>
      <c r="AP83" s="49"/>
      <c r="AQ83" s="7"/>
      <c r="AS83" s="4"/>
      <c r="AT83" s="48" t="s">
        <v>286</v>
      </c>
      <c r="AU83" s="48"/>
      <c r="AW83" s="48" t="str">
        <f t="shared" si="86"/>
        <v/>
      </c>
      <c r="AX83" s="48"/>
      <c r="AY83" s="26"/>
      <c r="AZ83" s="48" t="str">
        <f>IF(AY83="","",ROUND(AY83/AQ$7,3))</f>
        <v/>
      </c>
      <c r="BA83" s="48"/>
      <c r="BC83" s="48" t="str">
        <f t="shared" si="104"/>
        <v/>
      </c>
      <c r="BD83" s="4"/>
      <c r="BE83" s="7"/>
      <c r="BF83" s="48" t="str">
        <f t="shared" si="113"/>
        <v/>
      </c>
      <c r="BG83" s="4"/>
      <c r="BI83" s="48" t="str">
        <f t="shared" si="106"/>
        <v/>
      </c>
      <c r="BJ83" s="50"/>
      <c r="BK83" s="48" t="s">
        <v>1734</v>
      </c>
      <c r="BM83" s="30">
        <v>0</v>
      </c>
      <c r="BN83" s="49">
        <v>0</v>
      </c>
      <c r="BO83" s="48"/>
      <c r="BP83" s="159">
        <f>BV83+CB83</f>
        <v>1</v>
      </c>
      <c r="BQ83" s="48">
        <f t="shared" si="107"/>
        <v>2E-3</v>
      </c>
      <c r="BR83" s="48"/>
      <c r="BS83" s="26">
        <v>33326</v>
      </c>
      <c r="BT83" s="48">
        <f t="shared" si="88"/>
        <v>1E-3</v>
      </c>
      <c r="BU83" s="49">
        <v>0</v>
      </c>
      <c r="BV83" s="172">
        <v>1</v>
      </c>
      <c r="BW83" s="48">
        <f t="shared" si="89"/>
        <v>2E-3</v>
      </c>
      <c r="BX83" s="49">
        <v>0</v>
      </c>
      <c r="BY83" s="30">
        <v>0</v>
      </c>
      <c r="BZ83" s="49">
        <f t="shared" si="108"/>
        <v>0</v>
      </c>
      <c r="CA83" s="49">
        <v>0</v>
      </c>
      <c r="CB83" s="4">
        <v>0</v>
      </c>
      <c r="CC83" s="48">
        <f t="shared" si="78"/>
        <v>0</v>
      </c>
      <c r="CD83" s="49">
        <v>0</v>
      </c>
      <c r="CE83" s="30"/>
      <c r="CF83" s="4"/>
      <c r="CG83" s="4"/>
      <c r="CH83" s="49" t="str">
        <f t="shared" ref="CH83:CH96" si="115">IF(CG83="","",CG83/SUM(CG$11:CG$100))</f>
        <v/>
      </c>
      <c r="CI83" s="48"/>
      <c r="CK83" s="48" t="str">
        <f>IF(CJ83="","",ROUND(CJ83/CE$3,3))</f>
        <v/>
      </c>
      <c r="CL83" s="48"/>
      <c r="CM83" s="26"/>
      <c r="CN83" s="49"/>
      <c r="CO83" s="49"/>
      <c r="CP83" s="4"/>
      <c r="CQ83" s="49"/>
      <c r="CR83" s="49"/>
      <c r="CS83" s="4"/>
      <c r="CT83" s="49"/>
      <c r="CU83" s="49"/>
      <c r="CV83" s="4"/>
      <c r="CW83" s="49"/>
      <c r="CX83" s="49"/>
      <c r="CY83" s="7"/>
      <c r="CZ83" s="4"/>
      <c r="DA83" s="30"/>
      <c r="DB83" s="48" t="str">
        <f t="shared" si="109"/>
        <v/>
      </c>
      <c r="DC83" s="48"/>
      <c r="DE83" s="48" t="str">
        <f t="shared" si="110"/>
        <v/>
      </c>
      <c r="DF83" s="48"/>
      <c r="DG83" s="4"/>
      <c r="DH83" s="49" t="str">
        <f t="shared" ref="DH83:DH96" si="116">IF(DG83="","",DG83/SUM(DG$11:DG$100))</f>
        <v/>
      </c>
      <c r="DI83" s="49"/>
      <c r="DJ83" s="4"/>
      <c r="DK83" s="49" t="str">
        <f t="shared" si="92"/>
        <v/>
      </c>
      <c r="DL83" s="49"/>
      <c r="DM83" s="30"/>
      <c r="DN83" s="49" t="str">
        <f t="shared" ref="DN83:DN93" si="117">IF(DM83="","",DM83/SUM(DM$11:DM$100))</f>
        <v/>
      </c>
      <c r="DO83" s="4"/>
      <c r="DP83" s="4"/>
      <c r="DQ83" s="49" t="str">
        <f t="shared" si="83"/>
        <v/>
      </c>
      <c r="DR83" s="4"/>
      <c r="DS83" s="7"/>
      <c r="DT83" s="4"/>
      <c r="DU83" s="30"/>
      <c r="DV83" s="48" t="str">
        <f t="shared" si="93"/>
        <v/>
      </c>
      <c r="DW83" s="48"/>
      <c r="DY83" s="48" t="str">
        <f t="shared" si="99"/>
        <v/>
      </c>
      <c r="DZ83" s="48"/>
      <c r="EA83" s="30"/>
      <c r="EB83" s="49" t="str">
        <f t="shared" si="94"/>
        <v/>
      </c>
      <c r="EC83" s="51"/>
      <c r="ED83" s="4"/>
      <c r="EE83" s="49" t="str">
        <f t="shared" si="95"/>
        <v/>
      </c>
      <c r="EF83" s="51"/>
      <c r="EG83" s="30"/>
      <c r="EH83" s="49" t="str">
        <f t="shared" ref="EH83:EH96" si="118">IF(EG83="","",EG83/SUM(EG$11:EG$100))</f>
        <v/>
      </c>
      <c r="EI83" s="201"/>
      <c r="EJ83" s="4"/>
      <c r="EK83" s="49" t="str">
        <f t="shared" si="85"/>
        <v/>
      </c>
      <c r="EL83" s="171"/>
      <c r="EM83" s="7"/>
      <c r="EN83" s="4"/>
      <c r="EO83" s="30"/>
      <c r="EP83" s="48" t="str">
        <f>IF(EO83="","",ROUND(EO83/EM$7,3))</f>
        <v/>
      </c>
      <c r="ES83" s="48" t="str">
        <f t="shared" si="112"/>
        <v/>
      </c>
      <c r="EU83" s="30"/>
      <c r="EV83" s="49" t="str">
        <f t="shared" si="96"/>
        <v/>
      </c>
      <c r="EW83" s="48"/>
      <c r="EX83" s="4"/>
      <c r="EY83" s="49" t="str">
        <f t="shared" si="97"/>
        <v/>
      </c>
      <c r="EZ83" s="48"/>
      <c r="FA83" s="30"/>
      <c r="FB83" s="49" t="str">
        <f t="shared" si="73"/>
        <v/>
      </c>
      <c r="FC83" s="30"/>
      <c r="FD83" s="4"/>
      <c r="FE83" s="49" t="str">
        <f t="shared" si="79"/>
        <v/>
      </c>
      <c r="FF83" s="49"/>
      <c r="FG83" s="7"/>
      <c r="FH83" s="4"/>
      <c r="FI83" s="30"/>
      <c r="FJ83" s="48"/>
      <c r="FK83" s="48"/>
      <c r="FM83" s="48"/>
      <c r="FN83" s="48"/>
      <c r="FO83" s="30"/>
      <c r="FP83" s="49"/>
      <c r="FQ83" s="49"/>
      <c r="FR83" s="4"/>
      <c r="FS83" s="4"/>
      <c r="FT83" s="50"/>
      <c r="FU83" s="30"/>
      <c r="FV83" s="49"/>
      <c r="FW83" s="49"/>
      <c r="FX83" s="4"/>
      <c r="FY83" s="49"/>
      <c r="FZ83" s="49"/>
      <c r="GA83" s="20"/>
      <c r="GI83" s="57"/>
      <c r="GN83" s="58"/>
      <c r="GU83" s="20"/>
      <c r="HC83" s="57"/>
      <c r="HH83" s="58"/>
      <c r="HO83" s="20"/>
      <c r="HW83" s="57"/>
      <c r="IB83" s="58"/>
      <c r="II83" s="20"/>
      <c r="IQ83" s="57"/>
      <c r="IV83" s="58"/>
    </row>
    <row r="84" spans="1:256" ht="13.5" customHeight="1" x14ac:dyDescent="0.2">
      <c r="A84" s="47" t="s">
        <v>1506</v>
      </c>
      <c r="B84" s="2" t="s">
        <v>2321</v>
      </c>
      <c r="C84" s="7" t="s">
        <v>1696</v>
      </c>
      <c r="D84" s="4"/>
      <c r="E84" s="30"/>
      <c r="F84" s="48" t="str">
        <f t="shared" si="100"/>
        <v/>
      </c>
      <c r="G84" s="48" t="str">
        <f t="shared" si="98"/>
        <v/>
      </c>
      <c r="I84" s="48" t="str">
        <f t="shared" si="101"/>
        <v/>
      </c>
      <c r="J84" s="49" t="s">
        <v>286</v>
      </c>
      <c r="K84" s="30"/>
      <c r="L84" s="49"/>
      <c r="M84" s="49"/>
      <c r="N84" s="4"/>
      <c r="O84" s="4"/>
      <c r="P84" s="50"/>
      <c r="Q84" s="30"/>
      <c r="R84" s="49"/>
      <c r="S84" s="49"/>
      <c r="T84" s="4"/>
      <c r="U84" s="49"/>
      <c r="V84" s="49"/>
      <c r="W84" s="7"/>
      <c r="X84" s="4"/>
      <c r="Y84" s="4"/>
      <c r="Z84" s="48" t="str">
        <f t="shared" si="102"/>
        <v/>
      </c>
      <c r="AA84" s="48"/>
      <c r="AC84" s="48" t="str">
        <f t="shared" si="103"/>
        <v/>
      </c>
      <c r="AD84" s="48"/>
      <c r="AE84" s="30"/>
      <c r="AF84" s="49"/>
      <c r="AG84" s="49"/>
      <c r="AH84" s="4"/>
      <c r="AI84" s="4"/>
      <c r="AJ84" s="50"/>
      <c r="AK84" s="30"/>
      <c r="AL84" s="4"/>
      <c r="AM84" s="49"/>
      <c r="AN84" s="4"/>
      <c r="AO84" s="49"/>
      <c r="AP84" s="49"/>
      <c r="AQ84" s="7" t="s">
        <v>1696</v>
      </c>
      <c r="AS84" s="4">
        <v>0</v>
      </c>
      <c r="AT84" s="48">
        <v>0</v>
      </c>
      <c r="AU84" s="49"/>
      <c r="AV84" s="159">
        <f>BB84+BH84</f>
        <v>164</v>
      </c>
      <c r="AW84" s="48">
        <f t="shared" si="86"/>
        <v>0.26</v>
      </c>
      <c r="AX84" s="48"/>
      <c r="AY84" s="26">
        <v>12632680</v>
      </c>
      <c r="AZ84" s="48">
        <v>0.32808612514004332</v>
      </c>
      <c r="BA84" s="49">
        <v>0</v>
      </c>
      <c r="BB84" s="2">
        <v>164</v>
      </c>
      <c r="BC84" s="48">
        <f t="shared" si="104"/>
        <v>0.34499999999999997</v>
      </c>
      <c r="BD84" s="49">
        <v>0</v>
      </c>
      <c r="BE84" s="7">
        <v>0</v>
      </c>
      <c r="BF84" s="48">
        <f t="shared" si="113"/>
        <v>0</v>
      </c>
      <c r="BG84" s="49">
        <v>0</v>
      </c>
      <c r="BH84" s="2">
        <v>0</v>
      </c>
      <c r="BI84" s="48">
        <f t="shared" si="106"/>
        <v>0</v>
      </c>
      <c r="BJ84" s="49">
        <v>0</v>
      </c>
      <c r="BK84" s="4"/>
      <c r="BM84" s="30"/>
      <c r="BN84" s="49" t="str">
        <f t="shared" ref="BN84:BN95" si="119">IF(BM84="","",BM84/BK$7)</f>
        <v/>
      </c>
      <c r="BO84" s="48"/>
      <c r="BQ84" s="48" t="str">
        <f t="shared" si="107"/>
        <v/>
      </c>
      <c r="BR84" s="48"/>
      <c r="BS84" s="26"/>
      <c r="BT84" s="48" t="str">
        <f t="shared" si="88"/>
        <v/>
      </c>
      <c r="BU84" s="50"/>
      <c r="BV84" s="172"/>
      <c r="BW84" s="48" t="str">
        <f t="shared" si="89"/>
        <v/>
      </c>
      <c r="BX84" s="50"/>
      <c r="BY84" s="30"/>
      <c r="BZ84" s="49" t="str">
        <f t="shared" si="108"/>
        <v/>
      </c>
      <c r="CA84" s="50"/>
      <c r="CB84" s="4"/>
      <c r="CC84" s="48" t="str">
        <f t="shared" si="78"/>
        <v/>
      </c>
      <c r="CD84" s="50"/>
      <c r="CE84" s="30"/>
      <c r="CF84" s="4"/>
      <c r="CG84" s="4"/>
      <c r="CH84" s="49" t="str">
        <f t="shared" si="115"/>
        <v/>
      </c>
      <c r="CI84" s="48"/>
      <c r="CK84" s="48" t="str">
        <f>IF(CJ84="","",ROUND(CJ84/CE$3,3))</f>
        <v/>
      </c>
      <c r="CL84" s="48"/>
      <c r="CM84" s="26"/>
      <c r="CN84" s="49"/>
      <c r="CO84" s="49"/>
      <c r="CP84" s="4"/>
      <c r="CQ84" s="49"/>
      <c r="CR84" s="49"/>
      <c r="CS84" s="4"/>
      <c r="CT84" s="49"/>
      <c r="CU84" s="49"/>
      <c r="CV84" s="4"/>
      <c r="CW84" s="49"/>
      <c r="CX84" s="49"/>
      <c r="CY84" s="7"/>
      <c r="CZ84" s="4"/>
      <c r="DA84" s="30"/>
      <c r="DB84" s="48" t="str">
        <f t="shared" si="109"/>
        <v/>
      </c>
      <c r="DC84" s="48"/>
      <c r="DE84" s="48" t="str">
        <f t="shared" si="110"/>
        <v/>
      </c>
      <c r="DF84" s="48"/>
      <c r="DG84" s="4"/>
      <c r="DH84" s="49" t="str">
        <f t="shared" si="116"/>
        <v/>
      </c>
      <c r="DI84" s="49"/>
      <c r="DJ84" s="4"/>
      <c r="DK84" s="49" t="str">
        <f t="shared" si="92"/>
        <v/>
      </c>
      <c r="DL84" s="49"/>
      <c r="DM84" s="30"/>
      <c r="DN84" s="49" t="str">
        <f t="shared" si="117"/>
        <v/>
      </c>
      <c r="DO84" s="4"/>
      <c r="DP84" s="4"/>
      <c r="DQ84" s="49" t="str">
        <f t="shared" si="83"/>
        <v/>
      </c>
      <c r="DR84" s="4"/>
      <c r="DS84" s="7"/>
      <c r="DT84" s="4"/>
      <c r="DU84" s="30"/>
      <c r="DV84" s="48" t="str">
        <f t="shared" si="93"/>
        <v/>
      </c>
      <c r="DW84" s="48"/>
      <c r="DY84" s="48" t="str">
        <f t="shared" si="99"/>
        <v/>
      </c>
      <c r="DZ84" s="48"/>
      <c r="EA84" s="30"/>
      <c r="EB84" s="49" t="str">
        <f t="shared" si="94"/>
        <v/>
      </c>
      <c r="EC84" s="51"/>
      <c r="ED84" s="4"/>
      <c r="EE84" s="49" t="str">
        <f t="shared" si="95"/>
        <v/>
      </c>
      <c r="EF84" s="51"/>
      <c r="EG84" s="30"/>
      <c r="EH84" s="49" t="str">
        <f t="shared" si="118"/>
        <v/>
      </c>
      <c r="EI84" s="201"/>
      <c r="EJ84" s="4"/>
      <c r="EK84" s="49" t="str">
        <f t="shared" si="85"/>
        <v/>
      </c>
      <c r="EL84" s="171"/>
      <c r="EM84" s="7"/>
      <c r="EN84" s="4"/>
      <c r="EO84" s="30"/>
      <c r="EP84" s="48" t="str">
        <f>IF(EO84="","",ROUND(EO84/EM$7,3))</f>
        <v/>
      </c>
      <c r="ES84" s="48" t="str">
        <f t="shared" si="112"/>
        <v/>
      </c>
      <c r="EU84" s="30"/>
      <c r="EV84" s="49" t="str">
        <f t="shared" si="96"/>
        <v/>
      </c>
      <c r="EW84" s="48"/>
      <c r="EX84" s="4"/>
      <c r="EY84" s="49" t="str">
        <f t="shared" si="97"/>
        <v/>
      </c>
      <c r="EZ84" s="48"/>
      <c r="FA84" s="30"/>
      <c r="FB84" s="49" t="str">
        <f t="shared" si="73"/>
        <v/>
      </c>
      <c r="FC84" s="30"/>
      <c r="FD84" s="4"/>
      <c r="FE84" s="49" t="str">
        <f t="shared" si="79"/>
        <v/>
      </c>
      <c r="FF84" s="49"/>
      <c r="FG84" s="7"/>
      <c r="FH84" s="4"/>
      <c r="FI84" s="30"/>
      <c r="FJ84" s="48"/>
      <c r="FK84" s="48"/>
      <c r="FM84" s="48"/>
      <c r="FN84" s="48"/>
      <c r="FO84" s="30"/>
      <c r="FP84" s="49"/>
      <c r="FQ84" s="49"/>
      <c r="FR84" s="4"/>
      <c r="FS84" s="4"/>
      <c r="FT84" s="50"/>
      <c r="FU84" s="30"/>
      <c r="FV84" s="49"/>
      <c r="FW84" s="49"/>
      <c r="FX84" s="4"/>
      <c r="FY84" s="49"/>
      <c r="FZ84" s="49"/>
      <c r="GA84" s="20"/>
      <c r="GI84" s="57"/>
      <c r="GN84" s="58"/>
      <c r="GU84" s="20"/>
      <c r="HC84" s="57"/>
      <c r="HH84" s="58"/>
      <c r="HO84" s="20"/>
      <c r="HW84" s="57"/>
      <c r="IB84" s="58"/>
      <c r="II84" s="20"/>
      <c r="IQ84" s="57"/>
      <c r="IV84" s="58"/>
    </row>
    <row r="85" spans="1:256" ht="13.5" customHeight="1" x14ac:dyDescent="0.2">
      <c r="A85" s="47" t="s">
        <v>1468</v>
      </c>
      <c r="B85" s="2" t="s">
        <v>2322</v>
      </c>
      <c r="C85" s="7" t="s">
        <v>1697</v>
      </c>
      <c r="D85" s="4"/>
      <c r="E85" s="30"/>
      <c r="F85" s="48" t="str">
        <f t="shared" si="100"/>
        <v/>
      </c>
      <c r="G85" s="48" t="str">
        <f t="shared" si="98"/>
        <v/>
      </c>
      <c r="I85" s="48" t="str">
        <f t="shared" si="101"/>
        <v/>
      </c>
      <c r="J85" s="49" t="s">
        <v>286</v>
      </c>
      <c r="K85" s="30"/>
      <c r="L85" s="49"/>
      <c r="M85" s="49"/>
      <c r="N85" s="4"/>
      <c r="O85" s="4"/>
      <c r="P85" s="50"/>
      <c r="Q85" s="30"/>
      <c r="R85" s="49"/>
      <c r="S85" s="49"/>
      <c r="T85" s="4"/>
      <c r="U85" s="49"/>
      <c r="V85" s="49"/>
      <c r="W85" s="7"/>
      <c r="X85" s="4"/>
      <c r="Y85" s="4"/>
      <c r="Z85" s="48" t="str">
        <f t="shared" si="102"/>
        <v/>
      </c>
      <c r="AA85" s="48"/>
      <c r="AC85" s="48" t="str">
        <f t="shared" si="103"/>
        <v/>
      </c>
      <c r="AD85" s="48"/>
      <c r="AE85" s="30"/>
      <c r="AF85" s="49"/>
      <c r="AG85" s="49"/>
      <c r="AH85" s="4"/>
      <c r="AI85" s="4"/>
      <c r="AJ85" s="50"/>
      <c r="AK85" s="30"/>
      <c r="AL85" s="4"/>
      <c r="AM85" s="49"/>
      <c r="AN85" s="4"/>
      <c r="AO85" s="49"/>
      <c r="AP85" s="49"/>
      <c r="AQ85" s="7" t="s">
        <v>1697</v>
      </c>
      <c r="AS85" s="4">
        <v>0</v>
      </c>
      <c r="AT85" s="48">
        <v>0</v>
      </c>
      <c r="AU85" s="49"/>
      <c r="AV85" s="159">
        <f>BB85+BH85</f>
        <v>4</v>
      </c>
      <c r="AW85" s="48">
        <f t="shared" si="86"/>
        <v>6.0000000000000001E-3</v>
      </c>
      <c r="AX85" s="48"/>
      <c r="AY85" s="26">
        <v>5997386</v>
      </c>
      <c r="AZ85" s="48">
        <v>0.15575943772098588</v>
      </c>
      <c r="BA85" s="49">
        <v>0</v>
      </c>
      <c r="BB85" s="2">
        <v>4</v>
      </c>
      <c r="BC85" s="48">
        <f t="shared" si="104"/>
        <v>8.0000000000000002E-3</v>
      </c>
      <c r="BD85" s="49">
        <v>0</v>
      </c>
      <c r="BE85" s="7">
        <v>0</v>
      </c>
      <c r="BF85" s="48">
        <f t="shared" si="113"/>
        <v>0</v>
      </c>
      <c r="BG85" s="49">
        <v>0</v>
      </c>
      <c r="BH85" s="2">
        <v>0</v>
      </c>
      <c r="BI85" s="48">
        <f t="shared" si="106"/>
        <v>0</v>
      </c>
      <c r="BJ85" s="49">
        <v>0</v>
      </c>
      <c r="BK85" s="4"/>
      <c r="BM85" s="30"/>
      <c r="BN85" s="49" t="str">
        <f t="shared" si="119"/>
        <v/>
      </c>
      <c r="BO85" s="48"/>
      <c r="BQ85" s="48" t="str">
        <f t="shared" si="107"/>
        <v/>
      </c>
      <c r="BR85" s="48"/>
      <c r="BS85" s="26"/>
      <c r="BT85" s="48" t="str">
        <f t="shared" si="88"/>
        <v/>
      </c>
      <c r="BU85" s="50"/>
      <c r="BV85" s="172"/>
      <c r="BW85" s="48" t="str">
        <f t="shared" si="89"/>
        <v/>
      </c>
      <c r="BX85" s="50"/>
      <c r="BY85" s="30"/>
      <c r="BZ85" s="49" t="str">
        <f t="shared" si="108"/>
        <v/>
      </c>
      <c r="CA85" s="50"/>
      <c r="CB85" s="4"/>
      <c r="CC85" s="48" t="str">
        <f t="shared" si="78"/>
        <v/>
      </c>
      <c r="CD85" s="50"/>
      <c r="CE85" s="30"/>
      <c r="CF85" s="4"/>
      <c r="CG85" s="4"/>
      <c r="CH85" s="49" t="str">
        <f t="shared" si="115"/>
        <v/>
      </c>
      <c r="CI85" s="48"/>
      <c r="CK85" s="48"/>
      <c r="CL85" s="48"/>
      <c r="CM85" s="26"/>
      <c r="CN85" s="49"/>
      <c r="CO85" s="49"/>
      <c r="CP85" s="4"/>
      <c r="CQ85" s="49"/>
      <c r="CR85" s="49"/>
      <c r="CS85" s="4"/>
      <c r="CT85" s="49"/>
      <c r="CU85" s="49"/>
      <c r="CV85" s="4"/>
      <c r="CW85" s="49"/>
      <c r="CX85" s="49"/>
      <c r="CY85" s="7"/>
      <c r="CZ85" s="4"/>
      <c r="DA85" s="30"/>
      <c r="DB85" s="48" t="str">
        <f t="shared" si="109"/>
        <v/>
      </c>
      <c r="DC85" s="48"/>
      <c r="DE85" s="48" t="str">
        <f t="shared" si="110"/>
        <v/>
      </c>
      <c r="DF85" s="48"/>
      <c r="DG85" s="4"/>
      <c r="DH85" s="49" t="str">
        <f t="shared" si="116"/>
        <v/>
      </c>
      <c r="DI85" s="49"/>
      <c r="DJ85" s="4"/>
      <c r="DK85" s="49" t="str">
        <f t="shared" si="92"/>
        <v/>
      </c>
      <c r="DL85" s="49"/>
      <c r="DM85" s="30"/>
      <c r="DN85" s="49" t="str">
        <f t="shared" si="117"/>
        <v/>
      </c>
      <c r="DO85" s="4"/>
      <c r="DP85" s="4"/>
      <c r="DQ85" s="49" t="str">
        <f t="shared" si="83"/>
        <v/>
      </c>
      <c r="DR85" s="4"/>
      <c r="DS85" s="7"/>
      <c r="DT85" s="4"/>
      <c r="DU85" s="30"/>
      <c r="DV85" s="48" t="str">
        <f t="shared" si="93"/>
        <v/>
      </c>
      <c r="DW85" s="48"/>
      <c r="DY85" s="48" t="str">
        <f t="shared" si="99"/>
        <v/>
      </c>
      <c r="DZ85" s="48"/>
      <c r="EA85" s="30"/>
      <c r="EB85" s="49" t="str">
        <f t="shared" si="94"/>
        <v/>
      </c>
      <c r="EC85" s="51"/>
      <c r="ED85" s="4"/>
      <c r="EE85" s="49" t="str">
        <f t="shared" si="95"/>
        <v/>
      </c>
      <c r="EF85" s="51"/>
      <c r="EG85" s="30"/>
      <c r="EH85" s="49" t="str">
        <f t="shared" si="118"/>
        <v/>
      </c>
      <c r="EI85" s="201"/>
      <c r="EJ85" s="4"/>
      <c r="EK85" s="49" t="str">
        <f t="shared" si="85"/>
        <v/>
      </c>
      <c r="EL85" s="171"/>
      <c r="EM85" s="7"/>
      <c r="EN85" s="4"/>
      <c r="EO85" s="30"/>
      <c r="EP85" s="48" t="str">
        <f>IF(EO85="","",ROUND(EO85/EM$7,3))</f>
        <v/>
      </c>
      <c r="ES85" s="48" t="str">
        <f t="shared" si="112"/>
        <v/>
      </c>
      <c r="EU85" s="30"/>
      <c r="EV85" s="49" t="str">
        <f t="shared" si="96"/>
        <v/>
      </c>
      <c r="EW85" s="48"/>
      <c r="EX85" s="4"/>
      <c r="EY85" s="49" t="str">
        <f t="shared" si="97"/>
        <v/>
      </c>
      <c r="EZ85" s="48"/>
      <c r="FA85" s="30"/>
      <c r="FB85" s="49" t="str">
        <f t="shared" ref="FB85:FB94" si="120">IF(FA85="","",FA85/SUM(FA$11:FA$100))</f>
        <v/>
      </c>
      <c r="FC85" s="30"/>
      <c r="FD85" s="4"/>
      <c r="FE85" s="49" t="str">
        <f t="shared" si="79"/>
        <v/>
      </c>
      <c r="FF85" s="49"/>
      <c r="FG85" s="7"/>
      <c r="FH85" s="4"/>
      <c r="FI85" s="30"/>
      <c r="FJ85" s="48"/>
      <c r="FK85" s="48"/>
      <c r="FM85" s="48"/>
      <c r="FN85" s="48"/>
      <c r="FO85" s="30"/>
      <c r="FP85" s="49"/>
      <c r="FQ85" s="49"/>
      <c r="FR85" s="4"/>
      <c r="FS85" s="4"/>
      <c r="FT85" s="50"/>
      <c r="FU85" s="30"/>
      <c r="FV85" s="49"/>
      <c r="FW85" s="49"/>
      <c r="FX85" s="4"/>
      <c r="FY85" s="49"/>
      <c r="FZ85" s="49"/>
      <c r="GA85" s="20"/>
      <c r="GI85" s="57"/>
      <c r="GN85" s="58"/>
      <c r="GU85" s="20"/>
      <c r="HC85" s="57"/>
      <c r="HH85" s="58"/>
      <c r="HO85" s="20"/>
      <c r="HW85" s="57"/>
      <c r="IB85" s="58"/>
      <c r="II85" s="20"/>
      <c r="IQ85" s="57"/>
      <c r="IV85" s="58"/>
    </row>
    <row r="86" spans="1:256" ht="13.5" customHeight="1" x14ac:dyDescent="0.2">
      <c r="A86" s="47" t="s">
        <v>1716</v>
      </c>
      <c r="B86" s="2" t="s">
        <v>2323</v>
      </c>
      <c r="C86" s="7"/>
      <c r="D86" s="4"/>
      <c r="E86" s="30"/>
      <c r="F86" s="48"/>
      <c r="G86" s="48"/>
      <c r="I86" s="48"/>
      <c r="J86" s="49"/>
      <c r="K86" s="30"/>
      <c r="L86" s="49"/>
      <c r="M86" s="49"/>
      <c r="N86" s="4"/>
      <c r="O86" s="4"/>
      <c r="P86" s="50"/>
      <c r="Q86" s="30"/>
      <c r="R86" s="49"/>
      <c r="S86" s="49"/>
      <c r="T86" s="4"/>
      <c r="U86" s="49"/>
      <c r="V86" s="49"/>
      <c r="W86" s="7"/>
      <c r="X86" s="4"/>
      <c r="Y86" s="4"/>
      <c r="Z86" s="48"/>
      <c r="AA86" s="48"/>
      <c r="AC86" s="48"/>
      <c r="AD86" s="48"/>
      <c r="AE86" s="30"/>
      <c r="AF86" s="49"/>
      <c r="AG86" s="49"/>
      <c r="AH86" s="4"/>
      <c r="AI86" s="4"/>
      <c r="AJ86" s="50"/>
      <c r="AK86" s="30"/>
      <c r="AL86" s="4"/>
      <c r="AM86" s="49"/>
      <c r="AN86" s="4"/>
      <c r="AO86" s="49"/>
      <c r="AP86" s="49"/>
      <c r="AQ86" s="7" t="s">
        <v>1722</v>
      </c>
      <c r="AS86" s="4">
        <v>0</v>
      </c>
      <c r="AT86" s="48">
        <v>0</v>
      </c>
      <c r="AU86" s="49"/>
      <c r="AV86" s="159">
        <f>BB86+BH86</f>
        <v>1</v>
      </c>
      <c r="AW86" s="48">
        <f t="shared" si="86"/>
        <v>2E-3</v>
      </c>
      <c r="AX86" s="48"/>
      <c r="AY86" s="26">
        <v>55428</v>
      </c>
      <c r="AZ86" s="48">
        <v>1.4395328421413604E-3</v>
      </c>
      <c r="BA86" s="49">
        <v>0</v>
      </c>
      <c r="BB86" s="2">
        <v>1</v>
      </c>
      <c r="BC86" s="48">
        <f t="shared" si="104"/>
        <v>2E-3</v>
      </c>
      <c r="BD86" s="49">
        <v>0</v>
      </c>
      <c r="BE86" s="7">
        <v>0</v>
      </c>
      <c r="BF86" s="48">
        <f t="shared" si="113"/>
        <v>0</v>
      </c>
      <c r="BG86" s="49"/>
      <c r="BH86" s="2">
        <v>0</v>
      </c>
      <c r="BI86" s="48">
        <f t="shared" si="106"/>
        <v>0</v>
      </c>
      <c r="BJ86" s="49"/>
      <c r="BK86" s="4"/>
      <c r="BM86" s="30"/>
      <c r="BN86" s="49" t="str">
        <f t="shared" si="119"/>
        <v/>
      </c>
      <c r="BO86" s="48"/>
      <c r="BQ86" s="48"/>
      <c r="BR86" s="48"/>
      <c r="BS86" s="26"/>
      <c r="BT86" s="48" t="str">
        <f t="shared" si="88"/>
        <v/>
      </c>
      <c r="BU86" s="50"/>
      <c r="BV86" s="172"/>
      <c r="BW86" s="48" t="str">
        <f t="shared" si="89"/>
        <v/>
      </c>
      <c r="BX86" s="50"/>
      <c r="BY86" s="30"/>
      <c r="BZ86" s="49" t="str">
        <f t="shared" si="108"/>
        <v/>
      </c>
      <c r="CA86" s="50"/>
      <c r="CB86" s="4"/>
      <c r="CC86" s="48" t="str">
        <f t="shared" si="78"/>
        <v/>
      </c>
      <c r="CD86" s="50"/>
      <c r="CE86" s="30"/>
      <c r="CF86" s="4"/>
      <c r="CG86" s="4"/>
      <c r="CH86" s="49" t="str">
        <f t="shared" si="115"/>
        <v/>
      </c>
      <c r="CI86" s="48"/>
      <c r="CK86" s="48" t="str">
        <f t="shared" ref="CK86:CK95" si="121">IF(CJ86="","",ROUND(CJ86/CE$3,3))</f>
        <v/>
      </c>
      <c r="CL86" s="48"/>
      <c r="CM86" s="26"/>
      <c r="CN86" s="49"/>
      <c r="CO86" s="49"/>
      <c r="CP86" s="4"/>
      <c r="CQ86" s="49"/>
      <c r="CR86" s="49"/>
      <c r="CS86" s="4"/>
      <c r="CT86" s="49"/>
      <c r="CU86" s="49"/>
      <c r="CV86" s="4"/>
      <c r="CW86" s="49"/>
      <c r="CX86" s="49"/>
      <c r="CY86" s="7"/>
      <c r="CZ86" s="4"/>
      <c r="DA86" s="30"/>
      <c r="DB86" s="48"/>
      <c r="DC86" s="48"/>
      <c r="DE86" s="48"/>
      <c r="DF86" s="48"/>
      <c r="DG86" s="4"/>
      <c r="DH86" s="49" t="str">
        <f t="shared" si="116"/>
        <v/>
      </c>
      <c r="DI86" s="49"/>
      <c r="DJ86" s="4"/>
      <c r="DK86" s="49" t="str">
        <f t="shared" si="92"/>
        <v/>
      </c>
      <c r="DL86" s="49"/>
      <c r="DM86" s="30"/>
      <c r="DN86" s="49" t="str">
        <f t="shared" si="117"/>
        <v/>
      </c>
      <c r="DO86" s="4"/>
      <c r="DP86" s="4"/>
      <c r="DQ86" s="49" t="str">
        <f t="shared" si="83"/>
        <v/>
      </c>
      <c r="DR86" s="4"/>
      <c r="DS86" s="7"/>
      <c r="DT86" s="4"/>
      <c r="DU86" s="30"/>
      <c r="DV86" s="48" t="str">
        <f t="shared" si="93"/>
        <v/>
      </c>
      <c r="DW86" s="48"/>
      <c r="DY86" s="48"/>
      <c r="DZ86" s="48"/>
      <c r="EA86" s="30"/>
      <c r="EB86" s="49" t="str">
        <f t="shared" si="94"/>
        <v/>
      </c>
      <c r="EC86" s="51"/>
      <c r="ED86" s="4"/>
      <c r="EE86" s="49" t="str">
        <f t="shared" si="95"/>
        <v/>
      </c>
      <c r="EF86" s="51"/>
      <c r="EG86" s="30"/>
      <c r="EH86" s="49" t="str">
        <f t="shared" si="118"/>
        <v/>
      </c>
      <c r="EI86" s="201"/>
      <c r="EJ86" s="4"/>
      <c r="EK86" s="49" t="str">
        <f t="shared" si="85"/>
        <v/>
      </c>
      <c r="EL86" s="171"/>
      <c r="EM86" s="7"/>
      <c r="EN86" s="4"/>
      <c r="EO86" s="30"/>
      <c r="EP86" s="48"/>
      <c r="ES86" s="48"/>
      <c r="EU86" s="30"/>
      <c r="EV86" s="49" t="str">
        <f t="shared" si="96"/>
        <v/>
      </c>
      <c r="EW86" s="48"/>
      <c r="EX86" s="4"/>
      <c r="EY86" s="49" t="str">
        <f t="shared" si="97"/>
        <v/>
      </c>
      <c r="EZ86" s="48"/>
      <c r="FA86" s="30"/>
      <c r="FB86" s="49" t="str">
        <f t="shared" si="120"/>
        <v/>
      </c>
      <c r="FC86" s="30"/>
      <c r="FD86" s="4"/>
      <c r="FE86" s="49" t="str">
        <f t="shared" si="79"/>
        <v/>
      </c>
      <c r="FF86" s="49"/>
      <c r="FG86" s="7"/>
      <c r="FH86" s="4"/>
      <c r="FI86" s="30"/>
      <c r="FJ86" s="48"/>
      <c r="FK86" s="48"/>
      <c r="FM86" s="48"/>
      <c r="FN86" s="48"/>
      <c r="FO86" s="30"/>
      <c r="FP86" s="49"/>
      <c r="FQ86" s="49"/>
      <c r="FR86" s="4"/>
      <c r="FS86" s="4"/>
      <c r="FT86" s="50"/>
      <c r="FU86" s="30"/>
      <c r="FV86" s="49"/>
      <c r="FW86" s="49"/>
      <c r="FX86" s="4"/>
      <c r="FY86" s="49"/>
      <c r="FZ86" s="49"/>
      <c r="GA86" s="20"/>
      <c r="GI86" s="57"/>
      <c r="GN86" s="58"/>
      <c r="GU86" s="20"/>
      <c r="HC86" s="57"/>
      <c r="HH86" s="58"/>
      <c r="HO86" s="20"/>
      <c r="HW86" s="57"/>
      <c r="IB86" s="58"/>
      <c r="II86" s="20"/>
      <c r="IQ86" s="57"/>
      <c r="IV86" s="58"/>
    </row>
    <row r="87" spans="1:256" ht="13.5" customHeight="1" x14ac:dyDescent="0.2">
      <c r="A87" s="47" t="s">
        <v>1507</v>
      </c>
      <c r="B87" s="2" t="s">
        <v>2324</v>
      </c>
      <c r="C87" s="7" t="s">
        <v>1711</v>
      </c>
      <c r="D87" s="4"/>
      <c r="E87" s="30"/>
      <c r="F87" s="48" t="str">
        <f t="shared" ref="F87:F95" si="122">IF(E87="","",ROUND(E87/E$97,3))</f>
        <v/>
      </c>
      <c r="G87" s="48" t="str">
        <f t="shared" si="98"/>
        <v/>
      </c>
      <c r="I87" s="48" t="str">
        <f t="shared" ref="I87:I95" si="123">IF(H87="","",ROUND(H87/H$97,3))</f>
        <v/>
      </c>
      <c r="J87" s="49" t="s">
        <v>286</v>
      </c>
      <c r="K87" s="30"/>
      <c r="L87" s="49"/>
      <c r="M87" s="49"/>
      <c r="N87" s="4"/>
      <c r="O87" s="4"/>
      <c r="P87" s="50"/>
      <c r="Q87" s="30"/>
      <c r="R87" s="49"/>
      <c r="S87" s="49"/>
      <c r="T87" s="4"/>
      <c r="U87" s="49"/>
      <c r="V87" s="49"/>
      <c r="W87" s="7"/>
      <c r="X87" s="4"/>
      <c r="Y87" s="4"/>
      <c r="Z87" s="48" t="str">
        <f t="shared" ref="Z87:Z95" si="124">IF(Y87="","",ROUND(Y87/W$7,3))</f>
        <v/>
      </c>
      <c r="AA87" s="48"/>
      <c r="AC87" s="48" t="str">
        <f t="shared" ref="AC87:AC95" si="125">IF(AB87="","",ROUND(AB87/W$3,3))</f>
        <v/>
      </c>
      <c r="AD87" s="48"/>
      <c r="AE87" s="30"/>
      <c r="AF87" s="49"/>
      <c r="AG87" s="49"/>
      <c r="AH87" s="4"/>
      <c r="AI87" s="4"/>
      <c r="AJ87" s="50"/>
      <c r="AK87" s="30"/>
      <c r="AL87" s="4"/>
      <c r="AM87" s="49"/>
      <c r="AN87" s="4"/>
      <c r="AO87" s="49"/>
      <c r="AP87" s="49"/>
      <c r="AQ87" s="7"/>
      <c r="AS87" s="4"/>
      <c r="AT87" s="48" t="s">
        <v>286</v>
      </c>
      <c r="AU87" s="48"/>
      <c r="AW87" s="48" t="str">
        <f t="shared" si="86"/>
        <v/>
      </c>
      <c r="AX87" s="48"/>
      <c r="AY87" s="26"/>
      <c r="AZ87" s="48" t="str">
        <f t="shared" ref="AZ87:AZ95" si="126">IF(AY87="","",ROUND(AY87/AQ$7,3))</f>
        <v/>
      </c>
      <c r="BA87" s="48"/>
      <c r="BC87" s="48" t="str">
        <f t="shared" si="104"/>
        <v/>
      </c>
      <c r="BD87" s="4"/>
      <c r="BE87" s="7"/>
      <c r="BF87" s="48" t="str">
        <f t="shared" si="113"/>
        <v/>
      </c>
      <c r="BG87" s="48"/>
      <c r="BI87" s="48" t="str">
        <f t="shared" si="106"/>
        <v/>
      </c>
      <c r="BJ87" s="50"/>
      <c r="BK87" s="4"/>
      <c r="BM87" s="30"/>
      <c r="BN87" s="49" t="str">
        <f t="shared" si="119"/>
        <v/>
      </c>
      <c r="BO87" s="48"/>
      <c r="BQ87" s="48" t="str">
        <f t="shared" ref="BQ87:BQ95" si="127">IF(BP87="","",ROUND(BP87/BK$3,3))</f>
        <v/>
      </c>
      <c r="BR87" s="48"/>
      <c r="BS87" s="26"/>
      <c r="BT87" s="48" t="str">
        <f t="shared" si="88"/>
        <v/>
      </c>
      <c r="BU87" s="49"/>
      <c r="BV87" s="172"/>
      <c r="BW87" s="48" t="str">
        <f t="shared" si="89"/>
        <v/>
      </c>
      <c r="BX87" s="49"/>
      <c r="BY87" s="30"/>
      <c r="BZ87" s="49" t="str">
        <f t="shared" si="108"/>
        <v/>
      </c>
      <c r="CA87" s="49"/>
      <c r="CB87" s="4"/>
      <c r="CC87" s="48" t="str">
        <f t="shared" si="78"/>
        <v/>
      </c>
      <c r="CD87" s="49"/>
      <c r="CE87" s="30"/>
      <c r="CF87" s="4"/>
      <c r="CG87" s="4"/>
      <c r="CH87" s="49" t="str">
        <f t="shared" si="115"/>
        <v/>
      </c>
      <c r="CI87" s="48"/>
      <c r="CK87" s="48" t="str">
        <f t="shared" si="121"/>
        <v/>
      </c>
      <c r="CL87" s="48"/>
      <c r="CM87" s="26"/>
      <c r="CN87" s="49"/>
      <c r="CO87" s="49"/>
      <c r="CP87" s="4"/>
      <c r="CQ87" s="49"/>
      <c r="CR87" s="49"/>
      <c r="CS87" s="4"/>
      <c r="CT87" s="49"/>
      <c r="CU87" s="49"/>
      <c r="CV87" s="4"/>
      <c r="CW87" s="49"/>
      <c r="CX87" s="49"/>
      <c r="CY87" s="7" t="s">
        <v>1698</v>
      </c>
      <c r="CZ87" s="4"/>
      <c r="DA87" s="30">
        <f>DG87+DM87+DO87</f>
        <v>99818</v>
      </c>
      <c r="DB87" s="48">
        <f>IF(DA87="","",ROUND(DA87/CY$7,3))</f>
        <v>3.0000000000000001E-3</v>
      </c>
      <c r="DC87" s="49"/>
      <c r="DD87" s="159">
        <f>DJ87+DO87+DR87</f>
        <v>1</v>
      </c>
      <c r="DE87" s="48">
        <f>IF(DD87="","",ROUND(DD87/CY$3,3))</f>
        <v>2E-3</v>
      </c>
      <c r="DF87" s="48"/>
      <c r="DG87" s="4">
        <v>0</v>
      </c>
      <c r="DH87" s="49">
        <f t="shared" si="116"/>
        <v>0</v>
      </c>
      <c r="DI87" s="49"/>
      <c r="DJ87" s="4"/>
      <c r="DK87" s="49" t="str">
        <f t="shared" si="92"/>
        <v/>
      </c>
      <c r="DL87" s="49"/>
      <c r="DM87" s="30">
        <v>99817</v>
      </c>
      <c r="DN87" s="49">
        <f t="shared" si="117"/>
        <v>0.1075708116764502</v>
      </c>
      <c r="DO87" s="4">
        <v>1</v>
      </c>
      <c r="DP87" s="4">
        <v>0</v>
      </c>
      <c r="DQ87" s="49">
        <v>0</v>
      </c>
      <c r="DR87" s="159">
        <v>0</v>
      </c>
      <c r="DS87" s="7"/>
      <c r="DT87" s="4"/>
      <c r="DU87" s="30"/>
      <c r="DV87" s="48" t="str">
        <f t="shared" si="93"/>
        <v/>
      </c>
      <c r="DW87" s="48"/>
      <c r="DX87" s="159"/>
      <c r="DY87" s="48"/>
      <c r="DZ87" s="48"/>
      <c r="EA87" s="30"/>
      <c r="EB87" s="49" t="str">
        <f t="shared" si="94"/>
        <v/>
      </c>
      <c r="EC87" s="51"/>
      <c r="ED87" s="4"/>
      <c r="EE87" s="49" t="str">
        <f t="shared" si="95"/>
        <v/>
      </c>
      <c r="EF87" s="51"/>
      <c r="EG87" s="30"/>
      <c r="EH87" s="49" t="str">
        <f t="shared" si="118"/>
        <v/>
      </c>
      <c r="EI87" s="201"/>
      <c r="EJ87" s="4"/>
      <c r="EK87" s="49" t="str">
        <f t="shared" si="85"/>
        <v/>
      </c>
      <c r="EL87" s="171"/>
      <c r="EM87" s="7"/>
      <c r="EN87" s="4"/>
      <c r="EO87" s="30"/>
      <c r="EP87" s="48" t="str">
        <f>IF(EO87="","",ROUND(EO87/EM$7,3))</f>
        <v/>
      </c>
      <c r="ES87" s="48" t="str">
        <f t="shared" ref="ES87:ES95" si="128">IF(ER87="","",ROUND(ER87/EM$3,3))</f>
        <v/>
      </c>
      <c r="EU87" s="30"/>
      <c r="EV87" s="49" t="str">
        <f t="shared" si="96"/>
        <v/>
      </c>
      <c r="EW87" s="48"/>
      <c r="EX87" s="4"/>
      <c r="EY87" s="49" t="str">
        <f t="shared" si="97"/>
        <v/>
      </c>
      <c r="EZ87" s="48"/>
      <c r="FA87" s="30"/>
      <c r="FB87" s="49" t="str">
        <f t="shared" si="120"/>
        <v/>
      </c>
      <c r="FC87" s="30"/>
      <c r="FD87" s="4"/>
      <c r="FE87" s="49" t="str">
        <f t="shared" si="79"/>
        <v/>
      </c>
      <c r="FF87" s="49"/>
      <c r="FG87" s="7"/>
      <c r="FH87" s="4"/>
      <c r="FI87" s="30"/>
      <c r="FJ87" s="48"/>
      <c r="FK87" s="48"/>
      <c r="FM87" s="48"/>
      <c r="FN87" s="48"/>
      <c r="FO87" s="30"/>
      <c r="FP87" s="49"/>
      <c r="FQ87" s="49"/>
      <c r="FR87" s="4"/>
      <c r="FS87" s="4"/>
      <c r="FT87" s="50"/>
      <c r="FU87" s="30"/>
      <c r="FV87" s="49"/>
      <c r="FW87" s="49"/>
      <c r="FX87" s="4"/>
      <c r="FY87" s="49"/>
      <c r="FZ87" s="49"/>
      <c r="GA87" s="20"/>
      <c r="GI87" s="57"/>
      <c r="GN87" s="58"/>
      <c r="GU87" s="20"/>
      <c r="HC87" s="57"/>
      <c r="HH87" s="58"/>
      <c r="HO87" s="20"/>
      <c r="HW87" s="57"/>
      <c r="IB87" s="58"/>
      <c r="II87" s="20"/>
      <c r="IQ87" s="57"/>
      <c r="IV87" s="58"/>
    </row>
    <row r="88" spans="1:256" ht="13.5" customHeight="1" x14ac:dyDescent="0.2">
      <c r="A88" s="47" t="s">
        <v>1637</v>
      </c>
      <c r="B88" s="2" t="s">
        <v>2325</v>
      </c>
      <c r="C88" s="7" t="s">
        <v>1699</v>
      </c>
      <c r="D88" s="4"/>
      <c r="E88" s="30"/>
      <c r="F88" s="48" t="str">
        <f t="shared" si="122"/>
        <v/>
      </c>
      <c r="G88" s="48" t="str">
        <f t="shared" si="98"/>
        <v/>
      </c>
      <c r="I88" s="48" t="str">
        <f t="shared" si="123"/>
        <v/>
      </c>
      <c r="J88" s="49" t="s">
        <v>286</v>
      </c>
      <c r="K88" s="30"/>
      <c r="L88" s="49"/>
      <c r="M88" s="49"/>
      <c r="N88" s="4"/>
      <c r="O88" s="4"/>
      <c r="P88" s="50"/>
      <c r="Q88" s="30"/>
      <c r="R88" s="49"/>
      <c r="S88" s="49"/>
      <c r="T88" s="4"/>
      <c r="U88" s="49"/>
      <c r="V88" s="49"/>
      <c r="W88" s="7"/>
      <c r="X88" s="4"/>
      <c r="Y88" s="4"/>
      <c r="Z88" s="48" t="str">
        <f t="shared" si="124"/>
        <v/>
      </c>
      <c r="AA88" s="48"/>
      <c r="AC88" s="48" t="str">
        <f t="shared" si="125"/>
        <v/>
      </c>
      <c r="AD88" s="48"/>
      <c r="AE88" s="30"/>
      <c r="AF88" s="49"/>
      <c r="AG88" s="49"/>
      <c r="AH88" s="4"/>
      <c r="AI88" s="4"/>
      <c r="AJ88" s="50"/>
      <c r="AK88" s="30"/>
      <c r="AL88" s="4"/>
      <c r="AM88" s="49"/>
      <c r="AN88" s="4"/>
      <c r="AO88" s="49"/>
      <c r="AP88" s="49"/>
      <c r="AQ88" s="7"/>
      <c r="AS88" s="4"/>
      <c r="AT88" s="48" t="s">
        <v>286</v>
      </c>
      <c r="AU88" s="48"/>
      <c r="AW88" s="48" t="str">
        <f t="shared" si="86"/>
        <v/>
      </c>
      <c r="AX88" s="48"/>
      <c r="AY88" s="26"/>
      <c r="AZ88" s="48" t="str">
        <f t="shared" si="126"/>
        <v/>
      </c>
      <c r="BA88" s="48"/>
      <c r="BC88" s="48" t="str">
        <f t="shared" si="104"/>
        <v/>
      </c>
      <c r="BD88" s="4"/>
      <c r="BE88" s="7"/>
      <c r="BF88" s="48" t="str">
        <f t="shared" si="113"/>
        <v/>
      </c>
      <c r="BG88" s="48"/>
      <c r="BI88" s="48" t="str">
        <f t="shared" si="106"/>
        <v/>
      </c>
      <c r="BJ88" s="50"/>
      <c r="BK88" s="4"/>
      <c r="BM88" s="30"/>
      <c r="BN88" s="49" t="str">
        <f t="shared" si="119"/>
        <v/>
      </c>
      <c r="BO88" s="48"/>
      <c r="BQ88" s="48" t="str">
        <f t="shared" si="127"/>
        <v/>
      </c>
      <c r="BR88" s="48"/>
      <c r="BS88" s="26"/>
      <c r="BT88" s="48" t="str">
        <f t="shared" si="88"/>
        <v/>
      </c>
      <c r="BU88" s="50"/>
      <c r="BV88" s="172"/>
      <c r="BW88" s="48" t="str">
        <f t="shared" si="89"/>
        <v/>
      </c>
      <c r="BX88" s="50"/>
      <c r="BY88" s="30"/>
      <c r="BZ88" s="49" t="str">
        <f t="shared" si="108"/>
        <v/>
      </c>
      <c r="CA88" s="50"/>
      <c r="CB88" s="4"/>
      <c r="CC88" s="48" t="str">
        <f t="shared" si="78"/>
        <v/>
      </c>
      <c r="CD88" s="50"/>
      <c r="CE88" s="30"/>
      <c r="CF88" s="4"/>
      <c r="CG88" s="4"/>
      <c r="CH88" s="49" t="str">
        <f t="shared" si="115"/>
        <v/>
      </c>
      <c r="CI88" s="48"/>
      <c r="CK88" s="48" t="str">
        <f t="shared" si="121"/>
        <v/>
      </c>
      <c r="CL88" s="48"/>
      <c r="CM88" s="26"/>
      <c r="CN88" s="49"/>
      <c r="CO88" s="49"/>
      <c r="CP88" s="4"/>
      <c r="CQ88" s="49"/>
      <c r="CR88" s="49"/>
      <c r="CS88" s="4"/>
      <c r="CT88" s="49"/>
      <c r="CU88" s="49"/>
      <c r="CV88" s="4"/>
      <c r="CW88" s="49"/>
      <c r="CX88" s="49"/>
      <c r="CY88" s="7" t="s">
        <v>1699</v>
      </c>
      <c r="CZ88" s="4"/>
      <c r="DA88" s="30">
        <f>DG88+DM88+DO88</f>
        <v>72106</v>
      </c>
      <c r="DB88" s="48">
        <f>IF(DA88="","",ROUND(DA88/CY$7,3))</f>
        <v>2E-3</v>
      </c>
      <c r="DC88" s="49"/>
      <c r="DD88" s="159">
        <f>DJ88+DO88+DR88</f>
        <v>1</v>
      </c>
      <c r="DE88" s="48">
        <f>IF(DD88="","",ROUND(DD88/CY$3,3))</f>
        <v>2E-3</v>
      </c>
      <c r="DF88" s="48"/>
      <c r="DG88" s="4">
        <v>0</v>
      </c>
      <c r="DH88" s="49">
        <f t="shared" si="116"/>
        <v>0</v>
      </c>
      <c r="DI88" s="49"/>
      <c r="DJ88" s="4"/>
      <c r="DK88" s="49" t="str">
        <f t="shared" si="92"/>
        <v/>
      </c>
      <c r="DL88" s="49"/>
      <c r="DM88" s="30">
        <v>72105</v>
      </c>
      <c r="DN88" s="49">
        <f t="shared" si="117"/>
        <v>7.7706135988162756E-2</v>
      </c>
      <c r="DO88" s="4">
        <v>1</v>
      </c>
      <c r="DP88" s="4">
        <v>0</v>
      </c>
      <c r="DQ88" s="49">
        <v>0</v>
      </c>
      <c r="DR88" s="159">
        <v>0</v>
      </c>
      <c r="DS88" s="7"/>
      <c r="DT88" s="4"/>
      <c r="DU88" s="30"/>
      <c r="DV88" s="48" t="str">
        <f t="shared" si="93"/>
        <v/>
      </c>
      <c r="DW88" s="48"/>
      <c r="DX88" s="159"/>
      <c r="DY88" s="48"/>
      <c r="DZ88" s="48"/>
      <c r="EA88" s="30"/>
      <c r="EB88" s="49" t="str">
        <f t="shared" si="94"/>
        <v/>
      </c>
      <c r="EC88" s="51"/>
      <c r="ED88" s="4"/>
      <c r="EE88" s="49" t="str">
        <f t="shared" si="95"/>
        <v/>
      </c>
      <c r="EF88" s="51"/>
      <c r="EG88" s="30"/>
      <c r="EH88" s="49" t="str">
        <f t="shared" si="118"/>
        <v/>
      </c>
      <c r="EI88" s="201"/>
      <c r="EJ88" s="4"/>
      <c r="EK88" s="49" t="str">
        <f t="shared" si="85"/>
        <v/>
      </c>
      <c r="EL88" s="171"/>
      <c r="EM88" s="7"/>
      <c r="EN88" s="4"/>
      <c r="EO88" s="30"/>
      <c r="EP88" s="48" t="str">
        <f>IF(EO88="","",ROUND(EO88/EM$7,3))</f>
        <v/>
      </c>
      <c r="ES88" s="48" t="str">
        <f t="shared" si="128"/>
        <v/>
      </c>
      <c r="EU88" s="30"/>
      <c r="EV88" s="49" t="str">
        <f t="shared" si="96"/>
        <v/>
      </c>
      <c r="EW88" s="48"/>
      <c r="EX88" s="4"/>
      <c r="EY88" s="49" t="str">
        <f t="shared" si="97"/>
        <v/>
      </c>
      <c r="EZ88" s="48"/>
      <c r="FA88" s="30"/>
      <c r="FB88" s="49" t="str">
        <f t="shared" si="120"/>
        <v/>
      </c>
      <c r="FC88" s="30"/>
      <c r="FD88" s="4"/>
      <c r="FE88" s="49" t="str">
        <f t="shared" si="79"/>
        <v/>
      </c>
      <c r="FF88" s="49"/>
      <c r="FG88" s="7"/>
      <c r="FH88" s="4"/>
      <c r="FI88" s="30"/>
      <c r="FJ88" s="48"/>
      <c r="FK88" s="48"/>
      <c r="FM88" s="48"/>
      <c r="FN88" s="48"/>
      <c r="FO88" s="30"/>
      <c r="FP88" s="49"/>
      <c r="FQ88" s="49"/>
      <c r="FR88" s="4"/>
      <c r="FS88" s="4"/>
      <c r="FT88" s="50"/>
      <c r="FU88" s="30"/>
      <c r="FV88" s="49"/>
      <c r="FW88" s="49"/>
      <c r="FX88" s="4"/>
      <c r="FY88" s="49"/>
      <c r="FZ88" s="49"/>
      <c r="GA88" s="20"/>
      <c r="GI88" s="57"/>
      <c r="GN88" s="58"/>
      <c r="GU88" s="20"/>
      <c r="HC88" s="57"/>
      <c r="HH88" s="58"/>
      <c r="HO88" s="20"/>
      <c r="HW88" s="57"/>
      <c r="IB88" s="58"/>
      <c r="II88" s="20"/>
      <c r="IQ88" s="57"/>
      <c r="IV88" s="58"/>
    </row>
    <row r="89" spans="1:256" ht="13.5" customHeight="1" x14ac:dyDescent="0.2">
      <c r="A89" s="47" t="s">
        <v>1508</v>
      </c>
      <c r="B89" s="2" t="s">
        <v>2326</v>
      </c>
      <c r="C89" s="7" t="s">
        <v>1700</v>
      </c>
      <c r="D89" s="4"/>
      <c r="E89" s="30"/>
      <c r="F89" s="48" t="str">
        <f t="shared" si="122"/>
        <v/>
      </c>
      <c r="G89" s="48" t="str">
        <f t="shared" si="98"/>
        <v/>
      </c>
      <c r="I89" s="48" t="str">
        <f t="shared" si="123"/>
        <v/>
      </c>
      <c r="J89" s="49" t="s">
        <v>286</v>
      </c>
      <c r="K89" s="30"/>
      <c r="L89" s="49"/>
      <c r="M89" s="49"/>
      <c r="N89" s="4"/>
      <c r="O89" s="4"/>
      <c r="P89" s="50"/>
      <c r="Q89" s="30"/>
      <c r="R89" s="49"/>
      <c r="S89" s="49"/>
      <c r="T89" s="4"/>
      <c r="U89" s="49"/>
      <c r="V89" s="49"/>
      <c r="W89" s="7"/>
      <c r="X89" s="4"/>
      <c r="Y89" s="4"/>
      <c r="Z89" s="48" t="str">
        <f t="shared" si="124"/>
        <v/>
      </c>
      <c r="AA89" s="48"/>
      <c r="AC89" s="48" t="str">
        <f t="shared" si="125"/>
        <v/>
      </c>
      <c r="AD89" s="48"/>
      <c r="AE89" s="30"/>
      <c r="AF89" s="49"/>
      <c r="AG89" s="49"/>
      <c r="AH89" s="4"/>
      <c r="AI89" s="4"/>
      <c r="AJ89" s="50"/>
      <c r="AK89" s="30"/>
      <c r="AL89" s="4"/>
      <c r="AM89" s="49"/>
      <c r="AN89" s="4"/>
      <c r="AO89" s="49"/>
      <c r="AP89" s="49"/>
      <c r="AQ89" s="7"/>
      <c r="AS89" s="4"/>
      <c r="AT89" s="48" t="s">
        <v>286</v>
      </c>
      <c r="AU89" s="48"/>
      <c r="AW89" s="48" t="str">
        <f t="shared" si="86"/>
        <v/>
      </c>
      <c r="AX89" s="48"/>
      <c r="AY89" s="26"/>
      <c r="AZ89" s="48" t="str">
        <f t="shared" si="126"/>
        <v/>
      </c>
      <c r="BA89" s="48"/>
      <c r="BC89" s="48" t="str">
        <f t="shared" si="104"/>
        <v/>
      </c>
      <c r="BD89" s="4"/>
      <c r="BE89" s="7"/>
      <c r="BF89" s="48" t="str">
        <f t="shared" si="113"/>
        <v/>
      </c>
      <c r="BG89" s="48"/>
      <c r="BI89" s="48" t="str">
        <f t="shared" si="106"/>
        <v/>
      </c>
      <c r="BJ89" s="50"/>
      <c r="BK89" s="4"/>
      <c r="BM89" s="30"/>
      <c r="BN89" s="49" t="str">
        <f t="shared" si="119"/>
        <v/>
      </c>
      <c r="BO89" s="48"/>
      <c r="BQ89" s="48" t="str">
        <f t="shared" si="127"/>
        <v/>
      </c>
      <c r="BR89" s="48"/>
      <c r="BS89" s="26"/>
      <c r="BT89" s="48" t="str">
        <f t="shared" si="88"/>
        <v/>
      </c>
      <c r="BU89" s="50"/>
      <c r="BV89" s="172"/>
      <c r="BW89" s="48" t="str">
        <f t="shared" si="89"/>
        <v/>
      </c>
      <c r="BX89" s="50"/>
      <c r="BY89" s="30"/>
      <c r="BZ89" s="49" t="str">
        <f t="shared" si="108"/>
        <v/>
      </c>
      <c r="CA89" s="50"/>
      <c r="CB89" s="4"/>
      <c r="CC89" s="48" t="str">
        <f t="shared" si="78"/>
        <v/>
      </c>
      <c r="CD89" s="50"/>
      <c r="CE89" s="30"/>
      <c r="CF89" s="4"/>
      <c r="CG89" s="4"/>
      <c r="CH89" s="49" t="str">
        <f t="shared" si="115"/>
        <v/>
      </c>
      <c r="CI89" s="48"/>
      <c r="CK89" s="48" t="str">
        <f t="shared" si="121"/>
        <v/>
      </c>
      <c r="CL89" s="48"/>
      <c r="CM89" s="26"/>
      <c r="CN89" s="49"/>
      <c r="CO89" s="49"/>
      <c r="CP89" s="4"/>
      <c r="CQ89" s="49"/>
      <c r="CR89" s="49"/>
      <c r="CS89" s="4"/>
      <c r="CT89" s="49"/>
      <c r="CU89" s="49"/>
      <c r="CV89" s="4"/>
      <c r="CW89" s="49"/>
      <c r="CX89" s="49"/>
      <c r="DH89" s="49" t="str">
        <f t="shared" si="116"/>
        <v/>
      </c>
      <c r="DK89" s="49" t="str">
        <f t="shared" si="92"/>
        <v/>
      </c>
      <c r="DN89" s="49" t="str">
        <f t="shared" si="117"/>
        <v/>
      </c>
      <c r="DQ89" s="49" t="str">
        <f>IF(DP89="","",DP89/SUM(DP$11:DP$100))</f>
        <v/>
      </c>
      <c r="DS89" s="7"/>
      <c r="DT89" s="4"/>
      <c r="DU89" s="30"/>
      <c r="DV89" s="48" t="str">
        <f t="shared" si="93"/>
        <v/>
      </c>
      <c r="DW89" s="48"/>
      <c r="DZ89" s="48"/>
      <c r="EA89" s="30"/>
      <c r="EB89" s="49" t="str">
        <f t="shared" si="94"/>
        <v/>
      </c>
      <c r="EC89" s="51"/>
      <c r="ED89" s="4"/>
      <c r="EE89" s="49" t="str">
        <f t="shared" si="95"/>
        <v/>
      </c>
      <c r="EF89" s="51"/>
      <c r="EG89" s="30"/>
      <c r="EH89" s="49" t="str">
        <f t="shared" si="118"/>
        <v/>
      </c>
      <c r="EI89" s="201"/>
      <c r="EJ89" s="4"/>
      <c r="EK89" s="49" t="str">
        <f t="shared" si="85"/>
        <v/>
      </c>
      <c r="EL89" s="171"/>
      <c r="EM89" s="7" t="s">
        <v>1700</v>
      </c>
      <c r="EN89" s="4"/>
      <c r="EO89" s="30">
        <f>EU89+FA89+FD89</f>
        <v>8797902</v>
      </c>
      <c r="EP89" s="48">
        <f>IF(EO89="","",ROUND(EO89/EM$7,3))</f>
        <v>0.251</v>
      </c>
      <c r="EQ89" s="30">
        <f t="shared" ref="EQ89:EQ94" si="129">EO89-DU89</f>
        <v>8797902</v>
      </c>
      <c r="ER89" s="159">
        <f>EX89+FC89+FF89</f>
        <v>109</v>
      </c>
      <c r="ES89" s="48">
        <f t="shared" si="128"/>
        <v>0.17299999999999999</v>
      </c>
      <c r="ET89" s="4">
        <f t="shared" ref="ET89:ET94" si="130">ER89-DX89</f>
        <v>109</v>
      </c>
      <c r="EU89" s="30">
        <v>8689458</v>
      </c>
      <c r="EV89" s="49">
        <f t="shared" si="96"/>
        <v>0.25557769883427828</v>
      </c>
      <c r="EW89" s="49">
        <v>0</v>
      </c>
      <c r="EX89" s="4">
        <v>108</v>
      </c>
      <c r="EY89" s="49">
        <f t="shared" si="97"/>
        <v>0.17504051863857376</v>
      </c>
      <c r="EZ89" s="48">
        <v>0</v>
      </c>
      <c r="FA89" s="30">
        <v>95041</v>
      </c>
      <c r="FB89" s="49">
        <f t="shared" si="120"/>
        <v>9.6750878271695678E-2</v>
      </c>
      <c r="FC89" s="30">
        <v>1</v>
      </c>
      <c r="FD89" s="4">
        <v>13403</v>
      </c>
      <c r="FE89" s="49">
        <f t="shared" si="79"/>
        <v>0.18503230437903806</v>
      </c>
      <c r="FF89" s="49">
        <v>0</v>
      </c>
      <c r="FG89" s="7"/>
      <c r="FH89" s="4"/>
      <c r="FI89" s="30">
        <v>10945411</v>
      </c>
      <c r="FJ89" s="48">
        <v>0.32200000000000001</v>
      </c>
      <c r="FK89" s="48">
        <v>7.0999999999999994E-2</v>
      </c>
      <c r="FL89" s="2">
        <v>226</v>
      </c>
      <c r="FM89" s="48">
        <v>0.35899999999999999</v>
      </c>
      <c r="FN89" s="48">
        <v>0.186</v>
      </c>
      <c r="FO89" s="30">
        <v>10732066</v>
      </c>
      <c r="FP89" s="49">
        <v>0.32679999999999998</v>
      </c>
      <c r="FQ89" s="49">
        <v>7.0000000000000007E-2</v>
      </c>
      <c r="FR89" s="4">
        <v>225</v>
      </c>
      <c r="FS89" s="289">
        <v>0.35899999999999999</v>
      </c>
      <c r="FT89" s="50"/>
      <c r="FU89" s="30">
        <v>197346</v>
      </c>
      <c r="FV89" s="49">
        <v>0.1757</v>
      </c>
      <c r="FW89" s="290">
        <v>1</v>
      </c>
      <c r="FX89" s="11">
        <v>15999</v>
      </c>
      <c r="FY89" s="49">
        <v>0.24110000000000001</v>
      </c>
      <c r="FZ89" s="290">
        <v>1</v>
      </c>
      <c r="GA89" s="20"/>
      <c r="GC89" s="2">
        <v>4335494</v>
      </c>
      <c r="GD89" s="48">
        <f>GC89/$GA$7</f>
        <v>0.15705515329625733</v>
      </c>
      <c r="GE89" s="48">
        <f>GD89-FJ89</f>
        <v>-0.16494484670374268</v>
      </c>
      <c r="GF89" s="2">
        <v>41</v>
      </c>
      <c r="GG89" s="48">
        <f>GF89/$GA$3</f>
        <v>0.16734693877551021</v>
      </c>
      <c r="GH89" s="48">
        <f>GG89-FM89</f>
        <v>-0.19165306122448977</v>
      </c>
      <c r="GI89" s="57"/>
      <c r="GN89" s="58"/>
      <c r="GU89" s="20"/>
      <c r="HC89" s="57"/>
      <c r="HH89" s="58"/>
      <c r="HO89" s="20"/>
      <c r="HW89" s="57"/>
      <c r="IB89" s="58"/>
      <c r="II89" s="20"/>
      <c r="IQ89" s="57"/>
      <c r="IV89" s="58"/>
    </row>
    <row r="90" spans="1:256" ht="13.5" customHeight="1" x14ac:dyDescent="0.2">
      <c r="A90" s="47" t="s">
        <v>1712</v>
      </c>
      <c r="B90" s="2" t="s">
        <v>2327</v>
      </c>
      <c r="C90" s="7" t="s">
        <v>1701</v>
      </c>
      <c r="D90" s="4"/>
      <c r="E90" s="30"/>
      <c r="F90" s="48" t="str">
        <f t="shared" si="122"/>
        <v/>
      </c>
      <c r="G90" s="48" t="str">
        <f t="shared" si="98"/>
        <v/>
      </c>
      <c r="I90" s="48" t="str">
        <f t="shared" si="123"/>
        <v/>
      </c>
      <c r="J90" s="49" t="s">
        <v>286</v>
      </c>
      <c r="K90" s="30"/>
      <c r="L90" s="49"/>
      <c r="M90" s="49"/>
      <c r="N90" s="4"/>
      <c r="O90" s="4"/>
      <c r="P90" s="50"/>
      <c r="Q90" s="30"/>
      <c r="R90" s="49"/>
      <c r="S90" s="49"/>
      <c r="T90" s="4"/>
      <c r="U90" s="49"/>
      <c r="V90" s="49"/>
      <c r="W90" s="7"/>
      <c r="X90" s="4"/>
      <c r="Y90" s="4"/>
      <c r="Z90" s="48" t="str">
        <f t="shared" si="124"/>
        <v/>
      </c>
      <c r="AA90" s="48"/>
      <c r="AC90" s="48" t="str">
        <f t="shared" si="125"/>
        <v/>
      </c>
      <c r="AD90" s="48"/>
      <c r="AE90" s="30"/>
      <c r="AF90" s="49"/>
      <c r="AG90" s="49"/>
      <c r="AH90" s="4"/>
      <c r="AI90" s="4"/>
      <c r="AJ90" s="50"/>
      <c r="AK90" s="30"/>
      <c r="AL90" s="4"/>
      <c r="AM90" s="49"/>
      <c r="AN90" s="4"/>
      <c r="AO90" s="49"/>
      <c r="AP90" s="49"/>
      <c r="AQ90" s="7"/>
      <c r="AS90" s="4"/>
      <c r="AT90" s="48" t="s">
        <v>286</v>
      </c>
      <c r="AU90" s="48"/>
      <c r="AW90" s="48" t="str">
        <f t="shared" si="86"/>
        <v/>
      </c>
      <c r="AX90" s="48"/>
      <c r="AY90" s="26"/>
      <c r="AZ90" s="48" t="str">
        <f t="shared" si="126"/>
        <v/>
      </c>
      <c r="BA90" s="48"/>
      <c r="BC90" s="48" t="str">
        <f t="shared" si="104"/>
        <v/>
      </c>
      <c r="BD90" s="4"/>
      <c r="BE90" s="7"/>
      <c r="BF90" s="48" t="str">
        <f t="shared" si="113"/>
        <v/>
      </c>
      <c r="BG90" s="48"/>
      <c r="BI90" s="48" t="str">
        <f t="shared" si="106"/>
        <v/>
      </c>
      <c r="BJ90" s="50"/>
      <c r="BK90" s="4"/>
      <c r="BM90" s="30"/>
      <c r="BN90" s="49" t="str">
        <f t="shared" si="119"/>
        <v/>
      </c>
      <c r="BO90" s="48"/>
      <c r="BQ90" s="48" t="str">
        <f t="shared" si="127"/>
        <v/>
      </c>
      <c r="BR90" s="48"/>
      <c r="BS90" s="26"/>
      <c r="BT90" s="48" t="str">
        <f t="shared" si="88"/>
        <v/>
      </c>
      <c r="BU90" s="50"/>
      <c r="BV90" s="172"/>
      <c r="BW90" s="48" t="str">
        <f t="shared" si="89"/>
        <v/>
      </c>
      <c r="BX90" s="50"/>
      <c r="BY90" s="30"/>
      <c r="BZ90" s="49" t="str">
        <f t="shared" si="108"/>
        <v/>
      </c>
      <c r="CA90" s="50"/>
      <c r="CB90" s="4"/>
      <c r="CC90" s="48" t="str">
        <f t="shared" si="78"/>
        <v/>
      </c>
      <c r="CD90" s="50"/>
      <c r="CE90" s="30"/>
      <c r="CF90" s="4"/>
      <c r="CG90" s="4"/>
      <c r="CH90" s="49" t="str">
        <f t="shared" si="115"/>
        <v/>
      </c>
      <c r="CI90" s="48"/>
      <c r="CK90" s="48" t="str">
        <f t="shared" si="121"/>
        <v/>
      </c>
      <c r="CL90" s="48"/>
      <c r="CM90" s="26"/>
      <c r="CN90" s="49"/>
      <c r="CO90" s="49"/>
      <c r="CP90" s="4"/>
      <c r="CQ90" s="49"/>
      <c r="CR90" s="49"/>
      <c r="CS90" s="4"/>
      <c r="CT90" s="49"/>
      <c r="CU90" s="49"/>
      <c r="CV90" s="4"/>
      <c r="CW90" s="49"/>
      <c r="CX90" s="49"/>
      <c r="CY90" s="7"/>
      <c r="CZ90" s="4"/>
      <c r="DA90" s="30"/>
      <c r="DB90" s="48" t="str">
        <f t="shared" ref="DB90:DB95" si="131">IF(DA90="","",ROUND(DA90/CY$7,3))</f>
        <v/>
      </c>
      <c r="DC90" s="48"/>
      <c r="DE90" s="48" t="str">
        <f t="shared" ref="DE90:DE95" si="132">IF(DD90="","",ROUND(DD90/CY$3,3))</f>
        <v/>
      </c>
      <c r="DF90" s="48"/>
      <c r="DG90" s="4"/>
      <c r="DH90" s="49" t="str">
        <f t="shared" si="116"/>
        <v/>
      </c>
      <c r="DI90" s="49"/>
      <c r="DJ90" s="4"/>
      <c r="DK90" s="49" t="str">
        <f t="shared" si="92"/>
        <v/>
      </c>
      <c r="DL90" s="49"/>
      <c r="DM90" s="30"/>
      <c r="DN90" s="49" t="str">
        <f t="shared" si="117"/>
        <v/>
      </c>
      <c r="DO90" s="4"/>
      <c r="DP90" s="4"/>
      <c r="DQ90" s="49" t="str">
        <f>IF(DP90="","",DP90/SUM(DP$11:DP$100))</f>
        <v/>
      </c>
      <c r="DR90" s="4"/>
      <c r="DS90" s="7"/>
      <c r="DT90" s="4"/>
      <c r="DU90" s="30"/>
      <c r="DV90" s="48" t="str">
        <f t="shared" si="93"/>
        <v/>
      </c>
      <c r="DW90" s="48"/>
      <c r="DY90" s="48"/>
      <c r="DZ90" s="48"/>
      <c r="EA90" s="30"/>
      <c r="EB90" s="49" t="str">
        <f t="shared" si="94"/>
        <v/>
      </c>
      <c r="EC90" s="51"/>
      <c r="ED90" s="4"/>
      <c r="EE90" s="49" t="str">
        <f t="shared" si="95"/>
        <v/>
      </c>
      <c r="EF90" s="51"/>
      <c r="EG90" s="30"/>
      <c r="EH90" s="49" t="str">
        <f t="shared" si="118"/>
        <v/>
      </c>
      <c r="EI90" s="201"/>
      <c r="EJ90" s="4"/>
      <c r="EK90" s="49" t="str">
        <f t="shared" si="85"/>
        <v/>
      </c>
      <c r="EL90" s="171"/>
      <c r="EM90" s="7" t="s">
        <v>1701</v>
      </c>
      <c r="EN90" s="4"/>
      <c r="EO90" s="30">
        <f>EU90+FA90+FD90</f>
        <v>781098</v>
      </c>
      <c r="EP90" s="48">
        <f>IF(EO90="","",ROUND(EO90/EM$7,3))</f>
        <v>2.1999999999999999E-2</v>
      </c>
      <c r="EQ90" s="30">
        <f t="shared" si="129"/>
        <v>781098</v>
      </c>
      <c r="ER90" s="159">
        <f>EX90+FC90+FF90</f>
        <v>0</v>
      </c>
      <c r="ES90" s="48">
        <f t="shared" si="128"/>
        <v>0</v>
      </c>
      <c r="ET90" s="4">
        <f t="shared" si="130"/>
        <v>0</v>
      </c>
      <c r="EU90" s="30">
        <v>765188</v>
      </c>
      <c r="EV90" s="49">
        <f t="shared" si="96"/>
        <v>2.2506005347583673E-2</v>
      </c>
      <c r="EW90" s="49">
        <v>0</v>
      </c>
      <c r="EX90" s="4">
        <v>0</v>
      </c>
      <c r="EY90" s="49">
        <f t="shared" si="97"/>
        <v>0</v>
      </c>
      <c r="EZ90" s="48">
        <v>0</v>
      </c>
      <c r="FA90" s="30">
        <v>15910</v>
      </c>
      <c r="FB90" s="49">
        <f t="shared" si="120"/>
        <v>1.6196236080246191E-2</v>
      </c>
      <c r="FC90" s="30">
        <v>0</v>
      </c>
      <c r="FD90" s="4">
        <v>0</v>
      </c>
      <c r="FE90" s="49">
        <f t="shared" si="79"/>
        <v>0</v>
      </c>
      <c r="FF90" s="49">
        <v>0</v>
      </c>
      <c r="FG90" s="7"/>
      <c r="FH90" s="4"/>
      <c r="FI90" s="30"/>
      <c r="FJ90" s="48"/>
      <c r="FK90" s="48"/>
      <c r="FM90" s="48"/>
      <c r="FN90" s="48"/>
      <c r="FO90" s="30"/>
      <c r="FP90" s="49"/>
      <c r="FQ90" s="49"/>
      <c r="FR90" s="4"/>
      <c r="FS90" s="4"/>
      <c r="FT90" s="50"/>
      <c r="FU90" s="30"/>
      <c r="FV90" s="49"/>
      <c r="FW90" s="49"/>
      <c r="FX90" s="4"/>
      <c r="FY90" s="49"/>
      <c r="FZ90" s="49"/>
      <c r="GA90" s="20"/>
      <c r="GI90" s="57"/>
      <c r="GN90" s="58"/>
      <c r="GU90" s="20"/>
      <c r="HC90" s="57"/>
      <c r="HH90" s="58"/>
      <c r="HO90" s="20"/>
      <c r="HW90" s="57"/>
      <c r="IB90" s="58"/>
      <c r="II90" s="20"/>
      <c r="IQ90" s="57"/>
      <c r="IV90" s="58"/>
    </row>
    <row r="91" spans="1:256" ht="13.5" customHeight="1" x14ac:dyDescent="0.2">
      <c r="A91" s="47" t="s">
        <v>1509</v>
      </c>
      <c r="B91" s="2" t="s">
        <v>2328</v>
      </c>
      <c r="C91" s="7" t="s">
        <v>1702</v>
      </c>
      <c r="D91" s="4"/>
      <c r="E91" s="30"/>
      <c r="F91" s="48" t="str">
        <f t="shared" si="122"/>
        <v/>
      </c>
      <c r="G91" s="48" t="str">
        <f t="shared" si="98"/>
        <v/>
      </c>
      <c r="I91" s="48" t="str">
        <f t="shared" si="123"/>
        <v/>
      </c>
      <c r="J91" s="49" t="s">
        <v>286</v>
      </c>
      <c r="K91" s="30"/>
      <c r="L91" s="49"/>
      <c r="M91" s="49"/>
      <c r="N91" s="4"/>
      <c r="O91" s="4"/>
      <c r="P91" s="50"/>
      <c r="Q91" s="30"/>
      <c r="R91" s="49"/>
      <c r="S91" s="49"/>
      <c r="T91" s="4"/>
      <c r="U91" s="49"/>
      <c r="V91" s="49"/>
      <c r="W91" s="7"/>
      <c r="X91" s="4"/>
      <c r="Y91" s="4"/>
      <c r="Z91" s="48" t="str">
        <f t="shared" si="124"/>
        <v/>
      </c>
      <c r="AA91" s="48"/>
      <c r="AC91" s="48" t="str">
        <f t="shared" si="125"/>
        <v/>
      </c>
      <c r="AD91" s="48"/>
      <c r="AE91" s="30"/>
      <c r="AF91" s="49"/>
      <c r="AG91" s="49"/>
      <c r="AH91" s="4"/>
      <c r="AI91" s="4"/>
      <c r="AJ91" s="50"/>
      <c r="AK91" s="30"/>
      <c r="AL91" s="4"/>
      <c r="AM91" s="49"/>
      <c r="AN91" s="4"/>
      <c r="AO91" s="49"/>
      <c r="AP91" s="49"/>
      <c r="AQ91" s="7"/>
      <c r="AS91" s="4"/>
      <c r="AT91" s="48" t="s">
        <v>286</v>
      </c>
      <c r="AU91" s="48"/>
      <c r="AW91" s="48" t="str">
        <f t="shared" si="86"/>
        <v/>
      </c>
      <c r="AX91" s="48"/>
      <c r="AY91" s="26"/>
      <c r="AZ91" s="48" t="str">
        <f t="shared" si="126"/>
        <v/>
      </c>
      <c r="BA91" s="48"/>
      <c r="BC91" s="48" t="str">
        <f t="shared" si="104"/>
        <v/>
      </c>
      <c r="BD91" s="4"/>
      <c r="BE91" s="7"/>
      <c r="BF91" s="48" t="str">
        <f t="shared" si="113"/>
        <v/>
      </c>
      <c r="BG91" s="48"/>
      <c r="BI91" s="48" t="str">
        <f t="shared" si="106"/>
        <v/>
      </c>
      <c r="BJ91" s="50"/>
      <c r="BK91" s="4"/>
      <c r="BM91" s="30"/>
      <c r="BN91" s="49" t="str">
        <f t="shared" si="119"/>
        <v/>
      </c>
      <c r="BO91" s="48"/>
      <c r="BQ91" s="48" t="str">
        <f t="shared" si="127"/>
        <v/>
      </c>
      <c r="BR91" s="48"/>
      <c r="BS91" s="26"/>
      <c r="BT91" s="48" t="str">
        <f t="shared" si="88"/>
        <v/>
      </c>
      <c r="BU91" s="50"/>
      <c r="BV91" s="172"/>
      <c r="BW91" s="48" t="str">
        <f t="shared" si="89"/>
        <v/>
      </c>
      <c r="BX91" s="50"/>
      <c r="BY91" s="30"/>
      <c r="BZ91" s="49" t="str">
        <f t="shared" si="108"/>
        <v/>
      </c>
      <c r="CA91" s="50"/>
      <c r="CB91" s="4"/>
      <c r="CC91" s="48" t="str">
        <f t="shared" si="78"/>
        <v/>
      </c>
      <c r="CD91" s="50"/>
      <c r="CE91" s="30"/>
      <c r="CF91" s="4"/>
      <c r="CG91" s="4"/>
      <c r="CH91" s="49" t="str">
        <f t="shared" si="115"/>
        <v/>
      </c>
      <c r="CI91" s="48"/>
      <c r="CK91" s="48" t="str">
        <f t="shared" si="121"/>
        <v/>
      </c>
      <c r="CL91" s="48"/>
      <c r="CM91" s="26"/>
      <c r="CN91" s="49"/>
      <c r="CO91" s="49"/>
      <c r="CP91" s="4"/>
      <c r="CQ91" s="49"/>
      <c r="CR91" s="49"/>
      <c r="CS91" s="4"/>
      <c r="CT91" s="49"/>
      <c r="CU91" s="49"/>
      <c r="CV91" s="4"/>
      <c r="CW91" s="49"/>
      <c r="CX91" s="49"/>
      <c r="CY91" s="7"/>
      <c r="CZ91" s="4"/>
      <c r="DA91" s="30"/>
      <c r="DB91" s="48" t="str">
        <f t="shared" si="131"/>
        <v/>
      </c>
      <c r="DC91" s="48"/>
      <c r="DE91" s="48" t="str">
        <f t="shared" si="132"/>
        <v/>
      </c>
      <c r="DF91" s="48"/>
      <c r="DG91" s="4"/>
      <c r="DH91" s="49" t="str">
        <f t="shared" si="116"/>
        <v/>
      </c>
      <c r="DI91" s="49"/>
      <c r="DJ91" s="4"/>
      <c r="DK91" s="49" t="str">
        <f t="shared" si="92"/>
        <v/>
      </c>
      <c r="DL91" s="49"/>
      <c r="DM91" s="30"/>
      <c r="DN91" s="49" t="str">
        <f t="shared" si="117"/>
        <v/>
      </c>
      <c r="DO91" s="4"/>
      <c r="DP91" s="4"/>
      <c r="DQ91" s="49" t="str">
        <f>IF(DP91="","",DP91/SUM(DP$11:DP$100))</f>
        <v/>
      </c>
      <c r="DR91" s="4"/>
      <c r="DS91" s="7"/>
      <c r="DT91" s="4"/>
      <c r="DU91" s="30"/>
      <c r="DV91" s="48" t="str">
        <f t="shared" si="93"/>
        <v/>
      </c>
      <c r="DW91" s="48"/>
      <c r="DY91" s="48"/>
      <c r="DZ91" s="48"/>
      <c r="EA91" s="30"/>
      <c r="EB91" s="49" t="str">
        <f t="shared" si="94"/>
        <v/>
      </c>
      <c r="EC91" s="51"/>
      <c r="ED91" s="4"/>
      <c r="EE91" s="49" t="str">
        <f t="shared" si="95"/>
        <v/>
      </c>
      <c r="EF91" s="51"/>
      <c r="EG91" s="30"/>
      <c r="EH91" s="49" t="str">
        <f t="shared" si="118"/>
        <v/>
      </c>
      <c r="EI91" s="201"/>
      <c r="EJ91" s="4"/>
      <c r="EK91" s="49" t="str">
        <f t="shared" si="85"/>
        <v/>
      </c>
      <c r="EL91" s="171"/>
      <c r="EM91" s="7" t="s">
        <v>1702</v>
      </c>
      <c r="EN91" s="4"/>
      <c r="EO91" s="30">
        <f>EU91+FA91+FD91</f>
        <v>391664</v>
      </c>
      <c r="EP91" s="48">
        <f>IF(EO91="","",ROUND(EO91/EM$7,3))</f>
        <v>1.0999999999999999E-2</v>
      </c>
      <c r="EQ91" s="30">
        <f t="shared" si="129"/>
        <v>391664</v>
      </c>
      <c r="ER91" s="159">
        <f>EX91+FC91+FF91</f>
        <v>0</v>
      </c>
      <c r="ES91" s="48">
        <f t="shared" si="128"/>
        <v>0</v>
      </c>
      <c r="ET91" s="4">
        <f t="shared" si="130"/>
        <v>0</v>
      </c>
      <c r="EU91" s="30">
        <v>380756</v>
      </c>
      <c r="EV91" s="49">
        <f t="shared" si="96"/>
        <v>1.1198942707053128E-2</v>
      </c>
      <c r="EW91" s="49">
        <v>0</v>
      </c>
      <c r="EX91" s="4">
        <v>0</v>
      </c>
      <c r="EY91" s="49">
        <f t="shared" si="97"/>
        <v>0</v>
      </c>
      <c r="EZ91" s="48">
        <v>0</v>
      </c>
      <c r="FA91" s="30">
        <v>10160</v>
      </c>
      <c r="FB91" s="49">
        <f t="shared" si="120"/>
        <v>1.0342788093984997E-2</v>
      </c>
      <c r="FC91" s="30">
        <v>0</v>
      </c>
      <c r="FD91" s="4">
        <v>748</v>
      </c>
      <c r="FE91" s="49">
        <f t="shared" si="79"/>
        <v>1.0326357060025403E-2</v>
      </c>
      <c r="FF91" s="49">
        <v>0</v>
      </c>
      <c r="FG91" s="7"/>
      <c r="FH91" s="4"/>
      <c r="FI91" s="30"/>
      <c r="FJ91" s="48"/>
      <c r="FK91" s="48"/>
      <c r="FM91" s="48"/>
      <c r="FN91" s="48"/>
      <c r="FO91" s="30"/>
      <c r="FP91" s="49"/>
      <c r="FQ91" s="49"/>
      <c r="FR91" s="4"/>
      <c r="FS91" s="4"/>
      <c r="FT91" s="50"/>
      <c r="FU91" s="30"/>
      <c r="FV91" s="49"/>
      <c r="FW91" s="49"/>
      <c r="FX91" s="4"/>
      <c r="FY91" s="49"/>
      <c r="FZ91" s="49"/>
      <c r="GA91" s="20"/>
      <c r="GI91" s="57"/>
      <c r="GN91" s="58"/>
      <c r="GU91" s="20"/>
      <c r="HC91" s="57"/>
      <c r="HH91" s="58"/>
      <c r="HO91" s="20"/>
      <c r="HW91" s="57"/>
      <c r="IB91" s="58"/>
      <c r="II91" s="20"/>
      <c r="IQ91" s="57"/>
      <c r="IV91" s="58"/>
    </row>
    <row r="92" spans="1:256" ht="13.5" customHeight="1" x14ac:dyDescent="0.2">
      <c r="A92" s="47" t="s">
        <v>1510</v>
      </c>
      <c r="B92" s="2" t="s">
        <v>2329</v>
      </c>
      <c r="C92" s="7" t="s">
        <v>1703</v>
      </c>
      <c r="D92" s="4"/>
      <c r="E92" s="30"/>
      <c r="F92" s="48" t="str">
        <f t="shared" si="122"/>
        <v/>
      </c>
      <c r="G92" s="48" t="str">
        <f t="shared" si="98"/>
        <v/>
      </c>
      <c r="I92" s="48" t="str">
        <f t="shared" si="123"/>
        <v/>
      </c>
      <c r="J92" s="49" t="s">
        <v>286</v>
      </c>
      <c r="K92" s="30"/>
      <c r="L92" s="49"/>
      <c r="M92" s="49"/>
      <c r="N92" s="4"/>
      <c r="O92" s="4"/>
      <c r="P92" s="50"/>
      <c r="Q92" s="30"/>
      <c r="R92" s="49"/>
      <c r="S92" s="49"/>
      <c r="T92" s="4"/>
      <c r="U92" s="49"/>
      <c r="V92" s="49"/>
      <c r="W92" s="7"/>
      <c r="X92" s="4"/>
      <c r="Y92" s="4"/>
      <c r="Z92" s="48" t="str">
        <f t="shared" si="124"/>
        <v/>
      </c>
      <c r="AA92" s="48"/>
      <c r="AC92" s="48" t="str">
        <f t="shared" si="125"/>
        <v/>
      </c>
      <c r="AD92" s="48"/>
      <c r="AE92" s="30"/>
      <c r="AF92" s="49"/>
      <c r="AG92" s="49"/>
      <c r="AH92" s="4"/>
      <c r="AI92" s="4"/>
      <c r="AJ92" s="50"/>
      <c r="AK92" s="30"/>
      <c r="AL92" s="4"/>
      <c r="AM92" s="49"/>
      <c r="AN92" s="4"/>
      <c r="AO92" s="49"/>
      <c r="AP92" s="49"/>
      <c r="AQ92" s="7"/>
      <c r="AS92" s="4"/>
      <c r="AT92" s="48" t="s">
        <v>286</v>
      </c>
      <c r="AU92" s="48"/>
      <c r="AW92" s="48" t="str">
        <f t="shared" si="86"/>
        <v/>
      </c>
      <c r="AX92" s="48"/>
      <c r="AY92" s="26"/>
      <c r="AZ92" s="48" t="str">
        <f t="shared" si="126"/>
        <v/>
      </c>
      <c r="BA92" s="48"/>
      <c r="BC92" s="48" t="str">
        <f t="shared" si="104"/>
        <v/>
      </c>
      <c r="BD92" s="4"/>
      <c r="BE92" s="7"/>
      <c r="BF92" s="48" t="str">
        <f t="shared" si="113"/>
        <v/>
      </c>
      <c r="BG92" s="48"/>
      <c r="BI92" s="48" t="str">
        <f t="shared" si="106"/>
        <v/>
      </c>
      <c r="BJ92" s="50"/>
      <c r="BK92" s="4"/>
      <c r="BM92" s="30"/>
      <c r="BN92" s="49" t="str">
        <f t="shared" si="119"/>
        <v/>
      </c>
      <c r="BO92" s="48"/>
      <c r="BQ92" s="48" t="str">
        <f t="shared" si="127"/>
        <v/>
      </c>
      <c r="BR92" s="48"/>
      <c r="BS92" s="26"/>
      <c r="BT92" s="48" t="str">
        <f t="shared" si="88"/>
        <v/>
      </c>
      <c r="BU92" s="50"/>
      <c r="BV92" s="172"/>
      <c r="BW92" s="48" t="str">
        <f t="shared" si="89"/>
        <v/>
      </c>
      <c r="BX92" s="50"/>
      <c r="BY92" s="30"/>
      <c r="BZ92" s="49" t="str">
        <f t="shared" si="108"/>
        <v/>
      </c>
      <c r="CA92" s="50"/>
      <c r="CB92" s="4"/>
      <c r="CC92" s="48" t="str">
        <f t="shared" si="78"/>
        <v/>
      </c>
      <c r="CD92" s="50"/>
      <c r="CH92" s="49" t="str">
        <f t="shared" si="115"/>
        <v/>
      </c>
      <c r="CK92" s="48" t="str">
        <f t="shared" si="121"/>
        <v/>
      </c>
      <c r="CM92" s="26"/>
      <c r="CN92" s="49"/>
      <c r="CO92" s="49"/>
      <c r="CP92" s="4"/>
      <c r="CQ92" s="49"/>
      <c r="CR92" s="49"/>
      <c r="CT92" s="49"/>
      <c r="CU92" s="49"/>
      <c r="CV92" s="4"/>
      <c r="CW92" s="49"/>
      <c r="CX92" s="49"/>
      <c r="CY92" s="7"/>
      <c r="CZ92" s="4"/>
      <c r="DA92" s="30"/>
      <c r="DB92" s="48" t="str">
        <f t="shared" si="131"/>
        <v/>
      </c>
      <c r="DC92" s="48"/>
      <c r="DE92" s="48" t="str">
        <f t="shared" si="132"/>
        <v/>
      </c>
      <c r="DF92" s="48"/>
      <c r="DH92" s="49" t="str">
        <f t="shared" si="116"/>
        <v/>
      </c>
      <c r="DI92" s="49"/>
      <c r="DJ92" s="4"/>
      <c r="DK92" s="49" t="str">
        <f t="shared" si="92"/>
        <v/>
      </c>
      <c r="DL92" s="49"/>
      <c r="DM92" s="30"/>
      <c r="DN92" s="49" t="str">
        <f t="shared" si="117"/>
        <v/>
      </c>
      <c r="DO92" s="4"/>
      <c r="DP92" s="4"/>
      <c r="DQ92" s="49" t="str">
        <f>IF(DP92="","",DP92/SUM(DP$11:DP$100))</f>
        <v/>
      </c>
      <c r="DR92" s="4"/>
      <c r="DS92" s="7"/>
      <c r="DT92" s="4"/>
      <c r="DU92" s="30"/>
      <c r="DV92" s="48" t="str">
        <f t="shared" si="93"/>
        <v/>
      </c>
      <c r="DW92" s="48"/>
      <c r="DY92" s="48"/>
      <c r="DZ92" s="48"/>
      <c r="EA92" s="30"/>
      <c r="EB92" s="49" t="str">
        <f t="shared" si="94"/>
        <v/>
      </c>
      <c r="EC92" s="51"/>
      <c r="ED92" s="4"/>
      <c r="EE92" s="49" t="str">
        <f t="shared" si="95"/>
        <v/>
      </c>
      <c r="EF92" s="51"/>
      <c r="EG92" s="30"/>
      <c r="EH92" s="49" t="str">
        <f t="shared" si="118"/>
        <v/>
      </c>
      <c r="EI92" s="201"/>
      <c r="EJ92" s="4"/>
      <c r="EK92" s="49" t="str">
        <f t="shared" si="85"/>
        <v/>
      </c>
      <c r="EL92" s="171"/>
      <c r="EM92" s="7" t="s">
        <v>1703</v>
      </c>
      <c r="EN92" s="4"/>
      <c r="EO92" s="30">
        <v>0</v>
      </c>
      <c r="EP92" s="48">
        <v>0</v>
      </c>
      <c r="EQ92" s="30">
        <f t="shared" si="129"/>
        <v>0</v>
      </c>
      <c r="ER92" s="2">
        <v>0</v>
      </c>
      <c r="ES92" s="48">
        <f t="shared" si="128"/>
        <v>0</v>
      </c>
      <c r="ET92" s="4">
        <f t="shared" si="130"/>
        <v>0</v>
      </c>
      <c r="EU92" s="30">
        <v>0</v>
      </c>
      <c r="EV92" s="49">
        <f t="shared" si="96"/>
        <v>0</v>
      </c>
      <c r="EW92" s="49">
        <v>0</v>
      </c>
      <c r="EX92" s="4">
        <v>0</v>
      </c>
      <c r="EY92" s="49">
        <f t="shared" si="97"/>
        <v>0</v>
      </c>
      <c r="EZ92" s="48">
        <v>0</v>
      </c>
      <c r="FA92" s="30">
        <v>140473</v>
      </c>
      <c r="FB92" s="49">
        <f t="shared" si="120"/>
        <v>0.14300024329983804</v>
      </c>
      <c r="FC92" s="30">
        <v>2</v>
      </c>
      <c r="FD92" s="4">
        <v>0</v>
      </c>
      <c r="FE92" s="49">
        <f t="shared" si="79"/>
        <v>0</v>
      </c>
      <c r="FF92" s="49">
        <v>0</v>
      </c>
      <c r="FG92" s="7"/>
      <c r="FH92" s="4"/>
      <c r="FI92" s="30">
        <v>107236</v>
      </c>
      <c r="FJ92" s="48">
        <v>3.0000000000000001E-3</v>
      </c>
      <c r="FK92" s="48"/>
      <c r="FL92" s="2">
        <v>0</v>
      </c>
      <c r="FM92" s="48">
        <v>0</v>
      </c>
      <c r="FN92" s="48"/>
      <c r="FO92" s="30">
        <v>0</v>
      </c>
      <c r="FP92" s="49">
        <v>0</v>
      </c>
      <c r="FQ92" s="49">
        <v>0</v>
      </c>
      <c r="FR92" s="4">
        <v>0</v>
      </c>
      <c r="FS92" s="4">
        <v>0</v>
      </c>
      <c r="FT92" s="50">
        <v>0</v>
      </c>
      <c r="FU92" s="30">
        <v>107236</v>
      </c>
      <c r="FV92" s="49">
        <v>9.5500000000000002E-2</v>
      </c>
      <c r="FW92" s="290">
        <v>1</v>
      </c>
      <c r="FX92" s="4"/>
      <c r="FY92" s="49"/>
      <c r="FZ92" s="49"/>
      <c r="GA92" s="20"/>
      <c r="GI92" s="57"/>
      <c r="GN92" s="58"/>
      <c r="GU92" s="20"/>
      <c r="HC92" s="57"/>
      <c r="HH92" s="58"/>
      <c r="HO92" s="20"/>
      <c r="HW92" s="57"/>
      <c r="IB92" s="58"/>
      <c r="II92" s="20"/>
      <c r="IQ92" s="57"/>
      <c r="IV92" s="58"/>
    </row>
    <row r="93" spans="1:256" ht="13.5" customHeight="1" x14ac:dyDescent="0.2">
      <c r="A93" s="47" t="s">
        <v>1511</v>
      </c>
      <c r="B93" s="2" t="s">
        <v>2330</v>
      </c>
      <c r="C93" s="2" t="s">
        <v>1704</v>
      </c>
      <c r="F93" s="48" t="str">
        <f t="shared" si="122"/>
        <v/>
      </c>
      <c r="G93" s="48" t="str">
        <f t="shared" si="98"/>
        <v/>
      </c>
      <c r="I93" s="48" t="str">
        <f t="shared" si="123"/>
        <v/>
      </c>
      <c r="J93" s="2" t="s">
        <v>286</v>
      </c>
      <c r="S93" s="48"/>
      <c r="Z93" s="48" t="str">
        <f t="shared" si="124"/>
        <v/>
      </c>
      <c r="AC93" s="48" t="str">
        <f t="shared" si="125"/>
        <v/>
      </c>
      <c r="AT93" s="48" t="str">
        <f>IF(AS93="","",ROUND(AS93/AQ$7,3))</f>
        <v/>
      </c>
      <c r="AW93" s="48" t="str">
        <f t="shared" si="86"/>
        <v/>
      </c>
      <c r="AY93" s="20"/>
      <c r="AZ93" s="48" t="str">
        <f t="shared" si="126"/>
        <v/>
      </c>
      <c r="BC93" s="48" t="str">
        <f t="shared" si="104"/>
        <v/>
      </c>
      <c r="BE93" s="20"/>
      <c r="BF93" s="48" t="str">
        <f t="shared" si="113"/>
        <v/>
      </c>
      <c r="BI93" s="48" t="str">
        <f t="shared" si="106"/>
        <v/>
      </c>
      <c r="BJ93" s="66"/>
      <c r="BK93" s="4"/>
      <c r="BM93" s="30"/>
      <c r="BN93" s="49" t="str">
        <f t="shared" si="119"/>
        <v/>
      </c>
      <c r="BQ93" s="48" t="str">
        <f t="shared" si="127"/>
        <v/>
      </c>
      <c r="BT93" s="48" t="str">
        <f t="shared" si="88"/>
        <v/>
      </c>
      <c r="BU93" s="50"/>
      <c r="BV93" s="174"/>
      <c r="BW93" s="48" t="str">
        <f t="shared" si="89"/>
        <v/>
      </c>
      <c r="BX93" s="50"/>
      <c r="BY93" s="30"/>
      <c r="BZ93" s="49" t="str">
        <f t="shared" si="108"/>
        <v/>
      </c>
      <c r="CA93" s="50"/>
      <c r="CB93" s="4"/>
      <c r="CC93" s="48" t="str">
        <f t="shared" si="78"/>
        <v/>
      </c>
      <c r="CD93" s="50"/>
      <c r="CH93" s="49" t="str">
        <f t="shared" si="115"/>
        <v/>
      </c>
      <c r="CK93" s="48" t="str">
        <f t="shared" si="121"/>
        <v/>
      </c>
      <c r="CM93" s="20"/>
      <c r="DB93" s="48" t="str">
        <f t="shared" si="131"/>
        <v/>
      </c>
      <c r="DE93" s="48" t="str">
        <f t="shared" si="132"/>
        <v/>
      </c>
      <c r="DH93" s="49" t="str">
        <f t="shared" si="116"/>
        <v/>
      </c>
      <c r="DK93" s="49" t="str">
        <f t="shared" si="92"/>
        <v/>
      </c>
      <c r="DN93" s="49" t="str">
        <f t="shared" si="117"/>
        <v/>
      </c>
      <c r="DQ93" s="49" t="str">
        <f>IF(DP93="","",DP93/SUM(DP$11:DP$100))</f>
        <v/>
      </c>
      <c r="DS93" s="2" t="s">
        <v>1703</v>
      </c>
      <c r="DU93" s="30">
        <f t="shared" si="114"/>
        <v>86970</v>
      </c>
      <c r="DV93" s="48">
        <f t="shared" si="93"/>
        <v>2E-3</v>
      </c>
      <c r="DX93" s="4">
        <v>0</v>
      </c>
      <c r="DY93" s="49">
        <f>IF(DX93="","",DX93/SUM(DX$11:DX$100))</f>
        <v>0</v>
      </c>
      <c r="EA93" s="4">
        <v>0</v>
      </c>
      <c r="EB93" s="49">
        <f t="shared" si="94"/>
        <v>0</v>
      </c>
      <c r="EC93" s="49">
        <v>0</v>
      </c>
      <c r="ED93" s="4">
        <v>0</v>
      </c>
      <c r="EE93" s="49">
        <f t="shared" si="95"/>
        <v>0</v>
      </c>
      <c r="EF93" s="49">
        <v>0</v>
      </c>
      <c r="EG93" s="2">
        <v>86970</v>
      </c>
      <c r="EH93" s="49">
        <f t="shared" si="118"/>
        <v>8.3343076017854983E-2</v>
      </c>
      <c r="EI93" s="202">
        <v>1</v>
      </c>
      <c r="EJ93" s="2">
        <v>0</v>
      </c>
      <c r="EK93" s="49">
        <v>0</v>
      </c>
      <c r="EL93" s="188">
        <v>0</v>
      </c>
      <c r="EM93" s="2" t="s">
        <v>1578</v>
      </c>
      <c r="EO93" s="2">
        <v>0</v>
      </c>
      <c r="EP93" s="48">
        <v>0</v>
      </c>
      <c r="EQ93" s="30">
        <f t="shared" si="129"/>
        <v>-86970</v>
      </c>
      <c r="ER93" s="2">
        <v>0</v>
      </c>
      <c r="ES93" s="48">
        <f t="shared" si="128"/>
        <v>0</v>
      </c>
      <c r="ET93" s="4">
        <f t="shared" si="130"/>
        <v>0</v>
      </c>
      <c r="EU93" s="30">
        <v>0</v>
      </c>
      <c r="EV93" s="49">
        <f t="shared" si="96"/>
        <v>0</v>
      </c>
      <c r="EW93" s="49">
        <v>0</v>
      </c>
      <c r="EX93" s="2">
        <v>0</v>
      </c>
      <c r="EY93" s="49">
        <f t="shared" si="97"/>
        <v>0</v>
      </c>
      <c r="EZ93" s="48">
        <v>0</v>
      </c>
      <c r="FA93" s="2">
        <v>44024</v>
      </c>
      <c r="FB93" s="49">
        <f t="shared" si="120"/>
        <v>4.481603376472397E-2</v>
      </c>
      <c r="FC93" s="2">
        <v>1</v>
      </c>
      <c r="FD93" s="2">
        <v>0</v>
      </c>
      <c r="FE93" s="49">
        <f t="shared" si="79"/>
        <v>0</v>
      </c>
      <c r="FF93" s="2">
        <v>0</v>
      </c>
      <c r="FI93" s="30">
        <v>68291</v>
      </c>
      <c r="FJ93" s="160">
        <v>1.9E-3</v>
      </c>
      <c r="FL93" s="2">
        <v>0</v>
      </c>
      <c r="FM93" s="48">
        <v>0</v>
      </c>
      <c r="FO93" s="2">
        <v>0</v>
      </c>
      <c r="FP93" s="2">
        <v>0</v>
      </c>
      <c r="FQ93" s="2">
        <v>0</v>
      </c>
      <c r="FR93" s="2">
        <v>0</v>
      </c>
      <c r="FS93" s="2">
        <v>0</v>
      </c>
      <c r="FT93" s="2">
        <v>0</v>
      </c>
      <c r="FU93" s="30">
        <v>68291</v>
      </c>
      <c r="FV93" s="160">
        <v>6.08E-2</v>
      </c>
      <c r="FW93" s="2">
        <v>1</v>
      </c>
    </row>
    <row r="94" spans="1:256" ht="13.5" customHeight="1" x14ac:dyDescent="0.2">
      <c r="A94" s="47" t="s">
        <v>2257</v>
      </c>
      <c r="B94" s="2" t="s">
        <v>2331</v>
      </c>
      <c r="C94" s="2" t="s">
        <v>1705</v>
      </c>
      <c r="F94" s="48" t="str">
        <f t="shared" si="122"/>
        <v/>
      </c>
      <c r="G94" s="48" t="str">
        <f t="shared" si="98"/>
        <v/>
      </c>
      <c r="I94" s="48" t="str">
        <f t="shared" si="123"/>
        <v/>
      </c>
      <c r="J94" s="2" t="s">
        <v>286</v>
      </c>
      <c r="Z94" s="48" t="str">
        <f t="shared" si="124"/>
        <v/>
      </c>
      <c r="AC94" s="48" t="str">
        <f t="shared" si="125"/>
        <v/>
      </c>
      <c r="AT94" s="48" t="str">
        <f>IF(AS94="","",ROUND(AS94/AQ$7,3))</f>
        <v/>
      </c>
      <c r="AW94" s="48" t="str">
        <f t="shared" si="86"/>
        <v/>
      </c>
      <c r="AY94" s="20"/>
      <c r="AZ94" s="48" t="str">
        <f t="shared" si="126"/>
        <v/>
      </c>
      <c r="BC94" s="48" t="str">
        <f t="shared" si="104"/>
        <v/>
      </c>
      <c r="BE94" s="20"/>
      <c r="BF94" s="48" t="str">
        <f t="shared" si="113"/>
        <v/>
      </c>
      <c r="BI94" s="48" t="str">
        <f t="shared" si="106"/>
        <v/>
      </c>
      <c r="BJ94" s="66"/>
      <c r="BN94" s="49" t="str">
        <f t="shared" si="119"/>
        <v/>
      </c>
      <c r="BQ94" s="48" t="str">
        <f t="shared" si="127"/>
        <v/>
      </c>
      <c r="BT94" s="48" t="str">
        <f t="shared" si="88"/>
        <v/>
      </c>
      <c r="BU94" s="66"/>
      <c r="BV94" s="174"/>
      <c r="BW94" s="48" t="str">
        <f t="shared" si="89"/>
        <v/>
      </c>
      <c r="BX94" s="66"/>
      <c r="BZ94" s="49" t="str">
        <f t="shared" si="108"/>
        <v/>
      </c>
      <c r="CA94" s="66"/>
      <c r="CC94" s="48" t="str">
        <f t="shared" si="78"/>
        <v/>
      </c>
      <c r="CD94" s="66"/>
      <c r="CH94" s="49" t="str">
        <f t="shared" si="115"/>
        <v/>
      </c>
      <c r="CK94" s="48" t="str">
        <f t="shared" si="121"/>
        <v/>
      </c>
      <c r="CM94" s="20"/>
      <c r="CY94" s="2" t="s">
        <v>1705</v>
      </c>
      <c r="DA94" s="30">
        <f>DG94+DM94+DO94</f>
        <v>122487</v>
      </c>
      <c r="DB94" s="48">
        <f t="shared" si="131"/>
        <v>3.0000000000000001E-3</v>
      </c>
      <c r="DC94" s="49"/>
      <c r="DD94" s="159">
        <f>DJ94+DO94+DR94</f>
        <v>0</v>
      </c>
      <c r="DE94" s="48">
        <f t="shared" si="132"/>
        <v>0</v>
      </c>
      <c r="DG94" s="2">
        <v>122487</v>
      </c>
      <c r="DH94" s="49">
        <f t="shared" si="116"/>
        <v>3.2103870950443321E-3</v>
      </c>
      <c r="DI94" s="49">
        <v>0</v>
      </c>
      <c r="DJ94" s="2">
        <v>0</v>
      </c>
      <c r="DK94" s="49">
        <f t="shared" si="92"/>
        <v>0</v>
      </c>
      <c r="DL94" s="49">
        <v>0</v>
      </c>
      <c r="DM94" s="30">
        <v>0</v>
      </c>
      <c r="DN94" s="49">
        <v>0</v>
      </c>
      <c r="DO94" s="159">
        <v>0</v>
      </c>
      <c r="DP94" s="4">
        <v>0</v>
      </c>
      <c r="DQ94" s="49">
        <v>0</v>
      </c>
      <c r="DR94" s="159">
        <v>0</v>
      </c>
      <c r="DU94" s="30"/>
      <c r="DV94" s="48" t="str">
        <f t="shared" si="93"/>
        <v/>
      </c>
      <c r="DX94" s="159"/>
      <c r="DY94" s="48"/>
      <c r="EB94" s="49" t="str">
        <f t="shared" si="94"/>
        <v/>
      </c>
      <c r="EE94" s="49" t="str">
        <f t="shared" si="95"/>
        <v/>
      </c>
      <c r="EH94" s="49" t="str">
        <f t="shared" si="118"/>
        <v/>
      </c>
      <c r="EI94" s="202"/>
      <c r="EK94" s="49" t="str">
        <f>IF(EJ94="","",EJ94/SUM(EJ$11:EJ$100))</f>
        <v/>
      </c>
      <c r="EL94" s="188"/>
      <c r="EM94" s="2" t="s">
        <v>1783</v>
      </c>
      <c r="EO94" s="30">
        <f>EU94+FA94+FD94</f>
        <v>107616</v>
      </c>
      <c r="EP94" s="48">
        <f>IF(EO94="","",ROUND(EO94/EM$7,3))</f>
        <v>3.0000000000000001E-3</v>
      </c>
      <c r="EQ94" s="30">
        <f t="shared" si="129"/>
        <v>107616</v>
      </c>
      <c r="ER94" s="159">
        <f>EX94+FC94+FF94</f>
        <v>0</v>
      </c>
      <c r="ES94" s="48">
        <f t="shared" si="128"/>
        <v>0</v>
      </c>
      <c r="ET94" s="4">
        <f t="shared" si="130"/>
        <v>0</v>
      </c>
      <c r="EU94" s="2">
        <v>107616</v>
      </c>
      <c r="EV94" s="49">
        <f t="shared" si="96"/>
        <v>3.1652434061767367E-3</v>
      </c>
      <c r="EW94" s="49">
        <v>0</v>
      </c>
      <c r="EX94" s="2">
        <v>0</v>
      </c>
      <c r="EY94" s="49">
        <f t="shared" si="97"/>
        <v>0</v>
      </c>
      <c r="EZ94" s="48">
        <v>0</v>
      </c>
      <c r="FA94" s="2">
        <v>0</v>
      </c>
      <c r="FB94" s="49">
        <f t="shared" si="120"/>
        <v>0</v>
      </c>
      <c r="FC94" s="2">
        <v>0</v>
      </c>
      <c r="FD94" s="2">
        <v>0</v>
      </c>
      <c r="FE94" s="49">
        <f t="shared" si="79"/>
        <v>0</v>
      </c>
      <c r="FF94" s="2">
        <v>0</v>
      </c>
    </row>
    <row r="95" spans="1:256" ht="13.5" customHeight="1" x14ac:dyDescent="0.2">
      <c r="A95" s="47" t="s">
        <v>1514</v>
      </c>
      <c r="B95" s="2" t="s">
        <v>2332</v>
      </c>
      <c r="C95" s="2" t="s">
        <v>1706</v>
      </c>
      <c r="F95" s="48" t="str">
        <f t="shared" si="122"/>
        <v/>
      </c>
      <c r="G95" s="48" t="str">
        <f t="shared" si="98"/>
        <v/>
      </c>
      <c r="I95" s="48" t="str">
        <f t="shared" si="123"/>
        <v/>
      </c>
      <c r="J95" s="2" t="s">
        <v>286</v>
      </c>
      <c r="Z95" s="48" t="str">
        <f t="shared" si="124"/>
        <v/>
      </c>
      <c r="AC95" s="48" t="str">
        <f t="shared" si="125"/>
        <v/>
      </c>
      <c r="AT95" s="48" t="str">
        <f>IF(AS95="","",ROUND(AS95/AQ$7,3))</f>
        <v/>
      </c>
      <c r="AW95" s="48" t="str">
        <f t="shared" si="86"/>
        <v/>
      </c>
      <c r="AY95" s="20"/>
      <c r="AZ95" s="48" t="str">
        <f t="shared" si="126"/>
        <v/>
      </c>
      <c r="BC95" s="48" t="str">
        <f t="shared" si="104"/>
        <v/>
      </c>
      <c r="BE95" s="20"/>
      <c r="BF95" s="48" t="str">
        <f t="shared" si="113"/>
        <v/>
      </c>
      <c r="BI95" s="48" t="str">
        <f t="shared" si="106"/>
        <v/>
      </c>
      <c r="BJ95" s="66"/>
      <c r="BN95" s="49" t="str">
        <f t="shared" si="119"/>
        <v/>
      </c>
      <c r="BQ95" s="48" t="str">
        <f t="shared" si="127"/>
        <v/>
      </c>
      <c r="BT95" s="48" t="str">
        <f t="shared" si="88"/>
        <v/>
      </c>
      <c r="BU95" s="66"/>
      <c r="BV95" s="174"/>
      <c r="BW95" s="48" t="str">
        <f t="shared" si="89"/>
        <v/>
      </c>
      <c r="BX95" s="66"/>
      <c r="BZ95" s="49" t="str">
        <f t="shared" si="108"/>
        <v/>
      </c>
      <c r="CA95" s="66"/>
      <c r="CC95" s="48" t="str">
        <f t="shared" si="78"/>
        <v/>
      </c>
      <c r="CD95" s="66"/>
      <c r="CH95" s="49" t="str">
        <f t="shared" si="115"/>
        <v/>
      </c>
      <c r="CK95" s="48" t="str">
        <f t="shared" si="121"/>
        <v/>
      </c>
      <c r="CM95" s="20"/>
      <c r="CY95" s="2" t="s">
        <v>1706</v>
      </c>
      <c r="DA95" s="30">
        <f>DG95+DM95+DO95</f>
        <v>118340</v>
      </c>
      <c r="DB95" s="48">
        <f t="shared" si="131"/>
        <v>3.0000000000000001E-3</v>
      </c>
      <c r="DC95" s="49"/>
      <c r="DD95" s="159">
        <f>DJ95+DO95+DR95</f>
        <v>0</v>
      </c>
      <c r="DE95" s="48">
        <f t="shared" si="132"/>
        <v>0</v>
      </c>
      <c r="DG95" s="2">
        <v>118340</v>
      </c>
      <c r="DH95" s="49">
        <f t="shared" si="116"/>
        <v>3.1016941293977832E-3</v>
      </c>
      <c r="DI95" s="49">
        <v>0</v>
      </c>
      <c r="DJ95" s="2">
        <v>0</v>
      </c>
      <c r="DK95" s="49">
        <f t="shared" si="92"/>
        <v>0</v>
      </c>
      <c r="DL95" s="49">
        <v>0</v>
      </c>
      <c r="DM95" s="30">
        <v>0</v>
      </c>
      <c r="DN95" s="49">
        <v>0</v>
      </c>
      <c r="DO95" s="159">
        <v>0</v>
      </c>
      <c r="DP95" s="4">
        <v>0</v>
      </c>
      <c r="DQ95" s="49">
        <v>0</v>
      </c>
      <c r="DR95" s="159">
        <v>0</v>
      </c>
      <c r="DU95" s="30"/>
      <c r="DV95" s="48" t="str">
        <f t="shared" si="93"/>
        <v/>
      </c>
      <c r="DX95" s="159"/>
      <c r="DY95" s="48"/>
      <c r="EB95" s="49" t="str">
        <f t="shared" si="94"/>
        <v/>
      </c>
      <c r="EE95" s="49" t="str">
        <f t="shared" si="95"/>
        <v/>
      </c>
      <c r="EH95" s="49" t="str">
        <f t="shared" si="118"/>
        <v/>
      </c>
      <c r="EI95" s="202"/>
      <c r="EK95" s="49" t="str">
        <f>IF(EJ95="","",EJ95/SUM(EJ$11:EJ$100))</f>
        <v/>
      </c>
      <c r="EL95" s="188"/>
      <c r="EM95" s="2" t="s">
        <v>1783</v>
      </c>
      <c r="EP95" s="48" t="str">
        <f>IF(EO95="","",ROUND(EO95/EM$7,3))</f>
        <v/>
      </c>
      <c r="ES95" s="48" t="str">
        <f t="shared" si="128"/>
        <v/>
      </c>
      <c r="EV95" s="49" t="str">
        <f t="shared" si="96"/>
        <v/>
      </c>
      <c r="EY95" s="49" t="str">
        <f t="shared" si="97"/>
        <v/>
      </c>
      <c r="FB95" s="49"/>
      <c r="FE95" s="49"/>
    </row>
    <row r="96" spans="1:256" ht="13.5" customHeight="1" x14ac:dyDescent="0.2">
      <c r="A96" s="47" t="s">
        <v>1436</v>
      </c>
      <c r="B96" s="2" t="s">
        <v>2333</v>
      </c>
      <c r="C96" s="2" t="s">
        <v>1263</v>
      </c>
      <c r="E96" s="2">
        <v>428401</v>
      </c>
      <c r="F96" s="48">
        <f>IF(E96="","",ROUND(E96/C$7,3))</f>
        <v>1.0999999999999999E-2</v>
      </c>
      <c r="G96" s="48">
        <v>0</v>
      </c>
      <c r="H96" s="2">
        <v>0</v>
      </c>
      <c r="I96" s="48">
        <f>IF(H96="","",ROUND(H96/C$3,3))</f>
        <v>0</v>
      </c>
      <c r="J96" s="2">
        <v>0</v>
      </c>
      <c r="W96" s="2" t="s">
        <v>1263</v>
      </c>
      <c r="Y96" s="2">
        <v>489748</v>
      </c>
      <c r="Z96" s="48">
        <f>IF(Y96="","",ROUND(Y96/W$7,3))</f>
        <v>1.2E-2</v>
      </c>
      <c r="AB96" s="2">
        <v>0</v>
      </c>
      <c r="AC96" s="48">
        <f>IF(AB96="","",ROUND(AB96/W$3,3))</f>
        <v>0</v>
      </c>
      <c r="AQ96" s="2" t="s">
        <v>1263</v>
      </c>
      <c r="AS96" s="2">
        <v>907654</v>
      </c>
      <c r="AT96" s="48">
        <f>IF(AS96="","",ROUND(AS96/AQ$7,3))</f>
        <v>2.3E-2</v>
      </c>
      <c r="AU96" s="49"/>
      <c r="AV96" s="159">
        <f>BB96+BH96</f>
        <v>0</v>
      </c>
      <c r="AW96" s="48">
        <f>IF(AV96="","",ROUND(AV96/AQ$3,3))</f>
        <v>0</v>
      </c>
      <c r="AY96" s="20">
        <v>1395285</v>
      </c>
      <c r="AZ96" s="48">
        <f>IF(AY96="","",ROUND(AY96/AQ$7,3))</f>
        <v>3.5999999999999997E-2</v>
      </c>
      <c r="BA96" s="49">
        <v>0</v>
      </c>
      <c r="BB96" s="2">
        <v>0</v>
      </c>
      <c r="BC96" s="48">
        <f t="shared" si="104"/>
        <v>0</v>
      </c>
      <c r="BD96" s="49">
        <v>0</v>
      </c>
      <c r="BE96" s="20">
        <v>907654</v>
      </c>
      <c r="BF96" s="48">
        <f>IF(BE96="","",ROUND(BE96/AQ$7,3))</f>
        <v>2.3E-2</v>
      </c>
      <c r="BG96" s="49">
        <v>0</v>
      </c>
      <c r="BH96" s="2">
        <v>0</v>
      </c>
      <c r="BI96" s="48">
        <f t="shared" si="106"/>
        <v>0</v>
      </c>
      <c r="BJ96" s="170">
        <v>0</v>
      </c>
      <c r="BK96" s="2" t="s">
        <v>1263</v>
      </c>
      <c r="BM96" s="2">
        <v>444016</v>
      </c>
      <c r="BN96" s="49">
        <f>IF(BM96="","",BM96/BK$7)</f>
        <v>1.1845354966084822E-2</v>
      </c>
      <c r="BP96" s="159">
        <f>BV96+CB96</f>
        <v>0</v>
      </c>
      <c r="BQ96" s="48">
        <f>IF(BP96="","",ROUND(BP96/BK$3,3))</f>
        <v>0</v>
      </c>
      <c r="BS96" s="2">
        <v>466622</v>
      </c>
      <c r="BT96" s="48">
        <f t="shared" si="88"/>
        <v>1.2999999999999999E-2</v>
      </c>
      <c r="BU96" s="49">
        <v>0</v>
      </c>
      <c r="BV96" s="174">
        <v>0</v>
      </c>
      <c r="BW96" s="48">
        <f t="shared" si="89"/>
        <v>0</v>
      </c>
      <c r="BX96" s="49">
        <v>0</v>
      </c>
      <c r="BY96" s="2">
        <v>444016</v>
      </c>
      <c r="BZ96" s="49">
        <f>IF(BY96="","",BY96/BK$7)</f>
        <v>1.1845354966084822E-2</v>
      </c>
      <c r="CA96" s="49">
        <v>0</v>
      </c>
      <c r="CB96" s="4">
        <v>0</v>
      </c>
      <c r="CC96" s="48">
        <f t="shared" si="78"/>
        <v>0</v>
      </c>
      <c r="CD96" s="170">
        <v>0</v>
      </c>
      <c r="CE96" s="2" t="s">
        <v>1263</v>
      </c>
      <c r="CG96" s="2">
        <v>304129</v>
      </c>
      <c r="CH96" s="49">
        <f t="shared" si="115"/>
        <v>8.192517714731248E-3</v>
      </c>
      <c r="CI96" s="49"/>
      <c r="CJ96" s="159">
        <f>CP96+CV96</f>
        <v>0</v>
      </c>
      <c r="CK96" s="49">
        <f>CJ96/SUM(CJ$11:CJ$100)</f>
        <v>0</v>
      </c>
      <c r="CM96" s="2">
        <v>297321</v>
      </c>
      <c r="CN96" s="49">
        <f>CM96/SUM(CM$11:CM$100)</f>
        <v>7.9796928075517512E-3</v>
      </c>
      <c r="CO96" s="49">
        <v>0</v>
      </c>
      <c r="CQ96" s="49">
        <f>CP96/SUM(CP$11:CP$100)</f>
        <v>0</v>
      </c>
      <c r="CR96" s="49">
        <v>0</v>
      </c>
      <c r="CS96" s="2">
        <v>304129</v>
      </c>
      <c r="CT96" s="49">
        <f>CS96/SUM(CS$11:CS$100)</f>
        <v>8.192517714731248E-3</v>
      </c>
      <c r="CU96" s="49">
        <v>0</v>
      </c>
      <c r="CV96" s="2">
        <v>0</v>
      </c>
      <c r="CW96" s="49">
        <f>CV96/SUM(CV$11:CV$100)</f>
        <v>0</v>
      </c>
      <c r="CX96" s="49">
        <v>0</v>
      </c>
      <c r="CY96" s="2" t="s">
        <v>1263</v>
      </c>
      <c r="DA96" s="30">
        <f>DG96+DM96+DO96</f>
        <v>172902</v>
      </c>
      <c r="DB96" s="48">
        <f>IF(DA96="","",ROUND(DA96/CY$7,3))</f>
        <v>4.0000000000000001E-3</v>
      </c>
      <c r="DC96" s="49"/>
      <c r="DD96" s="159">
        <f>DJ96+DO96+DR96</f>
        <v>0</v>
      </c>
      <c r="DE96" s="48">
        <f>IF(DD96="","",ROUND(DD96/CY$3,3))</f>
        <v>0</v>
      </c>
      <c r="DG96" s="2">
        <v>172902</v>
      </c>
      <c r="DH96" s="49">
        <f t="shared" si="116"/>
        <v>4.5317654078176062E-3</v>
      </c>
      <c r="DI96" s="49">
        <v>0</v>
      </c>
      <c r="DJ96" s="2">
        <v>0</v>
      </c>
      <c r="DK96" s="49">
        <f t="shared" si="92"/>
        <v>0</v>
      </c>
      <c r="DL96" s="49">
        <v>0</v>
      </c>
      <c r="DM96" s="30">
        <v>0</v>
      </c>
      <c r="DN96" s="49">
        <v>0</v>
      </c>
      <c r="DO96" s="159">
        <v>0</v>
      </c>
      <c r="DP96" s="2">
        <v>37493</v>
      </c>
      <c r="DQ96" s="49">
        <f>IF(DP96="","",DP96/SUM(DP$11:DP$100))</f>
        <v>0.47664026645987212</v>
      </c>
      <c r="DR96" s="2">
        <v>0</v>
      </c>
      <c r="DS96" s="2" t="s">
        <v>1263</v>
      </c>
      <c r="DU96" s="30">
        <f>IF((EA96+EG96+EJ96)=0,"",EA96+EG96+EJ96)</f>
        <v>875875</v>
      </c>
      <c r="DV96" s="48">
        <f>IF(DU96="","",ROUND(DU96/SUM(DU$11:DU$111),3))</f>
        <v>2.3E-2</v>
      </c>
      <c r="DW96" s="48"/>
      <c r="DX96" s="159">
        <f>ED96+EI96+EL96</f>
        <v>0</v>
      </c>
      <c r="DY96" s="48">
        <f>IF(DX96="","",ROUND(DX96/DS$3,3))</f>
        <v>0</v>
      </c>
      <c r="EA96" s="2">
        <v>763505</v>
      </c>
      <c r="EB96" s="49">
        <f t="shared" si="94"/>
        <v>2.0942471421462515E-2</v>
      </c>
      <c r="EC96" s="49">
        <v>0</v>
      </c>
      <c r="ED96" s="2">
        <v>0</v>
      </c>
      <c r="EE96" s="49">
        <v>0</v>
      </c>
      <c r="EF96" s="49">
        <v>0</v>
      </c>
      <c r="EG96" s="2">
        <v>82947</v>
      </c>
      <c r="EH96" s="49">
        <f t="shared" si="118"/>
        <v>7.9487847837794848E-2</v>
      </c>
      <c r="EI96" s="202"/>
      <c r="EJ96" s="2">
        <v>29423</v>
      </c>
      <c r="EK96" s="49">
        <f>IF(EJ96="","",EJ96/SUM(EJ$11:EJ$100))</f>
        <v>0.39262600248201873</v>
      </c>
      <c r="EL96" s="188">
        <v>0</v>
      </c>
      <c r="EM96" s="2" t="s">
        <v>1263</v>
      </c>
      <c r="EO96" s="30">
        <f>EU96+FA96+FD96</f>
        <v>682730</v>
      </c>
      <c r="EP96" s="48">
        <f>IF(EO96="","",ROUND(EO96/EM$7,3))</f>
        <v>0.02</v>
      </c>
      <c r="EQ96" s="30">
        <f>EO96-DU96</f>
        <v>-193145</v>
      </c>
      <c r="ER96" s="159">
        <f>EX96+FC96+FF96</f>
        <v>0</v>
      </c>
      <c r="ES96" s="48">
        <f>IF(ER96="","",ROUND(ER96/EM$3,3))</f>
        <v>0</v>
      </c>
      <c r="ET96" s="4">
        <f>ER96-DX96</f>
        <v>0</v>
      </c>
      <c r="EU96" s="2">
        <v>604857</v>
      </c>
      <c r="EV96" s="49">
        <f t="shared" si="96"/>
        <v>1.779028797697222E-2</v>
      </c>
      <c r="EW96" s="49">
        <v>0</v>
      </c>
      <c r="EX96" s="2">
        <v>0</v>
      </c>
      <c r="EY96" s="49">
        <f t="shared" si="97"/>
        <v>0</v>
      </c>
      <c r="EZ96" s="48">
        <v>0</v>
      </c>
      <c r="FA96" s="2">
        <v>44754</v>
      </c>
      <c r="FB96" s="49">
        <f>IF(FA96="","",FA96/SUM(FA$11:FA$100))</f>
        <v>4.5559167161240602E-2</v>
      </c>
      <c r="FC96" s="2">
        <v>0</v>
      </c>
      <c r="FD96" s="2">
        <v>33119</v>
      </c>
      <c r="FE96" s="49">
        <f>IF(FD96="","",FD96/SUM(FD$11:FD$100))</f>
        <v>0.45721740570986802</v>
      </c>
      <c r="FF96" s="2">
        <v>0</v>
      </c>
      <c r="FI96" s="30">
        <v>1381836</v>
      </c>
      <c r="FJ96" s="160">
        <v>3.9199999999999999E-2</v>
      </c>
      <c r="FL96" s="2">
        <v>0</v>
      </c>
      <c r="FM96" s="48">
        <v>0</v>
      </c>
      <c r="FO96" s="30">
        <v>1335772</v>
      </c>
      <c r="FP96" s="160">
        <v>4.0599999999999997E-2</v>
      </c>
      <c r="FU96" s="30">
        <v>39361</v>
      </c>
      <c r="FV96" s="160">
        <v>3.49E-2</v>
      </c>
      <c r="FW96" s="2">
        <v>0</v>
      </c>
      <c r="FX96" s="30">
        <v>6703</v>
      </c>
      <c r="FY96" s="160">
        <v>0.10100000000000001</v>
      </c>
      <c r="GC96" s="2">
        <v>321583</v>
      </c>
      <c r="GD96" s="48">
        <f>GC96/$GA$7</f>
        <v>1.1649483856388757E-2</v>
      </c>
      <c r="GE96" s="48">
        <f>GD96-FJ96</f>
        <v>-2.7550516143611242E-2</v>
      </c>
      <c r="GF96" s="2">
        <v>0</v>
      </c>
      <c r="GG96" s="48">
        <f>GF96/$GA$3</f>
        <v>0</v>
      </c>
      <c r="GH96" s="48">
        <f>GG96-FM96</f>
        <v>0</v>
      </c>
    </row>
    <row r="97" spans="1:190" ht="13.5" customHeight="1" x14ac:dyDescent="0.2">
      <c r="A97" s="2" t="s">
        <v>2552</v>
      </c>
      <c r="B97" s="2" t="s">
        <v>2575</v>
      </c>
      <c r="AY97" s="30"/>
      <c r="BS97" s="30"/>
      <c r="BV97" s="30"/>
      <c r="BY97" s="30"/>
      <c r="BZ97" s="30"/>
      <c r="CB97" s="30"/>
      <c r="CC97" s="30"/>
      <c r="EI97" s="189"/>
      <c r="EL97" s="188"/>
      <c r="FA97" s="30"/>
      <c r="FI97" s="30">
        <v>5950977</v>
      </c>
      <c r="FJ97" s="160">
        <v>0.17299999999999999</v>
      </c>
      <c r="FK97" s="160">
        <v>0.13200000000000001</v>
      </c>
      <c r="FL97" s="2">
        <v>123</v>
      </c>
      <c r="FM97" s="160">
        <v>0.19600000000000001</v>
      </c>
      <c r="FN97" s="160">
        <v>0.16700000000000001</v>
      </c>
      <c r="FO97" s="30">
        <v>5698687</v>
      </c>
      <c r="FP97" s="160">
        <v>0.17299999999999999</v>
      </c>
      <c r="FQ97" s="160">
        <v>0.13200000000000001</v>
      </c>
      <c r="FR97" s="2">
        <v>123</v>
      </c>
      <c r="FS97" s="160">
        <v>0.19600000000000001</v>
      </c>
      <c r="FT97" s="160">
        <v>0.16700000000000001</v>
      </c>
      <c r="FU97" s="30">
        <v>240702</v>
      </c>
      <c r="FV97" s="160">
        <v>0.21429999999999999</v>
      </c>
      <c r="FW97" s="2">
        <v>3</v>
      </c>
      <c r="FX97" s="30">
        <v>11588</v>
      </c>
      <c r="FY97" s="160">
        <v>0.17460000000000001</v>
      </c>
      <c r="GC97" s="2">
        <v>2470318</v>
      </c>
      <c r="GD97" s="48">
        <f>GC97/$GA$7</f>
        <v>8.9488342546548055E-2</v>
      </c>
      <c r="GE97" s="48">
        <f>GD97-FJ97</f>
        <v>-8.3511657453451932E-2</v>
      </c>
      <c r="GF97" s="2">
        <v>23</v>
      </c>
      <c r="GG97" s="48">
        <f>GF97/$GA$3</f>
        <v>9.3877551020408165E-2</v>
      </c>
      <c r="GH97" s="48">
        <f>GG97-FM97</f>
        <v>-0.10212244897959184</v>
      </c>
    </row>
    <row r="98" spans="1:190" ht="13.5" customHeight="1" x14ac:dyDescent="0.2">
      <c r="A98" s="2" t="s">
        <v>2592</v>
      </c>
      <c r="B98" s="2" t="s">
        <v>2593</v>
      </c>
      <c r="EI98" s="189"/>
      <c r="EL98" s="188"/>
      <c r="FI98" s="30">
        <v>1179322</v>
      </c>
      <c r="FJ98" s="160">
        <v>3.3000000000000002E-2</v>
      </c>
      <c r="FK98" s="160">
        <v>1E-3</v>
      </c>
      <c r="FL98" s="2">
        <v>14</v>
      </c>
      <c r="FM98" s="160">
        <v>2.1999999999999999E-2</v>
      </c>
      <c r="FN98" s="160">
        <v>-3.7999999999999999E-2</v>
      </c>
      <c r="FO98" s="30">
        <v>1114799</v>
      </c>
      <c r="FP98" s="160">
        <v>3.39E-2</v>
      </c>
      <c r="FQ98" s="160">
        <v>2E-3</v>
      </c>
      <c r="FR98" s="2">
        <v>14</v>
      </c>
      <c r="FS98" s="160">
        <v>2.1999999999999999E-2</v>
      </c>
      <c r="FT98" s="2">
        <v>0</v>
      </c>
      <c r="FU98" s="30">
        <v>64523</v>
      </c>
      <c r="FV98" s="160">
        <v>5.74E-2</v>
      </c>
      <c r="FW98" s="2">
        <v>0</v>
      </c>
    </row>
    <row r="99" spans="1:190" ht="13.5" customHeight="1" x14ac:dyDescent="0.2">
      <c r="A99" s="2" t="s">
        <v>2611</v>
      </c>
      <c r="B99" s="2" t="s">
        <v>2612</v>
      </c>
      <c r="EI99" s="189"/>
      <c r="EL99" s="188"/>
      <c r="FI99" s="30">
        <v>439548</v>
      </c>
      <c r="FJ99" s="160">
        <v>1.2E-2</v>
      </c>
      <c r="FL99" s="2">
        <v>0</v>
      </c>
      <c r="FM99" s="48">
        <v>0</v>
      </c>
      <c r="FO99" s="2" t="s">
        <v>2615</v>
      </c>
      <c r="FP99" s="160">
        <v>1.2999999999999999E-2</v>
      </c>
      <c r="FR99" s="2">
        <v>0</v>
      </c>
      <c r="FU99" s="30">
        <v>12396</v>
      </c>
      <c r="FV99" s="160">
        <v>1.0999999999999999E-2</v>
      </c>
      <c r="FW99" s="2">
        <v>0</v>
      </c>
    </row>
    <row r="100" spans="1:190" ht="13.5" customHeight="1" x14ac:dyDescent="0.2">
      <c r="A100" s="2" t="s">
        <v>2616</v>
      </c>
      <c r="B100" s="2" t="s">
        <v>2618</v>
      </c>
      <c r="EI100" s="189"/>
      <c r="EL100" s="188"/>
      <c r="FI100" s="30">
        <v>905818</v>
      </c>
      <c r="FJ100" s="160">
        <v>2.5700000000000001E-2</v>
      </c>
      <c r="FL100" s="2">
        <v>0</v>
      </c>
      <c r="FM100" s="48">
        <v>0</v>
      </c>
      <c r="FO100" s="30">
        <v>841468</v>
      </c>
      <c r="FP100" s="160">
        <v>2.5600000000000001E-2</v>
      </c>
      <c r="FU100" s="30">
        <v>64350</v>
      </c>
      <c r="FV100" s="160">
        <v>5.7299999999999997E-2</v>
      </c>
      <c r="FW100" s="2">
        <v>1</v>
      </c>
      <c r="GC100" s="2">
        <v>796057</v>
      </c>
      <c r="GD100" s="48">
        <f>GC100/$GA$7</f>
        <v>2.8837510596845185E-2</v>
      </c>
      <c r="GE100" s="48">
        <f>GD100-FJ100</f>
        <v>3.137510596845184E-3</v>
      </c>
      <c r="GF100" s="2">
        <v>0</v>
      </c>
      <c r="GG100" s="48">
        <f>GF100/$GA$3</f>
        <v>0</v>
      </c>
      <c r="GH100" s="48">
        <f>GG100-FM100</f>
        <v>0</v>
      </c>
    </row>
    <row r="101" spans="1:190" ht="13.5" customHeight="1" x14ac:dyDescent="0.2">
      <c r="A101" s="2" t="s">
        <v>2623</v>
      </c>
      <c r="B101" s="2" t="s">
        <v>2620</v>
      </c>
      <c r="EI101" s="189"/>
      <c r="EL101" s="188"/>
      <c r="FI101" s="30">
        <v>190601</v>
      </c>
      <c r="FJ101" s="160">
        <v>5.0000000000000001E-3</v>
      </c>
      <c r="FL101" s="2">
        <v>0</v>
      </c>
      <c r="FM101" s="48">
        <v>0</v>
      </c>
      <c r="FO101" s="30">
        <v>190601</v>
      </c>
      <c r="FP101" s="160">
        <v>5.7999999999999996E-3</v>
      </c>
      <c r="FU101" s="2">
        <v>0</v>
      </c>
      <c r="FV101" s="2">
        <v>0</v>
      </c>
      <c r="FW101" s="2">
        <v>0</v>
      </c>
    </row>
    <row r="102" spans="1:190" ht="13.5" customHeight="1" x14ac:dyDescent="0.2">
      <c r="A102" s="2" t="s">
        <v>2626</v>
      </c>
      <c r="B102" s="2" t="s">
        <v>2624</v>
      </c>
      <c r="EI102" s="189"/>
      <c r="EL102" s="188"/>
      <c r="FI102" s="30">
        <v>210178</v>
      </c>
      <c r="FJ102" s="160">
        <v>6.0000000000000001E-3</v>
      </c>
      <c r="FL102" s="2">
        <v>0</v>
      </c>
      <c r="FM102" s="48">
        <v>0</v>
      </c>
      <c r="FO102" s="30">
        <v>178107</v>
      </c>
      <c r="FP102" s="160">
        <v>5.4000000000000003E-3</v>
      </c>
      <c r="FU102" s="30">
        <v>32071</v>
      </c>
      <c r="FV102" s="160">
        <v>2.8500000000000001E-2</v>
      </c>
      <c r="FW102" s="2">
        <v>0</v>
      </c>
    </row>
    <row r="103" spans="1:190" ht="13.5" customHeight="1" x14ac:dyDescent="0.2">
      <c r="A103" s="2" t="s">
        <v>2628</v>
      </c>
      <c r="B103" s="2" t="s">
        <v>2629</v>
      </c>
      <c r="EI103" s="189"/>
      <c r="EL103" s="188"/>
      <c r="FI103" s="30">
        <v>12118</v>
      </c>
      <c r="FJ103" s="160">
        <v>2.9999999999999997E-4</v>
      </c>
      <c r="FL103" s="2">
        <v>0</v>
      </c>
      <c r="FM103" s="48">
        <v>0</v>
      </c>
      <c r="FX103" s="30">
        <v>12118</v>
      </c>
      <c r="FY103" s="160">
        <v>0.18260000000000001</v>
      </c>
    </row>
    <row r="104" spans="1:190" ht="13.5" customHeight="1" x14ac:dyDescent="0.2">
      <c r="A104" s="2" t="s">
        <v>2656</v>
      </c>
      <c r="B104" s="2" t="s">
        <v>2653</v>
      </c>
      <c r="EI104" s="189"/>
      <c r="EL104" s="188"/>
      <c r="GC104" s="2">
        <v>254127</v>
      </c>
      <c r="GD104" s="48">
        <f t="shared" ref="GD104:GD112" si="133">GC104/$GA$7</f>
        <v>9.2058609564949195E-3</v>
      </c>
      <c r="GE104" s="48">
        <f t="shared" ref="GE104:GE112" si="134">GD104-FJ104</f>
        <v>9.2058609564949195E-3</v>
      </c>
      <c r="GF104" s="2">
        <v>0</v>
      </c>
      <c r="GG104" s="48">
        <f t="shared" ref="GG104:GG112" si="135">GF104/$GA$3</f>
        <v>0</v>
      </c>
      <c r="GH104" s="48">
        <f t="shared" ref="GH104:GH112" si="136">GG104-FM104</f>
        <v>0</v>
      </c>
    </row>
    <row r="105" spans="1:190" ht="13.5" customHeight="1" x14ac:dyDescent="0.2">
      <c r="A105" s="2" t="s">
        <v>2657</v>
      </c>
      <c r="B105" s="2" t="s">
        <v>2658</v>
      </c>
      <c r="EI105" s="189"/>
      <c r="EL105" s="188"/>
      <c r="GC105" s="2">
        <v>1021808</v>
      </c>
      <c r="GD105" s="48">
        <f t="shared" si="133"/>
        <v>3.7015438628064556E-2</v>
      </c>
      <c r="GE105" s="48">
        <f t="shared" si="134"/>
        <v>3.7015438628064556E-2</v>
      </c>
      <c r="GF105" s="2">
        <v>11</v>
      </c>
      <c r="GG105" s="48">
        <f t="shared" si="135"/>
        <v>4.4897959183673466E-2</v>
      </c>
      <c r="GH105" s="48">
        <f t="shared" si="136"/>
        <v>4.4897959183673466E-2</v>
      </c>
    </row>
    <row r="106" spans="1:190" ht="13.5" customHeight="1" x14ac:dyDescent="0.2">
      <c r="A106" s="2" t="s">
        <v>2661</v>
      </c>
      <c r="B106" s="2" t="s">
        <v>2688</v>
      </c>
      <c r="EI106" s="189"/>
      <c r="EL106" s="188"/>
      <c r="GC106" s="2">
        <v>173555</v>
      </c>
      <c r="GD106" s="48">
        <f t="shared" si="133"/>
        <v>6.2871052595925491E-3</v>
      </c>
      <c r="GE106" s="48">
        <f t="shared" si="134"/>
        <v>6.2871052595925491E-3</v>
      </c>
      <c r="GF106" s="2">
        <v>0</v>
      </c>
      <c r="GG106" s="48">
        <f t="shared" si="135"/>
        <v>0</v>
      </c>
      <c r="GH106" s="48">
        <f t="shared" si="136"/>
        <v>0</v>
      </c>
    </row>
    <row r="107" spans="1:190" ht="13.5" customHeight="1" x14ac:dyDescent="0.2">
      <c r="A107" s="2" t="s">
        <v>2665</v>
      </c>
      <c r="B107" s="2" t="s">
        <v>2689</v>
      </c>
      <c r="EI107" s="189"/>
      <c r="EL107" s="188"/>
      <c r="GC107" s="2">
        <v>2186505</v>
      </c>
      <c r="GD107" s="48">
        <f t="shared" si="133"/>
        <v>7.9207093345771695E-2</v>
      </c>
      <c r="GE107" s="48">
        <f t="shared" si="134"/>
        <v>7.9207093345771695E-2</v>
      </c>
      <c r="GF107" s="2">
        <v>21</v>
      </c>
      <c r="GG107" s="48">
        <f t="shared" si="135"/>
        <v>8.5714285714285715E-2</v>
      </c>
      <c r="GH107" s="48">
        <f t="shared" si="136"/>
        <v>8.5714285714285715E-2</v>
      </c>
    </row>
    <row r="108" spans="1:190" ht="13.5" customHeight="1" x14ac:dyDescent="0.2">
      <c r="A108" s="2" t="s">
        <v>2669</v>
      </c>
      <c r="B108" s="2" t="s">
        <v>2670</v>
      </c>
      <c r="EI108" s="189"/>
      <c r="EL108" s="188"/>
      <c r="GC108" s="2">
        <v>534950</v>
      </c>
      <c r="GD108" s="48">
        <f t="shared" si="133"/>
        <v>1.9378796108547921E-2</v>
      </c>
      <c r="GE108" s="48">
        <f t="shared" si="134"/>
        <v>1.9378796108547921E-2</v>
      </c>
      <c r="GF108" s="2">
        <v>0</v>
      </c>
      <c r="GG108" s="48">
        <f t="shared" si="135"/>
        <v>0</v>
      </c>
      <c r="GH108" s="48">
        <f t="shared" si="136"/>
        <v>0</v>
      </c>
    </row>
    <row r="109" spans="1:190" ht="13.5" customHeight="1" x14ac:dyDescent="0.2">
      <c r="A109" s="2" t="s">
        <v>2684</v>
      </c>
      <c r="B109" s="2" t="s">
        <v>2690</v>
      </c>
      <c r="EI109" s="189"/>
      <c r="EL109" s="188"/>
      <c r="GC109" s="2">
        <v>403149</v>
      </c>
      <c r="GD109" s="48">
        <f t="shared" si="133"/>
        <v>1.460424763504063E-2</v>
      </c>
      <c r="GE109" s="48">
        <f t="shared" si="134"/>
        <v>1.460424763504063E-2</v>
      </c>
      <c r="GF109" s="2">
        <v>0</v>
      </c>
      <c r="GG109" s="48">
        <f t="shared" si="135"/>
        <v>0</v>
      </c>
      <c r="GH109" s="48">
        <f t="shared" si="136"/>
        <v>0</v>
      </c>
    </row>
    <row r="110" spans="1:190" ht="13.5" customHeight="1" x14ac:dyDescent="0.2">
      <c r="A110" s="2" t="s">
        <v>2685</v>
      </c>
      <c r="B110" s="2" t="s">
        <v>2675</v>
      </c>
      <c r="EI110" s="189"/>
      <c r="EL110" s="188"/>
      <c r="GC110" s="2">
        <v>348831</v>
      </c>
      <c r="GD110" s="48">
        <f t="shared" si="133"/>
        <v>1.263655449171115E-2</v>
      </c>
      <c r="GE110" s="48">
        <f t="shared" si="134"/>
        <v>1.263655449171115E-2</v>
      </c>
      <c r="GF110" s="2">
        <v>0</v>
      </c>
      <c r="GG110" s="48">
        <f t="shared" si="135"/>
        <v>0</v>
      </c>
      <c r="GH110" s="48">
        <f t="shared" si="136"/>
        <v>0</v>
      </c>
    </row>
    <row r="111" spans="1:190" ht="13.5" customHeight="1" x14ac:dyDescent="0.2">
      <c r="A111" s="2" t="s">
        <v>2686</v>
      </c>
      <c r="B111" s="2" t="s">
        <v>2677</v>
      </c>
      <c r="EI111" s="189"/>
      <c r="EL111" s="188"/>
      <c r="GC111" s="2">
        <v>212954</v>
      </c>
      <c r="GD111" s="48">
        <f t="shared" si="133"/>
        <v>7.7143511477702851E-3</v>
      </c>
      <c r="GE111" s="48">
        <f t="shared" si="134"/>
        <v>7.7143511477702851E-3</v>
      </c>
      <c r="GF111" s="2">
        <v>0</v>
      </c>
      <c r="GG111" s="48">
        <f t="shared" si="135"/>
        <v>0</v>
      </c>
      <c r="GH111" s="48">
        <f t="shared" si="136"/>
        <v>0</v>
      </c>
    </row>
    <row r="112" spans="1:190" ht="13.5" customHeight="1" x14ac:dyDescent="0.2">
      <c r="A112" s="2" t="s">
        <v>2687</v>
      </c>
      <c r="B112" s="2" t="s">
        <v>2679</v>
      </c>
      <c r="EI112" s="189"/>
      <c r="EL112" s="188"/>
      <c r="GC112" s="2">
        <v>117032</v>
      </c>
      <c r="GD112" s="48">
        <f t="shared" si="133"/>
        <v>4.2395350335088892E-3</v>
      </c>
      <c r="GE112" s="48">
        <f t="shared" si="134"/>
        <v>4.2395350335088892E-3</v>
      </c>
      <c r="GF112" s="2">
        <v>1</v>
      </c>
      <c r="GG112" s="48">
        <f t="shared" si="135"/>
        <v>4.0816326530612249E-3</v>
      </c>
      <c r="GH112" s="48">
        <f t="shared" si="136"/>
        <v>4.0816326530612249E-3</v>
      </c>
    </row>
    <row r="113" spans="139:142" ht="13.5" customHeight="1" x14ac:dyDescent="0.2">
      <c r="EI113" s="189"/>
      <c r="EL113" s="188"/>
    </row>
    <row r="114" spans="139:142" ht="13.5" customHeight="1" x14ac:dyDescent="0.2">
      <c r="EI114" s="189"/>
      <c r="EL114" s="188"/>
    </row>
    <row r="115" spans="139:142" ht="13.5" customHeight="1" x14ac:dyDescent="0.2">
      <c r="EI115" s="189"/>
      <c r="EL115" s="188"/>
    </row>
    <row r="116" spans="139:142" ht="13.5" customHeight="1" x14ac:dyDescent="0.2">
      <c r="EI116" s="189"/>
      <c r="EL116" s="188"/>
    </row>
    <row r="117" spans="139:142" ht="13.5" customHeight="1" x14ac:dyDescent="0.2">
      <c r="EI117" s="189"/>
      <c r="EL117" s="188"/>
    </row>
    <row r="118" spans="139:142" ht="13.5" customHeight="1" x14ac:dyDescent="0.2">
      <c r="EI118" s="189"/>
      <c r="EL118" s="188"/>
    </row>
    <row r="119" spans="139:142" ht="13.5" customHeight="1" x14ac:dyDescent="0.2">
      <c r="EI119" s="189"/>
      <c r="EL119" s="188"/>
    </row>
    <row r="120" spans="139:142" ht="13.5" customHeight="1" x14ac:dyDescent="0.2">
      <c r="EI120" s="189"/>
      <c r="EL120" s="188"/>
    </row>
    <row r="121" spans="139:142" ht="13.5" customHeight="1" x14ac:dyDescent="0.2">
      <c r="EI121" s="189"/>
      <c r="EL121" s="188"/>
    </row>
    <row r="122" spans="139:142" ht="13.5" customHeight="1" x14ac:dyDescent="0.2">
      <c r="EI122" s="189"/>
      <c r="EL122" s="188"/>
    </row>
    <row r="123" spans="139:142" ht="13.5" customHeight="1" x14ac:dyDescent="0.2">
      <c r="EI123" s="189"/>
      <c r="EL123" s="188"/>
    </row>
    <row r="124" spans="139:142" ht="13.5" customHeight="1" x14ac:dyDescent="0.2">
      <c r="EI124" s="189"/>
      <c r="EL124" s="188"/>
    </row>
    <row r="125" spans="139:142" ht="13.5" customHeight="1" x14ac:dyDescent="0.2">
      <c r="EI125" s="189"/>
      <c r="EL125" s="188"/>
    </row>
    <row r="126" spans="139:142" ht="13.5" customHeight="1" x14ac:dyDescent="0.2">
      <c r="EI126" s="189"/>
    </row>
    <row r="127" spans="139:142" ht="13.5" customHeight="1" x14ac:dyDescent="0.2">
      <c r="EI127" s="189"/>
    </row>
    <row r="128" spans="139:142" ht="13.5" customHeight="1" x14ac:dyDescent="0.2">
      <c r="EI128" s="189"/>
    </row>
    <row r="129" spans="139:139" ht="13.5" customHeight="1" x14ac:dyDescent="0.2">
      <c r="EI129" s="189"/>
    </row>
    <row r="130" spans="139:139" ht="13.5" customHeight="1" x14ac:dyDescent="0.2">
      <c r="EI130" s="189"/>
    </row>
    <row r="131" spans="139:139" ht="13.5" customHeight="1" x14ac:dyDescent="0.2">
      <c r="EI131" s="189"/>
    </row>
    <row r="132" spans="139:139" ht="13.5" customHeight="1" x14ac:dyDescent="0.2">
      <c r="EI132" s="189"/>
    </row>
    <row r="133" spans="139:139" ht="13.5" customHeight="1" x14ac:dyDescent="0.2">
      <c r="EI133" s="189"/>
    </row>
    <row r="134" spans="139:139" ht="13.5" customHeight="1" x14ac:dyDescent="0.2">
      <c r="EI134" s="189"/>
    </row>
    <row r="135" spans="139:139" ht="13.5" customHeight="1" x14ac:dyDescent="0.2">
      <c r="EI135" s="189"/>
    </row>
    <row r="136" spans="139:139" ht="13.5" customHeight="1" x14ac:dyDescent="0.2">
      <c r="EI136" s="189"/>
    </row>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info_parties!$A$1:$A$150</xm:f>
          </x14:formula1>
          <xm:sqref>A11:A103</xm:sqref>
        </x14:dataValidation>
        <x14:dataValidation type="list" allowBlank="1" showInputMessage="1" showErrorMessage="1" xr:uid="{DEA51BE2-4DF9-475D-A6F8-37B6EF950723}">
          <x14:formula1>
            <xm:f>info_parties!$A$1:$A$151</xm:f>
          </x14:formula1>
          <xm:sqref>A104:A114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DCDCDC"/>
  </sheetPr>
  <dimension ref="A1:BY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G1" sqref="A1:XFD1048576"/>
    </sheetView>
  </sheetViews>
  <sheetFormatPr defaultColWidth="9.140625" defaultRowHeight="13.5" customHeight="1" x14ac:dyDescent="0.2"/>
  <cols>
    <col min="1" max="1" width="9.140625" style="204"/>
    <col min="2" max="2" width="27.5703125" style="204" customWidth="1"/>
    <col min="3" max="4" width="10.42578125" style="204" customWidth="1"/>
    <col min="5" max="5" width="9.140625" style="204"/>
    <col min="6" max="6" width="9.140625" style="234" customWidth="1"/>
    <col min="7" max="8" width="9.140625" style="204" customWidth="1"/>
    <col min="9" max="9" width="9.140625" style="204"/>
    <col min="10" max="11" width="12" style="204" customWidth="1"/>
    <col min="12" max="16384" width="9.140625" style="204"/>
  </cols>
  <sheetData>
    <row r="1" spans="1:77" ht="13.5" customHeight="1" x14ac:dyDescent="0.2">
      <c r="A1" s="204" t="s">
        <v>5</v>
      </c>
      <c r="C1" s="223"/>
      <c r="D1" s="224"/>
      <c r="E1" s="224"/>
      <c r="F1" s="225"/>
      <c r="G1" s="224"/>
      <c r="H1" s="226"/>
      <c r="I1" s="223"/>
      <c r="J1" s="224"/>
      <c r="K1" s="224"/>
      <c r="L1" s="225"/>
      <c r="M1" s="224"/>
      <c r="N1" s="226"/>
      <c r="O1" s="225"/>
      <c r="P1" s="224"/>
      <c r="Q1" s="226"/>
      <c r="R1" s="227"/>
      <c r="S1" s="224"/>
      <c r="T1" s="226"/>
      <c r="U1" s="225"/>
      <c r="V1" s="224"/>
      <c r="W1" s="226"/>
      <c r="X1" s="225"/>
      <c r="Y1" s="224"/>
      <c r="Z1" s="226"/>
      <c r="AA1" s="225"/>
      <c r="AB1" s="224"/>
      <c r="AC1" s="226"/>
      <c r="AD1" s="225"/>
      <c r="AE1" s="224"/>
      <c r="AF1" s="226"/>
      <c r="AG1" s="225"/>
      <c r="AH1" s="224"/>
      <c r="AI1" s="226"/>
      <c r="AJ1" s="225"/>
      <c r="AK1" s="224"/>
      <c r="AL1" s="226"/>
      <c r="AM1" s="225"/>
      <c r="AN1" s="224"/>
      <c r="AO1" s="226"/>
      <c r="AP1" s="225"/>
      <c r="AQ1" s="224"/>
      <c r="AR1" s="226"/>
      <c r="AS1" s="225"/>
      <c r="AT1" s="224"/>
      <c r="AU1" s="226"/>
      <c r="AV1" s="225"/>
      <c r="AW1" s="224"/>
      <c r="AX1" s="226"/>
      <c r="AY1" s="225"/>
      <c r="AZ1" s="224"/>
      <c r="BA1" s="226"/>
      <c r="BB1" s="225"/>
      <c r="BC1" s="224"/>
      <c r="BD1" s="226"/>
      <c r="BE1" s="225"/>
      <c r="BF1" s="224"/>
      <c r="BG1" s="226"/>
      <c r="BH1" s="225"/>
      <c r="BI1" s="224"/>
      <c r="BJ1" s="226"/>
      <c r="BK1" s="225"/>
      <c r="BL1" s="224"/>
      <c r="BM1" s="226"/>
      <c r="BN1" s="225"/>
      <c r="BO1" s="224"/>
      <c r="BP1" s="226"/>
      <c r="BQ1" s="225"/>
      <c r="BR1" s="224"/>
      <c r="BS1" s="226"/>
      <c r="BT1" s="225"/>
      <c r="BU1" s="224"/>
      <c r="BV1" s="226"/>
      <c r="BW1" s="225"/>
      <c r="BX1" s="224"/>
      <c r="BY1" s="226"/>
    </row>
    <row r="2" spans="1:77" ht="3.75" customHeight="1" x14ac:dyDescent="0.2">
      <c r="C2" s="225"/>
      <c r="D2" s="224"/>
      <c r="E2" s="224"/>
      <c r="F2" s="225"/>
      <c r="G2" s="224"/>
      <c r="H2" s="226"/>
      <c r="I2" s="223"/>
      <c r="J2" s="224"/>
      <c r="K2" s="224"/>
      <c r="L2" s="225"/>
      <c r="M2" s="224"/>
      <c r="N2" s="226"/>
      <c r="O2" s="225"/>
      <c r="P2" s="224"/>
      <c r="Q2" s="226"/>
      <c r="R2" s="225"/>
      <c r="S2" s="224"/>
      <c r="T2" s="226"/>
      <c r="U2" s="225"/>
      <c r="V2" s="224"/>
      <c r="W2" s="226"/>
      <c r="X2" s="225"/>
      <c r="Y2" s="224"/>
      <c r="Z2" s="226"/>
      <c r="AA2" s="225"/>
      <c r="AB2" s="224"/>
      <c r="AC2" s="226"/>
      <c r="AD2" s="225"/>
      <c r="AE2" s="224"/>
      <c r="AF2" s="226"/>
      <c r="AG2" s="225"/>
      <c r="AH2" s="224"/>
      <c r="AI2" s="226"/>
      <c r="AJ2" s="225"/>
      <c r="AK2" s="224"/>
      <c r="AL2" s="226"/>
      <c r="AM2" s="225"/>
      <c r="AN2" s="224"/>
      <c r="AO2" s="226"/>
      <c r="AP2" s="225"/>
      <c r="AQ2" s="224"/>
      <c r="AR2" s="226"/>
      <c r="AS2" s="225"/>
      <c r="AT2" s="224"/>
      <c r="AU2" s="226"/>
      <c r="AV2" s="225"/>
      <c r="AW2" s="224"/>
      <c r="AX2" s="226"/>
      <c r="AY2" s="225"/>
      <c r="AZ2" s="224"/>
      <c r="BA2" s="226"/>
      <c r="BB2" s="225"/>
      <c r="BC2" s="224"/>
      <c r="BD2" s="226"/>
      <c r="BE2" s="225"/>
      <c r="BF2" s="224"/>
      <c r="BG2" s="226"/>
      <c r="BH2" s="225"/>
      <c r="BI2" s="224"/>
      <c r="BJ2" s="226"/>
      <c r="BK2" s="225"/>
      <c r="BL2" s="224"/>
      <c r="BM2" s="226"/>
      <c r="BN2" s="225"/>
      <c r="BO2" s="224"/>
      <c r="BP2" s="226"/>
      <c r="BQ2" s="225"/>
      <c r="BR2" s="224"/>
      <c r="BS2" s="226"/>
      <c r="BT2" s="225"/>
      <c r="BU2" s="224"/>
      <c r="BV2" s="226"/>
      <c r="BW2" s="225"/>
      <c r="BX2" s="224"/>
      <c r="BY2" s="226"/>
    </row>
    <row r="3" spans="1:77" ht="3.75" customHeight="1" x14ac:dyDescent="0.2">
      <c r="C3" s="225"/>
      <c r="D3" s="224"/>
      <c r="E3" s="224"/>
      <c r="F3" s="225"/>
      <c r="G3" s="224"/>
      <c r="H3" s="226"/>
      <c r="I3" s="223"/>
      <c r="J3" s="224"/>
      <c r="K3" s="224"/>
      <c r="L3" s="225"/>
      <c r="M3" s="224"/>
      <c r="N3" s="226"/>
      <c r="O3" s="225"/>
      <c r="P3" s="224"/>
      <c r="Q3" s="226"/>
      <c r="R3" s="225"/>
      <c r="S3" s="224"/>
      <c r="T3" s="226"/>
      <c r="U3" s="225"/>
      <c r="V3" s="224"/>
      <c r="W3" s="226"/>
      <c r="X3" s="225"/>
      <c r="Y3" s="224"/>
      <c r="Z3" s="226"/>
      <c r="AA3" s="225"/>
      <c r="AB3" s="224"/>
      <c r="AC3" s="226"/>
      <c r="AD3" s="225"/>
      <c r="AE3" s="224"/>
      <c r="AF3" s="226"/>
      <c r="AG3" s="225"/>
      <c r="AH3" s="224"/>
      <c r="AI3" s="226"/>
      <c r="AJ3" s="225"/>
      <c r="AK3" s="224"/>
      <c r="AL3" s="226"/>
      <c r="AM3" s="225"/>
      <c r="AN3" s="224"/>
      <c r="AO3" s="226"/>
      <c r="AP3" s="225"/>
      <c r="AQ3" s="224"/>
      <c r="AR3" s="226"/>
      <c r="AS3" s="225"/>
      <c r="AT3" s="224"/>
      <c r="AU3" s="226"/>
      <c r="AV3" s="225"/>
      <c r="AW3" s="224"/>
      <c r="AX3" s="226"/>
      <c r="AY3" s="225"/>
      <c r="AZ3" s="224"/>
      <c r="BA3" s="226"/>
      <c r="BB3" s="225"/>
      <c r="BC3" s="224"/>
      <c r="BD3" s="226"/>
      <c r="BE3" s="225"/>
      <c r="BF3" s="224"/>
      <c r="BG3" s="226"/>
      <c r="BH3" s="225"/>
      <c r="BI3" s="224"/>
      <c r="BJ3" s="226"/>
      <c r="BK3" s="225"/>
      <c r="BL3" s="224"/>
      <c r="BM3" s="226"/>
      <c r="BN3" s="225"/>
      <c r="BO3" s="224"/>
      <c r="BP3" s="226"/>
      <c r="BQ3" s="225"/>
      <c r="BR3" s="224"/>
      <c r="BS3" s="226"/>
      <c r="BT3" s="225"/>
      <c r="BU3" s="224"/>
      <c r="BV3" s="226"/>
      <c r="BW3" s="225"/>
      <c r="BX3" s="224"/>
      <c r="BY3" s="226"/>
    </row>
    <row r="4" spans="1:77" ht="3.75" customHeight="1" x14ac:dyDescent="0.2">
      <c r="C4" s="225"/>
      <c r="D4" s="224"/>
      <c r="E4" s="224"/>
      <c r="F4" s="225"/>
      <c r="G4" s="224"/>
      <c r="H4" s="226"/>
      <c r="I4" s="223"/>
      <c r="J4" s="224"/>
      <c r="K4" s="224"/>
      <c r="L4" s="225"/>
      <c r="M4" s="224"/>
      <c r="N4" s="226"/>
      <c r="O4" s="225"/>
      <c r="P4" s="224"/>
      <c r="Q4" s="226"/>
      <c r="R4" s="225"/>
      <c r="S4" s="224"/>
      <c r="T4" s="226"/>
      <c r="U4" s="225"/>
      <c r="V4" s="224"/>
      <c r="W4" s="226"/>
      <c r="X4" s="225"/>
      <c r="Y4" s="224"/>
      <c r="Z4" s="226"/>
      <c r="AA4" s="225"/>
      <c r="AB4" s="224"/>
      <c r="AC4" s="226"/>
      <c r="AD4" s="225"/>
      <c r="AE4" s="224"/>
      <c r="AF4" s="226"/>
      <c r="AG4" s="225"/>
      <c r="AH4" s="224"/>
      <c r="AI4" s="226"/>
      <c r="AJ4" s="225"/>
      <c r="AK4" s="224"/>
      <c r="AL4" s="226"/>
      <c r="AM4" s="225"/>
      <c r="AN4" s="224"/>
      <c r="AO4" s="226"/>
      <c r="AP4" s="225"/>
      <c r="AQ4" s="224"/>
      <c r="AR4" s="226"/>
      <c r="AS4" s="225"/>
      <c r="AT4" s="224"/>
      <c r="AU4" s="226"/>
      <c r="AV4" s="225"/>
      <c r="AW4" s="224"/>
      <c r="AX4" s="226"/>
      <c r="AY4" s="225"/>
      <c r="AZ4" s="224"/>
      <c r="BA4" s="226"/>
      <c r="BB4" s="225"/>
      <c r="BC4" s="224"/>
      <c r="BD4" s="226"/>
      <c r="BE4" s="225"/>
      <c r="BF4" s="224"/>
      <c r="BG4" s="226"/>
      <c r="BH4" s="225"/>
      <c r="BI4" s="224"/>
      <c r="BJ4" s="226"/>
      <c r="BK4" s="225"/>
      <c r="BL4" s="224"/>
      <c r="BM4" s="226"/>
      <c r="BN4" s="225"/>
      <c r="BO4" s="224"/>
      <c r="BP4" s="226"/>
      <c r="BQ4" s="225"/>
      <c r="BR4" s="224"/>
      <c r="BS4" s="226"/>
      <c r="BT4" s="225"/>
      <c r="BU4" s="224"/>
      <c r="BV4" s="226"/>
      <c r="BW4" s="225"/>
      <c r="BX4" s="224"/>
      <c r="BY4" s="226"/>
    </row>
    <row r="5" spans="1:77" ht="3.75" customHeight="1" x14ac:dyDescent="0.2">
      <c r="C5" s="225"/>
      <c r="D5" s="224"/>
      <c r="E5" s="224"/>
      <c r="F5" s="225"/>
      <c r="G5" s="224"/>
      <c r="H5" s="226"/>
      <c r="I5" s="223"/>
      <c r="J5" s="224"/>
      <c r="K5" s="224"/>
      <c r="L5" s="225"/>
      <c r="M5" s="224"/>
      <c r="N5" s="226"/>
      <c r="O5" s="225"/>
      <c r="P5" s="224"/>
      <c r="Q5" s="226"/>
      <c r="R5" s="225"/>
      <c r="S5" s="224"/>
      <c r="T5" s="226"/>
      <c r="U5" s="225"/>
      <c r="V5" s="224"/>
      <c r="W5" s="226"/>
      <c r="X5" s="225"/>
      <c r="Y5" s="224"/>
      <c r="Z5" s="226"/>
      <c r="AA5" s="225"/>
      <c r="AB5" s="224"/>
      <c r="AC5" s="226"/>
      <c r="AD5" s="225"/>
      <c r="AE5" s="224"/>
      <c r="AF5" s="226"/>
      <c r="AG5" s="225"/>
      <c r="AH5" s="224"/>
      <c r="AI5" s="226"/>
      <c r="AJ5" s="225"/>
      <c r="AK5" s="224"/>
      <c r="AL5" s="226"/>
      <c r="AM5" s="225"/>
      <c r="AN5" s="224"/>
      <c r="AO5" s="226"/>
      <c r="AP5" s="225"/>
      <c r="AQ5" s="224"/>
      <c r="AR5" s="226"/>
      <c r="AS5" s="225"/>
      <c r="AT5" s="224"/>
      <c r="AU5" s="226"/>
      <c r="AV5" s="225"/>
      <c r="AW5" s="224"/>
      <c r="AX5" s="226"/>
      <c r="AY5" s="225"/>
      <c r="AZ5" s="224"/>
      <c r="BA5" s="226"/>
      <c r="BB5" s="225"/>
      <c r="BC5" s="224"/>
      <c r="BD5" s="226"/>
      <c r="BE5" s="225"/>
      <c r="BF5" s="224"/>
      <c r="BG5" s="226"/>
      <c r="BH5" s="225"/>
      <c r="BI5" s="224"/>
      <c r="BJ5" s="226"/>
      <c r="BK5" s="225"/>
      <c r="BL5" s="224"/>
      <c r="BM5" s="226"/>
      <c r="BN5" s="225"/>
      <c r="BO5" s="224"/>
      <c r="BP5" s="226"/>
      <c r="BQ5" s="225"/>
      <c r="BR5" s="224"/>
      <c r="BS5" s="226"/>
      <c r="BT5" s="225"/>
      <c r="BU5" s="224"/>
      <c r="BV5" s="226"/>
      <c r="BW5" s="225"/>
      <c r="BX5" s="224"/>
      <c r="BY5" s="226"/>
    </row>
    <row r="6" spans="1:77" ht="3.75" customHeight="1" x14ac:dyDescent="0.2">
      <c r="C6" s="225"/>
      <c r="D6" s="224"/>
      <c r="E6" s="224"/>
      <c r="F6" s="225"/>
      <c r="G6" s="224"/>
      <c r="H6" s="226"/>
      <c r="I6" s="223"/>
      <c r="J6" s="224"/>
      <c r="K6" s="224"/>
      <c r="L6" s="225"/>
      <c r="M6" s="224"/>
      <c r="N6" s="226"/>
      <c r="O6" s="225"/>
      <c r="P6" s="224"/>
      <c r="Q6" s="226"/>
      <c r="R6" s="225"/>
      <c r="S6" s="224"/>
      <c r="T6" s="226"/>
      <c r="U6" s="225"/>
      <c r="V6" s="224"/>
      <c r="W6" s="226"/>
      <c r="X6" s="225"/>
      <c r="Y6" s="224"/>
      <c r="Z6" s="226"/>
      <c r="AA6" s="225"/>
      <c r="AB6" s="224"/>
      <c r="AC6" s="226"/>
      <c r="AD6" s="225"/>
      <c r="AE6" s="224"/>
      <c r="AF6" s="226"/>
      <c r="AG6" s="225"/>
      <c r="AH6" s="224"/>
      <c r="AI6" s="226"/>
      <c r="AJ6" s="225"/>
      <c r="AK6" s="224"/>
      <c r="AL6" s="226"/>
      <c r="AM6" s="225"/>
      <c r="AN6" s="224"/>
      <c r="AO6" s="226"/>
      <c r="AP6" s="225"/>
      <c r="AQ6" s="224"/>
      <c r="AR6" s="226"/>
      <c r="AS6" s="225"/>
      <c r="AT6" s="224"/>
      <c r="AU6" s="226"/>
      <c r="AV6" s="225"/>
      <c r="AW6" s="224"/>
      <c r="AX6" s="226"/>
      <c r="AY6" s="225"/>
      <c r="AZ6" s="224"/>
      <c r="BA6" s="226"/>
      <c r="BB6" s="225"/>
      <c r="BC6" s="224"/>
      <c r="BD6" s="226"/>
      <c r="BE6" s="225"/>
      <c r="BF6" s="224"/>
      <c r="BG6" s="226"/>
      <c r="BH6" s="225"/>
      <c r="BI6" s="224"/>
      <c r="BJ6" s="226"/>
      <c r="BK6" s="225"/>
      <c r="BL6" s="224"/>
      <c r="BM6" s="226"/>
      <c r="BN6" s="225"/>
      <c r="BO6" s="224"/>
      <c r="BP6" s="226"/>
      <c r="BQ6" s="225"/>
      <c r="BR6" s="224"/>
      <c r="BS6" s="226"/>
      <c r="BT6" s="225"/>
      <c r="BU6" s="224"/>
      <c r="BV6" s="226"/>
      <c r="BW6" s="225"/>
      <c r="BX6" s="224"/>
      <c r="BY6" s="226"/>
    </row>
    <row r="7" spans="1:77" ht="3.75" customHeight="1" x14ac:dyDescent="0.2">
      <c r="C7" s="225"/>
      <c r="D7" s="224"/>
      <c r="E7" s="224"/>
      <c r="F7" s="225"/>
      <c r="G7" s="224"/>
      <c r="H7" s="226"/>
      <c r="I7" s="223"/>
      <c r="J7" s="224"/>
      <c r="K7" s="224"/>
      <c r="L7" s="225"/>
      <c r="M7" s="224"/>
      <c r="N7" s="226"/>
      <c r="O7" s="225"/>
      <c r="P7" s="224"/>
      <c r="Q7" s="226"/>
      <c r="R7" s="225"/>
      <c r="S7" s="224"/>
      <c r="T7" s="226"/>
      <c r="U7" s="225"/>
      <c r="V7" s="224"/>
      <c r="W7" s="226"/>
      <c r="X7" s="225"/>
      <c r="Y7" s="224"/>
      <c r="Z7" s="226"/>
      <c r="AA7" s="225"/>
      <c r="AB7" s="224"/>
      <c r="AC7" s="226"/>
      <c r="AD7" s="225"/>
      <c r="AE7" s="224"/>
      <c r="AF7" s="226"/>
      <c r="AG7" s="225"/>
      <c r="AH7" s="224"/>
      <c r="AI7" s="226"/>
      <c r="AJ7" s="225"/>
      <c r="AK7" s="224"/>
      <c r="AL7" s="226"/>
      <c r="AM7" s="225"/>
      <c r="AN7" s="224"/>
      <c r="AO7" s="226"/>
      <c r="AP7" s="225"/>
      <c r="AQ7" s="224"/>
      <c r="AR7" s="226"/>
      <c r="AS7" s="225"/>
      <c r="AT7" s="224"/>
      <c r="AU7" s="226"/>
      <c r="AV7" s="225"/>
      <c r="AW7" s="224"/>
      <c r="AX7" s="226"/>
      <c r="AY7" s="225"/>
      <c r="AZ7" s="224"/>
      <c r="BA7" s="226"/>
      <c r="BB7" s="225"/>
      <c r="BC7" s="224"/>
      <c r="BD7" s="226"/>
      <c r="BE7" s="225"/>
      <c r="BF7" s="224"/>
      <c r="BG7" s="226"/>
      <c r="BH7" s="225"/>
      <c r="BI7" s="224"/>
      <c r="BJ7" s="226"/>
      <c r="BK7" s="225"/>
      <c r="BL7" s="224"/>
      <c r="BM7" s="226"/>
      <c r="BN7" s="225"/>
      <c r="BO7" s="224"/>
      <c r="BP7" s="226"/>
      <c r="BQ7" s="225"/>
      <c r="BR7" s="224"/>
      <c r="BS7" s="226"/>
      <c r="BT7" s="225"/>
      <c r="BU7" s="224"/>
      <c r="BV7" s="226"/>
      <c r="BW7" s="225"/>
      <c r="BX7" s="224"/>
      <c r="BY7" s="226"/>
    </row>
    <row r="8" spans="1:77" ht="3.75" customHeight="1" x14ac:dyDescent="0.2">
      <c r="C8" s="225"/>
      <c r="D8" s="224"/>
      <c r="E8" s="224"/>
      <c r="F8" s="225"/>
      <c r="G8" s="224"/>
      <c r="H8" s="226"/>
      <c r="I8" s="223"/>
      <c r="J8" s="224"/>
      <c r="K8" s="224"/>
      <c r="L8" s="225"/>
      <c r="M8" s="224"/>
      <c r="N8" s="226"/>
      <c r="O8" s="225"/>
      <c r="P8" s="224"/>
      <c r="Q8" s="226"/>
      <c r="R8" s="225"/>
      <c r="S8" s="224"/>
      <c r="T8" s="226"/>
      <c r="U8" s="225"/>
      <c r="V8" s="224"/>
      <c r="W8" s="226"/>
      <c r="X8" s="225"/>
      <c r="Y8" s="224"/>
      <c r="Z8" s="226"/>
      <c r="AA8" s="225"/>
      <c r="AB8" s="224"/>
      <c r="AC8" s="226"/>
      <c r="AD8" s="225"/>
      <c r="AE8" s="224"/>
      <c r="AF8" s="226"/>
      <c r="AG8" s="225"/>
      <c r="AH8" s="224"/>
      <c r="AI8" s="226"/>
      <c r="AJ8" s="225"/>
      <c r="AK8" s="224"/>
      <c r="AL8" s="226"/>
      <c r="AM8" s="225"/>
      <c r="AN8" s="224"/>
      <c r="AO8" s="226"/>
      <c r="AP8" s="225"/>
      <c r="AQ8" s="224"/>
      <c r="AR8" s="226"/>
      <c r="AS8" s="225"/>
      <c r="AT8" s="224"/>
      <c r="AU8" s="226"/>
      <c r="AV8" s="225"/>
      <c r="AW8" s="224"/>
      <c r="AX8" s="226"/>
      <c r="AY8" s="225"/>
      <c r="AZ8" s="224"/>
      <c r="BA8" s="226"/>
      <c r="BB8" s="225"/>
      <c r="BC8" s="224"/>
      <c r="BD8" s="226"/>
      <c r="BE8" s="225"/>
      <c r="BF8" s="224"/>
      <c r="BG8" s="226"/>
      <c r="BH8" s="225"/>
      <c r="BI8" s="224"/>
      <c r="BJ8" s="226"/>
      <c r="BK8" s="225"/>
      <c r="BL8" s="224"/>
      <c r="BM8" s="226"/>
      <c r="BN8" s="225"/>
      <c r="BO8" s="224"/>
      <c r="BP8" s="226"/>
      <c r="BQ8" s="225"/>
      <c r="BR8" s="224"/>
      <c r="BS8" s="226"/>
      <c r="BT8" s="225"/>
      <c r="BU8" s="224"/>
      <c r="BV8" s="226"/>
      <c r="BW8" s="225"/>
      <c r="BX8" s="224"/>
      <c r="BY8" s="226"/>
    </row>
    <row r="9" spans="1:77" ht="13.5" customHeight="1" x14ac:dyDescent="0.2">
      <c r="A9" s="204" t="s">
        <v>6</v>
      </c>
      <c r="C9" s="223"/>
      <c r="D9" s="224"/>
      <c r="E9" s="224"/>
      <c r="F9" s="225"/>
      <c r="G9" s="224"/>
      <c r="H9" s="226"/>
      <c r="I9" s="223"/>
      <c r="J9" s="224"/>
      <c r="K9" s="224"/>
      <c r="L9" s="225"/>
      <c r="M9" s="224"/>
      <c r="N9" s="226"/>
      <c r="O9" s="225"/>
      <c r="P9" s="224"/>
      <c r="Q9" s="226"/>
      <c r="R9" s="225"/>
      <c r="S9" s="224"/>
      <c r="T9" s="226"/>
      <c r="U9" s="225"/>
      <c r="V9" s="224"/>
      <c r="W9" s="226"/>
      <c r="X9" s="225"/>
      <c r="Y9" s="224"/>
      <c r="Z9" s="226"/>
      <c r="AA9" s="225"/>
      <c r="AB9" s="224"/>
      <c r="AC9" s="226"/>
      <c r="AD9" s="225"/>
      <c r="AE9" s="224"/>
      <c r="AF9" s="226"/>
      <c r="AG9" s="225"/>
      <c r="AH9" s="224"/>
      <c r="AI9" s="226"/>
      <c r="AJ9" s="225"/>
      <c r="AK9" s="224"/>
      <c r="AL9" s="226"/>
      <c r="AM9" s="225"/>
      <c r="AN9" s="224"/>
      <c r="AO9" s="226"/>
      <c r="AP9" s="225"/>
      <c r="AQ9" s="224"/>
      <c r="AR9" s="226"/>
      <c r="AS9" s="225"/>
      <c r="AT9" s="224"/>
      <c r="AU9" s="226"/>
      <c r="AV9" s="225"/>
      <c r="AW9" s="224"/>
      <c r="AX9" s="226"/>
      <c r="AY9" s="225"/>
      <c r="AZ9" s="224"/>
      <c r="BA9" s="226"/>
      <c r="BB9" s="225"/>
      <c r="BC9" s="224"/>
      <c r="BD9" s="226"/>
      <c r="BE9" s="225"/>
      <c r="BF9" s="224"/>
      <c r="BG9" s="226"/>
      <c r="BH9" s="225"/>
      <c r="BI9" s="224"/>
      <c r="BJ9" s="226"/>
      <c r="BK9" s="225"/>
      <c r="BL9" s="224"/>
      <c r="BM9" s="226"/>
      <c r="BN9" s="225"/>
      <c r="BO9" s="224"/>
      <c r="BP9" s="226"/>
      <c r="BQ9" s="225"/>
      <c r="BR9" s="224"/>
      <c r="BS9" s="226"/>
      <c r="BT9" s="225"/>
      <c r="BU9" s="224"/>
      <c r="BV9" s="226"/>
      <c r="BW9" s="225"/>
      <c r="BX9" s="224"/>
      <c r="BY9" s="226"/>
    </row>
    <row r="10" spans="1:77" ht="31.5" customHeight="1" x14ac:dyDescent="0.2">
      <c r="A10" s="214" t="s">
        <v>128</v>
      </c>
      <c r="B10" s="214" t="s">
        <v>33</v>
      </c>
      <c r="C10" s="215" t="s">
        <v>122</v>
      </c>
      <c r="D10" s="214" t="s">
        <v>34</v>
      </c>
      <c r="E10" s="214" t="s">
        <v>35</v>
      </c>
      <c r="F10" s="215" t="s">
        <v>122</v>
      </c>
      <c r="G10" s="214" t="s">
        <v>34</v>
      </c>
      <c r="H10" s="228" t="s">
        <v>35</v>
      </c>
      <c r="I10" s="214" t="s">
        <v>122</v>
      </c>
      <c r="J10" s="214" t="s">
        <v>34</v>
      </c>
      <c r="K10" s="214" t="s">
        <v>35</v>
      </c>
      <c r="L10" s="215" t="s">
        <v>122</v>
      </c>
      <c r="M10" s="214" t="s">
        <v>34</v>
      </c>
      <c r="N10" s="228" t="s">
        <v>35</v>
      </c>
      <c r="O10" s="215" t="s">
        <v>122</v>
      </c>
      <c r="P10" s="214" t="s">
        <v>34</v>
      </c>
      <c r="Q10" s="228" t="s">
        <v>35</v>
      </c>
      <c r="R10" s="215" t="s">
        <v>122</v>
      </c>
      <c r="S10" s="214" t="s">
        <v>34</v>
      </c>
      <c r="T10" s="228" t="s">
        <v>35</v>
      </c>
      <c r="U10" s="215" t="s">
        <v>122</v>
      </c>
      <c r="V10" s="214" t="s">
        <v>34</v>
      </c>
      <c r="W10" s="228" t="s">
        <v>35</v>
      </c>
      <c r="X10" s="215" t="s">
        <v>122</v>
      </c>
      <c r="Y10" s="214" t="s">
        <v>34</v>
      </c>
      <c r="Z10" s="228" t="s">
        <v>35</v>
      </c>
      <c r="AA10" s="215" t="s">
        <v>122</v>
      </c>
      <c r="AB10" s="214" t="s">
        <v>34</v>
      </c>
      <c r="AC10" s="228" t="s">
        <v>35</v>
      </c>
      <c r="AD10" s="215" t="s">
        <v>122</v>
      </c>
      <c r="AE10" s="214" t="s">
        <v>34</v>
      </c>
      <c r="AF10" s="228" t="s">
        <v>35</v>
      </c>
      <c r="AG10" s="215" t="s">
        <v>122</v>
      </c>
      <c r="AH10" s="214" t="s">
        <v>34</v>
      </c>
      <c r="AI10" s="228" t="s">
        <v>35</v>
      </c>
      <c r="AJ10" s="215" t="s">
        <v>122</v>
      </c>
      <c r="AK10" s="214" t="s">
        <v>34</v>
      </c>
      <c r="AL10" s="228" t="s">
        <v>35</v>
      </c>
      <c r="AM10" s="215" t="s">
        <v>122</v>
      </c>
      <c r="AN10" s="214" t="s">
        <v>34</v>
      </c>
      <c r="AO10" s="228" t="s">
        <v>35</v>
      </c>
      <c r="AP10" s="215" t="s">
        <v>122</v>
      </c>
      <c r="AQ10" s="214" t="s">
        <v>34</v>
      </c>
      <c r="AR10" s="228" t="s">
        <v>35</v>
      </c>
      <c r="AS10" s="215" t="s">
        <v>122</v>
      </c>
      <c r="AT10" s="214" t="s">
        <v>34</v>
      </c>
      <c r="AU10" s="228" t="s">
        <v>35</v>
      </c>
      <c r="AV10" s="215" t="s">
        <v>122</v>
      </c>
      <c r="AW10" s="214" t="s">
        <v>34</v>
      </c>
      <c r="AX10" s="228" t="s">
        <v>35</v>
      </c>
      <c r="AY10" s="215" t="s">
        <v>122</v>
      </c>
      <c r="AZ10" s="214" t="s">
        <v>34</v>
      </c>
      <c r="BA10" s="228" t="s">
        <v>35</v>
      </c>
      <c r="BB10" s="215" t="s">
        <v>122</v>
      </c>
      <c r="BC10" s="214" t="s">
        <v>34</v>
      </c>
      <c r="BD10" s="228" t="s">
        <v>35</v>
      </c>
      <c r="BE10" s="215" t="s">
        <v>122</v>
      </c>
      <c r="BF10" s="214" t="s">
        <v>34</v>
      </c>
      <c r="BG10" s="228" t="s">
        <v>35</v>
      </c>
      <c r="BH10" s="215" t="s">
        <v>122</v>
      </c>
      <c r="BI10" s="214" t="s">
        <v>34</v>
      </c>
      <c r="BJ10" s="228" t="s">
        <v>35</v>
      </c>
      <c r="BK10" s="215" t="s">
        <v>122</v>
      </c>
      <c r="BL10" s="214" t="s">
        <v>34</v>
      </c>
      <c r="BM10" s="228" t="s">
        <v>35</v>
      </c>
      <c r="BN10" s="215"/>
      <c r="BO10" s="214"/>
      <c r="BP10" s="228"/>
      <c r="BQ10" s="215"/>
      <c r="BR10" s="214"/>
      <c r="BS10" s="228"/>
      <c r="BT10" s="215"/>
      <c r="BU10" s="214"/>
      <c r="BV10" s="228"/>
      <c r="BW10" s="215"/>
      <c r="BX10" s="214"/>
      <c r="BY10" s="228"/>
    </row>
    <row r="11" spans="1:77" ht="13.5" customHeight="1" x14ac:dyDescent="0.2">
      <c r="F11" s="205"/>
      <c r="H11" s="229"/>
      <c r="L11" s="205"/>
      <c r="N11" s="229"/>
      <c r="O11" s="205"/>
      <c r="Q11" s="229"/>
      <c r="R11" s="205"/>
      <c r="T11" s="229"/>
      <c r="U11" s="205"/>
      <c r="W11" s="229"/>
      <c r="X11" s="205"/>
      <c r="Z11" s="229"/>
      <c r="AA11" s="205"/>
      <c r="AC11" s="229"/>
      <c r="AD11" s="205"/>
      <c r="AF11" s="229"/>
      <c r="AG11" s="205"/>
      <c r="AI11" s="229"/>
      <c r="AJ11" s="205"/>
      <c r="AL11" s="229"/>
      <c r="AM11" s="205"/>
      <c r="AO11" s="229"/>
      <c r="AP11" s="205"/>
      <c r="AR11" s="229"/>
      <c r="AS11" s="205"/>
      <c r="AU11" s="229"/>
      <c r="AV11" s="205"/>
      <c r="AX11" s="229"/>
      <c r="AY11" s="205"/>
      <c r="BA11" s="229"/>
      <c r="BB11" s="205"/>
      <c r="BD11" s="229"/>
      <c r="BE11" s="205"/>
      <c r="BG11" s="229"/>
      <c r="BH11" s="205"/>
      <c r="BJ11" s="229"/>
      <c r="BK11" s="205"/>
      <c r="BM11" s="229"/>
      <c r="BN11" s="205"/>
      <c r="BP11" s="229"/>
      <c r="BQ11" s="205"/>
      <c r="BS11" s="229"/>
      <c r="BT11" s="205"/>
      <c r="BV11" s="229"/>
      <c r="BW11" s="205"/>
      <c r="BY11" s="229"/>
    </row>
    <row r="12" spans="1:77" ht="13.5" customHeight="1" x14ac:dyDescent="0.2">
      <c r="F12" s="205"/>
      <c r="H12" s="229"/>
      <c r="L12" s="205"/>
      <c r="N12" s="229"/>
      <c r="O12" s="205"/>
      <c r="Q12" s="229"/>
      <c r="R12" s="205"/>
      <c r="T12" s="229"/>
      <c r="U12" s="205"/>
      <c r="W12" s="229"/>
      <c r="X12" s="205"/>
      <c r="Z12" s="229"/>
      <c r="AA12" s="205"/>
      <c r="AC12" s="229"/>
      <c r="AD12" s="205"/>
      <c r="AF12" s="229"/>
      <c r="AG12" s="205"/>
      <c r="AI12" s="229"/>
      <c r="AJ12" s="205"/>
      <c r="AL12" s="229"/>
      <c r="AM12" s="205"/>
      <c r="AO12" s="229"/>
      <c r="AP12" s="205"/>
      <c r="AR12" s="229"/>
      <c r="AS12" s="205"/>
      <c r="AU12" s="229"/>
      <c r="AV12" s="205"/>
      <c r="AX12" s="229"/>
      <c r="AY12" s="205"/>
      <c r="BA12" s="229"/>
      <c r="BB12" s="205"/>
      <c r="BD12" s="229"/>
      <c r="BE12" s="205"/>
      <c r="BG12" s="229"/>
      <c r="BH12" s="205"/>
      <c r="BJ12" s="229"/>
      <c r="BK12" s="205"/>
      <c r="BM12" s="229"/>
      <c r="BN12" s="205"/>
      <c r="BP12" s="229"/>
      <c r="BQ12" s="205"/>
      <c r="BS12" s="229"/>
      <c r="BT12" s="205"/>
      <c r="BV12" s="229"/>
      <c r="BW12" s="205"/>
      <c r="BY12" s="229"/>
    </row>
    <row r="13" spans="1:77" ht="13.5" customHeight="1" x14ac:dyDescent="0.2">
      <c r="A13" s="221"/>
      <c r="F13" s="205"/>
      <c r="H13" s="229"/>
      <c r="L13" s="205"/>
      <c r="N13" s="229"/>
      <c r="O13" s="205"/>
      <c r="Q13" s="229"/>
      <c r="R13" s="205"/>
      <c r="T13" s="229"/>
      <c r="U13" s="205"/>
      <c r="W13" s="229"/>
      <c r="X13" s="205"/>
      <c r="Z13" s="229"/>
      <c r="AA13" s="205"/>
      <c r="AC13" s="229"/>
      <c r="AD13" s="205"/>
      <c r="AF13" s="229"/>
      <c r="AG13" s="205"/>
      <c r="AI13" s="229"/>
      <c r="AJ13" s="205"/>
      <c r="AL13" s="229"/>
      <c r="AM13" s="205"/>
      <c r="AO13" s="229"/>
      <c r="AP13" s="205"/>
      <c r="AR13" s="229"/>
      <c r="AS13" s="205"/>
      <c r="AU13" s="229"/>
      <c r="AV13" s="205"/>
      <c r="AX13" s="229"/>
      <c r="AY13" s="205"/>
      <c r="BA13" s="229"/>
      <c r="BB13" s="205"/>
      <c r="BD13" s="229"/>
      <c r="BE13" s="205"/>
      <c r="BG13" s="229"/>
      <c r="BH13" s="205"/>
      <c r="BJ13" s="229"/>
      <c r="BK13" s="205"/>
      <c r="BM13" s="229"/>
      <c r="BN13" s="205"/>
      <c r="BP13" s="229"/>
      <c r="BQ13" s="205"/>
      <c r="BS13" s="229"/>
      <c r="BT13" s="205"/>
      <c r="BV13" s="229"/>
      <c r="BW13" s="205"/>
      <c r="BY13" s="229"/>
    </row>
    <row r="14" spans="1:77" ht="13.5" customHeight="1" x14ac:dyDescent="0.2">
      <c r="F14" s="205"/>
      <c r="H14" s="229"/>
      <c r="L14" s="205"/>
      <c r="N14" s="229"/>
      <c r="O14" s="205"/>
      <c r="Q14" s="229"/>
      <c r="R14" s="205"/>
      <c r="T14" s="229"/>
      <c r="U14" s="205"/>
      <c r="W14" s="229"/>
      <c r="X14" s="205"/>
      <c r="Z14" s="229"/>
      <c r="AA14" s="205"/>
      <c r="AC14" s="229"/>
      <c r="AD14" s="205"/>
      <c r="AF14" s="229"/>
      <c r="AG14" s="205"/>
      <c r="AI14" s="229"/>
      <c r="AJ14" s="205"/>
      <c r="AL14" s="229"/>
      <c r="AM14" s="205"/>
      <c r="AO14" s="229"/>
      <c r="AP14" s="205"/>
      <c r="AR14" s="229"/>
      <c r="AS14" s="205"/>
      <c r="AU14" s="229"/>
      <c r="AV14" s="205"/>
      <c r="AX14" s="229"/>
      <c r="AY14" s="205"/>
      <c r="BA14" s="229"/>
      <c r="BB14" s="205"/>
      <c r="BD14" s="229"/>
      <c r="BE14" s="205"/>
      <c r="BG14" s="229"/>
      <c r="BH14" s="205"/>
      <c r="BJ14" s="229"/>
      <c r="BK14" s="205"/>
      <c r="BM14" s="229"/>
      <c r="BN14" s="205"/>
      <c r="BP14" s="229"/>
      <c r="BQ14" s="205"/>
      <c r="BS14" s="229"/>
      <c r="BT14" s="205"/>
      <c r="BV14" s="229"/>
      <c r="BW14" s="205"/>
      <c r="BY14" s="229"/>
    </row>
    <row r="15" spans="1:77" ht="13.5" customHeight="1" x14ac:dyDescent="0.2">
      <c r="F15" s="205"/>
      <c r="H15" s="229"/>
      <c r="L15" s="205"/>
      <c r="N15" s="229"/>
      <c r="O15" s="205"/>
      <c r="Q15" s="229"/>
      <c r="R15" s="205"/>
      <c r="T15" s="229"/>
      <c r="U15" s="205"/>
      <c r="W15" s="229"/>
      <c r="X15" s="205"/>
      <c r="Z15" s="229"/>
      <c r="AA15" s="205"/>
      <c r="AC15" s="229"/>
      <c r="AD15" s="205"/>
      <c r="AF15" s="229"/>
      <c r="AG15" s="205"/>
      <c r="AI15" s="229"/>
      <c r="AJ15" s="205"/>
      <c r="AL15" s="229"/>
      <c r="AM15" s="205"/>
      <c r="AO15" s="229"/>
      <c r="AP15" s="205"/>
      <c r="AR15" s="229"/>
      <c r="AS15" s="205"/>
      <c r="AU15" s="229"/>
      <c r="AV15" s="205"/>
      <c r="AX15" s="229"/>
      <c r="AY15" s="205"/>
      <c r="BA15" s="229"/>
      <c r="BB15" s="205"/>
      <c r="BD15" s="229"/>
      <c r="BE15" s="205"/>
      <c r="BG15" s="229"/>
      <c r="BH15" s="205"/>
      <c r="BJ15" s="229"/>
      <c r="BK15" s="205"/>
      <c r="BM15" s="229"/>
      <c r="BN15" s="205"/>
      <c r="BP15" s="229"/>
      <c r="BQ15" s="205"/>
      <c r="BS15" s="229"/>
      <c r="BT15" s="205"/>
      <c r="BV15" s="229"/>
      <c r="BW15" s="205"/>
      <c r="BY15" s="229"/>
    </row>
    <row r="16" spans="1:77" ht="13.5" customHeight="1" x14ac:dyDescent="0.2">
      <c r="F16" s="205"/>
      <c r="H16" s="229"/>
      <c r="L16" s="205"/>
      <c r="N16" s="229"/>
      <c r="O16" s="205"/>
      <c r="Q16" s="229"/>
      <c r="R16" s="205"/>
      <c r="T16" s="229"/>
      <c r="U16" s="205"/>
      <c r="W16" s="229"/>
      <c r="X16" s="205"/>
      <c r="Z16" s="229"/>
      <c r="AA16" s="205"/>
      <c r="AC16" s="229"/>
      <c r="AD16" s="205"/>
      <c r="AF16" s="229"/>
      <c r="AG16" s="205"/>
      <c r="AI16" s="229"/>
      <c r="AJ16" s="205"/>
      <c r="AL16" s="229"/>
      <c r="AM16" s="205"/>
      <c r="AO16" s="229"/>
      <c r="AP16" s="205"/>
      <c r="AR16" s="229"/>
      <c r="AS16" s="205"/>
      <c r="AU16" s="229"/>
      <c r="AV16" s="205"/>
      <c r="AX16" s="229"/>
      <c r="AY16" s="205"/>
      <c r="BA16" s="229"/>
      <c r="BB16" s="205"/>
      <c r="BD16" s="229"/>
      <c r="BE16" s="205"/>
      <c r="BG16" s="229"/>
      <c r="BH16" s="205"/>
      <c r="BJ16" s="229"/>
      <c r="BK16" s="205"/>
      <c r="BM16" s="229"/>
      <c r="BN16" s="205"/>
      <c r="BP16" s="229"/>
      <c r="BQ16" s="205"/>
      <c r="BS16" s="229"/>
      <c r="BT16" s="205"/>
      <c r="BV16" s="229"/>
      <c r="BW16" s="205"/>
      <c r="BY16" s="229"/>
    </row>
    <row r="17" spans="1:77" ht="13.5" customHeight="1" x14ac:dyDescent="0.2">
      <c r="F17" s="205"/>
      <c r="H17" s="229"/>
      <c r="L17" s="205"/>
      <c r="N17" s="229"/>
      <c r="O17" s="205"/>
      <c r="Q17" s="229"/>
      <c r="R17" s="205"/>
      <c r="T17" s="229"/>
      <c r="U17" s="205"/>
      <c r="W17" s="229"/>
      <c r="X17" s="205"/>
      <c r="Z17" s="229"/>
      <c r="AA17" s="205"/>
      <c r="AC17" s="229"/>
      <c r="AD17" s="205"/>
      <c r="AF17" s="229"/>
      <c r="AG17" s="205"/>
      <c r="AI17" s="229"/>
      <c r="AJ17" s="205"/>
      <c r="AL17" s="229"/>
      <c r="AM17" s="205"/>
      <c r="AO17" s="229"/>
      <c r="AP17" s="205"/>
      <c r="AR17" s="229"/>
      <c r="AS17" s="205"/>
      <c r="AU17" s="229"/>
      <c r="AV17" s="205"/>
      <c r="AX17" s="229"/>
      <c r="AY17" s="205"/>
      <c r="BA17" s="229"/>
      <c r="BB17" s="205"/>
      <c r="BD17" s="229"/>
      <c r="BE17" s="205"/>
      <c r="BG17" s="229"/>
      <c r="BH17" s="205"/>
      <c r="BJ17" s="229"/>
      <c r="BK17" s="205"/>
      <c r="BM17" s="229"/>
      <c r="BN17" s="205"/>
      <c r="BP17" s="229"/>
      <c r="BQ17" s="205"/>
      <c r="BS17" s="229"/>
      <c r="BT17" s="205"/>
      <c r="BV17" s="229"/>
      <c r="BW17" s="205"/>
      <c r="BY17" s="229"/>
    </row>
    <row r="18" spans="1:77" ht="13.5" customHeight="1" x14ac:dyDescent="0.2">
      <c r="F18" s="205"/>
      <c r="H18" s="229"/>
      <c r="L18" s="205"/>
      <c r="N18" s="229"/>
      <c r="O18" s="205"/>
      <c r="Q18" s="229"/>
      <c r="R18" s="205"/>
      <c r="T18" s="229"/>
      <c r="U18" s="205"/>
      <c r="W18" s="229"/>
      <c r="X18" s="205"/>
      <c r="Z18" s="229"/>
      <c r="AA18" s="205"/>
      <c r="AC18" s="229"/>
      <c r="AD18" s="205"/>
      <c r="AF18" s="229"/>
      <c r="AG18" s="205"/>
      <c r="AI18" s="229"/>
      <c r="AJ18" s="205"/>
      <c r="AL18" s="229"/>
      <c r="AM18" s="205"/>
      <c r="AO18" s="229"/>
      <c r="AP18" s="205"/>
      <c r="AR18" s="229"/>
      <c r="AS18" s="205"/>
      <c r="AU18" s="229"/>
      <c r="AV18" s="205"/>
      <c r="AX18" s="229"/>
      <c r="AY18" s="205"/>
      <c r="BA18" s="229"/>
      <c r="BB18" s="205"/>
      <c r="BD18" s="229"/>
      <c r="BE18" s="205"/>
      <c r="BG18" s="229"/>
      <c r="BH18" s="205"/>
      <c r="BJ18" s="229"/>
      <c r="BK18" s="205"/>
      <c r="BM18" s="229"/>
      <c r="BN18" s="205"/>
      <c r="BP18" s="229"/>
      <c r="BQ18" s="205"/>
      <c r="BS18" s="229"/>
      <c r="BT18" s="205"/>
      <c r="BV18" s="229"/>
      <c r="BW18" s="205"/>
      <c r="BY18" s="229"/>
    </row>
    <row r="19" spans="1:77" ht="13.5" customHeight="1" x14ac:dyDescent="0.2">
      <c r="F19" s="205"/>
      <c r="H19" s="229"/>
      <c r="L19" s="205"/>
      <c r="N19" s="229"/>
      <c r="O19" s="205"/>
      <c r="Q19" s="229"/>
      <c r="R19" s="205"/>
      <c r="T19" s="229"/>
      <c r="U19" s="205"/>
      <c r="W19" s="229"/>
      <c r="X19" s="205"/>
      <c r="Z19" s="229"/>
      <c r="AA19" s="205"/>
      <c r="AC19" s="229"/>
      <c r="AD19" s="205"/>
      <c r="AF19" s="229"/>
      <c r="AG19" s="205"/>
      <c r="AI19" s="229"/>
      <c r="AJ19" s="205"/>
      <c r="AL19" s="229"/>
      <c r="AM19" s="205"/>
      <c r="AO19" s="229"/>
      <c r="AP19" s="205"/>
      <c r="AR19" s="229"/>
      <c r="AS19" s="205"/>
      <c r="AU19" s="229"/>
      <c r="AV19" s="205"/>
      <c r="AX19" s="229"/>
      <c r="AY19" s="205"/>
      <c r="BA19" s="229"/>
      <c r="BB19" s="205"/>
      <c r="BD19" s="229"/>
      <c r="BE19" s="205"/>
      <c r="BG19" s="229"/>
      <c r="BH19" s="205"/>
      <c r="BJ19" s="229"/>
      <c r="BK19" s="205"/>
      <c r="BM19" s="229"/>
      <c r="BN19" s="205"/>
      <c r="BP19" s="229"/>
      <c r="BQ19" s="205"/>
      <c r="BS19" s="229"/>
      <c r="BT19" s="205"/>
      <c r="BV19" s="229"/>
      <c r="BW19" s="205"/>
      <c r="BY19" s="229"/>
    </row>
    <row r="20" spans="1:77" ht="13.5" customHeight="1" x14ac:dyDescent="0.2">
      <c r="F20" s="205"/>
      <c r="H20" s="229"/>
      <c r="L20" s="205"/>
      <c r="N20" s="229"/>
      <c r="O20" s="205"/>
      <c r="Q20" s="229"/>
      <c r="R20" s="205"/>
      <c r="T20" s="229"/>
      <c r="U20" s="205"/>
      <c r="W20" s="229"/>
      <c r="X20" s="205"/>
      <c r="Z20" s="229"/>
      <c r="AA20" s="205"/>
      <c r="AC20" s="229"/>
      <c r="AD20" s="205"/>
      <c r="AF20" s="229"/>
      <c r="AG20" s="205"/>
      <c r="AI20" s="229"/>
      <c r="AJ20" s="205"/>
      <c r="AL20" s="229"/>
      <c r="AM20" s="205"/>
      <c r="AO20" s="229"/>
      <c r="AP20" s="205"/>
      <c r="AR20" s="229"/>
      <c r="AS20" s="205"/>
      <c r="AU20" s="229"/>
      <c r="AV20" s="205"/>
      <c r="AX20" s="229"/>
      <c r="AY20" s="205"/>
      <c r="BA20" s="229"/>
      <c r="BB20" s="205"/>
      <c r="BD20" s="229"/>
      <c r="BE20" s="205"/>
      <c r="BG20" s="229"/>
      <c r="BH20" s="205"/>
      <c r="BJ20" s="229"/>
      <c r="BK20" s="205"/>
      <c r="BM20" s="229"/>
      <c r="BN20" s="205"/>
      <c r="BP20" s="229"/>
      <c r="BQ20" s="205"/>
      <c r="BS20" s="229"/>
      <c r="BT20" s="205"/>
      <c r="BV20" s="229"/>
      <c r="BW20" s="205"/>
      <c r="BY20" s="229"/>
    </row>
    <row r="21" spans="1:77" ht="13.5" customHeight="1" x14ac:dyDescent="0.2">
      <c r="F21" s="205"/>
      <c r="H21" s="229"/>
      <c r="L21" s="205"/>
      <c r="N21" s="229"/>
      <c r="O21" s="205"/>
      <c r="Q21" s="229"/>
      <c r="R21" s="205"/>
      <c r="T21" s="229"/>
      <c r="U21" s="205"/>
      <c r="W21" s="229"/>
      <c r="X21" s="205"/>
      <c r="Z21" s="229"/>
      <c r="AA21" s="205"/>
      <c r="AC21" s="229"/>
      <c r="AD21" s="205"/>
      <c r="AF21" s="229"/>
      <c r="AG21" s="205"/>
      <c r="AI21" s="229"/>
      <c r="AJ21" s="205"/>
      <c r="AL21" s="229"/>
      <c r="AM21" s="205"/>
      <c r="AO21" s="229"/>
      <c r="AP21" s="205"/>
      <c r="AR21" s="229"/>
      <c r="AS21" s="205"/>
      <c r="AU21" s="229"/>
      <c r="AV21" s="205"/>
      <c r="AX21" s="229"/>
      <c r="AY21" s="205"/>
      <c r="BA21" s="229"/>
      <c r="BB21" s="205"/>
      <c r="BD21" s="229"/>
      <c r="BE21" s="205"/>
      <c r="BG21" s="229"/>
      <c r="BH21" s="205"/>
      <c r="BJ21" s="229"/>
      <c r="BK21" s="205"/>
      <c r="BM21" s="229"/>
      <c r="BN21" s="205"/>
      <c r="BP21" s="229"/>
      <c r="BQ21" s="205"/>
      <c r="BS21" s="229"/>
      <c r="BT21" s="205"/>
      <c r="BV21" s="229"/>
      <c r="BW21" s="205"/>
      <c r="BY21" s="229"/>
    </row>
    <row r="22" spans="1:77" ht="13.5" customHeight="1" x14ac:dyDescent="0.2">
      <c r="F22" s="205"/>
      <c r="H22" s="229"/>
      <c r="L22" s="205"/>
      <c r="N22" s="229"/>
      <c r="O22" s="205"/>
      <c r="Q22" s="229"/>
      <c r="R22" s="205"/>
      <c r="T22" s="229"/>
      <c r="U22" s="205"/>
      <c r="W22" s="229"/>
      <c r="X22" s="205"/>
      <c r="Z22" s="229"/>
      <c r="AA22" s="205"/>
      <c r="AC22" s="229"/>
      <c r="AD22" s="205"/>
      <c r="AF22" s="229"/>
      <c r="AG22" s="205"/>
      <c r="AI22" s="229"/>
      <c r="AJ22" s="205"/>
      <c r="AL22" s="229"/>
      <c r="AM22" s="205"/>
      <c r="AO22" s="229"/>
      <c r="AP22" s="205"/>
      <c r="AR22" s="229"/>
      <c r="AS22" s="205"/>
      <c r="AU22" s="229"/>
      <c r="AV22" s="205"/>
      <c r="AX22" s="229"/>
      <c r="AY22" s="205"/>
      <c r="BA22" s="229"/>
      <c r="BB22" s="205"/>
      <c r="BD22" s="229"/>
      <c r="BE22" s="205"/>
      <c r="BG22" s="229"/>
      <c r="BH22" s="205"/>
      <c r="BJ22" s="229"/>
      <c r="BK22" s="205"/>
      <c r="BM22" s="229"/>
      <c r="BN22" s="205"/>
      <c r="BP22" s="229"/>
      <c r="BQ22" s="205"/>
      <c r="BS22" s="229"/>
      <c r="BT22" s="205"/>
      <c r="BV22" s="229"/>
      <c r="BW22" s="205"/>
      <c r="BY22" s="229"/>
    </row>
    <row r="23" spans="1:77" ht="13.5" customHeight="1" x14ac:dyDescent="0.2">
      <c r="F23" s="205"/>
      <c r="H23" s="229"/>
      <c r="L23" s="205"/>
      <c r="N23" s="229"/>
      <c r="O23" s="205"/>
      <c r="Q23" s="229"/>
      <c r="R23" s="205"/>
      <c r="T23" s="229"/>
      <c r="U23" s="205"/>
      <c r="W23" s="229"/>
      <c r="X23" s="205"/>
      <c r="Z23" s="229"/>
      <c r="AA23" s="205"/>
      <c r="AC23" s="229"/>
      <c r="AD23" s="205"/>
      <c r="AF23" s="229"/>
      <c r="AG23" s="205"/>
      <c r="AI23" s="229"/>
      <c r="AJ23" s="205"/>
      <c r="AL23" s="229"/>
      <c r="AM23" s="205"/>
      <c r="AO23" s="229"/>
      <c r="AP23" s="205"/>
      <c r="AR23" s="229"/>
      <c r="AS23" s="205"/>
      <c r="AU23" s="229"/>
      <c r="AV23" s="205"/>
      <c r="AX23" s="229"/>
      <c r="AY23" s="205"/>
      <c r="BA23" s="229"/>
      <c r="BB23" s="205"/>
      <c r="BD23" s="229"/>
      <c r="BE23" s="205"/>
      <c r="BG23" s="229"/>
      <c r="BH23" s="205"/>
      <c r="BJ23" s="229"/>
      <c r="BK23" s="205"/>
      <c r="BM23" s="229"/>
      <c r="BN23" s="205"/>
      <c r="BP23" s="229"/>
      <c r="BQ23" s="205"/>
      <c r="BS23" s="229"/>
      <c r="BT23" s="205"/>
      <c r="BV23" s="229"/>
      <c r="BW23" s="205"/>
      <c r="BY23" s="229"/>
    </row>
    <row r="24" spans="1:77" ht="13.5" customHeight="1" x14ac:dyDescent="0.2">
      <c r="A24" s="230"/>
      <c r="F24" s="205"/>
      <c r="H24" s="229"/>
      <c r="L24" s="205"/>
      <c r="N24" s="229"/>
      <c r="O24" s="205"/>
      <c r="Q24" s="229"/>
      <c r="R24" s="205"/>
      <c r="T24" s="229"/>
      <c r="U24" s="205"/>
      <c r="W24" s="229"/>
      <c r="X24" s="205"/>
      <c r="Z24" s="229"/>
      <c r="AA24" s="205"/>
      <c r="AC24" s="229"/>
      <c r="AD24" s="205"/>
      <c r="AF24" s="229"/>
      <c r="AG24" s="205"/>
      <c r="AI24" s="229"/>
      <c r="AJ24" s="205"/>
      <c r="AL24" s="229"/>
      <c r="AM24" s="205"/>
      <c r="AO24" s="229"/>
      <c r="AP24" s="205"/>
      <c r="AR24" s="229"/>
      <c r="AS24" s="205"/>
      <c r="AU24" s="229"/>
      <c r="AV24" s="205"/>
      <c r="AX24" s="229"/>
      <c r="AY24" s="205"/>
      <c r="BA24" s="229"/>
      <c r="BB24" s="205"/>
      <c r="BD24" s="229"/>
      <c r="BE24" s="205"/>
      <c r="BG24" s="229"/>
      <c r="BH24" s="205"/>
      <c r="BJ24" s="229"/>
      <c r="BK24" s="205"/>
      <c r="BM24" s="229"/>
      <c r="BN24" s="205"/>
      <c r="BP24" s="229"/>
      <c r="BQ24" s="205"/>
      <c r="BS24" s="229"/>
      <c r="BT24" s="205"/>
      <c r="BV24" s="229"/>
      <c r="BW24" s="205"/>
      <c r="BY24" s="229"/>
    </row>
    <row r="25" spans="1:77" ht="13.5" customHeight="1" x14ac:dyDescent="0.2">
      <c r="F25" s="205"/>
      <c r="H25" s="229"/>
      <c r="L25" s="205"/>
      <c r="N25" s="229"/>
      <c r="O25" s="205"/>
      <c r="Q25" s="229"/>
      <c r="R25" s="205"/>
      <c r="T25" s="229"/>
      <c r="U25" s="205"/>
      <c r="W25" s="229"/>
      <c r="X25" s="205"/>
      <c r="Z25" s="229"/>
      <c r="AA25" s="205"/>
      <c r="AC25" s="229"/>
      <c r="AD25" s="205"/>
      <c r="AF25" s="229"/>
      <c r="AG25" s="205"/>
      <c r="AI25" s="229"/>
      <c r="AJ25" s="205"/>
      <c r="AL25" s="229"/>
      <c r="AM25" s="205"/>
      <c r="AO25" s="229"/>
      <c r="AP25" s="205"/>
      <c r="AR25" s="229"/>
      <c r="AS25" s="205"/>
      <c r="AU25" s="229"/>
      <c r="AV25" s="205"/>
      <c r="AX25" s="229"/>
      <c r="AY25" s="205"/>
      <c r="BA25" s="229"/>
      <c r="BB25" s="205"/>
      <c r="BD25" s="229"/>
      <c r="BE25" s="205"/>
      <c r="BG25" s="229"/>
      <c r="BH25" s="205"/>
      <c r="BJ25" s="229"/>
      <c r="BK25" s="205"/>
      <c r="BM25" s="229"/>
      <c r="BN25" s="205"/>
      <c r="BP25" s="229"/>
      <c r="BQ25" s="205"/>
      <c r="BS25" s="229"/>
      <c r="BT25" s="205"/>
      <c r="BV25" s="229"/>
      <c r="BW25" s="205"/>
      <c r="BY25" s="229"/>
    </row>
    <row r="26" spans="1:77" ht="13.5" customHeight="1" x14ac:dyDescent="0.2">
      <c r="F26" s="205"/>
      <c r="H26" s="229"/>
      <c r="L26" s="205"/>
      <c r="N26" s="229"/>
      <c r="O26" s="205"/>
      <c r="Q26" s="229"/>
      <c r="R26" s="205"/>
      <c r="T26" s="229"/>
      <c r="U26" s="205"/>
      <c r="W26" s="229"/>
      <c r="X26" s="205"/>
      <c r="Z26" s="229"/>
      <c r="AA26" s="205"/>
      <c r="AC26" s="229"/>
      <c r="AD26" s="205"/>
      <c r="AF26" s="229"/>
      <c r="AG26" s="205"/>
      <c r="AI26" s="229"/>
      <c r="AJ26" s="205"/>
      <c r="AL26" s="229"/>
      <c r="AM26" s="205"/>
      <c r="AO26" s="229"/>
      <c r="AP26" s="205"/>
      <c r="AR26" s="229"/>
      <c r="AS26" s="205"/>
      <c r="AU26" s="229"/>
      <c r="AV26" s="205"/>
      <c r="AX26" s="229"/>
      <c r="AY26" s="205"/>
      <c r="BA26" s="229"/>
      <c r="BB26" s="205"/>
      <c r="BD26" s="229"/>
      <c r="BE26" s="205"/>
      <c r="BG26" s="229"/>
      <c r="BH26" s="205"/>
      <c r="BJ26" s="229"/>
      <c r="BK26" s="205"/>
      <c r="BM26" s="229"/>
      <c r="BN26" s="205"/>
      <c r="BP26" s="229"/>
      <c r="BQ26" s="205"/>
      <c r="BS26" s="229"/>
      <c r="BT26" s="205"/>
      <c r="BV26" s="229"/>
      <c r="BW26" s="205"/>
      <c r="BY26" s="229"/>
    </row>
    <row r="27" spans="1:77" ht="13.5" customHeight="1" x14ac:dyDescent="0.2">
      <c r="F27" s="205"/>
      <c r="H27" s="229"/>
      <c r="J27" s="231"/>
      <c r="L27" s="205"/>
      <c r="N27" s="229"/>
      <c r="O27" s="205"/>
      <c r="Q27" s="229"/>
      <c r="R27" s="205"/>
      <c r="T27" s="229"/>
      <c r="U27" s="205"/>
      <c r="W27" s="229"/>
      <c r="X27" s="205"/>
      <c r="Z27" s="229"/>
      <c r="AA27" s="205"/>
      <c r="AC27" s="229"/>
      <c r="AD27" s="205"/>
      <c r="AF27" s="229"/>
      <c r="AG27" s="205"/>
      <c r="AI27" s="229"/>
      <c r="AJ27" s="205"/>
      <c r="AL27" s="229"/>
      <c r="AM27" s="205"/>
      <c r="AO27" s="229"/>
      <c r="AP27" s="205"/>
      <c r="AR27" s="229"/>
      <c r="AS27" s="205"/>
      <c r="AU27" s="229"/>
      <c r="AV27" s="205"/>
      <c r="AX27" s="229"/>
      <c r="AY27" s="205"/>
      <c r="BA27" s="229"/>
      <c r="BB27" s="205"/>
      <c r="BD27" s="229"/>
      <c r="BE27" s="205"/>
      <c r="BG27" s="229"/>
      <c r="BH27" s="205"/>
      <c r="BJ27" s="229"/>
      <c r="BK27" s="205"/>
      <c r="BM27" s="229"/>
      <c r="BN27" s="205"/>
      <c r="BP27" s="229"/>
      <c r="BQ27" s="205"/>
      <c r="BS27" s="229"/>
      <c r="BT27" s="205"/>
      <c r="BV27" s="229"/>
      <c r="BW27" s="205"/>
      <c r="BY27" s="229"/>
    </row>
    <row r="28" spans="1:77" ht="13.5" customHeight="1" x14ac:dyDescent="0.2">
      <c r="F28" s="205"/>
      <c r="H28" s="229"/>
      <c r="L28" s="205"/>
      <c r="N28" s="229"/>
      <c r="O28" s="205"/>
      <c r="Q28" s="229"/>
      <c r="R28" s="205"/>
      <c r="T28" s="229"/>
      <c r="U28" s="205"/>
      <c r="W28" s="229"/>
      <c r="X28" s="205"/>
      <c r="Z28" s="229"/>
      <c r="AA28" s="205"/>
      <c r="AC28" s="229"/>
      <c r="AD28" s="205"/>
      <c r="AF28" s="229"/>
      <c r="AG28" s="205"/>
      <c r="AI28" s="229"/>
      <c r="AJ28" s="205"/>
      <c r="AL28" s="229"/>
      <c r="AM28" s="205"/>
      <c r="AO28" s="229"/>
      <c r="AP28" s="205"/>
      <c r="AR28" s="229"/>
      <c r="AS28" s="205"/>
      <c r="AU28" s="229"/>
      <c r="AV28" s="205"/>
      <c r="AX28" s="229"/>
      <c r="AY28" s="205"/>
      <c r="BA28" s="229"/>
      <c r="BB28" s="205"/>
      <c r="BD28" s="229"/>
      <c r="BE28" s="205"/>
      <c r="BG28" s="229"/>
      <c r="BH28" s="205"/>
      <c r="BJ28" s="229"/>
      <c r="BK28" s="205"/>
      <c r="BM28" s="229"/>
      <c r="BN28" s="205"/>
      <c r="BP28" s="229"/>
      <c r="BQ28" s="205"/>
      <c r="BS28" s="229"/>
      <c r="BT28" s="205"/>
      <c r="BV28" s="229"/>
      <c r="BW28" s="205"/>
      <c r="BY28" s="229"/>
    </row>
    <row r="29" spans="1:77" ht="13.5" customHeight="1" x14ac:dyDescent="0.2">
      <c r="F29" s="205"/>
      <c r="H29" s="229"/>
      <c r="L29" s="205"/>
      <c r="N29" s="229"/>
      <c r="O29" s="205"/>
      <c r="Q29" s="229"/>
      <c r="R29" s="205"/>
      <c r="T29" s="229"/>
      <c r="U29" s="205"/>
      <c r="W29" s="229"/>
      <c r="X29" s="205"/>
      <c r="Z29" s="229"/>
      <c r="AA29" s="205"/>
      <c r="AC29" s="229"/>
      <c r="AD29" s="205"/>
      <c r="AF29" s="229"/>
      <c r="AG29" s="205"/>
      <c r="AI29" s="229"/>
      <c r="AJ29" s="205"/>
      <c r="AL29" s="229"/>
      <c r="AM29" s="205"/>
      <c r="AO29" s="229"/>
      <c r="AP29" s="205"/>
      <c r="AR29" s="229"/>
      <c r="AS29" s="205"/>
      <c r="AU29" s="229"/>
      <c r="AV29" s="205"/>
      <c r="AX29" s="229"/>
      <c r="AY29" s="205"/>
      <c r="BA29" s="229"/>
      <c r="BB29" s="205"/>
      <c r="BD29" s="229"/>
      <c r="BE29" s="205"/>
      <c r="BG29" s="229"/>
      <c r="BH29" s="205"/>
      <c r="BJ29" s="229"/>
      <c r="BK29" s="205"/>
      <c r="BM29" s="229"/>
      <c r="BN29" s="205"/>
      <c r="BP29" s="229"/>
      <c r="BQ29" s="205"/>
      <c r="BS29" s="229"/>
      <c r="BT29" s="205"/>
      <c r="BV29" s="229"/>
      <c r="BW29" s="205"/>
      <c r="BY29" s="229"/>
    </row>
    <row r="30" spans="1:77" ht="13.5" customHeight="1" x14ac:dyDescent="0.2">
      <c r="F30" s="205"/>
      <c r="H30" s="229"/>
      <c r="L30" s="205"/>
      <c r="N30" s="229"/>
      <c r="O30" s="205"/>
      <c r="Q30" s="229"/>
      <c r="R30" s="205"/>
      <c r="T30" s="229"/>
      <c r="U30" s="205"/>
      <c r="W30" s="229"/>
      <c r="X30" s="205"/>
      <c r="Z30" s="229"/>
      <c r="AA30" s="205"/>
      <c r="AC30" s="229"/>
      <c r="AD30" s="205"/>
      <c r="AF30" s="229"/>
      <c r="AG30" s="205"/>
      <c r="AI30" s="229"/>
      <c r="AJ30" s="205"/>
      <c r="AL30" s="229"/>
      <c r="AM30" s="205"/>
      <c r="AO30" s="229"/>
      <c r="AP30" s="205"/>
      <c r="AR30" s="229"/>
      <c r="AS30" s="205"/>
      <c r="AU30" s="229"/>
      <c r="AV30" s="205"/>
      <c r="AX30" s="229"/>
      <c r="AY30" s="205"/>
      <c r="BA30" s="229"/>
      <c r="BB30" s="205"/>
      <c r="BD30" s="229"/>
      <c r="BE30" s="205"/>
      <c r="BG30" s="229"/>
      <c r="BH30" s="205"/>
      <c r="BJ30" s="229"/>
      <c r="BK30" s="205"/>
      <c r="BM30" s="229"/>
      <c r="BN30" s="205"/>
      <c r="BP30" s="229"/>
      <c r="BQ30" s="205"/>
      <c r="BS30" s="229"/>
      <c r="BT30" s="205"/>
      <c r="BV30" s="229"/>
      <c r="BW30" s="205"/>
      <c r="BY30" s="229"/>
    </row>
    <row r="31" spans="1:77" ht="13.5" customHeight="1" x14ac:dyDescent="0.2">
      <c r="F31" s="205"/>
      <c r="H31" s="229"/>
      <c r="L31" s="205"/>
      <c r="N31" s="229"/>
      <c r="O31" s="205"/>
      <c r="Q31" s="229"/>
      <c r="R31" s="205"/>
      <c r="T31" s="229"/>
      <c r="U31" s="205"/>
      <c r="W31" s="229"/>
      <c r="X31" s="205"/>
      <c r="Z31" s="229"/>
      <c r="AA31" s="205"/>
      <c r="AC31" s="229"/>
      <c r="AD31" s="205"/>
      <c r="AF31" s="229"/>
      <c r="AG31" s="205"/>
      <c r="AI31" s="229"/>
      <c r="AJ31" s="205"/>
      <c r="AL31" s="229"/>
      <c r="AM31" s="205"/>
      <c r="AO31" s="229"/>
      <c r="AP31" s="205"/>
      <c r="AR31" s="229"/>
      <c r="AS31" s="205"/>
      <c r="AU31" s="229"/>
      <c r="AV31" s="205"/>
      <c r="AX31" s="229"/>
      <c r="AY31" s="205"/>
      <c r="BA31" s="229"/>
      <c r="BB31" s="205"/>
      <c r="BD31" s="229"/>
      <c r="BE31" s="205"/>
      <c r="BG31" s="229"/>
      <c r="BH31" s="205"/>
      <c r="BJ31" s="229"/>
      <c r="BK31" s="205"/>
      <c r="BM31" s="229"/>
      <c r="BN31" s="205"/>
      <c r="BP31" s="229"/>
      <c r="BQ31" s="205"/>
      <c r="BS31" s="229"/>
      <c r="BT31" s="205"/>
      <c r="BV31" s="229"/>
      <c r="BW31" s="205"/>
      <c r="BY31" s="229"/>
    </row>
    <row r="32" spans="1:77" ht="13.5" customHeight="1" x14ac:dyDescent="0.2">
      <c r="F32" s="205"/>
      <c r="H32" s="229"/>
      <c r="L32" s="205"/>
      <c r="N32" s="229"/>
      <c r="O32" s="205"/>
      <c r="Q32" s="229"/>
      <c r="R32" s="205"/>
      <c r="T32" s="229"/>
      <c r="U32" s="205"/>
      <c r="W32" s="229"/>
      <c r="X32" s="205"/>
      <c r="Z32" s="229"/>
      <c r="AA32" s="205"/>
      <c r="AC32" s="229"/>
      <c r="AD32" s="205"/>
      <c r="AF32" s="229"/>
      <c r="AG32" s="205"/>
      <c r="AI32" s="229"/>
      <c r="AJ32" s="205"/>
      <c r="AL32" s="229"/>
      <c r="AM32" s="205"/>
      <c r="AO32" s="229"/>
      <c r="AP32" s="205"/>
      <c r="AR32" s="229"/>
      <c r="AS32" s="205"/>
      <c r="AU32" s="229"/>
      <c r="AV32" s="205"/>
      <c r="AX32" s="229"/>
      <c r="AY32" s="205"/>
      <c r="BA32" s="229"/>
      <c r="BB32" s="205"/>
      <c r="BD32" s="229"/>
      <c r="BE32" s="205"/>
      <c r="BG32" s="229"/>
      <c r="BH32" s="205"/>
      <c r="BJ32" s="229"/>
      <c r="BK32" s="205"/>
      <c r="BM32" s="229"/>
      <c r="BN32" s="205"/>
      <c r="BP32" s="229"/>
      <c r="BQ32" s="205"/>
      <c r="BS32" s="229"/>
      <c r="BT32" s="205"/>
      <c r="BV32" s="229"/>
      <c r="BW32" s="205"/>
      <c r="BY32" s="229"/>
    </row>
    <row r="33" spans="1:77" ht="13.5" customHeight="1" x14ac:dyDescent="0.2">
      <c r="F33" s="205"/>
      <c r="H33" s="229"/>
      <c r="L33" s="205"/>
      <c r="N33" s="229"/>
      <c r="O33" s="205"/>
      <c r="Q33" s="229"/>
      <c r="R33" s="205"/>
      <c r="T33" s="229"/>
      <c r="U33" s="205"/>
      <c r="W33" s="229"/>
      <c r="X33" s="205"/>
      <c r="Z33" s="229"/>
      <c r="AA33" s="205"/>
      <c r="AC33" s="229"/>
      <c r="AD33" s="205"/>
      <c r="AF33" s="229"/>
      <c r="AG33" s="205"/>
      <c r="AI33" s="229"/>
      <c r="AJ33" s="205"/>
      <c r="AL33" s="229"/>
      <c r="AM33" s="205"/>
      <c r="AO33" s="229"/>
      <c r="AP33" s="205"/>
      <c r="AR33" s="229"/>
      <c r="AS33" s="205"/>
      <c r="AU33" s="229"/>
      <c r="AV33" s="205"/>
      <c r="AX33" s="229"/>
      <c r="AY33" s="205"/>
      <c r="BA33" s="229"/>
      <c r="BB33" s="205"/>
      <c r="BD33" s="229"/>
      <c r="BE33" s="205"/>
      <c r="BG33" s="229"/>
      <c r="BH33" s="205"/>
      <c r="BJ33" s="229"/>
      <c r="BK33" s="205"/>
      <c r="BM33" s="229"/>
      <c r="BN33" s="205"/>
      <c r="BP33" s="229"/>
      <c r="BQ33" s="205"/>
      <c r="BS33" s="229"/>
      <c r="BT33" s="205"/>
      <c r="BV33" s="229"/>
      <c r="BW33" s="205"/>
      <c r="BY33" s="229"/>
    </row>
    <row r="34" spans="1:77" ht="13.5" customHeight="1" x14ac:dyDescent="0.2">
      <c r="A34" s="230"/>
      <c r="F34" s="205"/>
      <c r="H34" s="229"/>
      <c r="L34" s="205"/>
      <c r="N34" s="229"/>
      <c r="O34" s="205"/>
      <c r="Q34" s="229"/>
      <c r="R34" s="205"/>
      <c r="T34" s="229"/>
      <c r="U34" s="205"/>
      <c r="W34" s="229"/>
      <c r="X34" s="205"/>
      <c r="Z34" s="229"/>
      <c r="AA34" s="205"/>
      <c r="AC34" s="229"/>
      <c r="AD34" s="205"/>
      <c r="AF34" s="229"/>
      <c r="AG34" s="205"/>
      <c r="AI34" s="229"/>
      <c r="AJ34" s="205"/>
      <c r="AL34" s="229"/>
      <c r="AM34" s="205"/>
      <c r="AO34" s="229"/>
      <c r="AP34" s="205"/>
      <c r="AR34" s="229"/>
      <c r="AS34" s="205"/>
      <c r="AU34" s="229"/>
      <c r="AV34" s="205"/>
      <c r="AX34" s="229"/>
      <c r="AY34" s="205"/>
      <c r="BA34" s="229"/>
      <c r="BB34" s="205"/>
      <c r="BD34" s="229"/>
      <c r="BE34" s="205"/>
      <c r="BG34" s="229"/>
      <c r="BH34" s="205"/>
      <c r="BJ34" s="229"/>
      <c r="BK34" s="205"/>
      <c r="BM34" s="229"/>
      <c r="BN34" s="205"/>
      <c r="BP34" s="229"/>
      <c r="BQ34" s="205"/>
      <c r="BS34" s="229"/>
      <c r="BT34" s="205"/>
      <c r="BV34" s="229"/>
      <c r="BW34" s="205"/>
      <c r="BY34" s="229"/>
    </row>
    <row r="35" spans="1:77" ht="13.5" customHeight="1" x14ac:dyDescent="0.2">
      <c r="A35" s="230"/>
      <c r="F35" s="205"/>
      <c r="H35" s="229"/>
      <c r="L35" s="205"/>
      <c r="N35" s="229"/>
      <c r="O35" s="205"/>
      <c r="Q35" s="229"/>
      <c r="R35" s="205"/>
      <c r="T35" s="229"/>
      <c r="U35" s="205"/>
      <c r="W35" s="229"/>
      <c r="X35" s="205"/>
      <c r="Z35" s="229"/>
      <c r="AA35" s="205"/>
      <c r="AC35" s="229"/>
      <c r="AD35" s="205"/>
      <c r="AF35" s="229"/>
      <c r="AG35" s="205"/>
      <c r="AI35" s="229"/>
      <c r="AJ35" s="205"/>
      <c r="AL35" s="229"/>
      <c r="AM35" s="205"/>
      <c r="AO35" s="229"/>
      <c r="AP35" s="205"/>
      <c r="AR35" s="229"/>
      <c r="AS35" s="205"/>
      <c r="AU35" s="229"/>
      <c r="AV35" s="205"/>
      <c r="AX35" s="229"/>
      <c r="AY35" s="205"/>
      <c r="BA35" s="229"/>
      <c r="BB35" s="205"/>
      <c r="BD35" s="229"/>
      <c r="BE35" s="205"/>
      <c r="BG35" s="229"/>
      <c r="BH35" s="205"/>
      <c r="BJ35" s="229"/>
      <c r="BK35" s="205"/>
      <c r="BM35" s="229"/>
      <c r="BN35" s="205"/>
      <c r="BP35" s="229"/>
      <c r="BQ35" s="205"/>
      <c r="BS35" s="229"/>
      <c r="BT35" s="205"/>
      <c r="BV35" s="229"/>
      <c r="BW35" s="205"/>
      <c r="BY35" s="229"/>
    </row>
    <row r="36" spans="1:77" ht="13.5" customHeight="1" x14ac:dyDescent="0.2">
      <c r="A36" s="230"/>
      <c r="F36" s="205"/>
      <c r="H36" s="229"/>
      <c r="L36" s="205"/>
      <c r="N36" s="229"/>
      <c r="O36" s="205"/>
      <c r="Q36" s="229"/>
      <c r="R36" s="205"/>
      <c r="T36" s="229"/>
      <c r="U36" s="205"/>
      <c r="W36" s="229"/>
      <c r="X36" s="205"/>
      <c r="Z36" s="229"/>
      <c r="AA36" s="205"/>
      <c r="AC36" s="229"/>
      <c r="AD36" s="205"/>
      <c r="AF36" s="229"/>
      <c r="AG36" s="205"/>
      <c r="AI36" s="229"/>
      <c r="AJ36" s="205"/>
      <c r="AL36" s="229"/>
      <c r="AM36" s="205"/>
      <c r="AO36" s="229"/>
      <c r="AP36" s="205"/>
      <c r="AR36" s="229"/>
      <c r="AS36" s="205"/>
      <c r="AU36" s="229"/>
      <c r="AV36" s="205"/>
      <c r="AX36" s="229"/>
      <c r="AY36" s="205"/>
      <c r="BA36" s="229"/>
      <c r="BB36" s="205"/>
      <c r="BD36" s="229"/>
      <c r="BE36" s="205"/>
      <c r="BG36" s="229"/>
      <c r="BH36" s="205"/>
      <c r="BJ36" s="229"/>
      <c r="BK36" s="205"/>
      <c r="BM36" s="229"/>
      <c r="BN36" s="205"/>
      <c r="BP36" s="229"/>
      <c r="BQ36" s="205"/>
      <c r="BS36" s="229"/>
      <c r="BT36" s="205"/>
      <c r="BV36" s="229"/>
      <c r="BW36" s="205"/>
      <c r="BY36" s="229"/>
    </row>
    <row r="37" spans="1:77" ht="13.5" customHeight="1" x14ac:dyDescent="0.2">
      <c r="F37" s="205"/>
      <c r="H37" s="229"/>
      <c r="L37" s="205"/>
      <c r="N37" s="229"/>
      <c r="O37" s="205"/>
      <c r="Q37" s="229"/>
      <c r="R37" s="205"/>
      <c r="T37" s="229"/>
      <c r="U37" s="205"/>
      <c r="W37" s="229"/>
      <c r="X37" s="205"/>
      <c r="Z37" s="229"/>
      <c r="AA37" s="205"/>
      <c r="AC37" s="229"/>
      <c r="AD37" s="205"/>
      <c r="AF37" s="229"/>
      <c r="AG37" s="205"/>
      <c r="AI37" s="229"/>
      <c r="AJ37" s="205"/>
      <c r="AL37" s="229"/>
      <c r="AM37" s="205"/>
      <c r="AO37" s="229"/>
      <c r="AP37" s="205"/>
      <c r="AR37" s="229"/>
      <c r="AS37" s="205"/>
      <c r="AU37" s="229"/>
      <c r="AV37" s="205"/>
      <c r="AX37" s="229"/>
      <c r="AY37" s="205"/>
      <c r="BA37" s="229"/>
      <c r="BB37" s="205"/>
      <c r="BD37" s="229"/>
      <c r="BE37" s="205"/>
      <c r="BG37" s="229"/>
      <c r="BH37" s="205"/>
      <c r="BJ37" s="229"/>
      <c r="BK37" s="205"/>
      <c r="BM37" s="229"/>
      <c r="BN37" s="205"/>
      <c r="BP37" s="229"/>
      <c r="BQ37" s="205"/>
      <c r="BS37" s="229"/>
      <c r="BT37" s="205"/>
      <c r="BV37" s="229"/>
      <c r="BW37" s="205"/>
      <c r="BY37" s="229"/>
    </row>
    <row r="38" spans="1:77" ht="13.5" customHeight="1" x14ac:dyDescent="0.2">
      <c r="F38" s="205"/>
      <c r="H38" s="229"/>
      <c r="L38" s="205"/>
      <c r="N38" s="229"/>
      <c r="O38" s="205"/>
      <c r="Q38" s="229"/>
      <c r="R38" s="205"/>
      <c r="T38" s="229"/>
      <c r="U38" s="205"/>
      <c r="W38" s="229"/>
      <c r="X38" s="205"/>
      <c r="Z38" s="229"/>
      <c r="AA38" s="205"/>
      <c r="AC38" s="229"/>
      <c r="AD38" s="205"/>
      <c r="AF38" s="229"/>
      <c r="AG38" s="205"/>
      <c r="AI38" s="229"/>
      <c r="AJ38" s="205"/>
      <c r="AL38" s="229"/>
      <c r="AM38" s="205"/>
      <c r="AO38" s="229"/>
      <c r="AP38" s="205"/>
      <c r="AR38" s="229"/>
      <c r="AS38" s="205"/>
      <c r="AU38" s="229"/>
      <c r="AV38" s="205"/>
      <c r="AX38" s="229"/>
      <c r="AY38" s="205"/>
      <c r="BA38" s="229"/>
      <c r="BB38" s="205"/>
      <c r="BD38" s="229"/>
      <c r="BE38" s="205"/>
      <c r="BG38" s="229"/>
      <c r="BH38" s="205"/>
      <c r="BJ38" s="229"/>
      <c r="BK38" s="205"/>
      <c r="BM38" s="229"/>
      <c r="BN38" s="205"/>
      <c r="BP38" s="229"/>
      <c r="BQ38" s="205"/>
      <c r="BS38" s="229"/>
      <c r="BT38" s="205"/>
      <c r="BV38" s="229"/>
      <c r="BW38" s="205"/>
      <c r="BY38" s="229"/>
    </row>
    <row r="39" spans="1:77" ht="13.5" customHeight="1" x14ac:dyDescent="0.2">
      <c r="F39" s="205"/>
      <c r="H39" s="229"/>
      <c r="L39" s="205"/>
      <c r="N39" s="229"/>
      <c r="O39" s="205"/>
      <c r="Q39" s="229"/>
      <c r="R39" s="205"/>
      <c r="T39" s="229"/>
      <c r="U39" s="205"/>
      <c r="W39" s="229"/>
      <c r="X39" s="205"/>
      <c r="Z39" s="229"/>
      <c r="AA39" s="205"/>
      <c r="AC39" s="229"/>
      <c r="AD39" s="205"/>
      <c r="AF39" s="229"/>
      <c r="AG39" s="205"/>
      <c r="AI39" s="229"/>
      <c r="AJ39" s="205"/>
      <c r="AL39" s="229"/>
      <c r="AM39" s="205"/>
      <c r="AO39" s="229"/>
      <c r="AP39" s="205"/>
      <c r="AR39" s="229"/>
      <c r="AS39" s="205"/>
      <c r="AU39" s="229"/>
      <c r="AV39" s="205"/>
      <c r="AX39" s="229"/>
      <c r="AY39" s="205"/>
      <c r="BA39" s="229"/>
      <c r="BB39" s="205"/>
      <c r="BD39" s="229"/>
      <c r="BE39" s="205"/>
      <c r="BG39" s="229"/>
      <c r="BH39" s="205"/>
      <c r="BJ39" s="229"/>
      <c r="BK39" s="205"/>
      <c r="BM39" s="229"/>
      <c r="BN39" s="205"/>
      <c r="BP39" s="229"/>
      <c r="BQ39" s="205"/>
      <c r="BS39" s="229"/>
      <c r="BT39" s="205"/>
      <c r="BV39" s="229"/>
      <c r="BW39" s="205"/>
      <c r="BY39" s="229"/>
    </row>
    <row r="40" spans="1:77" ht="13.5" customHeight="1" x14ac:dyDescent="0.2">
      <c r="F40" s="205"/>
      <c r="H40" s="229"/>
      <c r="L40" s="205"/>
      <c r="N40" s="229"/>
      <c r="O40" s="205"/>
      <c r="Q40" s="229"/>
      <c r="R40" s="205"/>
      <c r="T40" s="229"/>
      <c r="U40" s="205"/>
      <c r="W40" s="229"/>
      <c r="X40" s="205"/>
      <c r="Z40" s="229"/>
      <c r="AA40" s="205"/>
      <c r="AC40" s="229"/>
      <c r="AD40" s="205"/>
      <c r="AF40" s="229"/>
      <c r="AG40" s="205"/>
      <c r="AI40" s="229"/>
      <c r="AJ40" s="205"/>
      <c r="AL40" s="229"/>
      <c r="AM40" s="205"/>
      <c r="AO40" s="229"/>
      <c r="AP40" s="205"/>
      <c r="AR40" s="229"/>
      <c r="AS40" s="205"/>
      <c r="AU40" s="229"/>
      <c r="AV40" s="205"/>
      <c r="AX40" s="229"/>
      <c r="AY40" s="205"/>
      <c r="BA40" s="229"/>
      <c r="BB40" s="205"/>
      <c r="BD40" s="229"/>
      <c r="BE40" s="205"/>
      <c r="BG40" s="229"/>
      <c r="BH40" s="205"/>
      <c r="BJ40" s="229"/>
      <c r="BK40" s="205"/>
      <c r="BM40" s="229"/>
      <c r="BN40" s="205"/>
      <c r="BP40" s="229"/>
      <c r="BQ40" s="205"/>
      <c r="BS40" s="229"/>
      <c r="BT40" s="205"/>
      <c r="BV40" s="229"/>
      <c r="BW40" s="205"/>
      <c r="BY40" s="229"/>
    </row>
    <row r="41" spans="1:77" ht="13.5" customHeight="1" x14ac:dyDescent="0.2">
      <c r="F41" s="205"/>
      <c r="H41" s="229"/>
      <c r="L41" s="205"/>
      <c r="N41" s="229"/>
      <c r="O41" s="205"/>
      <c r="Q41" s="229"/>
      <c r="R41" s="205"/>
      <c r="S41" s="230"/>
      <c r="T41" s="229"/>
      <c r="U41" s="205"/>
      <c r="W41" s="229"/>
      <c r="X41" s="205"/>
      <c r="Z41" s="229"/>
      <c r="AA41" s="205"/>
      <c r="AC41" s="229"/>
      <c r="AD41" s="205"/>
      <c r="AF41" s="229"/>
      <c r="AG41" s="205"/>
      <c r="AI41" s="229"/>
      <c r="AJ41" s="205"/>
      <c r="AL41" s="229"/>
      <c r="AM41" s="205"/>
      <c r="AO41" s="229"/>
      <c r="AP41" s="205"/>
      <c r="AR41" s="229"/>
      <c r="AS41" s="205"/>
      <c r="AU41" s="229"/>
      <c r="AV41" s="205"/>
      <c r="AX41" s="229"/>
      <c r="AY41" s="205"/>
      <c r="BA41" s="229"/>
      <c r="BB41" s="205"/>
      <c r="BD41" s="229"/>
      <c r="BE41" s="205"/>
      <c r="BG41" s="229"/>
      <c r="BH41" s="205"/>
      <c r="BJ41" s="229"/>
      <c r="BK41" s="205"/>
      <c r="BM41" s="229"/>
      <c r="BN41" s="205"/>
      <c r="BP41" s="229"/>
      <c r="BQ41" s="205"/>
      <c r="BS41" s="229"/>
      <c r="BT41" s="205"/>
      <c r="BV41" s="229"/>
      <c r="BW41" s="205"/>
      <c r="BY41" s="229"/>
    </row>
    <row r="42" spans="1:77" ht="13.5" customHeight="1" x14ac:dyDescent="0.2">
      <c r="C42" s="232"/>
      <c r="D42" s="230"/>
      <c r="E42" s="230"/>
      <c r="F42" s="232"/>
      <c r="G42" s="230"/>
      <c r="H42" s="233"/>
      <c r="I42" s="230"/>
      <c r="J42" s="230"/>
      <c r="K42" s="230"/>
      <c r="L42" s="232"/>
      <c r="M42" s="230"/>
      <c r="N42" s="233"/>
      <c r="O42" s="232"/>
      <c r="P42" s="230"/>
      <c r="Q42" s="233"/>
      <c r="R42" s="232"/>
      <c r="S42" s="230"/>
      <c r="T42" s="233"/>
      <c r="U42" s="232"/>
      <c r="V42" s="230"/>
      <c r="W42" s="233"/>
      <c r="X42" s="232"/>
      <c r="Y42" s="230"/>
      <c r="Z42" s="233"/>
      <c r="AA42" s="232"/>
      <c r="AB42" s="230"/>
      <c r="AC42" s="233"/>
      <c r="AD42" s="232"/>
      <c r="AE42" s="230"/>
      <c r="AF42" s="233"/>
      <c r="AG42" s="232"/>
      <c r="AH42" s="230"/>
      <c r="AI42" s="233"/>
      <c r="AJ42" s="232"/>
      <c r="AK42" s="230"/>
      <c r="AL42" s="233"/>
      <c r="AM42" s="232"/>
      <c r="AN42" s="230"/>
      <c r="AO42" s="233"/>
      <c r="AP42" s="232"/>
      <c r="AQ42" s="230"/>
      <c r="AR42" s="233"/>
      <c r="AS42" s="232"/>
      <c r="AT42" s="230"/>
      <c r="AU42" s="233"/>
      <c r="AV42" s="232"/>
      <c r="AW42" s="230"/>
      <c r="AX42" s="233"/>
      <c r="AY42" s="232"/>
      <c r="AZ42" s="230"/>
      <c r="BA42" s="233"/>
      <c r="BB42" s="232"/>
      <c r="BC42" s="230"/>
      <c r="BD42" s="233"/>
      <c r="BE42" s="232"/>
      <c r="BF42" s="230"/>
      <c r="BG42" s="233"/>
      <c r="BH42" s="232"/>
      <c r="BI42" s="230"/>
      <c r="BJ42" s="233"/>
      <c r="BK42" s="232"/>
      <c r="BL42" s="230"/>
      <c r="BM42" s="233"/>
      <c r="BN42" s="232"/>
      <c r="BO42" s="230"/>
      <c r="BP42" s="233"/>
      <c r="BQ42" s="232"/>
      <c r="BR42" s="230"/>
      <c r="BS42" s="233"/>
      <c r="BT42" s="232"/>
      <c r="BU42" s="230"/>
      <c r="BV42" s="233"/>
      <c r="BW42" s="232"/>
      <c r="BX42" s="230"/>
      <c r="BY42" s="233"/>
    </row>
    <row r="43" spans="1:77" ht="13.5" customHeight="1" x14ac:dyDescent="0.2">
      <c r="C43" s="232"/>
      <c r="D43" s="230"/>
      <c r="E43" s="230"/>
      <c r="F43" s="232"/>
      <c r="G43" s="230"/>
      <c r="H43" s="233"/>
      <c r="I43" s="230"/>
      <c r="J43" s="230"/>
      <c r="K43" s="230"/>
      <c r="L43" s="232"/>
      <c r="M43" s="230"/>
      <c r="N43" s="233"/>
      <c r="O43" s="232"/>
      <c r="P43" s="230"/>
      <c r="Q43" s="233"/>
      <c r="R43" s="232"/>
      <c r="S43" s="230"/>
      <c r="T43" s="233"/>
      <c r="U43" s="232"/>
      <c r="V43" s="230"/>
      <c r="W43" s="233"/>
      <c r="X43" s="232"/>
      <c r="Y43" s="230"/>
      <c r="Z43" s="233"/>
      <c r="AA43" s="232"/>
      <c r="AB43" s="230"/>
      <c r="AC43" s="233"/>
      <c r="AD43" s="232"/>
      <c r="AE43" s="230"/>
      <c r="AF43" s="233"/>
      <c r="AG43" s="232"/>
      <c r="AH43" s="230"/>
      <c r="AI43" s="233"/>
      <c r="AJ43" s="232"/>
      <c r="AK43" s="230"/>
      <c r="AL43" s="233"/>
      <c r="AM43" s="232"/>
      <c r="AN43" s="230"/>
      <c r="AO43" s="233"/>
      <c r="AP43" s="232"/>
      <c r="AQ43" s="230"/>
      <c r="AR43" s="233"/>
      <c r="AS43" s="232"/>
      <c r="AT43" s="230"/>
      <c r="AU43" s="233"/>
      <c r="AV43" s="232"/>
      <c r="AW43" s="230"/>
      <c r="AX43" s="233"/>
      <c r="AY43" s="232"/>
      <c r="AZ43" s="230"/>
      <c r="BA43" s="233"/>
      <c r="BB43" s="232"/>
      <c r="BC43" s="230"/>
      <c r="BD43" s="233"/>
      <c r="BE43" s="232"/>
      <c r="BF43" s="230"/>
      <c r="BG43" s="233"/>
      <c r="BH43" s="232"/>
      <c r="BI43" s="230"/>
      <c r="BJ43" s="233"/>
      <c r="BK43" s="232"/>
      <c r="BL43" s="230"/>
      <c r="BM43" s="233"/>
      <c r="BN43" s="232"/>
      <c r="BO43" s="230"/>
      <c r="BP43" s="233"/>
      <c r="BQ43" s="232"/>
      <c r="BR43" s="230"/>
      <c r="BS43" s="233"/>
      <c r="BT43" s="232"/>
      <c r="BU43" s="230"/>
      <c r="BV43" s="233"/>
      <c r="BW43" s="232"/>
      <c r="BX43" s="230"/>
      <c r="BY43" s="233"/>
    </row>
    <row r="44" spans="1:77" ht="13.5" customHeight="1" x14ac:dyDescent="0.2">
      <c r="C44" s="232"/>
      <c r="D44" s="230"/>
      <c r="E44" s="230"/>
      <c r="F44" s="232"/>
      <c r="G44" s="230"/>
      <c r="H44" s="233"/>
      <c r="I44" s="230"/>
      <c r="J44" s="230"/>
      <c r="K44" s="230"/>
      <c r="L44" s="232"/>
      <c r="M44" s="230"/>
      <c r="N44" s="233"/>
      <c r="O44" s="232"/>
      <c r="P44" s="230"/>
      <c r="Q44" s="233"/>
      <c r="R44" s="232"/>
      <c r="S44" s="230"/>
      <c r="T44" s="233"/>
      <c r="U44" s="232"/>
      <c r="V44" s="230"/>
      <c r="W44" s="233"/>
      <c r="X44" s="232"/>
      <c r="Y44" s="230"/>
      <c r="Z44" s="233"/>
      <c r="AA44" s="232"/>
      <c r="AB44" s="230"/>
      <c r="AC44" s="233"/>
      <c r="AD44" s="232"/>
      <c r="AE44" s="230"/>
      <c r="AF44" s="233"/>
      <c r="AG44" s="232"/>
      <c r="AH44" s="230"/>
      <c r="AI44" s="233"/>
      <c r="AJ44" s="232"/>
      <c r="AK44" s="230"/>
      <c r="AL44" s="233"/>
      <c r="AM44" s="232"/>
      <c r="AN44" s="230"/>
      <c r="AO44" s="233"/>
      <c r="AP44" s="232"/>
      <c r="AQ44" s="230"/>
      <c r="AR44" s="233"/>
      <c r="AS44" s="232"/>
      <c r="AT44" s="230"/>
      <c r="AU44" s="233"/>
      <c r="AV44" s="232"/>
      <c r="AW44" s="230"/>
      <c r="AX44" s="233"/>
      <c r="AY44" s="232"/>
      <c r="AZ44" s="230"/>
      <c r="BA44" s="233"/>
      <c r="BB44" s="232"/>
      <c r="BC44" s="230"/>
      <c r="BD44" s="233"/>
      <c r="BE44" s="232"/>
      <c r="BF44" s="230"/>
      <c r="BG44" s="233"/>
      <c r="BH44" s="232"/>
      <c r="BI44" s="230"/>
      <c r="BJ44" s="233"/>
      <c r="BK44" s="232"/>
      <c r="BL44" s="230"/>
      <c r="BM44" s="233"/>
      <c r="BN44" s="232"/>
      <c r="BO44" s="230"/>
      <c r="BP44" s="233"/>
      <c r="BQ44" s="232"/>
      <c r="BR44" s="230"/>
      <c r="BS44" s="233"/>
      <c r="BT44" s="232"/>
      <c r="BU44" s="230"/>
      <c r="BV44" s="233"/>
      <c r="BW44" s="232"/>
      <c r="BX44" s="230"/>
      <c r="BY44" s="233"/>
    </row>
    <row r="45" spans="1:77" ht="13.5" customHeight="1" x14ac:dyDescent="0.2">
      <c r="C45" s="232"/>
      <c r="D45" s="230"/>
      <c r="E45" s="230"/>
      <c r="F45" s="232"/>
      <c r="G45" s="230"/>
      <c r="H45" s="233"/>
      <c r="I45" s="230"/>
      <c r="J45" s="230"/>
      <c r="K45" s="230"/>
      <c r="L45" s="232"/>
      <c r="M45" s="230"/>
      <c r="N45" s="233"/>
      <c r="O45" s="232"/>
      <c r="P45" s="230"/>
      <c r="Q45" s="233"/>
      <c r="R45" s="232"/>
      <c r="T45" s="233"/>
      <c r="U45" s="232"/>
      <c r="V45" s="230"/>
      <c r="W45" s="233"/>
      <c r="X45" s="232"/>
      <c r="Y45" s="230"/>
      <c r="Z45" s="233"/>
      <c r="AA45" s="232"/>
      <c r="AB45" s="230"/>
      <c r="AC45" s="233"/>
      <c r="AD45" s="232"/>
      <c r="AE45" s="230"/>
      <c r="AF45" s="233"/>
      <c r="AG45" s="232"/>
      <c r="AH45" s="230"/>
      <c r="AI45" s="233"/>
      <c r="AJ45" s="232"/>
      <c r="AK45" s="230"/>
      <c r="AL45" s="233"/>
      <c r="AM45" s="232"/>
      <c r="AN45" s="230"/>
      <c r="AO45" s="233"/>
      <c r="AP45" s="232"/>
      <c r="AQ45" s="230"/>
      <c r="AR45" s="233"/>
      <c r="AS45" s="232"/>
      <c r="AT45" s="230"/>
      <c r="AU45" s="233"/>
      <c r="AV45" s="232"/>
      <c r="AW45" s="230"/>
      <c r="AX45" s="233"/>
      <c r="AY45" s="232"/>
      <c r="AZ45" s="230"/>
      <c r="BA45" s="233"/>
      <c r="BB45" s="232"/>
      <c r="BC45" s="230"/>
      <c r="BD45" s="233"/>
      <c r="BE45" s="232"/>
      <c r="BF45" s="230"/>
      <c r="BG45" s="233"/>
      <c r="BH45" s="232"/>
      <c r="BI45" s="230"/>
      <c r="BJ45" s="233"/>
      <c r="BK45" s="232"/>
      <c r="BL45" s="230"/>
      <c r="BM45" s="233"/>
      <c r="BN45" s="232"/>
      <c r="BO45" s="230"/>
      <c r="BP45" s="233"/>
      <c r="BQ45" s="232"/>
      <c r="BR45" s="230"/>
      <c r="BS45" s="233"/>
      <c r="BT45" s="232"/>
      <c r="BU45" s="230"/>
      <c r="BV45" s="233"/>
      <c r="BW45" s="232"/>
      <c r="BX45" s="230"/>
      <c r="BY45" s="233"/>
    </row>
    <row r="46" spans="1:77" ht="13.5" customHeight="1" x14ac:dyDescent="0.2">
      <c r="C46" s="232"/>
      <c r="D46" s="230"/>
      <c r="E46" s="230"/>
      <c r="F46" s="232"/>
      <c r="G46" s="230"/>
      <c r="H46" s="233"/>
      <c r="I46" s="230"/>
      <c r="J46" s="230"/>
      <c r="K46" s="230"/>
      <c r="L46" s="232"/>
      <c r="M46" s="230"/>
      <c r="N46" s="233"/>
      <c r="O46" s="232"/>
      <c r="P46" s="230"/>
      <c r="Q46" s="233"/>
      <c r="R46" s="232"/>
      <c r="S46" s="230"/>
      <c r="T46" s="233"/>
      <c r="U46" s="232"/>
      <c r="V46" s="230"/>
      <c r="W46" s="233"/>
      <c r="X46" s="232"/>
      <c r="Y46" s="230"/>
      <c r="Z46" s="233"/>
      <c r="AA46" s="232"/>
      <c r="AB46" s="230"/>
      <c r="AC46" s="233"/>
      <c r="AD46" s="232"/>
      <c r="AE46" s="230"/>
      <c r="AF46" s="233"/>
      <c r="AG46" s="232"/>
      <c r="AH46" s="230"/>
      <c r="AI46" s="233"/>
      <c r="AJ46" s="232"/>
      <c r="AK46" s="230"/>
      <c r="AL46" s="233"/>
      <c r="AM46" s="232"/>
      <c r="AN46" s="230"/>
      <c r="AO46" s="233"/>
      <c r="AP46" s="232"/>
      <c r="AQ46" s="230"/>
      <c r="AR46" s="233"/>
      <c r="AS46" s="232"/>
      <c r="AT46" s="230"/>
      <c r="AU46" s="233"/>
      <c r="AV46" s="232"/>
      <c r="AW46" s="230"/>
      <c r="AX46" s="233"/>
      <c r="AY46" s="232"/>
      <c r="AZ46" s="230"/>
      <c r="BA46" s="233"/>
      <c r="BB46" s="232"/>
      <c r="BC46" s="230"/>
      <c r="BD46" s="233"/>
      <c r="BE46" s="232"/>
      <c r="BF46" s="230"/>
      <c r="BG46" s="233"/>
      <c r="BH46" s="232"/>
      <c r="BI46" s="230"/>
      <c r="BJ46" s="233"/>
      <c r="BK46" s="232"/>
      <c r="BL46" s="230"/>
      <c r="BM46" s="233"/>
      <c r="BN46" s="232"/>
      <c r="BO46" s="230"/>
      <c r="BP46" s="233"/>
      <c r="BQ46" s="232"/>
      <c r="BR46" s="230"/>
      <c r="BS46" s="233"/>
      <c r="BT46" s="232"/>
      <c r="BU46" s="230"/>
      <c r="BV46" s="233"/>
      <c r="BW46" s="232"/>
      <c r="BX46" s="230"/>
      <c r="BY46" s="233"/>
    </row>
    <row r="47" spans="1:77" ht="13.5" customHeight="1" x14ac:dyDescent="0.2">
      <c r="C47" s="232"/>
      <c r="D47" s="230"/>
      <c r="E47" s="230"/>
      <c r="F47" s="232"/>
      <c r="G47" s="230"/>
      <c r="H47" s="233"/>
      <c r="I47" s="230"/>
      <c r="J47" s="230"/>
      <c r="K47" s="230"/>
      <c r="L47" s="232"/>
      <c r="M47" s="230"/>
      <c r="N47" s="233"/>
      <c r="O47" s="232"/>
      <c r="P47" s="230"/>
      <c r="Q47" s="233"/>
      <c r="R47" s="232"/>
      <c r="S47" s="230"/>
      <c r="T47" s="233"/>
      <c r="U47" s="232"/>
      <c r="V47" s="230"/>
      <c r="W47" s="233"/>
      <c r="X47" s="232"/>
      <c r="Y47" s="230"/>
      <c r="Z47" s="233"/>
      <c r="AA47" s="232"/>
      <c r="AB47" s="230"/>
      <c r="AC47" s="233"/>
      <c r="AD47" s="232"/>
      <c r="AE47" s="230"/>
      <c r="AF47" s="233"/>
      <c r="AG47" s="232"/>
      <c r="AH47" s="230"/>
      <c r="AI47" s="233"/>
      <c r="AJ47" s="232"/>
      <c r="AK47" s="230"/>
      <c r="AL47" s="233"/>
      <c r="AM47" s="232"/>
      <c r="AN47" s="230"/>
      <c r="AO47" s="233"/>
      <c r="AP47" s="232"/>
      <c r="AQ47" s="230"/>
      <c r="AR47" s="233"/>
      <c r="AS47" s="232"/>
      <c r="AT47" s="230"/>
      <c r="AU47" s="233"/>
      <c r="AV47" s="232"/>
      <c r="AW47" s="230"/>
      <c r="AX47" s="233"/>
      <c r="AY47" s="232"/>
      <c r="AZ47" s="230"/>
      <c r="BA47" s="233"/>
      <c r="BB47" s="232"/>
      <c r="BC47" s="230"/>
      <c r="BD47" s="233"/>
      <c r="BE47" s="232"/>
      <c r="BF47" s="230"/>
      <c r="BG47" s="233"/>
      <c r="BH47" s="232"/>
      <c r="BI47" s="230"/>
      <c r="BJ47" s="233"/>
      <c r="BK47" s="232"/>
      <c r="BL47" s="230"/>
      <c r="BM47" s="233"/>
      <c r="BN47" s="232"/>
      <c r="BO47" s="230"/>
      <c r="BP47" s="233"/>
      <c r="BQ47" s="232"/>
      <c r="BR47" s="230"/>
      <c r="BS47" s="233"/>
      <c r="BT47" s="232"/>
      <c r="BU47" s="230"/>
      <c r="BV47" s="233"/>
      <c r="BW47" s="232"/>
      <c r="BX47" s="230"/>
      <c r="BY47" s="233"/>
    </row>
    <row r="48" spans="1:77" ht="13.5" customHeight="1" x14ac:dyDescent="0.2">
      <c r="C48" s="232"/>
      <c r="D48" s="230"/>
      <c r="E48" s="230"/>
      <c r="F48" s="232"/>
      <c r="G48" s="230"/>
      <c r="H48" s="233"/>
      <c r="I48" s="230"/>
      <c r="J48" s="230"/>
      <c r="K48" s="230"/>
      <c r="L48" s="232"/>
      <c r="M48" s="230"/>
      <c r="N48" s="233"/>
      <c r="O48" s="232"/>
      <c r="P48" s="230"/>
      <c r="Q48" s="233"/>
      <c r="R48" s="232"/>
      <c r="S48" s="230"/>
      <c r="T48" s="233"/>
      <c r="U48" s="232"/>
      <c r="V48" s="230"/>
      <c r="W48" s="233"/>
      <c r="X48" s="232"/>
      <c r="Y48" s="230"/>
      <c r="Z48" s="233"/>
      <c r="AA48" s="232"/>
      <c r="AB48" s="230"/>
      <c r="AC48" s="233"/>
      <c r="AD48" s="232"/>
      <c r="AE48" s="230"/>
      <c r="AF48" s="233"/>
      <c r="AG48" s="232"/>
      <c r="AH48" s="230"/>
      <c r="AI48" s="233"/>
      <c r="AJ48" s="232"/>
      <c r="AK48" s="230"/>
      <c r="AL48" s="233"/>
      <c r="AM48" s="232"/>
      <c r="AN48" s="230"/>
      <c r="AO48" s="233"/>
      <c r="AP48" s="232"/>
      <c r="AQ48" s="230"/>
      <c r="AR48" s="233"/>
      <c r="AS48" s="232"/>
      <c r="AT48" s="230"/>
      <c r="AU48" s="233"/>
      <c r="AV48" s="232"/>
      <c r="AW48" s="230"/>
      <c r="AX48" s="233"/>
      <c r="AY48" s="232"/>
      <c r="AZ48" s="230"/>
      <c r="BA48" s="233"/>
      <c r="BB48" s="232"/>
      <c r="BC48" s="230"/>
      <c r="BD48" s="233"/>
      <c r="BE48" s="232"/>
      <c r="BF48" s="230"/>
      <c r="BG48" s="233"/>
      <c r="BH48" s="232"/>
      <c r="BI48" s="230"/>
      <c r="BJ48" s="233"/>
      <c r="BK48" s="232"/>
      <c r="BL48" s="230"/>
      <c r="BM48" s="233"/>
      <c r="BN48" s="232"/>
      <c r="BO48" s="230"/>
      <c r="BP48" s="233"/>
      <c r="BQ48" s="232"/>
      <c r="BR48" s="230"/>
      <c r="BS48" s="233"/>
      <c r="BT48" s="232"/>
      <c r="BU48" s="230"/>
      <c r="BV48" s="233"/>
      <c r="BW48" s="232"/>
      <c r="BX48" s="230"/>
      <c r="BY48" s="233"/>
    </row>
    <row r="49" spans="3:77" ht="13.5" customHeight="1" x14ac:dyDescent="0.2">
      <c r="C49" s="232"/>
      <c r="D49" s="230"/>
      <c r="E49" s="230"/>
      <c r="F49" s="232"/>
      <c r="G49" s="230"/>
      <c r="H49" s="233"/>
      <c r="I49" s="230"/>
      <c r="J49" s="230"/>
      <c r="K49" s="230"/>
      <c r="L49" s="232"/>
      <c r="M49" s="230"/>
      <c r="N49" s="233"/>
      <c r="O49" s="232"/>
      <c r="P49" s="230"/>
      <c r="Q49" s="233"/>
      <c r="R49" s="232"/>
      <c r="S49" s="230"/>
      <c r="T49" s="233"/>
      <c r="U49" s="232"/>
      <c r="V49" s="230"/>
      <c r="W49" s="233"/>
      <c r="X49" s="232"/>
      <c r="Y49" s="230"/>
      <c r="Z49" s="233"/>
      <c r="AA49" s="232"/>
      <c r="AB49" s="230"/>
      <c r="AC49" s="233"/>
      <c r="AD49" s="232"/>
      <c r="AE49" s="230"/>
      <c r="AF49" s="233"/>
      <c r="AG49" s="232"/>
      <c r="AH49" s="230"/>
      <c r="AI49" s="233"/>
      <c r="AJ49" s="232"/>
      <c r="AK49" s="230"/>
      <c r="AL49" s="233"/>
      <c r="AM49" s="232"/>
      <c r="AN49" s="230"/>
      <c r="AO49" s="233"/>
      <c r="AP49" s="232"/>
      <c r="AQ49" s="230"/>
      <c r="AR49" s="233"/>
      <c r="AS49" s="232"/>
      <c r="AT49" s="230"/>
      <c r="AU49" s="233"/>
      <c r="AV49" s="232"/>
      <c r="AW49" s="230"/>
      <c r="AX49" s="233"/>
      <c r="AY49" s="232"/>
      <c r="AZ49" s="230"/>
      <c r="BA49" s="233"/>
      <c r="BB49" s="232"/>
      <c r="BC49" s="230"/>
      <c r="BD49" s="233"/>
      <c r="BE49" s="232"/>
      <c r="BF49" s="230"/>
      <c r="BG49" s="233"/>
      <c r="BH49" s="232"/>
      <c r="BI49" s="230"/>
      <c r="BJ49" s="233"/>
      <c r="BK49" s="232"/>
      <c r="BL49" s="230"/>
      <c r="BM49" s="233"/>
      <c r="BN49" s="232"/>
      <c r="BO49" s="230"/>
      <c r="BP49" s="233"/>
      <c r="BQ49" s="232"/>
      <c r="BR49" s="230"/>
      <c r="BS49" s="233"/>
      <c r="BT49" s="232"/>
      <c r="BU49" s="230"/>
      <c r="BV49" s="233"/>
      <c r="BW49" s="232"/>
      <c r="BX49" s="230"/>
      <c r="BY49" s="233"/>
    </row>
    <row r="50" spans="3:77" ht="13.5" customHeight="1" x14ac:dyDescent="0.2">
      <c r="C50" s="232"/>
      <c r="D50" s="230"/>
      <c r="E50" s="230"/>
      <c r="F50" s="232"/>
      <c r="G50" s="230"/>
      <c r="H50" s="233"/>
      <c r="I50" s="230"/>
      <c r="J50" s="230"/>
      <c r="K50" s="230"/>
      <c r="L50" s="232"/>
      <c r="M50" s="230"/>
      <c r="N50" s="233"/>
      <c r="O50" s="232"/>
      <c r="P50" s="230"/>
      <c r="Q50" s="233"/>
      <c r="R50" s="232"/>
      <c r="S50" s="230"/>
      <c r="T50" s="233"/>
      <c r="U50" s="232"/>
      <c r="V50" s="230"/>
      <c r="W50" s="233"/>
      <c r="X50" s="232"/>
      <c r="Y50" s="230"/>
      <c r="Z50" s="233"/>
      <c r="AA50" s="232"/>
      <c r="AB50" s="230"/>
      <c r="AC50" s="233"/>
      <c r="AD50" s="232"/>
      <c r="AE50" s="230"/>
      <c r="AF50" s="233"/>
      <c r="AG50" s="232"/>
      <c r="AH50" s="230"/>
      <c r="AI50" s="233"/>
      <c r="AJ50" s="232"/>
      <c r="AK50" s="230"/>
      <c r="AL50" s="233"/>
      <c r="AM50" s="232"/>
      <c r="AN50" s="230"/>
      <c r="AO50" s="233"/>
      <c r="AP50" s="232"/>
      <c r="AQ50" s="230"/>
      <c r="AR50" s="233"/>
      <c r="AS50" s="232"/>
      <c r="AT50" s="230"/>
      <c r="AU50" s="233"/>
      <c r="AV50" s="232"/>
      <c r="AW50" s="230"/>
      <c r="AX50" s="233"/>
      <c r="AY50" s="232"/>
      <c r="AZ50" s="230"/>
      <c r="BA50" s="233"/>
      <c r="BB50" s="232"/>
      <c r="BC50" s="230"/>
      <c r="BD50" s="233"/>
      <c r="BE50" s="232"/>
      <c r="BF50" s="230"/>
      <c r="BG50" s="233"/>
      <c r="BH50" s="232"/>
      <c r="BI50" s="230"/>
      <c r="BJ50" s="233"/>
      <c r="BK50" s="232"/>
      <c r="BL50" s="230"/>
      <c r="BM50" s="233"/>
      <c r="BN50" s="232"/>
      <c r="BO50" s="230"/>
      <c r="BP50" s="233"/>
      <c r="BQ50" s="232"/>
      <c r="BR50" s="230"/>
      <c r="BS50" s="233"/>
      <c r="BT50" s="232"/>
      <c r="BU50" s="230"/>
      <c r="BV50" s="233"/>
      <c r="BW50" s="232"/>
      <c r="BX50" s="230"/>
      <c r="BY50" s="233"/>
    </row>
    <row r="51" spans="3:77" ht="13.5" customHeight="1" x14ac:dyDescent="0.2">
      <c r="C51" s="232"/>
      <c r="D51" s="230"/>
      <c r="E51" s="230"/>
      <c r="F51" s="232"/>
      <c r="G51" s="230"/>
      <c r="H51" s="233"/>
      <c r="I51" s="230"/>
      <c r="J51" s="230"/>
      <c r="K51" s="230"/>
      <c r="L51" s="232"/>
      <c r="M51" s="230"/>
      <c r="N51" s="233"/>
      <c r="O51" s="232"/>
      <c r="P51" s="230"/>
      <c r="Q51" s="233"/>
      <c r="R51" s="232"/>
      <c r="S51" s="230"/>
      <c r="T51" s="233"/>
      <c r="U51" s="232"/>
      <c r="V51" s="230"/>
      <c r="W51" s="233"/>
      <c r="X51" s="232"/>
      <c r="Y51" s="230"/>
      <c r="Z51" s="233"/>
      <c r="AA51" s="232"/>
      <c r="AB51" s="230"/>
      <c r="AC51" s="233"/>
      <c r="AD51" s="232"/>
      <c r="AE51" s="230"/>
      <c r="AF51" s="233"/>
      <c r="AG51" s="232"/>
      <c r="AH51" s="230"/>
      <c r="AI51" s="233"/>
      <c r="AJ51" s="232"/>
      <c r="AK51" s="230"/>
      <c r="AL51" s="233"/>
      <c r="AM51" s="232"/>
      <c r="AN51" s="230"/>
      <c r="AO51" s="233"/>
      <c r="AP51" s="232"/>
      <c r="AQ51" s="230"/>
      <c r="AR51" s="233"/>
      <c r="AS51" s="232"/>
      <c r="AT51" s="230"/>
      <c r="AU51" s="233"/>
      <c r="AV51" s="232"/>
      <c r="AW51" s="230"/>
      <c r="AX51" s="233"/>
      <c r="AY51" s="232"/>
      <c r="AZ51" s="230"/>
      <c r="BA51" s="233"/>
      <c r="BB51" s="232"/>
      <c r="BC51" s="230"/>
      <c r="BD51" s="233"/>
      <c r="BE51" s="232"/>
      <c r="BF51" s="230"/>
      <c r="BG51" s="233"/>
      <c r="BH51" s="232"/>
      <c r="BI51" s="230"/>
      <c r="BJ51" s="233"/>
      <c r="BK51" s="232"/>
      <c r="BL51" s="230"/>
      <c r="BM51" s="233"/>
      <c r="BN51" s="232"/>
      <c r="BO51" s="230"/>
      <c r="BP51" s="233"/>
      <c r="BQ51" s="232"/>
      <c r="BR51" s="230"/>
      <c r="BS51" s="233"/>
      <c r="BT51" s="232"/>
      <c r="BU51" s="230"/>
      <c r="BV51" s="233"/>
      <c r="BW51" s="232"/>
      <c r="BX51" s="230"/>
      <c r="BY51" s="233"/>
    </row>
    <row r="52" spans="3:77" ht="13.5" customHeight="1" x14ac:dyDescent="0.2">
      <c r="C52" s="232"/>
      <c r="D52" s="230"/>
      <c r="E52" s="230"/>
      <c r="F52" s="232"/>
      <c r="G52" s="230"/>
      <c r="H52" s="233"/>
      <c r="I52" s="230"/>
      <c r="J52" s="230"/>
      <c r="K52" s="230"/>
      <c r="L52" s="232"/>
      <c r="M52" s="230"/>
      <c r="N52" s="233"/>
      <c r="O52" s="232"/>
      <c r="P52" s="230"/>
      <c r="Q52" s="233"/>
      <c r="R52" s="232"/>
      <c r="S52" s="230"/>
      <c r="T52" s="233"/>
      <c r="U52" s="232"/>
      <c r="V52" s="230"/>
      <c r="W52" s="233"/>
      <c r="X52" s="232"/>
      <c r="Y52" s="230"/>
      <c r="Z52" s="233"/>
      <c r="AA52" s="232"/>
      <c r="AB52" s="230"/>
      <c r="AC52" s="233"/>
      <c r="AD52" s="232"/>
      <c r="AE52" s="230"/>
      <c r="AF52" s="233"/>
      <c r="AG52" s="232"/>
      <c r="AH52" s="230"/>
      <c r="AI52" s="233"/>
      <c r="AJ52" s="232"/>
      <c r="AK52" s="230"/>
      <c r="AL52" s="233"/>
      <c r="AM52" s="232"/>
      <c r="AN52" s="230"/>
      <c r="AO52" s="233"/>
      <c r="AP52" s="232"/>
      <c r="AQ52" s="230"/>
      <c r="AR52" s="233"/>
      <c r="AS52" s="232"/>
      <c r="AT52" s="230"/>
      <c r="AU52" s="233"/>
      <c r="AV52" s="232"/>
      <c r="AW52" s="230"/>
      <c r="AX52" s="233"/>
      <c r="AY52" s="232"/>
      <c r="AZ52" s="230"/>
      <c r="BA52" s="233"/>
      <c r="BB52" s="232"/>
      <c r="BC52" s="230"/>
      <c r="BD52" s="233"/>
      <c r="BE52" s="232"/>
      <c r="BF52" s="230"/>
      <c r="BG52" s="233"/>
      <c r="BH52" s="232"/>
      <c r="BI52" s="230"/>
      <c r="BJ52" s="233"/>
      <c r="BK52" s="232"/>
      <c r="BL52" s="230"/>
      <c r="BM52" s="233"/>
      <c r="BN52" s="232"/>
      <c r="BO52" s="230"/>
      <c r="BP52" s="233"/>
      <c r="BQ52" s="232"/>
      <c r="BR52" s="230"/>
      <c r="BS52" s="233"/>
      <c r="BT52" s="232"/>
      <c r="BU52" s="230"/>
      <c r="BV52" s="233"/>
      <c r="BW52" s="232"/>
      <c r="BX52" s="230"/>
      <c r="BY52" s="233"/>
    </row>
    <row r="53" spans="3:77" ht="13.5" customHeight="1" x14ac:dyDescent="0.2">
      <c r="C53" s="232"/>
      <c r="D53" s="230"/>
      <c r="E53" s="230"/>
      <c r="F53" s="232"/>
      <c r="G53" s="230"/>
      <c r="H53" s="233"/>
      <c r="I53" s="230"/>
      <c r="J53" s="230"/>
      <c r="K53" s="230"/>
      <c r="L53" s="232"/>
      <c r="M53" s="230"/>
      <c r="N53" s="233"/>
      <c r="O53" s="232"/>
      <c r="P53" s="230"/>
      <c r="Q53" s="233"/>
      <c r="R53" s="232"/>
      <c r="S53" s="230"/>
      <c r="T53" s="233"/>
      <c r="U53" s="232"/>
      <c r="V53" s="230"/>
      <c r="W53" s="233"/>
      <c r="X53" s="232"/>
      <c r="Y53" s="230"/>
      <c r="Z53" s="233"/>
      <c r="AA53" s="232"/>
      <c r="AB53" s="230"/>
      <c r="AC53" s="233"/>
      <c r="AD53" s="232"/>
      <c r="AE53" s="230"/>
      <c r="AF53" s="233"/>
      <c r="AG53" s="232"/>
      <c r="AH53" s="230"/>
      <c r="AI53" s="233"/>
      <c r="AJ53" s="232"/>
      <c r="AK53" s="230"/>
      <c r="AL53" s="233"/>
      <c r="AM53" s="232"/>
      <c r="AN53" s="230"/>
      <c r="AO53" s="233"/>
      <c r="AP53" s="232"/>
      <c r="AQ53" s="230"/>
      <c r="AR53" s="233"/>
      <c r="AS53" s="232"/>
      <c r="AT53" s="230"/>
      <c r="AU53" s="233"/>
      <c r="AV53" s="232"/>
      <c r="AW53" s="230"/>
      <c r="AX53" s="233"/>
      <c r="AY53" s="232"/>
      <c r="AZ53" s="230"/>
      <c r="BA53" s="233"/>
      <c r="BB53" s="232"/>
      <c r="BC53" s="230"/>
      <c r="BD53" s="233"/>
      <c r="BE53" s="232"/>
      <c r="BF53" s="230"/>
      <c r="BG53" s="233"/>
      <c r="BH53" s="232"/>
      <c r="BI53" s="230"/>
      <c r="BJ53" s="233"/>
      <c r="BK53" s="232"/>
      <c r="BL53" s="230"/>
      <c r="BM53" s="233"/>
      <c r="BN53" s="232"/>
      <c r="BO53" s="230"/>
      <c r="BP53" s="233"/>
      <c r="BQ53" s="232"/>
      <c r="BR53" s="230"/>
      <c r="BS53" s="233"/>
      <c r="BT53" s="232"/>
      <c r="BU53" s="230"/>
      <c r="BV53" s="233"/>
      <c r="BW53" s="232"/>
      <c r="BX53" s="230"/>
      <c r="BY53" s="233"/>
    </row>
    <row r="54" spans="3:77" ht="13.5" customHeight="1" x14ac:dyDescent="0.2">
      <c r="C54" s="232"/>
      <c r="D54" s="230"/>
      <c r="E54" s="230"/>
      <c r="F54" s="232"/>
      <c r="G54" s="230"/>
      <c r="H54" s="233"/>
      <c r="I54" s="230"/>
      <c r="J54" s="230"/>
      <c r="K54" s="230"/>
      <c r="L54" s="232"/>
      <c r="M54" s="230"/>
      <c r="N54" s="233"/>
      <c r="O54" s="232"/>
      <c r="P54" s="230"/>
      <c r="Q54" s="233"/>
      <c r="R54" s="232"/>
      <c r="S54" s="230"/>
      <c r="T54" s="233"/>
      <c r="U54" s="232"/>
      <c r="V54" s="230"/>
      <c r="W54" s="233"/>
      <c r="X54" s="232"/>
      <c r="Y54" s="230"/>
      <c r="Z54" s="233"/>
      <c r="AA54" s="232"/>
      <c r="AB54" s="230"/>
      <c r="AC54" s="233"/>
      <c r="AD54" s="232"/>
      <c r="AE54" s="230"/>
      <c r="AF54" s="233"/>
      <c r="AG54" s="232"/>
      <c r="AH54" s="230"/>
      <c r="AI54" s="233"/>
      <c r="AJ54" s="232"/>
      <c r="AK54" s="230"/>
      <c r="AL54" s="233"/>
      <c r="AM54" s="232"/>
      <c r="AN54" s="230"/>
      <c r="AO54" s="233"/>
      <c r="AP54" s="232"/>
      <c r="AQ54" s="230"/>
      <c r="AR54" s="233"/>
      <c r="AS54" s="232"/>
      <c r="AT54" s="230"/>
      <c r="AU54" s="233"/>
      <c r="AV54" s="232"/>
      <c r="AW54" s="230"/>
      <c r="AX54" s="233"/>
      <c r="AY54" s="232"/>
      <c r="AZ54" s="230"/>
      <c r="BA54" s="233"/>
      <c r="BB54" s="232"/>
      <c r="BC54" s="230"/>
      <c r="BD54" s="233"/>
      <c r="BE54" s="232"/>
      <c r="BF54" s="230"/>
      <c r="BG54" s="233"/>
      <c r="BH54" s="232"/>
      <c r="BI54" s="230"/>
      <c r="BJ54" s="233"/>
      <c r="BK54" s="232"/>
      <c r="BL54" s="230"/>
      <c r="BM54" s="233"/>
      <c r="BN54" s="232"/>
      <c r="BO54" s="230"/>
      <c r="BP54" s="233"/>
      <c r="BQ54" s="232"/>
      <c r="BR54" s="230"/>
      <c r="BS54" s="233"/>
      <c r="BT54" s="232"/>
      <c r="BU54" s="230"/>
      <c r="BV54" s="233"/>
      <c r="BW54" s="232"/>
      <c r="BX54" s="230"/>
      <c r="BY54" s="233"/>
    </row>
    <row r="55" spans="3:77" ht="13.5" customHeight="1" x14ac:dyDescent="0.2">
      <c r="C55" s="232"/>
      <c r="D55" s="230"/>
      <c r="E55" s="230"/>
      <c r="F55" s="232"/>
      <c r="G55" s="230"/>
      <c r="H55" s="233"/>
      <c r="I55" s="230"/>
      <c r="J55" s="230"/>
      <c r="K55" s="230"/>
      <c r="L55" s="232"/>
      <c r="M55" s="230"/>
      <c r="N55" s="233"/>
      <c r="O55" s="232"/>
      <c r="P55" s="230"/>
      <c r="Q55" s="233"/>
      <c r="R55" s="232"/>
      <c r="S55" s="230"/>
      <c r="T55" s="233"/>
      <c r="U55" s="232"/>
      <c r="V55" s="230"/>
      <c r="W55" s="233"/>
      <c r="X55" s="232"/>
      <c r="Y55" s="230"/>
      <c r="Z55" s="233"/>
      <c r="AA55" s="232"/>
      <c r="AB55" s="230"/>
      <c r="AC55" s="233"/>
      <c r="AD55" s="232"/>
      <c r="AE55" s="230"/>
      <c r="AF55" s="233"/>
      <c r="AG55" s="232"/>
      <c r="AH55" s="230"/>
      <c r="AI55" s="233"/>
      <c r="AJ55" s="232"/>
      <c r="AK55" s="230"/>
      <c r="AL55" s="233"/>
      <c r="AM55" s="232"/>
      <c r="AN55" s="230"/>
      <c r="AO55" s="233"/>
      <c r="AP55" s="232"/>
      <c r="AQ55" s="230"/>
      <c r="AR55" s="233"/>
      <c r="AS55" s="232"/>
      <c r="AT55" s="230"/>
      <c r="AU55" s="233"/>
      <c r="AV55" s="232"/>
      <c r="AW55" s="230"/>
      <c r="AX55" s="233"/>
      <c r="AY55" s="232"/>
      <c r="AZ55" s="230"/>
      <c r="BA55" s="233"/>
      <c r="BB55" s="232"/>
      <c r="BC55" s="230"/>
      <c r="BD55" s="233"/>
      <c r="BE55" s="232"/>
      <c r="BF55" s="230"/>
      <c r="BG55" s="233"/>
      <c r="BH55" s="232"/>
      <c r="BI55" s="230"/>
      <c r="BJ55" s="233"/>
      <c r="BK55" s="232"/>
      <c r="BL55" s="230"/>
      <c r="BM55" s="233"/>
      <c r="BN55" s="232"/>
      <c r="BO55" s="230"/>
      <c r="BP55" s="233"/>
      <c r="BQ55" s="232"/>
      <c r="BR55" s="230"/>
      <c r="BS55" s="233"/>
      <c r="BT55" s="232"/>
      <c r="BU55" s="230"/>
      <c r="BV55" s="233"/>
      <c r="BW55" s="232"/>
      <c r="BX55" s="230"/>
      <c r="BY55" s="233"/>
    </row>
    <row r="56" spans="3:77" ht="13.5" customHeight="1" x14ac:dyDescent="0.2">
      <c r="C56" s="232"/>
      <c r="D56" s="230"/>
      <c r="E56" s="230"/>
      <c r="F56" s="232"/>
      <c r="G56" s="230"/>
      <c r="H56" s="233"/>
      <c r="I56" s="230"/>
      <c r="J56" s="230"/>
      <c r="K56" s="230"/>
      <c r="L56" s="232"/>
      <c r="M56" s="230"/>
      <c r="N56" s="233"/>
      <c r="O56" s="232"/>
      <c r="P56" s="230"/>
      <c r="Q56" s="233"/>
      <c r="R56" s="232"/>
      <c r="S56" s="230"/>
      <c r="T56" s="233"/>
      <c r="U56" s="232"/>
      <c r="V56" s="230"/>
      <c r="W56" s="233"/>
      <c r="X56" s="232"/>
      <c r="Y56" s="230"/>
      <c r="Z56" s="233"/>
      <c r="AA56" s="232"/>
      <c r="AB56" s="230"/>
      <c r="AC56" s="233"/>
      <c r="AD56" s="232"/>
      <c r="AE56" s="230"/>
      <c r="AF56" s="233"/>
      <c r="AG56" s="232"/>
      <c r="AH56" s="230"/>
      <c r="AI56" s="233"/>
      <c r="AJ56" s="232"/>
      <c r="AK56" s="230"/>
      <c r="AL56" s="233"/>
      <c r="AM56" s="232"/>
      <c r="AN56" s="230"/>
      <c r="AO56" s="233"/>
      <c r="AP56" s="232"/>
      <c r="AQ56" s="230"/>
      <c r="AR56" s="233"/>
      <c r="AS56" s="232"/>
      <c r="AT56" s="230"/>
      <c r="AU56" s="233"/>
      <c r="AV56" s="232"/>
      <c r="AW56" s="230"/>
      <c r="AX56" s="233"/>
      <c r="AY56" s="232"/>
      <c r="AZ56" s="230"/>
      <c r="BA56" s="233"/>
      <c r="BB56" s="232"/>
      <c r="BC56" s="230"/>
      <c r="BD56" s="233"/>
      <c r="BE56" s="232"/>
      <c r="BF56" s="230"/>
      <c r="BG56" s="233"/>
      <c r="BH56" s="232"/>
      <c r="BI56" s="230"/>
      <c r="BJ56" s="233"/>
      <c r="BK56" s="232"/>
      <c r="BL56" s="230"/>
      <c r="BM56" s="233"/>
      <c r="BN56" s="232"/>
      <c r="BO56" s="230"/>
      <c r="BP56" s="233"/>
      <c r="BQ56" s="232"/>
      <c r="BR56" s="230"/>
      <c r="BS56" s="233"/>
      <c r="BT56" s="232"/>
      <c r="BU56" s="230"/>
      <c r="BV56" s="233"/>
      <c r="BW56" s="232"/>
      <c r="BX56" s="230"/>
      <c r="BY56" s="233"/>
    </row>
    <row r="57" spans="3:77" ht="13.5" customHeight="1" x14ac:dyDescent="0.2">
      <c r="C57" s="232"/>
      <c r="D57" s="230"/>
      <c r="E57" s="230"/>
      <c r="F57" s="232"/>
      <c r="G57" s="230"/>
      <c r="H57" s="233"/>
      <c r="I57" s="230"/>
      <c r="J57" s="230"/>
      <c r="K57" s="230"/>
      <c r="L57" s="232"/>
      <c r="M57" s="230"/>
      <c r="N57" s="233"/>
      <c r="O57" s="232"/>
      <c r="P57" s="230"/>
      <c r="Q57" s="233"/>
      <c r="R57" s="232"/>
      <c r="S57" s="230"/>
      <c r="T57" s="233"/>
      <c r="U57" s="232"/>
      <c r="V57" s="230"/>
      <c r="W57" s="233"/>
      <c r="X57" s="232"/>
      <c r="Y57" s="230"/>
      <c r="Z57" s="233"/>
      <c r="AA57" s="232"/>
      <c r="AB57" s="230"/>
      <c r="AC57" s="233"/>
      <c r="AD57" s="232"/>
      <c r="AE57" s="230"/>
      <c r="AF57" s="233"/>
      <c r="AG57" s="232"/>
      <c r="AH57" s="230"/>
      <c r="AI57" s="233"/>
      <c r="AJ57" s="232"/>
      <c r="AK57" s="230"/>
      <c r="AL57" s="233"/>
      <c r="AM57" s="232"/>
      <c r="AN57" s="230"/>
      <c r="AO57" s="233"/>
      <c r="AP57" s="232"/>
      <c r="AQ57" s="230"/>
      <c r="AR57" s="233"/>
      <c r="AS57" s="232"/>
      <c r="AT57" s="230"/>
      <c r="AU57" s="233"/>
      <c r="AV57" s="232"/>
      <c r="AW57" s="230"/>
      <c r="AX57" s="233"/>
      <c r="AY57" s="232"/>
      <c r="AZ57" s="230"/>
      <c r="BA57" s="233"/>
      <c r="BB57" s="232"/>
      <c r="BC57" s="230"/>
      <c r="BD57" s="233"/>
      <c r="BE57" s="232"/>
      <c r="BF57" s="230"/>
      <c r="BG57" s="233"/>
      <c r="BH57" s="232"/>
      <c r="BI57" s="230"/>
      <c r="BJ57" s="233"/>
      <c r="BK57" s="232"/>
      <c r="BL57" s="230"/>
      <c r="BM57" s="233"/>
      <c r="BN57" s="232"/>
      <c r="BO57" s="230"/>
      <c r="BP57" s="233"/>
      <c r="BQ57" s="232"/>
      <c r="BR57" s="230"/>
      <c r="BS57" s="233"/>
      <c r="BT57" s="232"/>
      <c r="BU57" s="230"/>
      <c r="BV57" s="233"/>
      <c r="BW57" s="232"/>
      <c r="BX57" s="230"/>
      <c r="BY57" s="233"/>
    </row>
    <row r="58" spans="3:77" ht="13.5" customHeight="1" x14ac:dyDescent="0.2">
      <c r="C58" s="232"/>
      <c r="D58" s="230"/>
      <c r="E58" s="230"/>
      <c r="F58" s="232"/>
      <c r="G58" s="230"/>
      <c r="H58" s="233"/>
      <c r="I58" s="230"/>
      <c r="J58" s="230"/>
      <c r="K58" s="230"/>
      <c r="L58" s="232"/>
      <c r="M58" s="230"/>
      <c r="N58" s="233"/>
      <c r="O58" s="232"/>
      <c r="P58" s="230"/>
      <c r="Q58" s="233"/>
      <c r="R58" s="232"/>
      <c r="S58" s="230"/>
      <c r="T58" s="233"/>
      <c r="U58" s="232"/>
      <c r="V58" s="230"/>
      <c r="W58" s="233"/>
      <c r="X58" s="232"/>
      <c r="Y58" s="230"/>
      <c r="Z58" s="233"/>
      <c r="AA58" s="232"/>
      <c r="AB58" s="230"/>
      <c r="AC58" s="233"/>
      <c r="AD58" s="232"/>
      <c r="AE58" s="230"/>
      <c r="AF58" s="233"/>
      <c r="AG58" s="232"/>
      <c r="AH58" s="230"/>
      <c r="AI58" s="233"/>
      <c r="AJ58" s="232"/>
      <c r="AK58" s="230"/>
      <c r="AL58" s="233"/>
      <c r="AM58" s="232"/>
      <c r="AN58" s="230"/>
      <c r="AO58" s="233"/>
      <c r="AP58" s="232"/>
      <c r="AQ58" s="230"/>
      <c r="AR58" s="233"/>
      <c r="AS58" s="232"/>
      <c r="AT58" s="230"/>
      <c r="AU58" s="233"/>
      <c r="AV58" s="232"/>
      <c r="AW58" s="230"/>
      <c r="AX58" s="233"/>
      <c r="AY58" s="232"/>
      <c r="AZ58" s="230"/>
      <c r="BA58" s="233"/>
      <c r="BB58" s="232"/>
      <c r="BC58" s="230"/>
      <c r="BD58" s="233"/>
      <c r="BE58" s="232"/>
      <c r="BF58" s="230"/>
      <c r="BG58" s="233"/>
      <c r="BH58" s="232"/>
      <c r="BI58" s="230"/>
      <c r="BJ58" s="233"/>
      <c r="BK58" s="232"/>
      <c r="BL58" s="230"/>
      <c r="BM58" s="233"/>
      <c r="BN58" s="232"/>
      <c r="BO58" s="230"/>
      <c r="BP58" s="233"/>
      <c r="BQ58" s="232"/>
      <c r="BR58" s="230"/>
      <c r="BS58" s="233"/>
      <c r="BT58" s="232"/>
      <c r="BU58" s="230"/>
      <c r="BV58" s="233"/>
      <c r="BW58" s="232"/>
      <c r="BX58" s="230"/>
      <c r="BY58" s="233"/>
    </row>
    <row r="59" spans="3:77" ht="13.5" customHeight="1" x14ac:dyDescent="0.2">
      <c r="C59" s="232"/>
      <c r="D59" s="230"/>
      <c r="E59" s="230"/>
      <c r="F59" s="232"/>
      <c r="G59" s="230"/>
      <c r="H59" s="233"/>
      <c r="I59" s="230"/>
      <c r="J59" s="230"/>
      <c r="K59" s="230"/>
      <c r="L59" s="232"/>
      <c r="M59" s="230"/>
      <c r="N59" s="233"/>
      <c r="O59" s="232"/>
      <c r="P59" s="230"/>
      <c r="Q59" s="233"/>
      <c r="R59" s="232"/>
      <c r="S59" s="230"/>
      <c r="T59" s="233"/>
      <c r="U59" s="232"/>
      <c r="V59" s="230"/>
      <c r="W59" s="233"/>
      <c r="X59" s="232"/>
      <c r="Y59" s="230"/>
      <c r="Z59" s="233"/>
      <c r="AA59" s="232"/>
      <c r="AB59" s="230"/>
      <c r="AC59" s="233"/>
      <c r="AD59" s="232"/>
      <c r="AE59" s="230"/>
      <c r="AF59" s="233"/>
      <c r="AG59" s="232"/>
      <c r="AH59" s="230"/>
      <c r="AI59" s="233"/>
      <c r="AJ59" s="232"/>
      <c r="AK59" s="230"/>
      <c r="AL59" s="233"/>
      <c r="AM59" s="232"/>
      <c r="AN59" s="230"/>
      <c r="AO59" s="233"/>
      <c r="AP59" s="232"/>
      <c r="AQ59" s="230"/>
      <c r="AR59" s="233"/>
      <c r="AS59" s="232"/>
      <c r="AT59" s="230"/>
      <c r="AU59" s="233"/>
      <c r="AV59" s="232"/>
      <c r="AW59" s="230"/>
      <c r="AX59" s="233"/>
      <c r="AY59" s="232"/>
      <c r="AZ59" s="230"/>
      <c r="BA59" s="233"/>
      <c r="BB59" s="232"/>
      <c r="BC59" s="230"/>
      <c r="BD59" s="233"/>
      <c r="BE59" s="232"/>
      <c r="BF59" s="230"/>
      <c r="BG59" s="233"/>
      <c r="BH59" s="232"/>
      <c r="BI59" s="230"/>
      <c r="BJ59" s="233"/>
      <c r="BK59" s="232"/>
      <c r="BL59" s="230"/>
      <c r="BM59" s="233"/>
      <c r="BN59" s="232"/>
      <c r="BO59" s="230"/>
      <c r="BP59" s="233"/>
      <c r="BQ59" s="232"/>
      <c r="BR59" s="230"/>
      <c r="BS59" s="233"/>
      <c r="BT59" s="232"/>
      <c r="BU59" s="230"/>
      <c r="BV59" s="233"/>
      <c r="BW59" s="232"/>
      <c r="BX59" s="230"/>
      <c r="BY59" s="233"/>
    </row>
    <row r="60" spans="3:77" ht="13.5" customHeight="1" x14ac:dyDescent="0.2">
      <c r="C60" s="232"/>
      <c r="D60" s="230"/>
      <c r="E60" s="230"/>
      <c r="F60" s="232"/>
      <c r="G60" s="230"/>
      <c r="H60" s="233"/>
      <c r="I60" s="230"/>
      <c r="J60" s="230"/>
      <c r="K60" s="230"/>
      <c r="L60" s="232"/>
      <c r="M60" s="230"/>
      <c r="N60" s="233"/>
      <c r="O60" s="232"/>
      <c r="P60" s="230"/>
      <c r="Q60" s="233"/>
      <c r="R60" s="232"/>
      <c r="S60" s="230"/>
      <c r="T60" s="233"/>
      <c r="U60" s="232"/>
      <c r="V60" s="230"/>
      <c r="W60" s="233"/>
      <c r="X60" s="232"/>
      <c r="Y60" s="230"/>
      <c r="Z60" s="233"/>
      <c r="AA60" s="232"/>
      <c r="AB60" s="230"/>
      <c r="AC60" s="233"/>
      <c r="AD60" s="232"/>
      <c r="AE60" s="230"/>
      <c r="AF60" s="233"/>
      <c r="AG60" s="232"/>
      <c r="AH60" s="230"/>
      <c r="AI60" s="233"/>
      <c r="AJ60" s="232"/>
      <c r="AK60" s="230"/>
      <c r="AL60" s="233"/>
      <c r="AM60" s="232"/>
      <c r="AN60" s="230"/>
      <c r="AO60" s="233"/>
      <c r="AP60" s="232"/>
      <c r="AQ60" s="230"/>
      <c r="AR60" s="233"/>
      <c r="AS60" s="232"/>
      <c r="AT60" s="230"/>
      <c r="AU60" s="233"/>
      <c r="AV60" s="232"/>
      <c r="AW60" s="230"/>
      <c r="AX60" s="233"/>
      <c r="AY60" s="232"/>
      <c r="AZ60" s="230"/>
      <c r="BA60" s="233"/>
      <c r="BB60" s="232"/>
      <c r="BC60" s="230"/>
      <c r="BD60" s="233"/>
      <c r="BE60" s="232"/>
      <c r="BF60" s="230"/>
      <c r="BG60" s="233"/>
      <c r="BH60" s="232"/>
      <c r="BI60" s="230"/>
      <c r="BJ60" s="233"/>
      <c r="BK60" s="232"/>
      <c r="BL60" s="230"/>
      <c r="BM60" s="233"/>
      <c r="BN60" s="232"/>
      <c r="BO60" s="230"/>
      <c r="BP60" s="233"/>
      <c r="BQ60" s="232"/>
      <c r="BR60" s="230"/>
      <c r="BS60" s="233"/>
      <c r="BT60" s="232"/>
      <c r="BU60" s="230"/>
      <c r="BV60" s="233"/>
      <c r="BW60" s="232"/>
      <c r="BX60" s="230"/>
      <c r="BY60" s="233"/>
    </row>
    <row r="61" spans="3:77" ht="13.5" customHeight="1" x14ac:dyDescent="0.2">
      <c r="C61" s="232"/>
      <c r="D61" s="230"/>
      <c r="E61" s="230"/>
      <c r="F61" s="232"/>
      <c r="G61" s="230"/>
      <c r="H61" s="233"/>
      <c r="I61" s="230"/>
      <c r="J61" s="230"/>
      <c r="K61" s="230"/>
      <c r="L61" s="232"/>
      <c r="M61" s="230"/>
      <c r="N61" s="233"/>
      <c r="O61" s="232"/>
      <c r="P61" s="230"/>
      <c r="Q61" s="233"/>
      <c r="R61" s="232"/>
      <c r="S61" s="230"/>
      <c r="T61" s="233"/>
      <c r="U61" s="232"/>
      <c r="V61" s="230"/>
      <c r="W61" s="233"/>
      <c r="X61" s="232"/>
      <c r="Y61" s="230"/>
      <c r="Z61" s="233"/>
      <c r="AA61" s="232"/>
      <c r="AB61" s="230"/>
      <c r="AC61" s="233"/>
      <c r="AD61" s="232"/>
      <c r="AE61" s="230"/>
      <c r="AF61" s="233"/>
      <c r="AG61" s="232"/>
      <c r="AH61" s="230"/>
      <c r="AI61" s="233"/>
      <c r="AJ61" s="232"/>
      <c r="AK61" s="230"/>
      <c r="AL61" s="233"/>
      <c r="AM61" s="232"/>
      <c r="AN61" s="230"/>
      <c r="AO61" s="233"/>
      <c r="AP61" s="232"/>
      <c r="AQ61" s="230"/>
      <c r="AR61" s="233"/>
      <c r="AS61" s="232"/>
      <c r="AT61" s="230"/>
      <c r="AU61" s="233"/>
      <c r="AV61" s="232"/>
      <c r="AW61" s="230"/>
      <c r="AX61" s="233"/>
      <c r="AY61" s="232"/>
      <c r="AZ61" s="230"/>
      <c r="BA61" s="233"/>
      <c r="BB61" s="232"/>
      <c r="BC61" s="230"/>
      <c r="BD61" s="233"/>
      <c r="BE61" s="232"/>
      <c r="BF61" s="230"/>
      <c r="BG61" s="233"/>
      <c r="BH61" s="232"/>
      <c r="BI61" s="230"/>
      <c r="BJ61" s="233"/>
      <c r="BK61" s="232"/>
      <c r="BL61" s="230"/>
      <c r="BM61" s="233"/>
      <c r="BN61" s="232"/>
      <c r="BO61" s="230"/>
      <c r="BP61" s="233"/>
      <c r="BQ61" s="232"/>
      <c r="BR61" s="230"/>
      <c r="BS61" s="233"/>
      <c r="BT61" s="232"/>
      <c r="BU61" s="230"/>
      <c r="BV61" s="233"/>
      <c r="BW61" s="232"/>
      <c r="BX61" s="230"/>
      <c r="BY61" s="233"/>
    </row>
    <row r="62" spans="3:77" ht="13.5" customHeight="1" x14ac:dyDescent="0.2">
      <c r="C62" s="232"/>
      <c r="D62" s="230"/>
      <c r="E62" s="230"/>
      <c r="F62" s="232"/>
      <c r="G62" s="230"/>
      <c r="H62" s="233"/>
      <c r="I62" s="230"/>
      <c r="J62" s="230"/>
      <c r="K62" s="230"/>
      <c r="L62" s="232"/>
      <c r="M62" s="230"/>
      <c r="N62" s="233"/>
      <c r="O62" s="232"/>
      <c r="P62" s="230"/>
      <c r="Q62" s="233"/>
      <c r="R62" s="232"/>
      <c r="S62" s="230"/>
      <c r="T62" s="233"/>
      <c r="U62" s="232"/>
      <c r="V62" s="230"/>
      <c r="W62" s="233"/>
      <c r="X62" s="232"/>
      <c r="Y62" s="230"/>
      <c r="Z62" s="233"/>
      <c r="AA62" s="232"/>
      <c r="AB62" s="230"/>
      <c r="AC62" s="233"/>
      <c r="AD62" s="232"/>
      <c r="AE62" s="230"/>
      <c r="AF62" s="233"/>
      <c r="AG62" s="232"/>
      <c r="AH62" s="230"/>
      <c r="AI62" s="233"/>
      <c r="AJ62" s="232"/>
      <c r="AK62" s="230"/>
      <c r="AL62" s="233"/>
      <c r="AM62" s="232"/>
      <c r="AN62" s="230"/>
      <c r="AO62" s="233"/>
      <c r="AP62" s="232"/>
      <c r="AQ62" s="230"/>
      <c r="AR62" s="233"/>
      <c r="AS62" s="232"/>
      <c r="AT62" s="230"/>
      <c r="AU62" s="233"/>
      <c r="AV62" s="232"/>
      <c r="AW62" s="230"/>
      <c r="AX62" s="233"/>
      <c r="AY62" s="232"/>
      <c r="AZ62" s="230"/>
      <c r="BA62" s="233"/>
      <c r="BB62" s="232"/>
      <c r="BC62" s="230"/>
      <c r="BD62" s="233"/>
      <c r="BE62" s="232"/>
      <c r="BF62" s="230"/>
      <c r="BG62" s="233"/>
      <c r="BH62" s="232"/>
      <c r="BI62" s="230"/>
      <c r="BJ62" s="233"/>
      <c r="BK62" s="232"/>
      <c r="BL62" s="230"/>
      <c r="BM62" s="233"/>
      <c r="BN62" s="232"/>
      <c r="BO62" s="230"/>
      <c r="BP62" s="233"/>
      <c r="BQ62" s="232"/>
      <c r="BR62" s="230"/>
      <c r="BS62" s="233"/>
      <c r="BT62" s="232"/>
      <c r="BU62" s="230"/>
      <c r="BV62" s="233"/>
      <c r="BW62" s="232"/>
      <c r="BX62" s="230"/>
      <c r="BY62" s="233"/>
    </row>
    <row r="63" spans="3:77" ht="13.5" customHeight="1" x14ac:dyDescent="0.2">
      <c r="C63" s="232"/>
      <c r="D63" s="230"/>
      <c r="E63" s="230"/>
      <c r="F63" s="232"/>
      <c r="G63" s="230"/>
      <c r="H63" s="233"/>
      <c r="I63" s="230"/>
      <c r="J63" s="230"/>
      <c r="K63" s="230"/>
      <c r="L63" s="232"/>
      <c r="M63" s="230"/>
      <c r="N63" s="233"/>
      <c r="O63" s="232"/>
      <c r="P63" s="230"/>
      <c r="Q63" s="233"/>
      <c r="R63" s="232"/>
      <c r="S63" s="230"/>
      <c r="T63" s="233"/>
      <c r="U63" s="232"/>
      <c r="V63" s="230"/>
      <c r="W63" s="233"/>
      <c r="X63" s="232"/>
      <c r="Y63" s="230"/>
      <c r="Z63" s="233"/>
      <c r="AA63" s="232"/>
      <c r="AB63" s="230"/>
      <c r="AC63" s="233"/>
      <c r="AD63" s="232"/>
      <c r="AE63" s="230"/>
      <c r="AF63" s="233"/>
      <c r="AG63" s="232"/>
      <c r="AH63" s="230"/>
      <c r="AI63" s="233"/>
      <c r="AJ63" s="232"/>
      <c r="AK63" s="230"/>
      <c r="AL63" s="233"/>
      <c r="AM63" s="232"/>
      <c r="AN63" s="230"/>
      <c r="AO63" s="233"/>
      <c r="AP63" s="232"/>
      <c r="AQ63" s="230"/>
      <c r="AR63" s="233"/>
      <c r="AS63" s="232"/>
      <c r="AT63" s="230"/>
      <c r="AU63" s="233"/>
      <c r="AV63" s="232"/>
      <c r="AW63" s="230"/>
      <c r="AX63" s="233"/>
      <c r="AY63" s="232"/>
      <c r="AZ63" s="230"/>
      <c r="BA63" s="233"/>
      <c r="BB63" s="232"/>
      <c r="BC63" s="230"/>
      <c r="BD63" s="233"/>
      <c r="BE63" s="232"/>
      <c r="BF63" s="230"/>
      <c r="BG63" s="233"/>
      <c r="BH63" s="232"/>
      <c r="BI63" s="230"/>
      <c r="BJ63" s="233"/>
      <c r="BK63" s="232"/>
      <c r="BL63" s="230"/>
      <c r="BM63" s="233"/>
      <c r="BN63" s="232"/>
      <c r="BO63" s="230"/>
      <c r="BP63" s="233"/>
      <c r="BQ63" s="232"/>
      <c r="BR63" s="230"/>
      <c r="BS63" s="233"/>
      <c r="BT63" s="232"/>
      <c r="BU63" s="230"/>
      <c r="BV63" s="233"/>
      <c r="BW63" s="232"/>
      <c r="BX63" s="230"/>
      <c r="BY63" s="233"/>
    </row>
    <row r="64" spans="3:77" ht="13.5" customHeight="1" x14ac:dyDescent="0.2">
      <c r="C64" s="232"/>
      <c r="D64" s="230"/>
      <c r="E64" s="230"/>
      <c r="F64" s="232"/>
      <c r="G64" s="230"/>
      <c r="H64" s="233"/>
      <c r="I64" s="230"/>
      <c r="J64" s="230"/>
      <c r="K64" s="230"/>
      <c r="L64" s="232"/>
      <c r="M64" s="230"/>
      <c r="N64" s="233"/>
      <c r="O64" s="232"/>
      <c r="P64" s="230"/>
      <c r="Q64" s="233"/>
      <c r="R64" s="232"/>
      <c r="S64" s="230"/>
      <c r="T64" s="233"/>
      <c r="U64" s="232"/>
      <c r="V64" s="230"/>
      <c r="W64" s="233"/>
      <c r="X64" s="232"/>
      <c r="Y64" s="230"/>
      <c r="Z64" s="233"/>
      <c r="AA64" s="232"/>
      <c r="AB64" s="230"/>
      <c r="AC64" s="233"/>
      <c r="AD64" s="232"/>
      <c r="AE64" s="230"/>
      <c r="AF64" s="233"/>
      <c r="AG64" s="232"/>
      <c r="AH64" s="230"/>
      <c r="AI64" s="233"/>
      <c r="AJ64" s="232"/>
      <c r="AK64" s="230"/>
      <c r="AL64" s="233"/>
      <c r="AM64" s="232"/>
      <c r="AN64" s="230"/>
      <c r="AO64" s="233"/>
      <c r="AP64" s="232"/>
      <c r="AQ64" s="230"/>
      <c r="AR64" s="233"/>
      <c r="AS64" s="232"/>
      <c r="AT64" s="230"/>
      <c r="AU64" s="233"/>
      <c r="AV64" s="232"/>
      <c r="AW64" s="230"/>
      <c r="AX64" s="233"/>
      <c r="AY64" s="232"/>
      <c r="AZ64" s="230"/>
      <c r="BA64" s="233"/>
      <c r="BB64" s="232"/>
      <c r="BC64" s="230"/>
      <c r="BD64" s="233"/>
      <c r="BE64" s="232"/>
      <c r="BF64" s="230"/>
      <c r="BG64" s="233"/>
      <c r="BH64" s="232"/>
      <c r="BI64" s="230"/>
      <c r="BJ64" s="233"/>
      <c r="BK64" s="232"/>
      <c r="BL64" s="230"/>
      <c r="BM64" s="233"/>
      <c r="BN64" s="232"/>
      <c r="BO64" s="230"/>
      <c r="BP64" s="233"/>
      <c r="BQ64" s="232"/>
      <c r="BR64" s="230"/>
      <c r="BS64" s="233"/>
      <c r="BT64" s="232"/>
      <c r="BU64" s="230"/>
      <c r="BV64" s="233"/>
      <c r="BW64" s="232"/>
      <c r="BX64" s="230"/>
      <c r="BY64" s="233"/>
    </row>
    <row r="65" spans="3:77" ht="13.5" customHeight="1" x14ac:dyDescent="0.2">
      <c r="C65" s="232"/>
      <c r="D65" s="230"/>
      <c r="E65" s="230"/>
      <c r="F65" s="232"/>
      <c r="G65" s="230"/>
      <c r="H65" s="233"/>
      <c r="I65" s="230"/>
      <c r="J65" s="230"/>
      <c r="K65" s="230"/>
      <c r="L65" s="232"/>
      <c r="M65" s="230"/>
      <c r="N65" s="233"/>
      <c r="O65" s="232"/>
      <c r="P65" s="230"/>
      <c r="Q65" s="233"/>
      <c r="R65" s="232"/>
      <c r="S65" s="230"/>
      <c r="T65" s="233"/>
      <c r="U65" s="232"/>
      <c r="V65" s="230"/>
      <c r="W65" s="233"/>
      <c r="X65" s="232"/>
      <c r="Y65" s="230"/>
      <c r="Z65" s="233"/>
      <c r="AA65" s="232"/>
      <c r="AB65" s="230"/>
      <c r="AC65" s="233"/>
      <c r="AD65" s="232"/>
      <c r="AE65" s="230"/>
      <c r="AF65" s="233"/>
      <c r="AG65" s="232"/>
      <c r="AH65" s="230"/>
      <c r="AI65" s="233"/>
      <c r="AJ65" s="232"/>
      <c r="AK65" s="230"/>
      <c r="AL65" s="233"/>
      <c r="AM65" s="232"/>
      <c r="AN65" s="230"/>
      <c r="AO65" s="233"/>
      <c r="AP65" s="232"/>
      <c r="AQ65" s="230"/>
      <c r="AR65" s="233"/>
      <c r="AS65" s="232"/>
      <c r="AT65" s="230"/>
      <c r="AU65" s="233"/>
      <c r="AV65" s="232"/>
      <c r="AW65" s="230"/>
      <c r="AX65" s="233"/>
      <c r="AY65" s="232"/>
      <c r="AZ65" s="230"/>
      <c r="BA65" s="233"/>
      <c r="BB65" s="232"/>
      <c r="BC65" s="230"/>
      <c r="BD65" s="233"/>
      <c r="BE65" s="232"/>
      <c r="BF65" s="230"/>
      <c r="BG65" s="233"/>
      <c r="BH65" s="232"/>
      <c r="BI65" s="230"/>
      <c r="BJ65" s="233"/>
      <c r="BK65" s="232"/>
      <c r="BL65" s="230"/>
      <c r="BM65" s="233"/>
      <c r="BN65" s="232"/>
      <c r="BO65" s="230"/>
      <c r="BP65" s="233"/>
      <c r="BQ65" s="232"/>
      <c r="BR65" s="230"/>
      <c r="BS65" s="233"/>
      <c r="BT65" s="232"/>
      <c r="BU65" s="230"/>
      <c r="BV65" s="233"/>
      <c r="BW65" s="232"/>
      <c r="BX65" s="230"/>
      <c r="BY65" s="233"/>
    </row>
    <row r="66" spans="3:77" ht="13.5" customHeight="1" x14ac:dyDescent="0.2">
      <c r="C66" s="232"/>
      <c r="D66" s="230"/>
      <c r="E66" s="230"/>
      <c r="F66" s="232"/>
      <c r="G66" s="230"/>
      <c r="H66" s="233"/>
      <c r="I66" s="230"/>
      <c r="J66" s="230"/>
      <c r="K66" s="230"/>
      <c r="L66" s="232"/>
      <c r="M66" s="230"/>
      <c r="N66" s="233"/>
      <c r="O66" s="232"/>
      <c r="P66" s="230"/>
      <c r="Q66" s="233"/>
      <c r="R66" s="232"/>
      <c r="S66" s="230"/>
      <c r="T66" s="233"/>
      <c r="U66" s="232"/>
      <c r="V66" s="230"/>
      <c r="W66" s="233"/>
      <c r="X66" s="232"/>
      <c r="Y66" s="230"/>
      <c r="Z66" s="233"/>
      <c r="AA66" s="232"/>
      <c r="AB66" s="230"/>
      <c r="AC66" s="233"/>
      <c r="AD66" s="232"/>
      <c r="AE66" s="230"/>
      <c r="AF66" s="233"/>
      <c r="AG66" s="232"/>
      <c r="AH66" s="230"/>
      <c r="AI66" s="233"/>
      <c r="AJ66" s="232"/>
      <c r="AK66" s="230"/>
      <c r="AL66" s="233"/>
      <c r="AM66" s="232"/>
      <c r="AN66" s="230"/>
      <c r="AO66" s="233"/>
      <c r="AP66" s="232"/>
      <c r="AQ66" s="230"/>
      <c r="AR66" s="233"/>
      <c r="AS66" s="232"/>
      <c r="AT66" s="230"/>
      <c r="AU66" s="233"/>
      <c r="AV66" s="232"/>
      <c r="AW66" s="230"/>
      <c r="AX66" s="233"/>
      <c r="AY66" s="232"/>
      <c r="AZ66" s="230"/>
      <c r="BA66" s="233"/>
      <c r="BB66" s="232"/>
      <c r="BC66" s="230"/>
      <c r="BD66" s="233"/>
      <c r="BE66" s="232"/>
      <c r="BF66" s="230"/>
      <c r="BG66" s="233"/>
      <c r="BH66" s="232"/>
      <c r="BI66" s="230"/>
      <c r="BJ66" s="233"/>
      <c r="BK66" s="232"/>
      <c r="BL66" s="230"/>
      <c r="BM66" s="233"/>
      <c r="BN66" s="232"/>
      <c r="BO66" s="230"/>
      <c r="BP66" s="233"/>
      <c r="BQ66" s="232"/>
      <c r="BR66" s="230"/>
      <c r="BS66" s="233"/>
      <c r="BT66" s="232"/>
      <c r="BU66" s="230"/>
      <c r="BV66" s="233"/>
      <c r="BW66" s="232"/>
      <c r="BX66" s="230"/>
      <c r="BY66" s="233"/>
    </row>
    <row r="67" spans="3:77" ht="13.5" customHeight="1" x14ac:dyDescent="0.2">
      <c r="C67" s="232"/>
      <c r="D67" s="230"/>
      <c r="E67" s="230"/>
      <c r="F67" s="232"/>
      <c r="G67" s="230"/>
      <c r="H67" s="233"/>
      <c r="I67" s="230"/>
      <c r="J67" s="230"/>
      <c r="K67" s="230"/>
      <c r="L67" s="232"/>
      <c r="M67" s="230"/>
      <c r="N67" s="233"/>
      <c r="O67" s="232"/>
      <c r="P67" s="230"/>
      <c r="Q67" s="233"/>
      <c r="R67" s="232"/>
      <c r="S67" s="230"/>
      <c r="T67" s="233"/>
      <c r="U67" s="232"/>
      <c r="V67" s="230"/>
      <c r="W67" s="233"/>
      <c r="X67" s="232"/>
      <c r="Y67" s="230"/>
      <c r="Z67" s="233"/>
      <c r="AA67" s="232"/>
      <c r="AB67" s="230"/>
      <c r="AC67" s="233"/>
      <c r="AD67" s="232"/>
      <c r="AE67" s="230"/>
      <c r="AF67" s="233"/>
      <c r="AG67" s="232"/>
      <c r="AH67" s="230"/>
      <c r="AI67" s="233"/>
      <c r="AJ67" s="232"/>
      <c r="AK67" s="230"/>
      <c r="AL67" s="233"/>
      <c r="AM67" s="232"/>
      <c r="AN67" s="230"/>
      <c r="AO67" s="233"/>
      <c r="AP67" s="232"/>
      <c r="AQ67" s="230"/>
      <c r="AR67" s="233"/>
      <c r="AS67" s="232"/>
      <c r="AT67" s="230"/>
      <c r="AU67" s="233"/>
      <c r="AV67" s="232"/>
      <c r="AW67" s="230"/>
      <c r="AX67" s="233"/>
      <c r="AY67" s="232"/>
      <c r="AZ67" s="230"/>
      <c r="BA67" s="233"/>
      <c r="BB67" s="232"/>
      <c r="BC67" s="230"/>
      <c r="BD67" s="233"/>
      <c r="BE67" s="232"/>
      <c r="BF67" s="230"/>
      <c r="BG67" s="233"/>
      <c r="BH67" s="232"/>
      <c r="BI67" s="230"/>
      <c r="BJ67" s="233"/>
      <c r="BK67" s="232"/>
      <c r="BL67" s="230"/>
      <c r="BM67" s="233"/>
      <c r="BN67" s="232"/>
      <c r="BO67" s="230"/>
      <c r="BP67" s="233"/>
      <c r="BQ67" s="232"/>
      <c r="BR67" s="230"/>
      <c r="BS67" s="233"/>
      <c r="BT67" s="232"/>
      <c r="BU67" s="230"/>
      <c r="BV67" s="233"/>
      <c r="BW67" s="232"/>
      <c r="BX67" s="230"/>
      <c r="BY67" s="233"/>
    </row>
    <row r="68" spans="3:77" ht="13.5" customHeight="1" x14ac:dyDescent="0.2">
      <c r="C68" s="232"/>
      <c r="D68" s="230"/>
      <c r="E68" s="230"/>
      <c r="F68" s="232"/>
      <c r="G68" s="230"/>
      <c r="H68" s="233"/>
      <c r="I68" s="230"/>
      <c r="J68" s="230"/>
      <c r="K68" s="230"/>
      <c r="L68" s="232"/>
      <c r="M68" s="230"/>
      <c r="N68" s="233"/>
      <c r="O68" s="232"/>
      <c r="P68" s="230"/>
      <c r="Q68" s="233"/>
      <c r="R68" s="232"/>
      <c r="S68" s="230"/>
      <c r="T68" s="233"/>
      <c r="U68" s="232"/>
      <c r="V68" s="230"/>
      <c r="W68" s="233"/>
      <c r="X68" s="232"/>
      <c r="Y68" s="230"/>
      <c r="Z68" s="233"/>
      <c r="AA68" s="232"/>
      <c r="AB68" s="230"/>
      <c r="AC68" s="233"/>
      <c r="AD68" s="232"/>
      <c r="AE68" s="230"/>
      <c r="AF68" s="233"/>
      <c r="AG68" s="232"/>
      <c r="AH68" s="230"/>
      <c r="AI68" s="233"/>
      <c r="AJ68" s="232"/>
      <c r="AK68" s="230"/>
      <c r="AL68" s="233"/>
      <c r="AM68" s="232"/>
      <c r="AN68" s="230"/>
      <c r="AO68" s="233"/>
      <c r="AP68" s="232"/>
      <c r="AQ68" s="230"/>
      <c r="AR68" s="233"/>
      <c r="AS68" s="232"/>
      <c r="AT68" s="230"/>
      <c r="AU68" s="233"/>
      <c r="AV68" s="232"/>
      <c r="AW68" s="230"/>
      <c r="AX68" s="233"/>
      <c r="AY68" s="232"/>
      <c r="AZ68" s="230"/>
      <c r="BA68" s="233"/>
      <c r="BB68" s="232"/>
      <c r="BC68" s="230"/>
      <c r="BD68" s="233"/>
      <c r="BE68" s="232"/>
      <c r="BF68" s="230"/>
      <c r="BG68" s="233"/>
      <c r="BH68" s="232"/>
      <c r="BI68" s="230"/>
      <c r="BJ68" s="233"/>
      <c r="BK68" s="232"/>
      <c r="BL68" s="230"/>
      <c r="BM68" s="233"/>
      <c r="BN68" s="232"/>
      <c r="BO68" s="230"/>
      <c r="BP68" s="233"/>
      <c r="BQ68" s="232"/>
      <c r="BR68" s="230"/>
      <c r="BS68" s="233"/>
      <c r="BT68" s="232"/>
      <c r="BU68" s="230"/>
      <c r="BV68" s="233"/>
      <c r="BW68" s="232"/>
      <c r="BX68" s="230"/>
      <c r="BY68" s="233"/>
    </row>
    <row r="69" spans="3:77" ht="13.5" customHeight="1" x14ac:dyDescent="0.2">
      <c r="C69" s="232"/>
      <c r="D69" s="230"/>
      <c r="E69" s="230"/>
      <c r="F69" s="232"/>
      <c r="G69" s="230"/>
      <c r="H69" s="233"/>
      <c r="I69" s="230"/>
      <c r="J69" s="230"/>
      <c r="K69" s="230"/>
      <c r="L69" s="232"/>
      <c r="M69" s="230"/>
      <c r="N69" s="233"/>
      <c r="O69" s="232"/>
      <c r="P69" s="230"/>
      <c r="Q69" s="233"/>
      <c r="R69" s="232"/>
      <c r="S69" s="230"/>
      <c r="T69" s="233"/>
      <c r="U69" s="232"/>
      <c r="V69" s="230"/>
      <c r="W69" s="233"/>
      <c r="X69" s="232"/>
      <c r="Y69" s="230"/>
      <c r="Z69" s="233"/>
      <c r="AA69" s="232"/>
      <c r="AB69" s="230"/>
      <c r="AC69" s="233"/>
      <c r="AD69" s="232"/>
      <c r="AE69" s="230"/>
      <c r="AF69" s="233"/>
      <c r="AG69" s="232"/>
      <c r="AH69" s="230"/>
      <c r="AI69" s="233"/>
      <c r="AJ69" s="232"/>
      <c r="AK69" s="230"/>
      <c r="AL69" s="233"/>
      <c r="AM69" s="232"/>
      <c r="AN69" s="230"/>
      <c r="AO69" s="233"/>
      <c r="AP69" s="232"/>
      <c r="AQ69" s="230"/>
      <c r="AR69" s="233"/>
      <c r="AS69" s="232"/>
      <c r="AT69" s="230"/>
      <c r="AU69" s="233"/>
      <c r="AV69" s="232"/>
      <c r="AW69" s="230"/>
      <c r="AX69" s="233"/>
      <c r="AY69" s="232"/>
      <c r="AZ69" s="230"/>
      <c r="BA69" s="233"/>
      <c r="BB69" s="232"/>
      <c r="BC69" s="230"/>
      <c r="BD69" s="233"/>
      <c r="BE69" s="232"/>
      <c r="BF69" s="230"/>
      <c r="BG69" s="233"/>
      <c r="BH69" s="232"/>
      <c r="BI69" s="230"/>
      <c r="BJ69" s="233"/>
      <c r="BK69" s="232"/>
      <c r="BL69" s="230"/>
      <c r="BM69" s="233"/>
      <c r="BN69" s="232"/>
      <c r="BO69" s="230"/>
      <c r="BP69" s="233"/>
      <c r="BQ69" s="232"/>
      <c r="BR69" s="230"/>
      <c r="BS69" s="233"/>
      <c r="BT69" s="232"/>
      <c r="BU69" s="230"/>
      <c r="BV69" s="233"/>
      <c r="BW69" s="232"/>
      <c r="BX69" s="230"/>
      <c r="BY69" s="233"/>
    </row>
    <row r="70" spans="3:77" ht="13.5" customHeight="1" x14ac:dyDescent="0.2">
      <c r="C70" s="232"/>
      <c r="D70" s="230"/>
      <c r="E70" s="230"/>
      <c r="F70" s="232"/>
      <c r="G70" s="230"/>
      <c r="H70" s="233"/>
      <c r="I70" s="230"/>
      <c r="J70" s="230"/>
      <c r="K70" s="230"/>
      <c r="L70" s="232"/>
      <c r="M70" s="230"/>
      <c r="N70" s="233"/>
      <c r="O70" s="232"/>
      <c r="P70" s="230"/>
      <c r="Q70" s="233"/>
      <c r="R70" s="232"/>
      <c r="S70" s="230"/>
      <c r="T70" s="233"/>
      <c r="U70" s="232"/>
      <c r="V70" s="230"/>
      <c r="W70" s="233"/>
      <c r="X70" s="232"/>
      <c r="Y70" s="230"/>
      <c r="Z70" s="233"/>
      <c r="AA70" s="232"/>
      <c r="AB70" s="230"/>
      <c r="AC70" s="233"/>
      <c r="AD70" s="232"/>
      <c r="AE70" s="230"/>
      <c r="AF70" s="233"/>
      <c r="AG70" s="232"/>
      <c r="AH70" s="230"/>
      <c r="AI70" s="233"/>
      <c r="AJ70" s="232"/>
      <c r="AK70" s="230"/>
      <c r="AL70" s="233"/>
      <c r="AM70" s="232"/>
      <c r="AN70" s="230"/>
      <c r="AO70" s="233"/>
      <c r="AP70" s="232"/>
      <c r="AQ70" s="230"/>
      <c r="AR70" s="233"/>
      <c r="AS70" s="232"/>
      <c r="AT70" s="230"/>
      <c r="AU70" s="233"/>
      <c r="AV70" s="232"/>
      <c r="AW70" s="230"/>
      <c r="AX70" s="233"/>
      <c r="AY70" s="232"/>
      <c r="AZ70" s="230"/>
      <c r="BA70" s="233"/>
      <c r="BB70" s="232"/>
      <c r="BC70" s="230"/>
      <c r="BD70" s="233"/>
      <c r="BE70" s="232"/>
      <c r="BF70" s="230"/>
      <c r="BG70" s="233"/>
      <c r="BH70" s="232"/>
      <c r="BI70" s="230"/>
      <c r="BJ70" s="233"/>
      <c r="BK70" s="232"/>
      <c r="BL70" s="230"/>
      <c r="BM70" s="233"/>
      <c r="BN70" s="232"/>
      <c r="BO70" s="230"/>
      <c r="BP70" s="233"/>
      <c r="BQ70" s="232"/>
      <c r="BR70" s="230"/>
      <c r="BS70" s="233"/>
      <c r="BT70" s="232"/>
      <c r="BU70" s="230"/>
      <c r="BV70" s="233"/>
      <c r="BW70" s="232"/>
      <c r="BX70" s="230"/>
      <c r="BY70" s="233"/>
    </row>
    <row r="71" spans="3:77" ht="13.5" customHeight="1" x14ac:dyDescent="0.2">
      <c r="C71" s="232"/>
      <c r="D71" s="230"/>
      <c r="E71" s="230"/>
      <c r="F71" s="232"/>
      <c r="G71" s="230"/>
      <c r="H71" s="233"/>
      <c r="I71" s="230"/>
      <c r="J71" s="230"/>
      <c r="K71" s="230"/>
      <c r="L71" s="232"/>
      <c r="M71" s="230"/>
      <c r="N71" s="233"/>
      <c r="O71" s="232"/>
      <c r="P71" s="230"/>
      <c r="Q71" s="233"/>
      <c r="R71" s="232"/>
      <c r="S71" s="230"/>
      <c r="T71" s="233"/>
      <c r="U71" s="232"/>
      <c r="V71" s="230"/>
      <c r="W71" s="233"/>
      <c r="X71" s="232"/>
      <c r="Y71" s="230"/>
      <c r="Z71" s="233"/>
      <c r="AA71" s="232"/>
      <c r="AB71" s="230"/>
      <c r="AC71" s="233"/>
      <c r="AD71" s="232"/>
      <c r="AE71" s="230"/>
      <c r="AF71" s="233"/>
      <c r="AG71" s="232"/>
      <c r="AH71" s="230"/>
      <c r="AI71" s="233"/>
      <c r="AJ71" s="232"/>
      <c r="AK71" s="230"/>
      <c r="AL71" s="233"/>
      <c r="AM71" s="232"/>
      <c r="AN71" s="230"/>
      <c r="AO71" s="233"/>
      <c r="AP71" s="232"/>
      <c r="AQ71" s="230"/>
      <c r="AR71" s="233"/>
      <c r="AS71" s="232"/>
      <c r="AT71" s="230"/>
      <c r="AU71" s="233"/>
      <c r="AV71" s="232"/>
      <c r="AW71" s="230"/>
      <c r="AX71" s="233"/>
      <c r="AY71" s="232"/>
      <c r="AZ71" s="230"/>
      <c r="BA71" s="233"/>
      <c r="BB71" s="232"/>
      <c r="BC71" s="230"/>
      <c r="BD71" s="233"/>
      <c r="BE71" s="232"/>
      <c r="BF71" s="230"/>
      <c r="BG71" s="233"/>
      <c r="BH71" s="232"/>
      <c r="BI71" s="230"/>
      <c r="BJ71" s="233"/>
      <c r="BK71" s="232"/>
      <c r="BL71" s="230"/>
      <c r="BM71" s="233"/>
      <c r="BN71" s="232"/>
      <c r="BO71" s="230"/>
      <c r="BP71" s="233"/>
      <c r="BQ71" s="232"/>
      <c r="BR71" s="230"/>
      <c r="BS71" s="233"/>
      <c r="BT71" s="232"/>
      <c r="BU71" s="230"/>
      <c r="BV71" s="233"/>
      <c r="BW71" s="232"/>
      <c r="BX71" s="230"/>
      <c r="BY71" s="233"/>
    </row>
    <row r="72" spans="3:77" ht="13.5" customHeight="1" x14ac:dyDescent="0.2">
      <c r="C72" s="232"/>
      <c r="D72" s="230"/>
      <c r="E72" s="230"/>
      <c r="F72" s="232"/>
      <c r="G72" s="230"/>
      <c r="H72" s="233"/>
      <c r="I72" s="230"/>
      <c r="J72" s="230"/>
      <c r="K72" s="230"/>
      <c r="L72" s="232"/>
      <c r="M72" s="230"/>
      <c r="N72" s="233"/>
      <c r="O72" s="232"/>
      <c r="P72" s="230"/>
      <c r="Q72" s="233"/>
      <c r="R72" s="232"/>
      <c r="S72" s="230"/>
      <c r="T72" s="233"/>
      <c r="U72" s="232"/>
      <c r="V72" s="230"/>
      <c r="W72" s="233"/>
      <c r="X72" s="232"/>
      <c r="Y72" s="230"/>
      <c r="Z72" s="233"/>
      <c r="AA72" s="232"/>
      <c r="AB72" s="230"/>
      <c r="AC72" s="233"/>
      <c r="AD72" s="232"/>
      <c r="AE72" s="230"/>
      <c r="AF72" s="233"/>
      <c r="AG72" s="232"/>
      <c r="AH72" s="230"/>
      <c r="AI72" s="233"/>
      <c r="AJ72" s="232"/>
      <c r="AK72" s="230"/>
      <c r="AL72" s="233"/>
      <c r="AM72" s="232"/>
      <c r="AN72" s="230"/>
      <c r="AO72" s="233"/>
      <c r="AP72" s="232"/>
      <c r="AQ72" s="230"/>
      <c r="AR72" s="233"/>
      <c r="AS72" s="232"/>
      <c r="AT72" s="230"/>
      <c r="AU72" s="233"/>
      <c r="AV72" s="232"/>
      <c r="AW72" s="230"/>
      <c r="AX72" s="233"/>
      <c r="AY72" s="232"/>
      <c r="AZ72" s="230"/>
      <c r="BA72" s="233"/>
      <c r="BB72" s="232"/>
      <c r="BC72" s="230"/>
      <c r="BD72" s="233"/>
      <c r="BE72" s="232"/>
      <c r="BF72" s="230"/>
      <c r="BG72" s="233"/>
      <c r="BH72" s="232"/>
      <c r="BI72" s="230"/>
      <c r="BJ72" s="233"/>
      <c r="BK72" s="232"/>
      <c r="BL72" s="230"/>
      <c r="BM72" s="233"/>
      <c r="BN72" s="232"/>
      <c r="BO72" s="230"/>
      <c r="BP72" s="233"/>
      <c r="BQ72" s="232"/>
      <c r="BR72" s="230"/>
      <c r="BS72" s="233"/>
      <c r="BT72" s="232"/>
      <c r="BU72" s="230"/>
      <c r="BV72" s="233"/>
      <c r="BW72" s="232"/>
      <c r="BX72" s="230"/>
      <c r="BY72" s="233"/>
    </row>
    <row r="73" spans="3:77" ht="13.5" customHeight="1" x14ac:dyDescent="0.2">
      <c r="C73" s="232"/>
      <c r="D73" s="230"/>
      <c r="E73" s="230"/>
      <c r="F73" s="232"/>
      <c r="G73" s="230"/>
      <c r="H73" s="233"/>
      <c r="I73" s="230"/>
      <c r="J73" s="230"/>
      <c r="K73" s="230"/>
      <c r="L73" s="232"/>
      <c r="M73" s="230"/>
      <c r="N73" s="233"/>
      <c r="O73" s="232"/>
      <c r="P73" s="230"/>
      <c r="Q73" s="233"/>
      <c r="R73" s="232"/>
      <c r="S73" s="230"/>
      <c r="T73" s="233"/>
      <c r="U73" s="232"/>
      <c r="V73" s="230"/>
      <c r="W73" s="233"/>
      <c r="X73" s="232"/>
      <c r="Y73" s="230"/>
      <c r="Z73" s="233"/>
      <c r="AA73" s="232"/>
      <c r="AB73" s="230"/>
      <c r="AC73" s="233"/>
      <c r="AD73" s="232"/>
      <c r="AE73" s="230"/>
      <c r="AF73" s="233"/>
      <c r="AG73" s="232"/>
      <c r="AH73" s="230"/>
      <c r="AI73" s="233"/>
      <c r="AJ73" s="232"/>
      <c r="AK73" s="230"/>
      <c r="AL73" s="233"/>
      <c r="AM73" s="232"/>
      <c r="AN73" s="230"/>
      <c r="AO73" s="233"/>
      <c r="AP73" s="232"/>
      <c r="AQ73" s="230"/>
      <c r="AR73" s="233"/>
      <c r="AS73" s="232"/>
      <c r="AT73" s="230"/>
      <c r="AU73" s="233"/>
      <c r="AV73" s="232"/>
      <c r="AW73" s="230"/>
      <c r="AX73" s="233"/>
      <c r="AY73" s="232"/>
      <c r="AZ73" s="230"/>
      <c r="BA73" s="233"/>
      <c r="BB73" s="232"/>
      <c r="BC73" s="230"/>
      <c r="BD73" s="233"/>
      <c r="BE73" s="232"/>
      <c r="BF73" s="230"/>
      <c r="BG73" s="233"/>
      <c r="BH73" s="232"/>
      <c r="BI73" s="230"/>
      <c r="BJ73" s="233"/>
      <c r="BK73" s="232"/>
      <c r="BL73" s="230"/>
      <c r="BM73" s="233"/>
      <c r="BN73" s="232"/>
      <c r="BO73" s="230"/>
      <c r="BP73" s="233"/>
      <c r="BQ73" s="232"/>
      <c r="BR73" s="230"/>
      <c r="BS73" s="233"/>
      <c r="BT73" s="232"/>
      <c r="BU73" s="230"/>
      <c r="BV73" s="233"/>
      <c r="BW73" s="232"/>
      <c r="BX73" s="230"/>
      <c r="BY73" s="233"/>
    </row>
    <row r="74" spans="3:77" ht="13.5" customHeight="1" x14ac:dyDescent="0.2">
      <c r="C74" s="232"/>
      <c r="D74" s="230"/>
      <c r="E74" s="230"/>
      <c r="F74" s="232"/>
      <c r="G74" s="230"/>
      <c r="H74" s="233"/>
      <c r="I74" s="230"/>
      <c r="J74" s="230"/>
      <c r="K74" s="230"/>
      <c r="L74" s="232"/>
      <c r="M74" s="230"/>
      <c r="N74" s="233"/>
      <c r="O74" s="232"/>
      <c r="P74" s="230"/>
      <c r="Q74" s="233"/>
      <c r="R74" s="232"/>
      <c r="S74" s="230"/>
      <c r="T74" s="233"/>
      <c r="U74" s="232"/>
      <c r="V74" s="230"/>
      <c r="W74" s="233"/>
      <c r="X74" s="232"/>
      <c r="Y74" s="230"/>
      <c r="Z74" s="233"/>
      <c r="AA74" s="232"/>
      <c r="AB74" s="230"/>
      <c r="AC74" s="233"/>
      <c r="AD74" s="232"/>
      <c r="AE74" s="230"/>
      <c r="AF74" s="233"/>
      <c r="AG74" s="232"/>
      <c r="AH74" s="230"/>
      <c r="AI74" s="233"/>
      <c r="AJ74" s="232"/>
      <c r="AK74" s="230"/>
      <c r="AL74" s="233"/>
      <c r="AM74" s="232"/>
      <c r="AN74" s="230"/>
      <c r="AO74" s="233"/>
      <c r="AP74" s="232"/>
      <c r="AQ74" s="230"/>
      <c r="AR74" s="233"/>
      <c r="AS74" s="232"/>
      <c r="AT74" s="230"/>
      <c r="AU74" s="233"/>
      <c r="AV74" s="232"/>
      <c r="AW74" s="230"/>
      <c r="AX74" s="233"/>
      <c r="AY74" s="232"/>
      <c r="AZ74" s="230"/>
      <c r="BA74" s="233"/>
      <c r="BB74" s="232"/>
      <c r="BC74" s="230"/>
      <c r="BD74" s="233"/>
      <c r="BE74" s="232"/>
      <c r="BF74" s="230"/>
      <c r="BG74" s="233"/>
      <c r="BH74" s="232"/>
      <c r="BI74" s="230"/>
      <c r="BJ74" s="233"/>
      <c r="BK74" s="232"/>
      <c r="BL74" s="230"/>
      <c r="BM74" s="233"/>
      <c r="BN74" s="232"/>
      <c r="BO74" s="230"/>
      <c r="BP74" s="233"/>
      <c r="BQ74" s="232"/>
      <c r="BR74" s="230"/>
      <c r="BS74" s="233"/>
      <c r="BT74" s="232"/>
      <c r="BU74" s="230"/>
      <c r="BV74" s="233"/>
      <c r="BW74" s="232"/>
      <c r="BX74" s="230"/>
      <c r="BY74" s="233"/>
    </row>
    <row r="75" spans="3:77" ht="13.5" customHeight="1" x14ac:dyDescent="0.2">
      <c r="C75" s="232"/>
      <c r="D75" s="230"/>
      <c r="E75" s="230"/>
      <c r="F75" s="232"/>
      <c r="G75" s="230"/>
      <c r="H75" s="233"/>
      <c r="I75" s="230"/>
      <c r="J75" s="230"/>
      <c r="K75" s="230"/>
      <c r="L75" s="232"/>
      <c r="M75" s="230"/>
      <c r="N75" s="233"/>
      <c r="O75" s="232"/>
      <c r="P75" s="230"/>
      <c r="Q75" s="233"/>
      <c r="R75" s="232"/>
      <c r="S75" s="230"/>
      <c r="T75" s="233"/>
      <c r="U75" s="232"/>
      <c r="V75" s="230"/>
      <c r="W75" s="233"/>
      <c r="X75" s="232"/>
      <c r="Y75" s="230"/>
      <c r="Z75" s="233"/>
      <c r="AA75" s="232"/>
      <c r="AB75" s="230"/>
      <c r="AC75" s="233"/>
      <c r="AD75" s="232"/>
      <c r="AE75" s="230"/>
      <c r="AF75" s="233"/>
      <c r="AG75" s="232"/>
      <c r="AH75" s="230"/>
      <c r="AI75" s="233"/>
      <c r="AJ75" s="232"/>
      <c r="AK75" s="230"/>
      <c r="AL75" s="233"/>
      <c r="AM75" s="232"/>
      <c r="AN75" s="230"/>
      <c r="AO75" s="233"/>
      <c r="AP75" s="232"/>
      <c r="AQ75" s="230"/>
      <c r="AR75" s="233"/>
      <c r="AS75" s="232"/>
      <c r="AT75" s="230"/>
      <c r="AU75" s="233"/>
      <c r="AV75" s="232"/>
      <c r="AW75" s="230"/>
      <c r="AX75" s="233"/>
      <c r="AY75" s="232"/>
      <c r="AZ75" s="230"/>
      <c r="BA75" s="233"/>
      <c r="BB75" s="232"/>
      <c r="BC75" s="230"/>
      <c r="BD75" s="233"/>
      <c r="BE75" s="232"/>
      <c r="BF75" s="230"/>
      <c r="BG75" s="233"/>
      <c r="BH75" s="232"/>
      <c r="BI75" s="230"/>
      <c r="BJ75" s="233"/>
      <c r="BK75" s="232"/>
      <c r="BL75" s="230"/>
      <c r="BM75" s="233"/>
      <c r="BN75" s="232"/>
      <c r="BO75" s="230"/>
      <c r="BP75" s="233"/>
      <c r="BQ75" s="232"/>
      <c r="BR75" s="230"/>
      <c r="BS75" s="233"/>
      <c r="BT75" s="232"/>
      <c r="BU75" s="230"/>
      <c r="BV75" s="233"/>
      <c r="BW75" s="232"/>
      <c r="BX75" s="230"/>
      <c r="BY75" s="233"/>
    </row>
    <row r="76" spans="3:77" ht="13.5" customHeight="1" x14ac:dyDescent="0.2">
      <c r="C76" s="232"/>
      <c r="D76" s="230"/>
      <c r="E76" s="230"/>
      <c r="F76" s="232"/>
      <c r="G76" s="230"/>
      <c r="H76" s="233"/>
      <c r="I76" s="230"/>
      <c r="J76" s="230"/>
      <c r="K76" s="230"/>
      <c r="L76" s="232"/>
      <c r="M76" s="230"/>
      <c r="N76" s="233"/>
      <c r="O76" s="232"/>
      <c r="P76" s="230"/>
      <c r="Q76" s="233"/>
      <c r="R76" s="232"/>
      <c r="S76" s="230"/>
      <c r="T76" s="233"/>
      <c r="U76" s="232"/>
      <c r="V76" s="230"/>
      <c r="W76" s="233"/>
      <c r="X76" s="232"/>
      <c r="Y76" s="230"/>
      <c r="Z76" s="233"/>
      <c r="AA76" s="232"/>
      <c r="AB76" s="230"/>
      <c r="AC76" s="233"/>
      <c r="AD76" s="232"/>
      <c r="AE76" s="230"/>
      <c r="AF76" s="233"/>
      <c r="AG76" s="232"/>
      <c r="AH76" s="230"/>
      <c r="AI76" s="233"/>
      <c r="AJ76" s="232"/>
      <c r="AK76" s="230"/>
      <c r="AL76" s="233"/>
      <c r="AM76" s="232"/>
      <c r="AN76" s="230"/>
      <c r="AO76" s="233"/>
      <c r="AP76" s="232"/>
      <c r="AQ76" s="230"/>
      <c r="AR76" s="233"/>
      <c r="AS76" s="232"/>
      <c r="AT76" s="230"/>
      <c r="AU76" s="233"/>
      <c r="AV76" s="232"/>
      <c r="AW76" s="230"/>
      <c r="AX76" s="233"/>
      <c r="AY76" s="232"/>
      <c r="AZ76" s="230"/>
      <c r="BA76" s="233"/>
      <c r="BB76" s="232"/>
      <c r="BC76" s="230"/>
      <c r="BD76" s="233"/>
      <c r="BE76" s="232"/>
      <c r="BF76" s="230"/>
      <c r="BG76" s="233"/>
      <c r="BH76" s="232"/>
      <c r="BI76" s="230"/>
      <c r="BJ76" s="233"/>
      <c r="BK76" s="232"/>
      <c r="BL76" s="230"/>
      <c r="BM76" s="233"/>
      <c r="BN76" s="232"/>
      <c r="BO76" s="230"/>
      <c r="BP76" s="233"/>
      <c r="BQ76" s="232"/>
      <c r="BR76" s="230"/>
      <c r="BS76" s="233"/>
      <c r="BT76" s="232"/>
      <c r="BU76" s="230"/>
      <c r="BV76" s="233"/>
      <c r="BW76" s="232"/>
      <c r="BX76" s="230"/>
      <c r="BY76" s="233"/>
    </row>
    <row r="77" spans="3:77" ht="13.5" customHeight="1" x14ac:dyDescent="0.2">
      <c r="C77" s="232"/>
      <c r="D77" s="230"/>
      <c r="E77" s="230"/>
      <c r="F77" s="232"/>
      <c r="G77" s="230"/>
      <c r="H77" s="233"/>
      <c r="I77" s="230"/>
      <c r="J77" s="230"/>
      <c r="K77" s="230"/>
      <c r="L77" s="232"/>
      <c r="M77" s="230"/>
      <c r="N77" s="233"/>
      <c r="O77" s="232"/>
      <c r="P77" s="230"/>
      <c r="Q77" s="233"/>
      <c r="R77" s="232"/>
      <c r="S77" s="230"/>
      <c r="T77" s="233"/>
      <c r="U77" s="232"/>
      <c r="V77" s="230"/>
      <c r="W77" s="233"/>
      <c r="X77" s="232"/>
      <c r="Y77" s="230"/>
      <c r="Z77" s="233"/>
      <c r="AA77" s="232"/>
      <c r="AB77" s="230"/>
      <c r="AC77" s="233"/>
      <c r="AD77" s="232"/>
      <c r="AE77" s="230"/>
      <c r="AF77" s="233"/>
      <c r="AG77" s="232"/>
      <c r="AH77" s="230"/>
      <c r="AI77" s="233"/>
      <c r="AJ77" s="232"/>
      <c r="AK77" s="230"/>
      <c r="AL77" s="233"/>
      <c r="AM77" s="232"/>
      <c r="AN77" s="230"/>
      <c r="AO77" s="233"/>
      <c r="AP77" s="232"/>
      <c r="AQ77" s="230"/>
      <c r="AR77" s="233"/>
      <c r="AS77" s="232"/>
      <c r="AT77" s="230"/>
      <c r="AU77" s="233"/>
      <c r="AV77" s="232"/>
      <c r="AW77" s="230"/>
      <c r="AX77" s="233"/>
      <c r="AY77" s="232"/>
      <c r="AZ77" s="230"/>
      <c r="BA77" s="233"/>
      <c r="BB77" s="232"/>
      <c r="BC77" s="230"/>
      <c r="BD77" s="233"/>
      <c r="BE77" s="232"/>
      <c r="BF77" s="230"/>
      <c r="BG77" s="233"/>
      <c r="BH77" s="232"/>
      <c r="BI77" s="230"/>
      <c r="BJ77" s="233"/>
      <c r="BK77" s="232"/>
      <c r="BL77" s="230"/>
      <c r="BM77" s="233"/>
      <c r="BN77" s="232"/>
      <c r="BO77" s="230"/>
      <c r="BP77" s="233"/>
      <c r="BQ77" s="232"/>
      <c r="BR77" s="230"/>
      <c r="BS77" s="233"/>
      <c r="BT77" s="232"/>
      <c r="BU77" s="230"/>
      <c r="BV77" s="233"/>
      <c r="BW77" s="232"/>
      <c r="BX77" s="230"/>
      <c r="BY77" s="233"/>
    </row>
    <row r="78" spans="3:77" ht="13.5" customHeight="1" x14ac:dyDescent="0.2">
      <c r="C78" s="232"/>
      <c r="D78" s="230"/>
      <c r="E78" s="230"/>
      <c r="F78" s="232"/>
      <c r="G78" s="230"/>
      <c r="H78" s="233"/>
      <c r="I78" s="230"/>
      <c r="J78" s="230"/>
      <c r="K78" s="230"/>
      <c r="L78" s="232"/>
      <c r="M78" s="230"/>
      <c r="N78" s="233"/>
      <c r="O78" s="232"/>
      <c r="P78" s="230"/>
      <c r="Q78" s="233"/>
      <c r="R78" s="232"/>
      <c r="S78" s="230"/>
      <c r="T78" s="233"/>
      <c r="U78" s="232"/>
      <c r="V78" s="230"/>
      <c r="W78" s="233"/>
      <c r="X78" s="232"/>
      <c r="Y78" s="230"/>
      <c r="Z78" s="233"/>
      <c r="AA78" s="232"/>
      <c r="AB78" s="230"/>
      <c r="AC78" s="233"/>
      <c r="AD78" s="232"/>
      <c r="AE78" s="230"/>
      <c r="AF78" s="233"/>
      <c r="AG78" s="232"/>
      <c r="AH78" s="230"/>
      <c r="AI78" s="233"/>
      <c r="AJ78" s="232"/>
      <c r="AK78" s="230"/>
      <c r="AL78" s="233"/>
      <c r="AM78" s="232"/>
      <c r="AN78" s="230"/>
      <c r="AO78" s="233"/>
      <c r="AP78" s="232"/>
      <c r="AQ78" s="230"/>
      <c r="AR78" s="233"/>
      <c r="AS78" s="232"/>
      <c r="AT78" s="230"/>
      <c r="AU78" s="233"/>
      <c r="AV78" s="232"/>
      <c r="AW78" s="230"/>
      <c r="AX78" s="233"/>
      <c r="AY78" s="232"/>
      <c r="AZ78" s="230"/>
      <c r="BA78" s="233"/>
      <c r="BB78" s="232"/>
      <c r="BC78" s="230"/>
      <c r="BD78" s="233"/>
      <c r="BE78" s="232"/>
      <c r="BF78" s="230"/>
      <c r="BG78" s="233"/>
      <c r="BH78" s="232"/>
      <c r="BI78" s="230"/>
      <c r="BJ78" s="233"/>
      <c r="BK78" s="232"/>
      <c r="BL78" s="230"/>
      <c r="BM78" s="233"/>
      <c r="BN78" s="232"/>
      <c r="BO78" s="230"/>
      <c r="BP78" s="233"/>
      <c r="BQ78" s="232"/>
      <c r="BR78" s="230"/>
      <c r="BS78" s="233"/>
      <c r="BT78" s="232"/>
      <c r="BU78" s="230"/>
      <c r="BV78" s="233"/>
      <c r="BW78" s="232"/>
      <c r="BX78" s="230"/>
      <c r="BY78" s="233"/>
    </row>
    <row r="79" spans="3:77" ht="13.5" customHeight="1" x14ac:dyDescent="0.2">
      <c r="C79" s="232"/>
      <c r="D79" s="230"/>
      <c r="E79" s="230"/>
      <c r="F79" s="232"/>
      <c r="G79" s="230"/>
      <c r="H79" s="233"/>
      <c r="I79" s="230"/>
      <c r="J79" s="230"/>
      <c r="K79" s="230"/>
      <c r="L79" s="232"/>
      <c r="M79" s="230"/>
      <c r="N79" s="233"/>
      <c r="O79" s="232"/>
      <c r="P79" s="230"/>
      <c r="Q79" s="233"/>
      <c r="R79" s="232"/>
      <c r="S79" s="230"/>
      <c r="T79" s="233"/>
      <c r="U79" s="232"/>
      <c r="V79" s="230"/>
      <c r="W79" s="233"/>
      <c r="X79" s="232"/>
      <c r="Y79" s="230"/>
      <c r="Z79" s="233"/>
      <c r="AA79" s="232"/>
      <c r="AB79" s="230"/>
      <c r="AC79" s="233"/>
      <c r="AD79" s="232"/>
      <c r="AE79" s="230"/>
      <c r="AF79" s="233"/>
      <c r="AG79" s="232"/>
      <c r="AH79" s="230"/>
      <c r="AI79" s="233"/>
      <c r="AJ79" s="232"/>
      <c r="AK79" s="230"/>
      <c r="AL79" s="233"/>
      <c r="AM79" s="232"/>
      <c r="AN79" s="230"/>
      <c r="AO79" s="233"/>
      <c r="AP79" s="232"/>
      <c r="AQ79" s="230"/>
      <c r="AR79" s="233"/>
      <c r="AS79" s="232"/>
      <c r="AT79" s="230"/>
      <c r="AU79" s="233"/>
      <c r="AV79" s="232"/>
      <c r="AW79" s="230"/>
      <c r="AX79" s="233"/>
      <c r="AY79" s="232"/>
      <c r="AZ79" s="230"/>
      <c r="BA79" s="233"/>
      <c r="BB79" s="232"/>
      <c r="BC79" s="230"/>
      <c r="BD79" s="233"/>
      <c r="BE79" s="232"/>
      <c r="BF79" s="230"/>
      <c r="BG79" s="233"/>
      <c r="BH79" s="232"/>
      <c r="BI79" s="230"/>
      <c r="BJ79" s="233"/>
      <c r="BK79" s="232"/>
      <c r="BL79" s="230"/>
      <c r="BM79" s="233"/>
      <c r="BN79" s="232"/>
      <c r="BO79" s="230"/>
      <c r="BP79" s="233"/>
      <c r="BQ79" s="232"/>
      <c r="BR79" s="230"/>
      <c r="BS79" s="233"/>
      <c r="BT79" s="232"/>
      <c r="BU79" s="230"/>
      <c r="BV79" s="233"/>
      <c r="BW79" s="232"/>
      <c r="BX79" s="230"/>
      <c r="BY79" s="233"/>
    </row>
    <row r="80" spans="3:77" ht="13.5" customHeight="1" x14ac:dyDescent="0.2">
      <c r="C80" s="232"/>
      <c r="D80" s="230"/>
      <c r="E80" s="230"/>
      <c r="F80" s="232"/>
      <c r="G80" s="230"/>
      <c r="H80" s="233"/>
      <c r="I80" s="230"/>
      <c r="J80" s="230"/>
      <c r="K80" s="230"/>
      <c r="L80" s="232"/>
      <c r="M80" s="230"/>
      <c r="N80" s="233"/>
      <c r="O80" s="232"/>
      <c r="P80" s="230"/>
      <c r="Q80" s="233"/>
      <c r="R80" s="232"/>
      <c r="S80" s="230"/>
      <c r="T80" s="233"/>
      <c r="U80" s="232"/>
      <c r="V80" s="230"/>
      <c r="W80" s="233"/>
      <c r="X80" s="232"/>
      <c r="Y80" s="230"/>
      <c r="Z80" s="233"/>
      <c r="AA80" s="232"/>
      <c r="AB80" s="230"/>
      <c r="AC80" s="233"/>
      <c r="AD80" s="232"/>
      <c r="AE80" s="230"/>
      <c r="AF80" s="233"/>
      <c r="AG80" s="232"/>
      <c r="AH80" s="230"/>
      <c r="AI80" s="233"/>
      <c r="AJ80" s="232"/>
      <c r="AK80" s="230"/>
      <c r="AL80" s="233"/>
      <c r="AM80" s="232"/>
      <c r="AN80" s="230"/>
      <c r="AO80" s="233"/>
      <c r="AP80" s="232"/>
      <c r="AQ80" s="230"/>
      <c r="AR80" s="233"/>
      <c r="AS80" s="232"/>
      <c r="AT80" s="230"/>
      <c r="AU80" s="233"/>
      <c r="AV80" s="232"/>
      <c r="AW80" s="230"/>
      <c r="AX80" s="233"/>
      <c r="AY80" s="232"/>
      <c r="AZ80" s="230"/>
      <c r="BA80" s="233"/>
      <c r="BB80" s="232"/>
      <c r="BC80" s="230"/>
      <c r="BD80" s="233"/>
      <c r="BE80" s="232"/>
      <c r="BF80" s="230"/>
      <c r="BG80" s="233"/>
      <c r="BH80" s="232"/>
      <c r="BI80" s="230"/>
      <c r="BJ80" s="233"/>
      <c r="BK80" s="232"/>
      <c r="BL80" s="230"/>
      <c r="BM80" s="233"/>
      <c r="BN80" s="232"/>
      <c r="BO80" s="230"/>
      <c r="BP80" s="233"/>
      <c r="BQ80" s="232"/>
      <c r="BR80" s="230"/>
      <c r="BS80" s="233"/>
      <c r="BT80" s="232"/>
      <c r="BU80" s="230"/>
      <c r="BV80" s="233"/>
      <c r="BW80" s="232"/>
      <c r="BX80" s="230"/>
      <c r="BY80" s="233"/>
    </row>
    <row r="81" spans="3:77" ht="13.5" customHeight="1" x14ac:dyDescent="0.2">
      <c r="C81" s="232"/>
      <c r="D81" s="230"/>
      <c r="E81" s="230"/>
      <c r="F81" s="232"/>
      <c r="G81" s="230"/>
      <c r="H81" s="233"/>
      <c r="I81" s="230"/>
      <c r="J81" s="230"/>
      <c r="K81" s="230"/>
      <c r="L81" s="232"/>
      <c r="M81" s="230"/>
      <c r="N81" s="233"/>
      <c r="O81" s="232"/>
      <c r="P81" s="230"/>
      <c r="Q81" s="233"/>
      <c r="R81" s="232"/>
      <c r="S81" s="230"/>
      <c r="T81" s="233"/>
      <c r="U81" s="232"/>
      <c r="V81" s="230"/>
      <c r="W81" s="233"/>
      <c r="X81" s="232"/>
      <c r="Y81" s="230"/>
      <c r="Z81" s="233"/>
      <c r="AA81" s="232"/>
      <c r="AB81" s="230"/>
      <c r="AC81" s="233"/>
      <c r="AD81" s="232"/>
      <c r="AE81" s="230"/>
      <c r="AF81" s="233"/>
      <c r="AG81" s="232"/>
      <c r="AH81" s="230"/>
      <c r="AI81" s="233"/>
      <c r="AJ81" s="232"/>
      <c r="AK81" s="230"/>
      <c r="AL81" s="233"/>
      <c r="AM81" s="232"/>
      <c r="AN81" s="230"/>
      <c r="AO81" s="233"/>
      <c r="AP81" s="232"/>
      <c r="AQ81" s="230"/>
      <c r="AR81" s="233"/>
      <c r="AS81" s="232"/>
      <c r="AT81" s="230"/>
      <c r="AU81" s="233"/>
      <c r="AV81" s="232"/>
      <c r="AW81" s="230"/>
      <c r="AX81" s="233"/>
      <c r="AY81" s="232"/>
      <c r="AZ81" s="230"/>
      <c r="BA81" s="233"/>
      <c r="BB81" s="232"/>
      <c r="BC81" s="230"/>
      <c r="BD81" s="233"/>
      <c r="BE81" s="232"/>
      <c r="BF81" s="230"/>
      <c r="BG81" s="233"/>
      <c r="BH81" s="232"/>
      <c r="BI81" s="230"/>
      <c r="BJ81" s="233"/>
      <c r="BK81" s="232"/>
      <c r="BL81" s="230"/>
      <c r="BM81" s="233"/>
      <c r="BN81" s="232"/>
      <c r="BO81" s="230"/>
      <c r="BP81" s="233"/>
      <c r="BQ81" s="232"/>
      <c r="BR81" s="230"/>
      <c r="BS81" s="233"/>
      <c r="BT81" s="232"/>
      <c r="BU81" s="230"/>
      <c r="BV81" s="233"/>
      <c r="BW81" s="232"/>
      <c r="BX81" s="230"/>
      <c r="BY81" s="233"/>
    </row>
    <row r="82" spans="3:77" ht="13.5" customHeight="1" x14ac:dyDescent="0.2">
      <c r="C82" s="232"/>
      <c r="D82" s="230"/>
      <c r="E82" s="230"/>
      <c r="F82" s="232"/>
      <c r="G82" s="230"/>
      <c r="H82" s="233"/>
      <c r="I82" s="230"/>
      <c r="J82" s="230"/>
      <c r="K82" s="230"/>
      <c r="L82" s="232"/>
      <c r="M82" s="230"/>
      <c r="N82" s="233"/>
      <c r="O82" s="232"/>
      <c r="P82" s="230"/>
      <c r="Q82" s="233"/>
      <c r="R82" s="232"/>
      <c r="S82" s="230"/>
      <c r="T82" s="233"/>
      <c r="U82" s="232"/>
      <c r="V82" s="230"/>
      <c r="W82" s="233"/>
      <c r="X82" s="232"/>
      <c r="Y82" s="230"/>
      <c r="Z82" s="233"/>
      <c r="AA82" s="232"/>
      <c r="AB82" s="230"/>
      <c r="AC82" s="233"/>
      <c r="AD82" s="232"/>
      <c r="AE82" s="230"/>
      <c r="AF82" s="233"/>
      <c r="AG82" s="232"/>
      <c r="AH82" s="230"/>
      <c r="AI82" s="233"/>
      <c r="AJ82" s="232"/>
      <c r="AK82" s="230"/>
      <c r="AL82" s="233"/>
      <c r="AM82" s="232"/>
      <c r="AN82" s="230"/>
      <c r="AO82" s="233"/>
      <c r="AP82" s="232"/>
      <c r="AQ82" s="230"/>
      <c r="AR82" s="233"/>
      <c r="AS82" s="232"/>
      <c r="AT82" s="230"/>
      <c r="AU82" s="233"/>
      <c r="AV82" s="232"/>
      <c r="AW82" s="230"/>
      <c r="AX82" s="233"/>
      <c r="AY82" s="232"/>
      <c r="AZ82" s="230"/>
      <c r="BA82" s="233"/>
      <c r="BB82" s="232"/>
      <c r="BC82" s="230"/>
      <c r="BD82" s="233"/>
      <c r="BE82" s="232"/>
      <c r="BF82" s="230"/>
      <c r="BG82" s="233"/>
      <c r="BH82" s="232"/>
      <c r="BI82" s="230"/>
      <c r="BJ82" s="233"/>
      <c r="BK82" s="232"/>
      <c r="BL82" s="230"/>
      <c r="BM82" s="233"/>
      <c r="BN82" s="232"/>
      <c r="BO82" s="230"/>
      <c r="BP82" s="233"/>
      <c r="BQ82" s="232"/>
      <c r="BR82" s="230"/>
      <c r="BS82" s="233"/>
      <c r="BT82" s="232"/>
      <c r="BU82" s="230"/>
      <c r="BV82" s="233"/>
      <c r="BW82" s="232"/>
      <c r="BX82" s="230"/>
      <c r="BY82" s="233"/>
    </row>
    <row r="83" spans="3:77" ht="13.5" customHeight="1" x14ac:dyDescent="0.2">
      <c r="C83" s="232"/>
      <c r="D83" s="230"/>
      <c r="E83" s="230"/>
      <c r="F83" s="232"/>
      <c r="G83" s="230"/>
      <c r="H83" s="233"/>
      <c r="I83" s="230"/>
      <c r="J83" s="230"/>
      <c r="K83" s="230"/>
      <c r="L83" s="232"/>
      <c r="M83" s="230"/>
      <c r="N83" s="233"/>
      <c r="O83" s="232"/>
      <c r="P83" s="230"/>
      <c r="Q83" s="233"/>
      <c r="R83" s="232"/>
      <c r="S83" s="230"/>
      <c r="T83" s="233"/>
      <c r="U83" s="232"/>
      <c r="V83" s="230"/>
      <c r="W83" s="233"/>
      <c r="X83" s="232"/>
      <c r="Y83" s="230"/>
      <c r="Z83" s="233"/>
      <c r="AA83" s="232"/>
      <c r="AB83" s="230"/>
      <c r="AC83" s="233"/>
      <c r="AD83" s="232"/>
      <c r="AE83" s="230"/>
      <c r="AF83" s="233"/>
      <c r="AG83" s="232"/>
      <c r="AH83" s="230"/>
      <c r="AI83" s="233"/>
      <c r="AJ83" s="232"/>
      <c r="AK83" s="230"/>
      <c r="AL83" s="233"/>
      <c r="AM83" s="232"/>
      <c r="AN83" s="230"/>
      <c r="AO83" s="233"/>
      <c r="AP83" s="232"/>
      <c r="AQ83" s="230"/>
      <c r="AR83" s="233"/>
      <c r="AS83" s="232"/>
      <c r="AT83" s="230"/>
      <c r="AU83" s="233"/>
      <c r="AV83" s="232"/>
      <c r="AW83" s="230"/>
      <c r="AX83" s="233"/>
      <c r="AY83" s="232"/>
      <c r="AZ83" s="230"/>
      <c r="BA83" s="233"/>
      <c r="BB83" s="232"/>
      <c r="BC83" s="230"/>
      <c r="BD83" s="233"/>
      <c r="BE83" s="232"/>
      <c r="BF83" s="230"/>
      <c r="BG83" s="233"/>
      <c r="BH83" s="232"/>
      <c r="BI83" s="230"/>
      <c r="BJ83" s="233"/>
      <c r="BK83" s="232"/>
      <c r="BL83" s="230"/>
      <c r="BM83" s="233"/>
      <c r="BN83" s="232"/>
      <c r="BO83" s="230"/>
      <c r="BP83" s="233"/>
      <c r="BQ83" s="232"/>
      <c r="BR83" s="230"/>
      <c r="BS83" s="233"/>
      <c r="BT83" s="232"/>
      <c r="BU83" s="230"/>
      <c r="BV83" s="233"/>
      <c r="BW83" s="232"/>
      <c r="BX83" s="230"/>
      <c r="BY83" s="233"/>
    </row>
    <row r="84" spans="3:77" ht="13.5" customHeight="1" x14ac:dyDescent="0.2">
      <c r="C84" s="232"/>
      <c r="D84" s="230"/>
      <c r="E84" s="230"/>
      <c r="F84" s="232"/>
      <c r="G84" s="230"/>
      <c r="H84" s="233"/>
      <c r="I84" s="230"/>
      <c r="J84" s="230"/>
      <c r="K84" s="230"/>
      <c r="L84" s="232"/>
      <c r="M84" s="230"/>
      <c r="N84" s="233"/>
      <c r="O84" s="232"/>
      <c r="P84" s="230"/>
      <c r="Q84" s="233"/>
      <c r="R84" s="232"/>
      <c r="S84" s="230"/>
      <c r="T84" s="233"/>
      <c r="U84" s="232"/>
      <c r="V84" s="230"/>
      <c r="W84" s="233"/>
      <c r="X84" s="232"/>
      <c r="Y84" s="230"/>
      <c r="Z84" s="233"/>
      <c r="AA84" s="232"/>
      <c r="AB84" s="230"/>
      <c r="AC84" s="233"/>
      <c r="AD84" s="232"/>
      <c r="AE84" s="230"/>
      <c r="AF84" s="233"/>
      <c r="AG84" s="232"/>
      <c r="AH84" s="230"/>
      <c r="AI84" s="233"/>
      <c r="AJ84" s="232"/>
      <c r="AK84" s="230"/>
      <c r="AL84" s="233"/>
      <c r="AM84" s="232"/>
      <c r="AN84" s="230"/>
      <c r="AO84" s="233"/>
      <c r="AP84" s="232"/>
      <c r="AQ84" s="230"/>
      <c r="AR84" s="233"/>
      <c r="AS84" s="232"/>
      <c r="AT84" s="230"/>
      <c r="AU84" s="233"/>
      <c r="AV84" s="232"/>
      <c r="AW84" s="230"/>
      <c r="AX84" s="233"/>
      <c r="AY84" s="232"/>
      <c r="AZ84" s="230"/>
      <c r="BA84" s="233"/>
      <c r="BB84" s="232"/>
      <c r="BC84" s="230"/>
      <c r="BD84" s="233"/>
      <c r="BE84" s="232"/>
      <c r="BF84" s="230"/>
      <c r="BG84" s="233"/>
      <c r="BH84" s="232"/>
      <c r="BI84" s="230"/>
      <c r="BJ84" s="233"/>
      <c r="BK84" s="232"/>
      <c r="BL84" s="230"/>
      <c r="BM84" s="233"/>
      <c r="BN84" s="232"/>
      <c r="BO84" s="230"/>
      <c r="BP84" s="233"/>
      <c r="BQ84" s="232"/>
      <c r="BR84" s="230"/>
      <c r="BS84" s="233"/>
      <c r="BT84" s="232"/>
      <c r="BU84" s="230"/>
      <c r="BV84" s="233"/>
      <c r="BW84" s="232"/>
      <c r="BX84" s="230"/>
      <c r="BY84" s="233"/>
    </row>
    <row r="85" spans="3:77" ht="13.5" customHeight="1" x14ac:dyDescent="0.2">
      <c r="C85" s="232"/>
      <c r="D85" s="230"/>
      <c r="E85" s="230"/>
      <c r="F85" s="232"/>
      <c r="G85" s="230"/>
      <c r="H85" s="233"/>
      <c r="I85" s="230"/>
      <c r="J85" s="230"/>
      <c r="K85" s="230"/>
      <c r="L85" s="232"/>
      <c r="M85" s="230"/>
      <c r="N85" s="233"/>
      <c r="O85" s="232"/>
      <c r="P85" s="230"/>
      <c r="Q85" s="233"/>
      <c r="R85" s="232"/>
      <c r="S85" s="230"/>
      <c r="T85" s="233"/>
      <c r="U85" s="232"/>
      <c r="V85" s="230"/>
      <c r="W85" s="233"/>
      <c r="X85" s="232"/>
      <c r="Y85" s="230"/>
      <c r="Z85" s="233"/>
      <c r="AA85" s="232"/>
      <c r="AB85" s="230"/>
      <c r="AC85" s="233"/>
      <c r="AD85" s="232"/>
      <c r="AE85" s="230"/>
      <c r="AF85" s="233"/>
      <c r="AG85" s="232"/>
      <c r="AH85" s="230"/>
      <c r="AI85" s="233"/>
      <c r="AJ85" s="232"/>
      <c r="AK85" s="230"/>
      <c r="AL85" s="233"/>
      <c r="AM85" s="232"/>
      <c r="AN85" s="230"/>
      <c r="AO85" s="233"/>
      <c r="AP85" s="232"/>
      <c r="AQ85" s="230"/>
      <c r="AR85" s="233"/>
      <c r="AS85" s="232"/>
      <c r="AT85" s="230"/>
      <c r="AU85" s="233"/>
      <c r="AV85" s="232"/>
      <c r="AW85" s="230"/>
      <c r="AX85" s="233"/>
      <c r="AY85" s="232"/>
      <c r="AZ85" s="230"/>
      <c r="BA85" s="233"/>
      <c r="BB85" s="232"/>
      <c r="BC85" s="230"/>
      <c r="BD85" s="233"/>
      <c r="BE85" s="232"/>
      <c r="BF85" s="230"/>
      <c r="BG85" s="233"/>
      <c r="BH85" s="232"/>
      <c r="BI85" s="230"/>
      <c r="BJ85" s="233"/>
      <c r="BK85" s="232"/>
      <c r="BL85" s="230"/>
      <c r="BM85" s="233"/>
      <c r="BN85" s="232"/>
      <c r="BO85" s="230"/>
      <c r="BP85" s="233"/>
      <c r="BQ85" s="232"/>
      <c r="BR85" s="230"/>
      <c r="BS85" s="233"/>
      <c r="BT85" s="232"/>
      <c r="BU85" s="230"/>
      <c r="BV85" s="233"/>
      <c r="BW85" s="232"/>
      <c r="BX85" s="230"/>
      <c r="BY85" s="233"/>
    </row>
    <row r="86" spans="3:77" ht="13.5" customHeight="1" x14ac:dyDescent="0.2">
      <c r="C86" s="232"/>
      <c r="D86" s="230"/>
      <c r="E86" s="230"/>
      <c r="F86" s="232"/>
      <c r="G86" s="230"/>
      <c r="H86" s="233"/>
      <c r="I86" s="230"/>
      <c r="J86" s="230"/>
      <c r="K86" s="230"/>
      <c r="L86" s="232"/>
      <c r="M86" s="230"/>
      <c r="N86" s="233"/>
      <c r="O86" s="232"/>
      <c r="P86" s="230"/>
      <c r="Q86" s="233"/>
      <c r="R86" s="232"/>
      <c r="S86" s="230"/>
      <c r="T86" s="233"/>
      <c r="U86" s="232"/>
      <c r="V86" s="230"/>
      <c r="W86" s="233"/>
      <c r="X86" s="232"/>
      <c r="Y86" s="230"/>
      <c r="Z86" s="233"/>
      <c r="AA86" s="232"/>
      <c r="AB86" s="230"/>
      <c r="AC86" s="233"/>
      <c r="AD86" s="232"/>
      <c r="AE86" s="230"/>
      <c r="AF86" s="233"/>
      <c r="AG86" s="232"/>
      <c r="AH86" s="230"/>
      <c r="AI86" s="233"/>
      <c r="AJ86" s="232"/>
      <c r="AK86" s="230"/>
      <c r="AL86" s="233"/>
      <c r="AM86" s="232"/>
      <c r="AN86" s="230"/>
      <c r="AO86" s="233"/>
      <c r="AP86" s="232"/>
      <c r="AQ86" s="230"/>
      <c r="AR86" s="233"/>
      <c r="AS86" s="232"/>
      <c r="AT86" s="230"/>
      <c r="AU86" s="233"/>
      <c r="AV86" s="232"/>
      <c r="AW86" s="230"/>
      <c r="AX86" s="233"/>
      <c r="AY86" s="232"/>
      <c r="AZ86" s="230"/>
      <c r="BA86" s="233"/>
      <c r="BB86" s="232"/>
      <c r="BC86" s="230"/>
      <c r="BD86" s="233"/>
      <c r="BE86" s="232"/>
      <c r="BF86" s="230"/>
      <c r="BG86" s="233"/>
      <c r="BH86" s="232"/>
      <c r="BI86" s="230"/>
      <c r="BJ86" s="233"/>
      <c r="BK86" s="232"/>
      <c r="BL86" s="230"/>
      <c r="BM86" s="233"/>
      <c r="BN86" s="232"/>
      <c r="BO86" s="230"/>
      <c r="BP86" s="233"/>
      <c r="BQ86" s="232"/>
      <c r="BR86" s="230"/>
      <c r="BS86" s="233"/>
      <c r="BT86" s="232"/>
      <c r="BU86" s="230"/>
      <c r="BV86" s="233"/>
      <c r="BW86" s="232"/>
      <c r="BX86" s="230"/>
      <c r="BY86" s="233"/>
    </row>
    <row r="87" spans="3:77" ht="13.5" customHeight="1" x14ac:dyDescent="0.2">
      <c r="C87" s="232"/>
      <c r="D87" s="230"/>
      <c r="E87" s="230"/>
      <c r="F87" s="232"/>
      <c r="G87" s="230"/>
      <c r="H87" s="233"/>
      <c r="I87" s="230"/>
      <c r="J87" s="230"/>
      <c r="K87" s="230"/>
      <c r="L87" s="232"/>
      <c r="M87" s="230"/>
      <c r="N87" s="233"/>
      <c r="O87" s="232"/>
      <c r="P87" s="230"/>
      <c r="Q87" s="233"/>
      <c r="R87" s="232"/>
      <c r="S87" s="230"/>
      <c r="T87" s="233"/>
      <c r="U87" s="232"/>
      <c r="V87" s="230"/>
      <c r="W87" s="233"/>
      <c r="X87" s="232"/>
      <c r="Y87" s="230"/>
      <c r="Z87" s="233"/>
      <c r="AA87" s="232"/>
      <c r="AB87" s="230"/>
      <c r="AC87" s="233"/>
      <c r="AD87" s="232"/>
      <c r="AE87" s="230"/>
      <c r="AF87" s="233"/>
      <c r="AG87" s="232"/>
      <c r="AH87" s="230"/>
      <c r="AI87" s="233"/>
      <c r="AJ87" s="232"/>
      <c r="AK87" s="230"/>
      <c r="AL87" s="233"/>
      <c r="AM87" s="232"/>
      <c r="AN87" s="230"/>
      <c r="AO87" s="233"/>
      <c r="AP87" s="232"/>
      <c r="AQ87" s="230"/>
      <c r="AR87" s="233"/>
      <c r="AS87" s="232"/>
      <c r="AT87" s="230"/>
      <c r="AU87" s="233"/>
      <c r="AV87" s="232"/>
      <c r="AW87" s="230"/>
      <c r="AX87" s="233"/>
      <c r="AY87" s="232"/>
      <c r="AZ87" s="230"/>
      <c r="BA87" s="233"/>
      <c r="BB87" s="232"/>
      <c r="BC87" s="230"/>
      <c r="BD87" s="233"/>
      <c r="BE87" s="232"/>
      <c r="BF87" s="230"/>
      <c r="BG87" s="233"/>
      <c r="BH87" s="232"/>
      <c r="BI87" s="230"/>
      <c r="BJ87" s="233"/>
      <c r="BK87" s="232"/>
      <c r="BL87" s="230"/>
      <c r="BM87" s="233"/>
      <c r="BN87" s="232"/>
      <c r="BO87" s="230"/>
      <c r="BP87" s="233"/>
      <c r="BQ87" s="232"/>
      <c r="BR87" s="230"/>
      <c r="BS87" s="233"/>
      <c r="BT87" s="232"/>
      <c r="BU87" s="230"/>
      <c r="BV87" s="233"/>
      <c r="BW87" s="232"/>
      <c r="BX87" s="230"/>
      <c r="BY87" s="233"/>
    </row>
    <row r="88" spans="3:77" ht="13.5" customHeight="1" x14ac:dyDescent="0.2">
      <c r="C88" s="232"/>
      <c r="D88" s="230"/>
      <c r="E88" s="230"/>
      <c r="F88" s="232"/>
      <c r="G88" s="230"/>
      <c r="H88" s="233"/>
      <c r="I88" s="230"/>
      <c r="J88" s="230"/>
      <c r="K88" s="230"/>
      <c r="L88" s="232"/>
      <c r="M88" s="230"/>
      <c r="N88" s="233"/>
      <c r="O88" s="232"/>
      <c r="P88" s="230"/>
      <c r="Q88" s="233"/>
      <c r="R88" s="232"/>
      <c r="S88" s="230"/>
      <c r="T88" s="233"/>
      <c r="U88" s="232"/>
      <c r="V88" s="230"/>
      <c r="W88" s="233"/>
      <c r="X88" s="232"/>
      <c r="Y88" s="230"/>
      <c r="Z88" s="233"/>
      <c r="AA88" s="232"/>
      <c r="AB88" s="230"/>
      <c r="AC88" s="233"/>
      <c r="AD88" s="232"/>
      <c r="AE88" s="230"/>
      <c r="AF88" s="233"/>
      <c r="AG88" s="232"/>
      <c r="AH88" s="230"/>
      <c r="AI88" s="233"/>
      <c r="AJ88" s="232"/>
      <c r="AK88" s="230"/>
      <c r="AL88" s="233"/>
      <c r="AM88" s="232"/>
      <c r="AN88" s="230"/>
      <c r="AO88" s="233"/>
      <c r="AP88" s="232"/>
      <c r="AQ88" s="230"/>
      <c r="AR88" s="233"/>
      <c r="AS88" s="232"/>
      <c r="AT88" s="230"/>
      <c r="AU88" s="233"/>
      <c r="AV88" s="232"/>
      <c r="AW88" s="230"/>
      <c r="AX88" s="233"/>
      <c r="AY88" s="232"/>
      <c r="AZ88" s="230"/>
      <c r="BA88" s="233"/>
      <c r="BB88" s="232"/>
      <c r="BC88" s="230"/>
      <c r="BD88" s="233"/>
      <c r="BE88" s="232"/>
      <c r="BF88" s="230"/>
      <c r="BG88" s="233"/>
      <c r="BH88" s="232"/>
      <c r="BI88" s="230"/>
      <c r="BJ88" s="233"/>
      <c r="BK88" s="232"/>
      <c r="BL88" s="230"/>
      <c r="BM88" s="233"/>
      <c r="BN88" s="232"/>
      <c r="BO88" s="230"/>
      <c r="BP88" s="233"/>
      <c r="BQ88" s="232"/>
      <c r="BR88" s="230"/>
      <c r="BS88" s="233"/>
      <c r="BT88" s="232"/>
      <c r="BU88" s="230"/>
      <c r="BV88" s="233"/>
      <c r="BW88" s="232"/>
      <c r="BX88" s="230"/>
      <c r="BY88" s="233"/>
    </row>
    <row r="89" spans="3:77" ht="13.5" customHeight="1" x14ac:dyDescent="0.2">
      <c r="C89" s="232"/>
      <c r="D89" s="230"/>
      <c r="E89" s="230"/>
      <c r="F89" s="232"/>
      <c r="G89" s="230"/>
      <c r="H89" s="233"/>
      <c r="I89" s="230"/>
      <c r="J89" s="230"/>
      <c r="K89" s="230"/>
      <c r="L89" s="232"/>
      <c r="M89" s="230"/>
      <c r="N89" s="233"/>
      <c r="O89" s="232"/>
      <c r="P89" s="230"/>
      <c r="Q89" s="233"/>
      <c r="R89" s="232"/>
      <c r="S89" s="230"/>
      <c r="T89" s="233"/>
      <c r="U89" s="232"/>
      <c r="V89" s="230"/>
      <c r="W89" s="233"/>
      <c r="X89" s="232"/>
      <c r="Y89" s="230"/>
      <c r="Z89" s="233"/>
      <c r="AA89" s="232"/>
      <c r="AB89" s="230"/>
      <c r="AC89" s="233"/>
      <c r="AD89" s="232"/>
      <c r="AE89" s="230"/>
      <c r="AF89" s="233"/>
      <c r="AG89" s="232"/>
      <c r="AH89" s="230"/>
      <c r="AI89" s="233"/>
      <c r="AJ89" s="232"/>
      <c r="AK89" s="230"/>
      <c r="AL89" s="233"/>
      <c r="AM89" s="232"/>
      <c r="AN89" s="230"/>
      <c r="AO89" s="233"/>
      <c r="AP89" s="232"/>
      <c r="AQ89" s="230"/>
      <c r="AR89" s="233"/>
      <c r="AS89" s="232"/>
      <c r="AT89" s="230"/>
      <c r="AU89" s="233"/>
      <c r="AV89" s="232"/>
      <c r="AW89" s="230"/>
      <c r="AX89" s="233"/>
      <c r="AY89" s="232"/>
      <c r="AZ89" s="230"/>
      <c r="BA89" s="233"/>
      <c r="BB89" s="232"/>
      <c r="BC89" s="230"/>
      <c r="BD89" s="233"/>
      <c r="BE89" s="232"/>
      <c r="BF89" s="230"/>
      <c r="BG89" s="233"/>
      <c r="BH89" s="232"/>
      <c r="BI89" s="230"/>
      <c r="BJ89" s="233"/>
      <c r="BK89" s="232"/>
      <c r="BL89" s="230"/>
      <c r="BM89" s="233"/>
      <c r="BN89" s="232"/>
      <c r="BO89" s="230"/>
      <c r="BP89" s="233"/>
      <c r="BQ89" s="232"/>
      <c r="BR89" s="230"/>
      <c r="BS89" s="233"/>
      <c r="BT89" s="232"/>
      <c r="BU89" s="230"/>
      <c r="BV89" s="233"/>
      <c r="BW89" s="232"/>
      <c r="BX89" s="230"/>
      <c r="BY89" s="233"/>
    </row>
    <row r="90" spans="3:77" ht="13.5" customHeight="1" x14ac:dyDescent="0.2">
      <c r="C90" s="232"/>
      <c r="D90" s="230"/>
      <c r="E90" s="230"/>
      <c r="F90" s="232"/>
      <c r="G90" s="230"/>
      <c r="H90" s="233"/>
      <c r="I90" s="230"/>
      <c r="J90" s="230"/>
      <c r="K90" s="230"/>
      <c r="L90" s="232"/>
      <c r="M90" s="230"/>
      <c r="N90" s="233"/>
      <c r="O90" s="232"/>
      <c r="P90" s="230"/>
      <c r="Q90" s="233"/>
      <c r="R90" s="232"/>
      <c r="S90" s="230"/>
      <c r="T90" s="233"/>
      <c r="U90" s="232"/>
      <c r="V90" s="230"/>
      <c r="W90" s="233"/>
      <c r="X90" s="232"/>
      <c r="Y90" s="230"/>
      <c r="Z90" s="233"/>
      <c r="AA90" s="232"/>
      <c r="AB90" s="230"/>
      <c r="AC90" s="233"/>
      <c r="AD90" s="232"/>
      <c r="AE90" s="230"/>
      <c r="AF90" s="233"/>
      <c r="AG90" s="232"/>
      <c r="AH90" s="230"/>
      <c r="AI90" s="233"/>
      <c r="AJ90" s="232"/>
      <c r="AK90" s="230"/>
      <c r="AL90" s="233"/>
      <c r="AM90" s="232"/>
      <c r="AN90" s="230"/>
      <c r="AO90" s="233"/>
      <c r="AP90" s="232"/>
      <c r="AQ90" s="230"/>
      <c r="AR90" s="233"/>
      <c r="AS90" s="232"/>
      <c r="AT90" s="230"/>
      <c r="AU90" s="233"/>
      <c r="AV90" s="232"/>
      <c r="AW90" s="230"/>
      <c r="AX90" s="233"/>
      <c r="AY90" s="232"/>
      <c r="AZ90" s="230"/>
      <c r="BA90" s="233"/>
      <c r="BB90" s="232"/>
      <c r="BC90" s="230"/>
      <c r="BD90" s="233"/>
      <c r="BE90" s="232"/>
      <c r="BF90" s="230"/>
      <c r="BG90" s="233"/>
      <c r="BH90" s="232"/>
      <c r="BI90" s="230"/>
      <c r="BJ90" s="233"/>
      <c r="BK90" s="232"/>
      <c r="BL90" s="230"/>
      <c r="BM90" s="233"/>
      <c r="BN90" s="232"/>
      <c r="BO90" s="230"/>
      <c r="BP90" s="233"/>
      <c r="BQ90" s="232"/>
      <c r="BR90" s="230"/>
      <c r="BS90" s="233"/>
      <c r="BT90" s="232"/>
      <c r="BU90" s="230"/>
      <c r="BV90" s="233"/>
      <c r="BW90" s="232"/>
      <c r="BX90" s="230"/>
      <c r="BY90" s="233"/>
    </row>
    <row r="91" spans="3:77" ht="13.5" customHeight="1" x14ac:dyDescent="0.2">
      <c r="C91" s="232"/>
      <c r="D91" s="230"/>
      <c r="E91" s="230"/>
      <c r="F91" s="232"/>
      <c r="G91" s="230"/>
      <c r="H91" s="233"/>
      <c r="I91" s="230"/>
      <c r="J91" s="230"/>
      <c r="K91" s="230"/>
      <c r="L91" s="232"/>
      <c r="M91" s="230"/>
      <c r="N91" s="233"/>
      <c r="O91" s="232"/>
      <c r="P91" s="230"/>
      <c r="Q91" s="233"/>
      <c r="R91" s="232"/>
      <c r="S91" s="230"/>
      <c r="T91" s="233"/>
      <c r="U91" s="232"/>
      <c r="V91" s="230"/>
      <c r="W91" s="233"/>
      <c r="X91" s="232"/>
      <c r="Y91" s="230"/>
      <c r="Z91" s="233"/>
      <c r="AA91" s="232"/>
      <c r="AB91" s="230"/>
      <c r="AC91" s="233"/>
      <c r="AD91" s="232"/>
      <c r="AE91" s="230"/>
      <c r="AF91" s="233"/>
      <c r="AG91" s="232"/>
      <c r="AH91" s="230"/>
      <c r="AI91" s="233"/>
      <c r="AJ91" s="232"/>
      <c r="AK91" s="230"/>
      <c r="AL91" s="233"/>
      <c r="AM91" s="232"/>
      <c r="AN91" s="230"/>
      <c r="AO91" s="233"/>
      <c r="AP91" s="232"/>
      <c r="AQ91" s="230"/>
      <c r="AR91" s="233"/>
      <c r="AS91" s="232"/>
      <c r="AT91" s="230"/>
      <c r="AU91" s="233"/>
      <c r="AV91" s="232"/>
      <c r="AW91" s="230"/>
      <c r="AX91" s="233"/>
      <c r="AY91" s="232"/>
      <c r="AZ91" s="230"/>
      <c r="BA91" s="233"/>
      <c r="BB91" s="232"/>
      <c r="BC91" s="230"/>
      <c r="BD91" s="233"/>
      <c r="BE91" s="232"/>
      <c r="BF91" s="230"/>
      <c r="BG91" s="233"/>
      <c r="BH91" s="232"/>
      <c r="BI91" s="230"/>
      <c r="BJ91" s="233"/>
      <c r="BK91" s="232"/>
      <c r="BL91" s="230"/>
      <c r="BM91" s="233"/>
      <c r="BN91" s="232"/>
      <c r="BO91" s="230"/>
      <c r="BP91" s="233"/>
      <c r="BQ91" s="232"/>
      <c r="BR91" s="230"/>
      <c r="BS91" s="233"/>
      <c r="BT91" s="232"/>
      <c r="BU91" s="230"/>
      <c r="BV91" s="233"/>
      <c r="BW91" s="232"/>
      <c r="BX91" s="230"/>
      <c r="BY91" s="233"/>
    </row>
    <row r="92" spans="3:77" ht="13.5" customHeight="1" x14ac:dyDescent="0.2">
      <c r="C92" s="232"/>
      <c r="D92" s="230"/>
      <c r="E92" s="230"/>
      <c r="F92" s="232"/>
      <c r="G92" s="230"/>
      <c r="H92" s="233"/>
      <c r="I92" s="230"/>
      <c r="J92" s="230"/>
      <c r="K92" s="230"/>
      <c r="L92" s="232"/>
      <c r="M92" s="230"/>
      <c r="N92" s="233"/>
      <c r="O92" s="232"/>
      <c r="P92" s="230"/>
      <c r="Q92" s="233"/>
      <c r="R92" s="232"/>
      <c r="S92" s="230"/>
      <c r="T92" s="233"/>
      <c r="U92" s="232"/>
      <c r="V92" s="230"/>
      <c r="W92" s="233"/>
      <c r="X92" s="232"/>
      <c r="Y92" s="230"/>
      <c r="Z92" s="233"/>
      <c r="AA92" s="232"/>
      <c r="AB92" s="230"/>
      <c r="AC92" s="233"/>
      <c r="AD92" s="232"/>
      <c r="AE92" s="230"/>
      <c r="AF92" s="233"/>
      <c r="AG92" s="232"/>
      <c r="AH92" s="230"/>
      <c r="AI92" s="233"/>
      <c r="AJ92" s="232"/>
      <c r="AK92" s="230"/>
      <c r="AL92" s="233"/>
      <c r="AM92" s="232"/>
      <c r="AN92" s="230"/>
      <c r="AO92" s="233"/>
      <c r="AP92" s="232"/>
      <c r="AQ92" s="230"/>
      <c r="AR92" s="233"/>
      <c r="AS92" s="232"/>
      <c r="AT92" s="230"/>
      <c r="AU92" s="233"/>
      <c r="AV92" s="232"/>
      <c r="AW92" s="230"/>
      <c r="AX92" s="233"/>
      <c r="AY92" s="232"/>
      <c r="AZ92" s="230"/>
      <c r="BA92" s="233"/>
      <c r="BB92" s="232"/>
      <c r="BC92" s="230"/>
      <c r="BD92" s="233"/>
      <c r="BE92" s="232"/>
      <c r="BF92" s="230"/>
      <c r="BG92" s="233"/>
      <c r="BH92" s="232"/>
      <c r="BI92" s="230"/>
      <c r="BJ92" s="233"/>
      <c r="BK92" s="232"/>
      <c r="BL92" s="230"/>
      <c r="BM92" s="233"/>
      <c r="BN92" s="232"/>
      <c r="BO92" s="230"/>
      <c r="BP92" s="233"/>
      <c r="BQ92" s="232"/>
      <c r="BR92" s="230"/>
      <c r="BS92" s="233"/>
      <c r="BT92" s="232"/>
      <c r="BU92" s="230"/>
      <c r="BV92" s="233"/>
      <c r="BW92" s="232"/>
      <c r="BX92" s="230"/>
      <c r="BY92" s="233"/>
    </row>
    <row r="93" spans="3:77" ht="13.5" customHeight="1" x14ac:dyDescent="0.2">
      <c r="C93" s="232"/>
      <c r="D93" s="230"/>
      <c r="E93" s="230"/>
      <c r="F93" s="232"/>
      <c r="G93" s="230"/>
      <c r="H93" s="233"/>
      <c r="I93" s="230"/>
      <c r="J93" s="230"/>
      <c r="K93" s="230"/>
      <c r="L93" s="232"/>
      <c r="M93" s="230"/>
      <c r="N93" s="233"/>
      <c r="O93" s="232"/>
      <c r="P93" s="230"/>
      <c r="Q93" s="233"/>
      <c r="R93" s="232"/>
      <c r="S93" s="230"/>
      <c r="T93" s="233"/>
      <c r="U93" s="232"/>
      <c r="V93" s="230"/>
      <c r="W93" s="233"/>
      <c r="X93" s="232"/>
      <c r="Y93" s="230"/>
      <c r="Z93" s="233"/>
      <c r="AA93" s="232"/>
      <c r="AB93" s="230"/>
      <c r="AC93" s="233"/>
      <c r="AD93" s="232"/>
      <c r="AE93" s="230"/>
      <c r="AF93" s="233"/>
      <c r="AG93" s="232"/>
      <c r="AH93" s="230"/>
      <c r="AI93" s="233"/>
      <c r="AJ93" s="232"/>
      <c r="AK93" s="230"/>
      <c r="AL93" s="233"/>
      <c r="AM93" s="232"/>
      <c r="AN93" s="230"/>
      <c r="AO93" s="233"/>
      <c r="AP93" s="232"/>
      <c r="AQ93" s="230"/>
      <c r="AR93" s="233"/>
      <c r="AS93" s="232"/>
      <c r="AT93" s="230"/>
      <c r="AU93" s="233"/>
      <c r="AV93" s="232"/>
      <c r="AW93" s="230"/>
      <c r="AX93" s="233"/>
      <c r="AY93" s="232"/>
      <c r="AZ93" s="230"/>
      <c r="BA93" s="233"/>
      <c r="BB93" s="232"/>
      <c r="BC93" s="230"/>
      <c r="BD93" s="233"/>
      <c r="BE93" s="232"/>
      <c r="BF93" s="230"/>
      <c r="BG93" s="233"/>
      <c r="BH93" s="232"/>
      <c r="BI93" s="230"/>
      <c r="BJ93" s="233"/>
      <c r="BK93" s="232"/>
      <c r="BL93" s="230"/>
      <c r="BM93" s="233"/>
      <c r="BN93" s="232"/>
      <c r="BO93" s="230"/>
      <c r="BP93" s="233"/>
      <c r="BQ93" s="232"/>
      <c r="BR93" s="230"/>
      <c r="BS93" s="233"/>
      <c r="BT93" s="232"/>
      <c r="BU93" s="230"/>
      <c r="BV93" s="233"/>
      <c r="BW93" s="232"/>
      <c r="BX93" s="230"/>
      <c r="BY93" s="233"/>
    </row>
    <row r="94" spans="3:77" ht="13.5" customHeight="1" x14ac:dyDescent="0.2">
      <c r="C94" s="232"/>
      <c r="D94" s="230"/>
      <c r="E94" s="230"/>
      <c r="F94" s="232"/>
      <c r="G94" s="230"/>
      <c r="H94" s="233"/>
      <c r="I94" s="230"/>
      <c r="J94" s="230"/>
      <c r="K94" s="230"/>
      <c r="L94" s="232"/>
      <c r="M94" s="230"/>
      <c r="N94" s="233"/>
      <c r="O94" s="232"/>
      <c r="P94" s="230"/>
      <c r="Q94" s="233"/>
      <c r="R94" s="232"/>
      <c r="S94" s="230"/>
      <c r="T94" s="233"/>
      <c r="U94" s="232"/>
      <c r="V94" s="230"/>
      <c r="W94" s="233"/>
      <c r="X94" s="232"/>
      <c r="Y94" s="230"/>
      <c r="Z94" s="233"/>
      <c r="AA94" s="232"/>
      <c r="AB94" s="230"/>
      <c r="AC94" s="233"/>
      <c r="AD94" s="232"/>
      <c r="AE94" s="230"/>
      <c r="AF94" s="233"/>
      <c r="AG94" s="232"/>
      <c r="AH94" s="230"/>
      <c r="AI94" s="233"/>
      <c r="AJ94" s="232"/>
      <c r="AK94" s="230"/>
      <c r="AL94" s="233"/>
      <c r="AM94" s="232"/>
      <c r="AN94" s="230"/>
      <c r="AO94" s="233"/>
      <c r="AP94" s="232"/>
      <c r="AQ94" s="230"/>
      <c r="AR94" s="233"/>
      <c r="AS94" s="232"/>
      <c r="AT94" s="230"/>
      <c r="AU94" s="233"/>
      <c r="AV94" s="232"/>
      <c r="AW94" s="230"/>
      <c r="AX94" s="233"/>
      <c r="AY94" s="232"/>
      <c r="AZ94" s="230"/>
      <c r="BA94" s="233"/>
      <c r="BB94" s="232"/>
      <c r="BC94" s="230"/>
      <c r="BD94" s="233"/>
      <c r="BE94" s="232"/>
      <c r="BF94" s="230"/>
      <c r="BG94" s="233"/>
      <c r="BH94" s="232"/>
      <c r="BI94" s="230"/>
      <c r="BJ94" s="233"/>
      <c r="BK94" s="232"/>
      <c r="BL94" s="230"/>
      <c r="BM94" s="233"/>
      <c r="BN94" s="232"/>
      <c r="BO94" s="230"/>
      <c r="BP94" s="233"/>
      <c r="BQ94" s="232"/>
      <c r="BR94" s="230"/>
      <c r="BS94" s="233"/>
      <c r="BT94" s="232"/>
      <c r="BU94" s="230"/>
      <c r="BV94" s="233"/>
      <c r="BW94" s="232"/>
      <c r="BX94" s="230"/>
      <c r="BY94" s="233"/>
    </row>
    <row r="95" spans="3:77" ht="13.5" customHeight="1" x14ac:dyDescent="0.2">
      <c r="C95" s="232"/>
      <c r="D95" s="230"/>
      <c r="E95" s="230"/>
      <c r="F95" s="232"/>
      <c r="G95" s="230"/>
      <c r="H95" s="233"/>
      <c r="I95" s="230"/>
      <c r="J95" s="230"/>
      <c r="K95" s="230"/>
      <c r="L95" s="232"/>
      <c r="M95" s="230"/>
      <c r="N95" s="233"/>
      <c r="O95" s="232"/>
      <c r="P95" s="230"/>
      <c r="Q95" s="233"/>
      <c r="R95" s="232"/>
      <c r="S95" s="230"/>
      <c r="T95" s="233"/>
      <c r="U95" s="232"/>
      <c r="V95" s="230"/>
      <c r="W95" s="233"/>
      <c r="X95" s="232"/>
      <c r="Y95" s="230"/>
      <c r="Z95" s="233"/>
      <c r="AA95" s="232"/>
      <c r="AB95" s="230"/>
      <c r="AC95" s="233"/>
      <c r="AD95" s="232"/>
      <c r="AE95" s="230"/>
      <c r="AF95" s="233"/>
      <c r="AG95" s="232"/>
      <c r="AH95" s="230"/>
      <c r="AI95" s="233"/>
      <c r="AJ95" s="232"/>
      <c r="AK95" s="230"/>
      <c r="AL95" s="233"/>
      <c r="AM95" s="232"/>
      <c r="AN95" s="230"/>
      <c r="AO95" s="233"/>
      <c r="AP95" s="232"/>
      <c r="AQ95" s="230"/>
      <c r="AR95" s="233"/>
      <c r="AS95" s="232"/>
      <c r="AT95" s="230"/>
      <c r="AU95" s="233"/>
      <c r="AV95" s="232"/>
      <c r="AW95" s="230"/>
      <c r="AX95" s="233"/>
      <c r="AY95" s="232"/>
      <c r="AZ95" s="230"/>
      <c r="BA95" s="233"/>
      <c r="BB95" s="232"/>
      <c r="BC95" s="230"/>
      <c r="BD95" s="233"/>
      <c r="BE95" s="232"/>
      <c r="BF95" s="230"/>
      <c r="BG95" s="233"/>
      <c r="BH95" s="232"/>
      <c r="BI95" s="230"/>
      <c r="BJ95" s="233"/>
      <c r="BK95" s="232"/>
      <c r="BL95" s="230"/>
      <c r="BM95" s="233"/>
      <c r="BN95" s="232"/>
      <c r="BO95" s="230"/>
      <c r="BP95" s="233"/>
      <c r="BQ95" s="232"/>
      <c r="BR95" s="230"/>
      <c r="BS95" s="233"/>
      <c r="BT95" s="232"/>
      <c r="BU95" s="230"/>
      <c r="BV95" s="233"/>
      <c r="BW95" s="232"/>
      <c r="BX95" s="230"/>
      <c r="BY95" s="233"/>
    </row>
    <row r="96" spans="3:77" ht="13.5" customHeight="1" x14ac:dyDescent="0.2">
      <c r="C96" s="232"/>
      <c r="D96" s="230"/>
      <c r="E96" s="230"/>
      <c r="F96" s="232"/>
      <c r="G96" s="230"/>
      <c r="H96" s="233"/>
      <c r="I96" s="230"/>
      <c r="J96" s="230"/>
      <c r="K96" s="230"/>
      <c r="L96" s="232"/>
      <c r="M96" s="230"/>
      <c r="N96" s="233"/>
      <c r="O96" s="232"/>
      <c r="P96" s="230"/>
      <c r="Q96" s="233"/>
      <c r="R96" s="232"/>
      <c r="S96" s="230"/>
      <c r="T96" s="233"/>
      <c r="U96" s="232"/>
      <c r="V96" s="230"/>
      <c r="W96" s="233"/>
      <c r="X96" s="232"/>
      <c r="Y96" s="230"/>
      <c r="Z96" s="233"/>
      <c r="AA96" s="232"/>
      <c r="AB96" s="230"/>
      <c r="AC96" s="233"/>
      <c r="AD96" s="232"/>
      <c r="AE96" s="230"/>
      <c r="AF96" s="233"/>
      <c r="AG96" s="232"/>
      <c r="AH96" s="230"/>
      <c r="AI96" s="233"/>
      <c r="AJ96" s="232"/>
      <c r="AK96" s="230"/>
      <c r="AL96" s="233"/>
      <c r="AM96" s="232"/>
      <c r="AN96" s="230"/>
      <c r="AO96" s="233"/>
      <c r="AP96" s="232"/>
      <c r="AQ96" s="230"/>
      <c r="AR96" s="233"/>
      <c r="AS96" s="232"/>
      <c r="AT96" s="230"/>
      <c r="AU96" s="233"/>
      <c r="AV96" s="232"/>
      <c r="AW96" s="230"/>
      <c r="AX96" s="233"/>
      <c r="AY96" s="232"/>
      <c r="AZ96" s="230"/>
      <c r="BA96" s="233"/>
      <c r="BB96" s="232"/>
      <c r="BC96" s="230"/>
      <c r="BD96" s="233"/>
      <c r="BE96" s="232"/>
      <c r="BF96" s="230"/>
      <c r="BG96" s="233"/>
      <c r="BH96" s="232"/>
      <c r="BI96" s="230"/>
      <c r="BJ96" s="233"/>
      <c r="BK96" s="232"/>
      <c r="BL96" s="230"/>
      <c r="BM96" s="233"/>
      <c r="BN96" s="232"/>
      <c r="BO96" s="230"/>
      <c r="BP96" s="233"/>
      <c r="BQ96" s="232"/>
      <c r="BR96" s="230"/>
      <c r="BS96" s="233"/>
      <c r="BT96" s="232"/>
      <c r="BU96" s="230"/>
      <c r="BV96" s="233"/>
      <c r="BW96" s="232"/>
      <c r="BX96" s="230"/>
      <c r="BY96" s="233"/>
    </row>
    <row r="97" spans="3:77" ht="13.5" customHeight="1" x14ac:dyDescent="0.2">
      <c r="C97" s="232"/>
      <c r="D97" s="230"/>
      <c r="E97" s="230"/>
      <c r="F97" s="232"/>
      <c r="G97" s="230"/>
      <c r="H97" s="233"/>
      <c r="I97" s="230"/>
      <c r="J97" s="230"/>
      <c r="K97" s="230"/>
      <c r="L97" s="232"/>
      <c r="M97" s="230"/>
      <c r="N97" s="233"/>
      <c r="O97" s="232"/>
      <c r="P97" s="230"/>
      <c r="Q97" s="233"/>
      <c r="R97" s="232"/>
      <c r="S97" s="230"/>
      <c r="T97" s="233"/>
      <c r="U97" s="232"/>
      <c r="V97" s="230"/>
      <c r="W97" s="233"/>
      <c r="X97" s="232"/>
      <c r="Y97" s="230"/>
      <c r="Z97" s="233"/>
      <c r="AA97" s="232"/>
      <c r="AB97" s="230"/>
      <c r="AC97" s="233"/>
      <c r="AD97" s="232"/>
      <c r="AE97" s="230"/>
      <c r="AF97" s="233"/>
      <c r="AG97" s="232"/>
      <c r="AH97" s="230"/>
      <c r="AI97" s="233"/>
      <c r="AJ97" s="232"/>
      <c r="AK97" s="230"/>
      <c r="AL97" s="233"/>
      <c r="AM97" s="232"/>
      <c r="AN97" s="230"/>
      <c r="AO97" s="233"/>
      <c r="AP97" s="232"/>
      <c r="AQ97" s="230"/>
      <c r="AR97" s="233"/>
      <c r="AS97" s="232"/>
      <c r="AT97" s="230"/>
      <c r="AU97" s="233"/>
      <c r="AV97" s="232"/>
      <c r="AW97" s="230"/>
      <c r="AX97" s="233"/>
      <c r="AY97" s="232"/>
      <c r="AZ97" s="230"/>
      <c r="BA97" s="233"/>
      <c r="BB97" s="232"/>
      <c r="BC97" s="230"/>
      <c r="BD97" s="233"/>
      <c r="BE97" s="232"/>
      <c r="BF97" s="230"/>
      <c r="BG97" s="233"/>
      <c r="BH97" s="232"/>
      <c r="BI97" s="230"/>
      <c r="BJ97" s="233"/>
      <c r="BK97" s="232"/>
      <c r="BL97" s="230"/>
      <c r="BM97" s="233"/>
      <c r="BN97" s="232"/>
      <c r="BO97" s="230"/>
      <c r="BP97" s="233"/>
      <c r="BQ97" s="232"/>
      <c r="BR97" s="230"/>
      <c r="BS97" s="233"/>
      <c r="BT97" s="232"/>
      <c r="BU97" s="230"/>
      <c r="BV97" s="233"/>
      <c r="BW97" s="232"/>
      <c r="BX97" s="230"/>
      <c r="BY97" s="233"/>
    </row>
    <row r="98" spans="3:77" ht="13.5" customHeight="1" x14ac:dyDescent="0.2">
      <c r="C98" s="232"/>
      <c r="D98" s="230"/>
      <c r="E98" s="230"/>
      <c r="F98" s="232"/>
      <c r="G98" s="230"/>
      <c r="H98" s="233"/>
      <c r="I98" s="230"/>
      <c r="J98" s="230"/>
      <c r="K98" s="230"/>
      <c r="L98" s="232"/>
      <c r="M98" s="230"/>
      <c r="N98" s="233"/>
      <c r="O98" s="232"/>
      <c r="P98" s="230"/>
      <c r="Q98" s="233"/>
      <c r="R98" s="232"/>
      <c r="S98" s="230"/>
      <c r="T98" s="233"/>
      <c r="U98" s="232"/>
      <c r="V98" s="230"/>
      <c r="W98" s="233"/>
      <c r="X98" s="232"/>
      <c r="Y98" s="230"/>
      <c r="Z98" s="233"/>
      <c r="AA98" s="232"/>
      <c r="AB98" s="230"/>
      <c r="AC98" s="233"/>
      <c r="AD98" s="232"/>
      <c r="AE98" s="230"/>
      <c r="AF98" s="233"/>
      <c r="AG98" s="232"/>
      <c r="AH98" s="230"/>
      <c r="AI98" s="233"/>
      <c r="AJ98" s="232"/>
      <c r="AK98" s="230"/>
      <c r="AL98" s="233"/>
      <c r="AM98" s="232"/>
      <c r="AN98" s="230"/>
      <c r="AO98" s="233"/>
      <c r="AP98" s="232"/>
      <c r="AQ98" s="230"/>
      <c r="AR98" s="233"/>
      <c r="AS98" s="232"/>
      <c r="AT98" s="230"/>
      <c r="AU98" s="233"/>
      <c r="AV98" s="232"/>
      <c r="AW98" s="230"/>
      <c r="AX98" s="233"/>
      <c r="AY98" s="232"/>
      <c r="AZ98" s="230"/>
      <c r="BA98" s="233"/>
      <c r="BB98" s="232"/>
      <c r="BC98" s="230"/>
      <c r="BD98" s="233"/>
      <c r="BE98" s="232"/>
      <c r="BF98" s="230"/>
      <c r="BG98" s="233"/>
      <c r="BH98" s="232"/>
      <c r="BI98" s="230"/>
      <c r="BJ98" s="233"/>
      <c r="BK98" s="232"/>
      <c r="BL98" s="230"/>
      <c r="BM98" s="233"/>
      <c r="BN98" s="232"/>
      <c r="BO98" s="230"/>
      <c r="BP98" s="233"/>
      <c r="BQ98" s="232"/>
      <c r="BR98" s="230"/>
      <c r="BS98" s="233"/>
      <c r="BT98" s="232"/>
      <c r="BU98" s="230"/>
      <c r="BV98" s="233"/>
      <c r="BW98" s="232"/>
      <c r="BX98" s="230"/>
      <c r="BY98" s="233"/>
    </row>
    <row r="99" spans="3:77" ht="13.5" customHeight="1" x14ac:dyDescent="0.2">
      <c r="C99" s="232"/>
      <c r="D99" s="230"/>
      <c r="E99" s="230"/>
      <c r="F99" s="232"/>
      <c r="G99" s="230"/>
      <c r="H99" s="233"/>
      <c r="I99" s="230"/>
      <c r="J99" s="230"/>
      <c r="K99" s="230"/>
      <c r="L99" s="232"/>
      <c r="M99" s="230"/>
      <c r="N99" s="233"/>
      <c r="O99" s="232"/>
      <c r="P99" s="230"/>
      <c r="Q99" s="233"/>
      <c r="R99" s="232"/>
      <c r="S99" s="230"/>
      <c r="T99" s="233"/>
      <c r="U99" s="232"/>
      <c r="V99" s="230"/>
      <c r="W99" s="233"/>
      <c r="X99" s="232"/>
      <c r="Y99" s="230"/>
      <c r="Z99" s="233"/>
      <c r="AA99" s="232"/>
      <c r="AB99" s="230"/>
      <c r="AC99" s="233"/>
      <c r="AD99" s="232"/>
      <c r="AE99" s="230"/>
      <c r="AF99" s="233"/>
      <c r="AG99" s="232"/>
      <c r="AH99" s="230"/>
      <c r="AI99" s="233"/>
      <c r="AJ99" s="232"/>
      <c r="AK99" s="230"/>
      <c r="AL99" s="233"/>
      <c r="AM99" s="232"/>
      <c r="AN99" s="230"/>
      <c r="AO99" s="233"/>
      <c r="AP99" s="232"/>
      <c r="AQ99" s="230"/>
      <c r="AR99" s="233"/>
      <c r="AS99" s="232"/>
      <c r="AT99" s="230"/>
      <c r="AU99" s="233"/>
      <c r="AV99" s="232"/>
      <c r="AW99" s="230"/>
      <c r="AX99" s="233"/>
      <c r="AY99" s="232"/>
      <c r="AZ99" s="230"/>
      <c r="BA99" s="233"/>
      <c r="BB99" s="232"/>
      <c r="BC99" s="230"/>
      <c r="BD99" s="233"/>
      <c r="BE99" s="232"/>
      <c r="BF99" s="230"/>
      <c r="BG99" s="233"/>
      <c r="BH99" s="232"/>
      <c r="BI99" s="230"/>
      <c r="BJ99" s="233"/>
      <c r="BK99" s="232"/>
      <c r="BL99" s="230"/>
      <c r="BM99" s="233"/>
      <c r="BN99" s="232"/>
      <c r="BO99" s="230"/>
      <c r="BP99" s="233"/>
      <c r="BQ99" s="232"/>
      <c r="BR99" s="230"/>
      <c r="BS99" s="233"/>
      <c r="BT99" s="232"/>
      <c r="BU99" s="230"/>
      <c r="BV99" s="233"/>
      <c r="BW99" s="232"/>
      <c r="BX99" s="230"/>
      <c r="BY99" s="233"/>
    </row>
    <row r="100" spans="3:77" ht="13.5" customHeight="1" x14ac:dyDescent="0.2">
      <c r="C100" s="232"/>
      <c r="D100" s="230"/>
      <c r="E100" s="230"/>
      <c r="F100" s="232"/>
      <c r="G100" s="230"/>
      <c r="H100" s="233"/>
      <c r="I100" s="230"/>
      <c r="J100" s="230"/>
      <c r="K100" s="230"/>
      <c r="L100" s="232"/>
      <c r="M100" s="230"/>
      <c r="N100" s="233"/>
      <c r="O100" s="232"/>
      <c r="P100" s="230"/>
      <c r="Q100" s="233"/>
      <c r="R100" s="232"/>
      <c r="S100" s="230"/>
      <c r="T100" s="233"/>
      <c r="U100" s="232"/>
      <c r="V100" s="230"/>
      <c r="W100" s="233"/>
      <c r="X100" s="232"/>
      <c r="Y100" s="230"/>
      <c r="Z100" s="233"/>
      <c r="AA100" s="232"/>
      <c r="AB100" s="230"/>
      <c r="AC100" s="233"/>
      <c r="AD100" s="232"/>
      <c r="AE100" s="230"/>
      <c r="AF100" s="233"/>
      <c r="AG100" s="232"/>
      <c r="AH100" s="230"/>
      <c r="AI100" s="233"/>
      <c r="AJ100" s="232"/>
      <c r="AK100" s="230"/>
      <c r="AL100" s="233"/>
      <c r="AM100" s="232"/>
      <c r="AN100" s="230"/>
      <c r="AO100" s="233"/>
      <c r="AP100" s="232"/>
      <c r="AQ100" s="230"/>
      <c r="AR100" s="233"/>
      <c r="AS100" s="232"/>
      <c r="AT100" s="230"/>
      <c r="AU100" s="233"/>
      <c r="AV100" s="232"/>
      <c r="AW100" s="230"/>
      <c r="AX100" s="233"/>
      <c r="AY100" s="232"/>
      <c r="AZ100" s="230"/>
      <c r="BA100" s="233"/>
      <c r="BB100" s="232"/>
      <c r="BC100" s="230"/>
      <c r="BD100" s="233"/>
      <c r="BE100" s="232"/>
      <c r="BF100" s="230"/>
      <c r="BG100" s="233"/>
      <c r="BH100" s="232"/>
      <c r="BI100" s="230"/>
      <c r="BJ100" s="233"/>
      <c r="BK100" s="232"/>
      <c r="BL100" s="230"/>
      <c r="BM100" s="233"/>
      <c r="BN100" s="232"/>
      <c r="BO100" s="230"/>
      <c r="BP100" s="233"/>
      <c r="BQ100" s="232"/>
      <c r="BR100" s="230"/>
      <c r="BS100" s="233"/>
      <c r="BT100" s="232"/>
      <c r="BU100" s="230"/>
      <c r="BV100" s="233"/>
      <c r="BW100" s="232"/>
      <c r="BX100" s="230"/>
      <c r="BY100" s="233"/>
    </row>
    <row r="101" spans="3:77" ht="13.5" customHeight="1" x14ac:dyDescent="0.2">
      <c r="C101" s="232"/>
      <c r="D101" s="230"/>
      <c r="E101" s="230"/>
      <c r="F101" s="232"/>
      <c r="G101" s="230"/>
      <c r="H101" s="233"/>
      <c r="I101" s="230"/>
      <c r="J101" s="230"/>
      <c r="K101" s="230"/>
      <c r="L101" s="232"/>
      <c r="M101" s="230"/>
      <c r="N101" s="233"/>
      <c r="O101" s="232"/>
      <c r="P101" s="230"/>
      <c r="Q101" s="233"/>
      <c r="R101" s="232"/>
      <c r="S101" s="230"/>
      <c r="T101" s="233"/>
      <c r="U101" s="232"/>
      <c r="V101" s="230"/>
      <c r="W101" s="233"/>
      <c r="X101" s="232"/>
      <c r="Y101" s="230"/>
      <c r="Z101" s="233"/>
      <c r="AA101" s="232"/>
      <c r="AB101" s="230"/>
      <c r="AC101" s="233"/>
      <c r="AD101" s="232"/>
      <c r="AE101" s="230"/>
      <c r="AF101" s="233"/>
      <c r="AG101" s="232"/>
      <c r="AH101" s="230"/>
      <c r="AI101" s="233"/>
      <c r="AJ101" s="232"/>
      <c r="AK101" s="230"/>
      <c r="AL101" s="233"/>
      <c r="AM101" s="232"/>
      <c r="AN101" s="230"/>
      <c r="AO101" s="233"/>
      <c r="AP101" s="232"/>
      <c r="AQ101" s="230"/>
      <c r="AR101" s="233"/>
      <c r="AS101" s="232"/>
      <c r="AT101" s="230"/>
      <c r="AU101" s="233"/>
      <c r="AV101" s="232"/>
      <c r="AW101" s="230"/>
      <c r="AX101" s="233"/>
      <c r="AY101" s="232"/>
      <c r="AZ101" s="230"/>
      <c r="BA101" s="233"/>
      <c r="BB101" s="232"/>
      <c r="BC101" s="230"/>
      <c r="BD101" s="233"/>
      <c r="BE101" s="232"/>
      <c r="BF101" s="230"/>
      <c r="BG101" s="233"/>
      <c r="BH101" s="232"/>
      <c r="BI101" s="230"/>
      <c r="BJ101" s="233"/>
      <c r="BK101" s="232"/>
      <c r="BL101" s="230"/>
      <c r="BM101" s="233"/>
      <c r="BN101" s="232"/>
      <c r="BO101" s="230"/>
      <c r="BP101" s="233"/>
      <c r="BQ101" s="232"/>
      <c r="BR101" s="230"/>
      <c r="BS101" s="233"/>
      <c r="BT101" s="232"/>
      <c r="BU101" s="230"/>
      <c r="BV101" s="233"/>
      <c r="BW101" s="232"/>
      <c r="BX101" s="230"/>
      <c r="BY101" s="233"/>
    </row>
    <row r="102" spans="3:77" ht="13.5" customHeight="1" x14ac:dyDescent="0.2">
      <c r="C102" s="232"/>
      <c r="D102" s="230"/>
      <c r="E102" s="230"/>
      <c r="F102" s="232"/>
      <c r="G102" s="230"/>
      <c r="H102" s="233"/>
      <c r="I102" s="230"/>
      <c r="J102" s="230"/>
      <c r="K102" s="230"/>
      <c r="L102" s="232"/>
      <c r="M102" s="230"/>
      <c r="N102" s="233"/>
      <c r="O102" s="232"/>
      <c r="P102" s="230"/>
      <c r="Q102" s="233"/>
      <c r="R102" s="232"/>
      <c r="S102" s="230"/>
      <c r="T102" s="233"/>
      <c r="U102" s="232"/>
      <c r="V102" s="230"/>
      <c r="W102" s="233"/>
      <c r="X102" s="232"/>
      <c r="Y102" s="230"/>
      <c r="Z102" s="233"/>
      <c r="AA102" s="232"/>
      <c r="AB102" s="230"/>
      <c r="AC102" s="233"/>
      <c r="AD102" s="232"/>
      <c r="AE102" s="230"/>
      <c r="AF102" s="233"/>
      <c r="AG102" s="232"/>
      <c r="AH102" s="230"/>
      <c r="AI102" s="233"/>
      <c r="AJ102" s="232"/>
      <c r="AK102" s="230"/>
      <c r="AL102" s="233"/>
      <c r="AM102" s="232"/>
      <c r="AN102" s="230"/>
      <c r="AO102" s="233"/>
      <c r="AP102" s="232"/>
      <c r="AQ102" s="230"/>
      <c r="AR102" s="233"/>
      <c r="AS102" s="232"/>
      <c r="AT102" s="230"/>
      <c r="AU102" s="233"/>
      <c r="AV102" s="232"/>
      <c r="AW102" s="230"/>
      <c r="AX102" s="233"/>
      <c r="AY102" s="232"/>
      <c r="AZ102" s="230"/>
      <c r="BA102" s="233"/>
      <c r="BB102" s="232"/>
      <c r="BC102" s="230"/>
      <c r="BD102" s="233"/>
      <c r="BE102" s="232"/>
      <c r="BF102" s="230"/>
      <c r="BG102" s="233"/>
      <c r="BH102" s="232"/>
      <c r="BI102" s="230"/>
      <c r="BJ102" s="233"/>
      <c r="BK102" s="232"/>
      <c r="BL102" s="230"/>
      <c r="BM102" s="233"/>
      <c r="BN102" s="232"/>
      <c r="BO102" s="230"/>
      <c r="BP102" s="233"/>
      <c r="BQ102" s="232"/>
      <c r="BR102" s="230"/>
      <c r="BS102" s="233"/>
      <c r="BT102" s="232"/>
      <c r="BU102" s="230"/>
      <c r="BV102" s="233"/>
      <c r="BW102" s="232"/>
      <c r="BX102" s="230"/>
      <c r="BY102" s="233"/>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500-000000000000}">
          <x14:formula1>
            <xm:f>info_parties!$A$1:$A$141</xm:f>
          </x14:formula1>
          <xm:sqref>A11:A99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DCDCDC"/>
  </sheetPr>
  <dimension ref="A1:JB207"/>
  <sheetViews>
    <sheetView zoomScaleNormal="100" workbookViewId="0">
      <pane xSplit="2" ySplit="10" topLeftCell="C11" activePane="bottomRight" state="frozen"/>
      <selection activeCell="B9" sqref="B9"/>
      <selection pane="topRight" activeCell="B9" sqref="B9"/>
      <selection pane="bottomLeft" activeCell="B9" sqref="B9"/>
      <selection pane="bottomRight" activeCell="C1" sqref="C1"/>
    </sheetView>
  </sheetViews>
  <sheetFormatPr defaultColWidth="5.5703125" defaultRowHeight="13.5" customHeight="1" x14ac:dyDescent="0.2"/>
  <cols>
    <col min="1" max="1" width="11.42578125" style="204" customWidth="1"/>
    <col min="2" max="2" width="22.85546875" style="204" customWidth="1"/>
    <col min="3" max="3" width="11.42578125" style="204" customWidth="1"/>
    <col min="4" max="4" width="5.5703125" style="204"/>
    <col min="5" max="5" width="11.42578125" style="204" customWidth="1"/>
    <col min="6" max="10" width="5.5703125" style="204"/>
    <col min="11" max="11" width="11.42578125" style="204" customWidth="1"/>
    <col min="12" max="16" width="5.5703125" style="204"/>
    <col min="17" max="17" width="11.42578125" style="204" customWidth="1"/>
    <col min="18" max="22" width="5.5703125" style="204"/>
    <col min="23" max="23" width="11.42578125" style="204" customWidth="1"/>
    <col min="24" max="24" width="5.5703125" style="204"/>
    <col min="25" max="25" width="11.42578125" style="204" customWidth="1"/>
    <col min="26" max="30" width="5.5703125" style="204"/>
    <col min="31" max="31" width="11.42578125" style="204" customWidth="1"/>
    <col min="32" max="36" width="5.5703125" style="204"/>
    <col min="37" max="37" width="11.42578125" style="204" customWidth="1"/>
    <col min="38" max="42" width="5.5703125" style="204"/>
    <col min="43" max="43" width="11.42578125" style="204" customWidth="1"/>
    <col min="44" max="44" width="5.5703125" style="204"/>
    <col min="45" max="45" width="11.42578125" style="204" customWidth="1"/>
    <col min="46" max="46" width="6.42578125" style="204" bestFit="1" customWidth="1"/>
    <col min="47" max="50" width="5.5703125" style="204"/>
    <col min="51" max="51" width="11.42578125" style="204" customWidth="1"/>
    <col min="52" max="56" width="5.5703125" style="204"/>
    <col min="57" max="57" width="11.42578125" style="204" customWidth="1"/>
    <col min="58" max="62" width="5.5703125" style="204"/>
    <col min="63" max="63" width="11.42578125" style="204" customWidth="1"/>
    <col min="64" max="64" width="5.5703125" style="204"/>
    <col min="65" max="65" width="11.42578125" style="204" customWidth="1"/>
    <col min="66" max="70" width="5.5703125" style="204"/>
    <col min="71" max="71" width="11.42578125" style="204" customWidth="1"/>
    <col min="72" max="76" width="5.5703125" style="204"/>
    <col min="77" max="77" width="11.42578125" style="204" customWidth="1"/>
    <col min="78" max="82" width="5.5703125" style="204"/>
    <col min="83" max="83" width="11.42578125" style="204" customWidth="1"/>
    <col min="84" max="84" width="5.5703125" style="204"/>
    <col min="85" max="85" width="11.42578125" style="204" customWidth="1"/>
    <col min="86" max="90" width="5.5703125" style="204"/>
    <col min="91" max="91" width="11.42578125" style="204" customWidth="1"/>
    <col min="92" max="96" width="5.5703125" style="204"/>
    <col min="97" max="97" width="11.42578125" style="204" customWidth="1"/>
    <col min="98" max="102" width="5.5703125" style="204"/>
    <col min="103" max="103" width="11.42578125" style="204" customWidth="1"/>
    <col min="104" max="104" width="5.5703125" style="204"/>
    <col min="105" max="105" width="11.42578125" style="204" customWidth="1"/>
    <col min="106" max="110" width="5.5703125" style="204"/>
    <col min="111" max="111" width="11.42578125" style="204" customWidth="1"/>
    <col min="112" max="116" width="5.5703125" style="204"/>
    <col min="117" max="117" width="11.42578125" style="204" customWidth="1"/>
    <col min="118" max="122" width="5.5703125" style="204"/>
    <col min="123" max="123" width="11.42578125" style="204" customWidth="1"/>
    <col min="124" max="124" width="5.5703125" style="204"/>
    <col min="125" max="125" width="11.42578125" style="204" customWidth="1"/>
    <col min="126" max="130" width="5.5703125" style="204"/>
    <col min="131" max="131" width="11.42578125" style="204" customWidth="1"/>
    <col min="132" max="136" width="5.5703125" style="204"/>
    <col min="137" max="137" width="11.42578125" style="204" customWidth="1"/>
    <col min="138" max="142" width="5.5703125" style="204"/>
    <col min="143" max="143" width="11.42578125" style="204" customWidth="1"/>
    <col min="144" max="144" width="5.5703125" style="204"/>
    <col min="145" max="145" width="11.42578125" style="204" customWidth="1"/>
    <col min="146" max="150" width="5.5703125" style="204"/>
    <col min="151" max="151" width="11.42578125" style="204" customWidth="1"/>
    <col min="152" max="156" width="5.5703125" style="204"/>
    <col min="157" max="157" width="11.42578125" style="204" customWidth="1"/>
    <col min="158" max="162" width="5.5703125" style="204"/>
    <col min="163" max="163" width="11.42578125" style="204" customWidth="1"/>
    <col min="164" max="182" width="5.5703125" style="204"/>
    <col min="183" max="183" width="11.42578125" style="204" customWidth="1"/>
    <col min="184" max="190" width="5.5703125" style="204"/>
    <col min="191" max="191" width="11.42578125" style="204" customWidth="1"/>
    <col min="192" max="196" width="5.5703125" style="204"/>
    <col min="197" max="197" width="11.42578125" style="204" customWidth="1"/>
    <col min="198" max="202" width="5.5703125" style="204"/>
    <col min="203" max="203" width="11.42578125" style="204" customWidth="1"/>
    <col min="204" max="204" width="5.5703125" style="204"/>
    <col min="205" max="205" width="11.42578125" style="204" customWidth="1"/>
    <col min="206" max="210" width="5.5703125" style="204"/>
    <col min="211" max="211" width="11.42578125" style="204" customWidth="1"/>
    <col min="212" max="216" width="5.5703125" style="204"/>
    <col min="217" max="217" width="11.42578125" style="204" customWidth="1"/>
    <col min="218" max="222" width="5.5703125" style="204"/>
    <col min="223" max="223" width="11.42578125" style="204" customWidth="1"/>
    <col min="224" max="224" width="5.5703125" style="204"/>
    <col min="225" max="226" width="11.42578125" style="204" customWidth="1"/>
    <col min="227" max="230" width="5.5703125" style="204"/>
    <col min="231" max="231" width="11.42578125" style="204" customWidth="1"/>
    <col min="232" max="236" width="5.5703125" style="204"/>
    <col min="237" max="237" width="11.42578125" style="204" customWidth="1"/>
    <col min="238" max="242" width="5.5703125" style="204"/>
    <col min="243" max="243" width="11.42578125" style="204" customWidth="1"/>
    <col min="244" max="244" width="5.5703125" style="204"/>
    <col min="245" max="245" width="11.42578125" style="204" customWidth="1"/>
    <col min="246" max="250" width="5.5703125" style="204"/>
    <col min="251" max="251" width="11.42578125" style="204" customWidth="1"/>
    <col min="252" max="256" width="5.5703125" style="204"/>
    <col min="257" max="257" width="11.42578125" style="204" customWidth="1"/>
    <col min="258" max="16384" width="5.5703125" style="204"/>
  </cols>
  <sheetData>
    <row r="1" spans="1:262" s="250" customFormat="1" ht="13.5" customHeight="1" x14ac:dyDescent="0.2">
      <c r="A1" s="250" t="s">
        <v>19</v>
      </c>
      <c r="C1" s="227"/>
      <c r="J1" s="250" t="s">
        <v>117</v>
      </c>
      <c r="K1" s="251"/>
      <c r="P1" s="252"/>
      <c r="U1" s="250" t="s">
        <v>117</v>
      </c>
      <c r="W1" s="227"/>
      <c r="AD1" s="250" t="s">
        <v>117</v>
      </c>
      <c r="AE1" s="251"/>
      <c r="AJ1" s="252"/>
      <c r="AO1" s="250" t="s">
        <v>117</v>
      </c>
      <c r="AQ1" s="227"/>
      <c r="AX1" s="250" t="s">
        <v>117</v>
      </c>
      <c r="AY1" s="251"/>
      <c r="BD1" s="252"/>
      <c r="BI1" s="250" t="s">
        <v>117</v>
      </c>
      <c r="BK1" s="227"/>
      <c r="BR1" s="250" t="s">
        <v>117</v>
      </c>
      <c r="BS1" s="251"/>
      <c r="BX1" s="252"/>
      <c r="CC1" s="250" t="s">
        <v>117</v>
      </c>
      <c r="CE1" s="227"/>
      <c r="CL1" s="250" t="s">
        <v>117</v>
      </c>
      <c r="CM1" s="251"/>
      <c r="CR1" s="252"/>
      <c r="CW1" s="250" t="s">
        <v>117</v>
      </c>
      <c r="CY1" s="227"/>
      <c r="DF1" s="250" t="s">
        <v>117</v>
      </c>
      <c r="DG1" s="251"/>
      <c r="DL1" s="252"/>
      <c r="DQ1" s="250" t="s">
        <v>117</v>
      </c>
      <c r="DS1" s="227"/>
      <c r="DZ1" s="250" t="s">
        <v>117</v>
      </c>
      <c r="EA1" s="251"/>
      <c r="EF1" s="252"/>
      <c r="EK1" s="250" t="s">
        <v>117</v>
      </c>
      <c r="EM1" s="227"/>
      <c r="ET1" s="250" t="s">
        <v>117</v>
      </c>
      <c r="EU1" s="251"/>
      <c r="EZ1" s="252"/>
      <c r="FE1" s="250" t="s">
        <v>117</v>
      </c>
      <c r="FG1" s="227"/>
      <c r="FN1" s="250" t="s">
        <v>117</v>
      </c>
      <c r="FO1" s="251"/>
      <c r="FT1" s="252"/>
      <c r="FY1" s="250" t="s">
        <v>117</v>
      </c>
      <c r="GA1" s="227"/>
      <c r="GH1" s="250" t="s">
        <v>117</v>
      </c>
      <c r="GI1" s="251"/>
      <c r="GN1" s="252"/>
      <c r="GS1" s="250" t="s">
        <v>117</v>
      </c>
      <c r="GU1" s="227"/>
      <c r="HB1" s="250" t="s">
        <v>117</v>
      </c>
      <c r="HC1" s="251"/>
      <c r="HH1" s="252"/>
      <c r="HM1" s="250" t="s">
        <v>117</v>
      </c>
      <c r="HO1" s="227"/>
      <c r="HV1" s="250" t="s">
        <v>117</v>
      </c>
      <c r="HW1" s="251"/>
      <c r="IB1" s="252"/>
      <c r="IG1" s="250" t="s">
        <v>117</v>
      </c>
      <c r="II1" s="227"/>
      <c r="IP1" s="250" t="s">
        <v>117</v>
      </c>
      <c r="IQ1" s="251"/>
      <c r="IV1" s="252"/>
      <c r="JA1" s="250" t="s">
        <v>117</v>
      </c>
    </row>
    <row r="2" spans="1:262" s="250" customFormat="1" ht="13.5" customHeight="1" x14ac:dyDescent="0.2">
      <c r="A2" s="250" t="s">
        <v>126</v>
      </c>
      <c r="C2" s="227"/>
      <c r="K2" s="251"/>
      <c r="P2" s="252"/>
      <c r="W2" s="227"/>
      <c r="AE2" s="251"/>
      <c r="AJ2" s="252"/>
      <c r="AQ2" s="227"/>
      <c r="AY2" s="251"/>
      <c r="BD2" s="252"/>
      <c r="BK2" s="227"/>
      <c r="BS2" s="251"/>
      <c r="BX2" s="252"/>
      <c r="CE2" s="227"/>
      <c r="CM2" s="251"/>
      <c r="CR2" s="252"/>
      <c r="CY2" s="227"/>
      <c r="DG2" s="251"/>
      <c r="DL2" s="252"/>
      <c r="DS2" s="227"/>
      <c r="EA2" s="251"/>
      <c r="EF2" s="252"/>
      <c r="EM2" s="227"/>
      <c r="EU2" s="251"/>
      <c r="EZ2" s="252"/>
      <c r="FG2" s="227"/>
      <c r="FO2" s="251"/>
      <c r="FT2" s="252"/>
      <c r="GA2" s="227"/>
      <c r="GI2" s="251"/>
      <c r="GN2" s="252"/>
      <c r="GU2" s="227"/>
      <c r="HC2" s="251"/>
      <c r="HH2" s="252"/>
      <c r="HO2" s="227"/>
      <c r="HW2" s="251"/>
      <c r="IB2" s="252"/>
      <c r="II2" s="227"/>
      <c r="IQ2" s="251"/>
      <c r="IV2" s="252"/>
    </row>
    <row r="3" spans="1:262" ht="13.5" customHeight="1" x14ac:dyDescent="0.2">
      <c r="A3" s="204" t="s">
        <v>21</v>
      </c>
      <c r="C3" s="205"/>
      <c r="K3" s="253"/>
      <c r="P3" s="254"/>
      <c r="W3" s="205"/>
      <c r="AE3" s="253"/>
      <c r="AJ3" s="254"/>
      <c r="AQ3" s="205"/>
      <c r="AY3" s="253"/>
      <c r="BD3" s="254"/>
      <c r="BK3" s="205"/>
      <c r="BS3" s="253"/>
      <c r="BX3" s="254"/>
      <c r="CE3" s="205"/>
      <c r="CM3" s="253"/>
      <c r="CR3" s="254"/>
      <c r="CY3" s="205"/>
      <c r="DG3" s="253"/>
      <c r="DL3" s="254"/>
      <c r="DS3" s="205"/>
      <c r="EA3" s="253"/>
      <c r="EF3" s="254"/>
      <c r="EM3" s="205"/>
      <c r="EU3" s="253"/>
      <c r="EZ3" s="254"/>
      <c r="FG3" s="205"/>
      <c r="FO3" s="253"/>
      <c r="FT3" s="254"/>
      <c r="GA3" s="205"/>
      <c r="GI3" s="253"/>
      <c r="GN3" s="254"/>
      <c r="GU3" s="205"/>
      <c r="HC3" s="253"/>
      <c r="HH3" s="254"/>
      <c r="HO3" s="205"/>
      <c r="HW3" s="253"/>
      <c r="IB3" s="254"/>
      <c r="II3" s="205"/>
      <c r="IQ3" s="253"/>
      <c r="IV3" s="254"/>
    </row>
    <row r="4" spans="1:262" s="210" customFormat="1" ht="13.5" customHeight="1" x14ac:dyDescent="0.2">
      <c r="A4" s="255" t="s">
        <v>22</v>
      </c>
      <c r="C4" s="217"/>
      <c r="K4" s="256"/>
      <c r="P4" s="257"/>
      <c r="W4" s="217"/>
      <c r="AE4" s="256"/>
      <c r="AJ4" s="257"/>
      <c r="AQ4" s="217"/>
      <c r="AY4" s="256"/>
      <c r="BD4" s="257"/>
      <c r="BK4" s="217"/>
      <c r="BS4" s="256"/>
      <c r="BX4" s="257"/>
      <c r="CE4" s="217"/>
      <c r="CM4" s="256"/>
      <c r="CR4" s="257"/>
      <c r="CY4" s="217"/>
      <c r="DG4" s="256"/>
      <c r="DL4" s="257"/>
      <c r="DS4" s="217"/>
      <c r="EA4" s="256"/>
      <c r="EF4" s="257"/>
      <c r="EM4" s="217"/>
      <c r="EU4" s="256"/>
      <c r="EZ4" s="257"/>
      <c r="FG4" s="217"/>
      <c r="FO4" s="256"/>
      <c r="FT4" s="257"/>
      <c r="GA4" s="217"/>
      <c r="GI4" s="256"/>
      <c r="GN4" s="257"/>
      <c r="GU4" s="217"/>
      <c r="HC4" s="256"/>
      <c r="HH4" s="257"/>
      <c r="HO4" s="217"/>
      <c r="HW4" s="256"/>
      <c r="IB4" s="257"/>
      <c r="II4" s="217"/>
      <c r="IQ4" s="256"/>
      <c r="IV4" s="257"/>
    </row>
    <row r="5" spans="1:262" s="210" customFormat="1" ht="13.5" customHeight="1" x14ac:dyDescent="0.2">
      <c r="A5" s="255" t="s">
        <v>23</v>
      </c>
      <c r="C5" s="217"/>
      <c r="K5" s="256"/>
      <c r="P5" s="257"/>
      <c r="W5" s="217"/>
      <c r="AE5" s="256"/>
      <c r="AJ5" s="257"/>
      <c r="AQ5" s="217"/>
      <c r="AY5" s="256"/>
      <c r="BD5" s="257"/>
      <c r="BK5" s="217"/>
      <c r="BS5" s="256"/>
      <c r="BX5" s="257"/>
      <c r="CE5" s="217"/>
      <c r="CM5" s="256"/>
      <c r="CR5" s="257"/>
      <c r="CY5" s="217"/>
      <c r="DG5" s="256"/>
      <c r="DL5" s="257"/>
      <c r="DS5" s="217"/>
      <c r="EA5" s="256"/>
      <c r="EF5" s="257"/>
      <c r="EM5" s="217"/>
      <c r="EU5" s="256"/>
      <c r="EZ5" s="257"/>
      <c r="FG5" s="217"/>
      <c r="FO5" s="256"/>
      <c r="FT5" s="257"/>
      <c r="GA5" s="217"/>
      <c r="GI5" s="256"/>
      <c r="GN5" s="257"/>
      <c r="GU5" s="217"/>
      <c r="HC5" s="256"/>
      <c r="HH5" s="257"/>
      <c r="HO5" s="217"/>
      <c r="HW5" s="256"/>
      <c r="IB5" s="257"/>
      <c r="II5" s="217"/>
      <c r="IQ5" s="256"/>
      <c r="IV5" s="257"/>
    </row>
    <row r="6" spans="1:262" s="212" customFormat="1" ht="13.5" customHeight="1" x14ac:dyDescent="0.2">
      <c r="A6" s="258" t="s">
        <v>60</v>
      </c>
      <c r="C6" s="259"/>
      <c r="K6" s="260"/>
      <c r="P6" s="261"/>
      <c r="W6" s="262"/>
      <c r="AE6" s="260"/>
      <c r="AJ6" s="261"/>
      <c r="AQ6" s="263"/>
      <c r="AY6" s="260"/>
      <c r="BD6" s="261"/>
      <c r="BK6" s="263"/>
      <c r="BS6" s="260"/>
      <c r="BX6" s="261"/>
      <c r="CE6" s="259"/>
      <c r="CM6" s="260"/>
      <c r="CR6" s="261"/>
      <c r="CY6" s="259"/>
      <c r="DG6" s="260"/>
      <c r="DL6" s="261"/>
      <c r="DS6" s="259"/>
      <c r="EA6" s="260"/>
      <c r="EF6" s="261"/>
      <c r="EM6" s="259"/>
      <c r="EU6" s="260"/>
      <c r="EZ6" s="261"/>
      <c r="FG6" s="259"/>
      <c r="FO6" s="260"/>
      <c r="FT6" s="261"/>
      <c r="GA6" s="259"/>
      <c r="GI6" s="260"/>
      <c r="GN6" s="261"/>
      <c r="GU6" s="259"/>
      <c r="HC6" s="260"/>
      <c r="HH6" s="261"/>
      <c r="HO6" s="259"/>
      <c r="HW6" s="260"/>
      <c r="IB6" s="261"/>
      <c r="II6" s="259"/>
      <c r="IQ6" s="260"/>
      <c r="IV6" s="261"/>
    </row>
    <row r="7" spans="1:262" s="210" customFormat="1" ht="13.5" customHeight="1" x14ac:dyDescent="0.2">
      <c r="A7" s="255" t="s">
        <v>24</v>
      </c>
      <c r="C7" s="217"/>
      <c r="K7" s="256"/>
      <c r="P7" s="257"/>
      <c r="W7" s="217"/>
      <c r="AE7" s="256"/>
      <c r="AJ7" s="257"/>
      <c r="AQ7" s="217"/>
      <c r="AY7" s="256"/>
      <c r="BD7" s="257"/>
      <c r="BK7" s="217"/>
      <c r="BS7" s="256"/>
      <c r="BX7" s="257"/>
      <c r="CE7" s="217"/>
      <c r="CM7" s="256"/>
      <c r="CR7" s="257"/>
      <c r="CY7" s="217"/>
      <c r="DG7" s="256"/>
      <c r="DL7" s="257"/>
      <c r="DS7" s="217"/>
      <c r="EA7" s="256"/>
      <c r="EF7" s="257"/>
      <c r="EM7" s="217"/>
      <c r="EU7" s="256"/>
      <c r="EZ7" s="257"/>
      <c r="FG7" s="217"/>
      <c r="FO7" s="256"/>
      <c r="FT7" s="257"/>
      <c r="GA7" s="217"/>
      <c r="GI7" s="256"/>
      <c r="GN7" s="257"/>
      <c r="GU7" s="217"/>
      <c r="HC7" s="256"/>
      <c r="HH7" s="257"/>
      <c r="HO7" s="217"/>
      <c r="HW7" s="256"/>
      <c r="IB7" s="257"/>
      <c r="II7" s="217"/>
      <c r="IQ7" s="256"/>
      <c r="IV7" s="257"/>
    </row>
    <row r="8" spans="1:262" s="212" customFormat="1" ht="13.5" customHeight="1" x14ac:dyDescent="0.2">
      <c r="A8" s="258" t="s">
        <v>61</v>
      </c>
      <c r="C8" s="259"/>
      <c r="K8" s="260"/>
      <c r="P8" s="261"/>
      <c r="W8" s="262"/>
      <c r="AE8" s="260"/>
      <c r="AJ8" s="261"/>
      <c r="AQ8" s="263"/>
      <c r="AY8" s="260"/>
      <c r="BD8" s="261"/>
      <c r="BK8" s="263"/>
      <c r="BS8" s="260"/>
      <c r="BX8" s="261"/>
      <c r="CE8" s="259"/>
      <c r="CM8" s="260"/>
      <c r="CR8" s="261"/>
      <c r="CY8" s="259"/>
      <c r="DG8" s="260"/>
      <c r="DL8" s="261"/>
      <c r="DS8" s="259"/>
      <c r="EA8" s="260"/>
      <c r="EF8" s="261"/>
      <c r="EM8" s="259"/>
      <c r="EU8" s="260"/>
      <c r="EZ8" s="261"/>
      <c r="FG8" s="259"/>
      <c r="FO8" s="260"/>
      <c r="FT8" s="261"/>
      <c r="GA8" s="259"/>
      <c r="GI8" s="260"/>
      <c r="GN8" s="261"/>
      <c r="GU8" s="259"/>
      <c r="HC8" s="260"/>
      <c r="HH8" s="261"/>
      <c r="HO8" s="259"/>
      <c r="HW8" s="260"/>
      <c r="IB8" s="261"/>
      <c r="II8" s="259"/>
      <c r="IQ8" s="260"/>
      <c r="IV8" s="261"/>
    </row>
    <row r="9" spans="1:262" ht="13.5" customHeight="1" x14ac:dyDescent="0.2">
      <c r="A9" s="204" t="s">
        <v>11</v>
      </c>
      <c r="C9" s="232"/>
      <c r="K9" s="253"/>
      <c r="P9" s="254"/>
      <c r="W9" s="232"/>
      <c r="AE9" s="253"/>
      <c r="AJ9" s="254"/>
      <c r="AQ9" s="264"/>
      <c r="AY9" s="253"/>
      <c r="BD9" s="254"/>
      <c r="BK9" s="264"/>
      <c r="BS9" s="253"/>
      <c r="BX9" s="254"/>
      <c r="CE9" s="232"/>
      <c r="CM9" s="253"/>
      <c r="CR9" s="254"/>
      <c r="CY9" s="232"/>
      <c r="DG9" s="253"/>
      <c r="DL9" s="254"/>
      <c r="DS9" s="232"/>
      <c r="EA9" s="253"/>
      <c r="EF9" s="254"/>
      <c r="EM9" s="232"/>
      <c r="EU9" s="253"/>
      <c r="EZ9" s="254"/>
      <c r="FG9" s="232"/>
      <c r="FO9" s="253"/>
      <c r="FT9" s="254"/>
      <c r="GA9" s="232"/>
      <c r="GI9" s="253"/>
      <c r="GN9" s="254"/>
      <c r="GU9" s="232"/>
      <c r="HC9" s="253"/>
      <c r="HH9" s="254"/>
      <c r="HO9" s="232"/>
      <c r="HW9" s="253"/>
      <c r="IB9" s="254"/>
      <c r="II9" s="232"/>
      <c r="IQ9" s="253"/>
      <c r="IV9" s="254"/>
    </row>
    <row r="10" spans="1:262" ht="31.5" customHeight="1" x14ac:dyDescent="0.2">
      <c r="A10" s="214" t="s">
        <v>128</v>
      </c>
      <c r="B10" s="214" t="s">
        <v>32</v>
      </c>
      <c r="C10" s="215" t="s">
        <v>31</v>
      </c>
      <c r="D10" s="214" t="s">
        <v>30</v>
      </c>
      <c r="E10" s="214" t="s">
        <v>25</v>
      </c>
      <c r="F10" s="214" t="s">
        <v>26</v>
      </c>
      <c r="G10" s="214" t="s">
        <v>27</v>
      </c>
      <c r="H10" s="214" t="s">
        <v>28</v>
      </c>
      <c r="I10" s="214" t="s">
        <v>29</v>
      </c>
      <c r="J10" s="214" t="s">
        <v>27</v>
      </c>
      <c r="K10" s="265" t="s">
        <v>101</v>
      </c>
      <c r="L10" s="214" t="s">
        <v>57</v>
      </c>
      <c r="M10" s="214" t="s">
        <v>102</v>
      </c>
      <c r="N10" s="214" t="s">
        <v>103</v>
      </c>
      <c r="O10" s="214" t="s">
        <v>104</v>
      </c>
      <c r="P10" s="266" t="s">
        <v>105</v>
      </c>
      <c r="Q10" s="214" t="s">
        <v>106</v>
      </c>
      <c r="R10" s="214" t="s">
        <v>58</v>
      </c>
      <c r="S10" s="214" t="s">
        <v>107</v>
      </c>
      <c r="T10" s="214" t="s">
        <v>108</v>
      </c>
      <c r="U10" s="214" t="s">
        <v>109</v>
      </c>
      <c r="V10" s="214" t="s">
        <v>129</v>
      </c>
      <c r="W10" s="215" t="s">
        <v>31</v>
      </c>
      <c r="X10" s="214" t="s">
        <v>30</v>
      </c>
      <c r="Y10" s="214" t="s">
        <v>25</v>
      </c>
      <c r="Z10" s="214" t="s">
        <v>26</v>
      </c>
      <c r="AA10" s="214" t="s">
        <v>27</v>
      </c>
      <c r="AB10" s="214" t="s">
        <v>28</v>
      </c>
      <c r="AC10" s="214" t="s">
        <v>29</v>
      </c>
      <c r="AD10" s="214" t="s">
        <v>27</v>
      </c>
      <c r="AE10" s="265" t="s">
        <v>101</v>
      </c>
      <c r="AF10" s="214" t="s">
        <v>57</v>
      </c>
      <c r="AG10" s="214" t="s">
        <v>102</v>
      </c>
      <c r="AH10" s="214" t="s">
        <v>103</v>
      </c>
      <c r="AI10" s="214" t="s">
        <v>104</v>
      </c>
      <c r="AJ10" s="266" t="s">
        <v>105</v>
      </c>
      <c r="AK10" s="214" t="s">
        <v>106</v>
      </c>
      <c r="AL10" s="214" t="s">
        <v>58</v>
      </c>
      <c r="AM10" s="214" t="s">
        <v>107</v>
      </c>
      <c r="AN10" s="214" t="s">
        <v>108</v>
      </c>
      <c r="AO10" s="214" t="s">
        <v>109</v>
      </c>
      <c r="AP10" s="214" t="s">
        <v>129</v>
      </c>
      <c r="AQ10" s="215" t="s">
        <v>31</v>
      </c>
      <c r="AR10" s="214" t="s">
        <v>30</v>
      </c>
      <c r="AS10" s="214" t="s">
        <v>25</v>
      </c>
      <c r="AT10" s="214" t="s">
        <v>26</v>
      </c>
      <c r="AU10" s="214" t="s">
        <v>27</v>
      </c>
      <c r="AV10" s="214" t="s">
        <v>28</v>
      </c>
      <c r="AW10" s="214" t="s">
        <v>29</v>
      </c>
      <c r="AX10" s="214" t="s">
        <v>27</v>
      </c>
      <c r="AY10" s="265" t="s">
        <v>101</v>
      </c>
      <c r="AZ10" s="214" t="s">
        <v>57</v>
      </c>
      <c r="BA10" s="214" t="s">
        <v>102</v>
      </c>
      <c r="BB10" s="214" t="s">
        <v>103</v>
      </c>
      <c r="BC10" s="214" t="s">
        <v>104</v>
      </c>
      <c r="BD10" s="266" t="s">
        <v>105</v>
      </c>
      <c r="BE10" s="214" t="s">
        <v>106</v>
      </c>
      <c r="BF10" s="214" t="s">
        <v>58</v>
      </c>
      <c r="BG10" s="214" t="s">
        <v>107</v>
      </c>
      <c r="BH10" s="214" t="s">
        <v>108</v>
      </c>
      <c r="BI10" s="214" t="s">
        <v>109</v>
      </c>
      <c r="BJ10" s="214" t="s">
        <v>129</v>
      </c>
      <c r="BK10" s="215" t="s">
        <v>31</v>
      </c>
      <c r="BL10" s="214" t="s">
        <v>30</v>
      </c>
      <c r="BM10" s="214" t="s">
        <v>25</v>
      </c>
      <c r="BN10" s="214" t="s">
        <v>26</v>
      </c>
      <c r="BO10" s="214" t="s">
        <v>27</v>
      </c>
      <c r="BP10" s="214" t="s">
        <v>28</v>
      </c>
      <c r="BQ10" s="214" t="s">
        <v>29</v>
      </c>
      <c r="BR10" s="214" t="s">
        <v>27</v>
      </c>
      <c r="BS10" s="265" t="s">
        <v>101</v>
      </c>
      <c r="BT10" s="214" t="s">
        <v>57</v>
      </c>
      <c r="BU10" s="214" t="s">
        <v>102</v>
      </c>
      <c r="BV10" s="214" t="s">
        <v>103</v>
      </c>
      <c r="BW10" s="214" t="s">
        <v>104</v>
      </c>
      <c r="BX10" s="266" t="s">
        <v>105</v>
      </c>
      <c r="BY10" s="214" t="s">
        <v>106</v>
      </c>
      <c r="BZ10" s="214" t="s">
        <v>58</v>
      </c>
      <c r="CA10" s="214" t="s">
        <v>107</v>
      </c>
      <c r="CB10" s="214" t="s">
        <v>108</v>
      </c>
      <c r="CC10" s="214" t="s">
        <v>109</v>
      </c>
      <c r="CD10" s="214" t="s">
        <v>129</v>
      </c>
      <c r="CE10" s="215" t="s">
        <v>31</v>
      </c>
      <c r="CF10" s="214" t="s">
        <v>30</v>
      </c>
      <c r="CG10" s="214" t="s">
        <v>25</v>
      </c>
      <c r="CH10" s="214" t="s">
        <v>26</v>
      </c>
      <c r="CI10" s="214" t="s">
        <v>27</v>
      </c>
      <c r="CJ10" s="214" t="s">
        <v>28</v>
      </c>
      <c r="CK10" s="214" t="s">
        <v>29</v>
      </c>
      <c r="CL10" s="214" t="s">
        <v>27</v>
      </c>
      <c r="CM10" s="265" t="s">
        <v>101</v>
      </c>
      <c r="CN10" s="214" t="s">
        <v>57</v>
      </c>
      <c r="CO10" s="214" t="s">
        <v>102</v>
      </c>
      <c r="CP10" s="214" t="s">
        <v>103</v>
      </c>
      <c r="CQ10" s="214" t="s">
        <v>104</v>
      </c>
      <c r="CR10" s="266" t="s">
        <v>105</v>
      </c>
      <c r="CS10" s="214" t="s">
        <v>106</v>
      </c>
      <c r="CT10" s="214" t="s">
        <v>58</v>
      </c>
      <c r="CU10" s="214" t="s">
        <v>107</v>
      </c>
      <c r="CV10" s="214" t="s">
        <v>108</v>
      </c>
      <c r="CW10" s="214" t="s">
        <v>109</v>
      </c>
      <c r="CX10" s="214" t="s">
        <v>129</v>
      </c>
      <c r="CY10" s="215" t="s">
        <v>31</v>
      </c>
      <c r="CZ10" s="214" t="s">
        <v>30</v>
      </c>
      <c r="DA10" s="214" t="s">
        <v>25</v>
      </c>
      <c r="DB10" s="214" t="s">
        <v>26</v>
      </c>
      <c r="DC10" s="214" t="s">
        <v>27</v>
      </c>
      <c r="DD10" s="214" t="s">
        <v>28</v>
      </c>
      <c r="DE10" s="214" t="s">
        <v>29</v>
      </c>
      <c r="DF10" s="214" t="s">
        <v>27</v>
      </c>
      <c r="DG10" s="265" t="s">
        <v>101</v>
      </c>
      <c r="DH10" s="214" t="s">
        <v>57</v>
      </c>
      <c r="DI10" s="214" t="s">
        <v>102</v>
      </c>
      <c r="DJ10" s="214" t="s">
        <v>103</v>
      </c>
      <c r="DK10" s="214" t="s">
        <v>104</v>
      </c>
      <c r="DL10" s="266" t="s">
        <v>105</v>
      </c>
      <c r="DM10" s="214" t="s">
        <v>106</v>
      </c>
      <c r="DN10" s="214" t="s">
        <v>58</v>
      </c>
      <c r="DO10" s="214" t="s">
        <v>107</v>
      </c>
      <c r="DP10" s="214" t="s">
        <v>108</v>
      </c>
      <c r="DQ10" s="214" t="s">
        <v>109</v>
      </c>
      <c r="DR10" s="214" t="s">
        <v>129</v>
      </c>
      <c r="DS10" s="215" t="s">
        <v>31</v>
      </c>
      <c r="DT10" s="214" t="s">
        <v>30</v>
      </c>
      <c r="DU10" s="214" t="s">
        <v>25</v>
      </c>
      <c r="DV10" s="214" t="s">
        <v>26</v>
      </c>
      <c r="DW10" s="214" t="s">
        <v>27</v>
      </c>
      <c r="DX10" s="214" t="s">
        <v>28</v>
      </c>
      <c r="DY10" s="214" t="s">
        <v>29</v>
      </c>
      <c r="DZ10" s="214" t="s">
        <v>27</v>
      </c>
      <c r="EA10" s="265" t="s">
        <v>101</v>
      </c>
      <c r="EB10" s="214" t="s">
        <v>57</v>
      </c>
      <c r="EC10" s="214" t="s">
        <v>102</v>
      </c>
      <c r="ED10" s="214" t="s">
        <v>103</v>
      </c>
      <c r="EE10" s="214" t="s">
        <v>104</v>
      </c>
      <c r="EF10" s="266" t="s">
        <v>105</v>
      </c>
      <c r="EG10" s="214" t="s">
        <v>106</v>
      </c>
      <c r="EH10" s="214" t="s">
        <v>58</v>
      </c>
      <c r="EI10" s="214" t="s">
        <v>107</v>
      </c>
      <c r="EJ10" s="214" t="s">
        <v>108</v>
      </c>
      <c r="EK10" s="214" t="s">
        <v>109</v>
      </c>
      <c r="EL10" s="214" t="s">
        <v>129</v>
      </c>
      <c r="EM10" s="215" t="s">
        <v>31</v>
      </c>
      <c r="EN10" s="214" t="s">
        <v>30</v>
      </c>
      <c r="EO10" s="214" t="s">
        <v>25</v>
      </c>
      <c r="EP10" s="214" t="s">
        <v>26</v>
      </c>
      <c r="EQ10" s="214" t="s">
        <v>27</v>
      </c>
      <c r="ER10" s="214" t="s">
        <v>28</v>
      </c>
      <c r="ES10" s="214" t="s">
        <v>29</v>
      </c>
      <c r="ET10" s="214" t="s">
        <v>27</v>
      </c>
      <c r="EU10" s="265" t="s">
        <v>101</v>
      </c>
      <c r="EV10" s="214" t="s">
        <v>57</v>
      </c>
      <c r="EW10" s="214" t="s">
        <v>102</v>
      </c>
      <c r="EX10" s="214" t="s">
        <v>103</v>
      </c>
      <c r="EY10" s="214" t="s">
        <v>104</v>
      </c>
      <c r="EZ10" s="266" t="s">
        <v>105</v>
      </c>
      <c r="FA10" s="214" t="s">
        <v>106</v>
      </c>
      <c r="FB10" s="214" t="s">
        <v>58</v>
      </c>
      <c r="FC10" s="214" t="s">
        <v>107</v>
      </c>
      <c r="FD10" s="214" t="s">
        <v>108</v>
      </c>
      <c r="FE10" s="214" t="s">
        <v>109</v>
      </c>
      <c r="FF10" s="214" t="s">
        <v>129</v>
      </c>
      <c r="FG10" s="215" t="s">
        <v>31</v>
      </c>
      <c r="FH10" s="214" t="s">
        <v>30</v>
      </c>
      <c r="FI10" s="214" t="s">
        <v>25</v>
      </c>
      <c r="FJ10" s="214" t="s">
        <v>26</v>
      </c>
      <c r="FK10" s="214" t="s">
        <v>27</v>
      </c>
      <c r="FL10" s="214" t="s">
        <v>28</v>
      </c>
      <c r="FM10" s="214" t="s">
        <v>29</v>
      </c>
      <c r="FN10" s="214" t="s">
        <v>27</v>
      </c>
      <c r="FO10" s="265" t="s">
        <v>101</v>
      </c>
      <c r="FP10" s="214" t="s">
        <v>57</v>
      </c>
      <c r="FQ10" s="214" t="s">
        <v>102</v>
      </c>
      <c r="FR10" s="214" t="s">
        <v>103</v>
      </c>
      <c r="FS10" s="214" t="s">
        <v>104</v>
      </c>
      <c r="FT10" s="266" t="s">
        <v>105</v>
      </c>
      <c r="FU10" s="214" t="s">
        <v>106</v>
      </c>
      <c r="FV10" s="214" t="s">
        <v>58</v>
      </c>
      <c r="FW10" s="214" t="s">
        <v>107</v>
      </c>
      <c r="FX10" s="214" t="s">
        <v>108</v>
      </c>
      <c r="FY10" s="214" t="s">
        <v>109</v>
      </c>
      <c r="FZ10" s="214" t="s">
        <v>129</v>
      </c>
      <c r="GA10" s="215" t="s">
        <v>31</v>
      </c>
      <c r="GB10" s="214" t="s">
        <v>30</v>
      </c>
      <c r="GC10" s="214" t="s">
        <v>25</v>
      </c>
      <c r="GD10" s="214" t="s">
        <v>26</v>
      </c>
      <c r="GE10" s="214" t="s">
        <v>27</v>
      </c>
      <c r="GF10" s="214" t="s">
        <v>28</v>
      </c>
      <c r="GG10" s="214" t="s">
        <v>29</v>
      </c>
      <c r="GH10" s="214" t="s">
        <v>27</v>
      </c>
      <c r="GI10" s="265" t="s">
        <v>101</v>
      </c>
      <c r="GJ10" s="214" t="s">
        <v>57</v>
      </c>
      <c r="GK10" s="214" t="s">
        <v>102</v>
      </c>
      <c r="GL10" s="214" t="s">
        <v>103</v>
      </c>
      <c r="GM10" s="214" t="s">
        <v>104</v>
      </c>
      <c r="GN10" s="266" t="s">
        <v>105</v>
      </c>
      <c r="GO10" s="214" t="s">
        <v>106</v>
      </c>
      <c r="GP10" s="214" t="s">
        <v>58</v>
      </c>
      <c r="GQ10" s="214" t="s">
        <v>107</v>
      </c>
      <c r="GR10" s="214" t="s">
        <v>108</v>
      </c>
      <c r="GS10" s="214" t="s">
        <v>109</v>
      </c>
      <c r="GT10" s="214" t="s">
        <v>129</v>
      </c>
      <c r="GU10" s="215" t="s">
        <v>31</v>
      </c>
      <c r="GV10" s="214" t="s">
        <v>30</v>
      </c>
      <c r="GW10" s="214" t="s">
        <v>25</v>
      </c>
      <c r="GX10" s="214" t="s">
        <v>26</v>
      </c>
      <c r="GY10" s="214" t="s">
        <v>27</v>
      </c>
      <c r="GZ10" s="214" t="s">
        <v>28</v>
      </c>
      <c r="HA10" s="214" t="s">
        <v>29</v>
      </c>
      <c r="HB10" s="214" t="s">
        <v>27</v>
      </c>
      <c r="HC10" s="265" t="s">
        <v>101</v>
      </c>
      <c r="HD10" s="214" t="s">
        <v>57</v>
      </c>
      <c r="HE10" s="214" t="s">
        <v>102</v>
      </c>
      <c r="HF10" s="214" t="s">
        <v>103</v>
      </c>
      <c r="HG10" s="214" t="s">
        <v>104</v>
      </c>
      <c r="HH10" s="266" t="s">
        <v>105</v>
      </c>
      <c r="HI10" s="214" t="s">
        <v>106</v>
      </c>
      <c r="HJ10" s="214" t="s">
        <v>58</v>
      </c>
      <c r="HK10" s="214" t="s">
        <v>107</v>
      </c>
      <c r="HL10" s="214" t="s">
        <v>108</v>
      </c>
      <c r="HM10" s="214" t="s">
        <v>109</v>
      </c>
      <c r="HN10" s="214" t="s">
        <v>129</v>
      </c>
      <c r="HO10" s="215" t="s">
        <v>31</v>
      </c>
      <c r="HP10" s="214" t="s">
        <v>30</v>
      </c>
      <c r="HQ10" s="214" t="s">
        <v>25</v>
      </c>
      <c r="HR10" s="214" t="s">
        <v>26</v>
      </c>
      <c r="HS10" s="214" t="s">
        <v>27</v>
      </c>
      <c r="HT10" s="214" t="s">
        <v>28</v>
      </c>
      <c r="HU10" s="214" t="s">
        <v>29</v>
      </c>
      <c r="HV10" s="214" t="s">
        <v>27</v>
      </c>
      <c r="HW10" s="265" t="s">
        <v>101</v>
      </c>
      <c r="HX10" s="214" t="s">
        <v>57</v>
      </c>
      <c r="HY10" s="214" t="s">
        <v>102</v>
      </c>
      <c r="HZ10" s="214" t="s">
        <v>103</v>
      </c>
      <c r="IA10" s="214" t="s">
        <v>104</v>
      </c>
      <c r="IB10" s="266" t="s">
        <v>105</v>
      </c>
      <c r="IC10" s="214" t="s">
        <v>106</v>
      </c>
      <c r="ID10" s="214" t="s">
        <v>58</v>
      </c>
      <c r="IE10" s="214" t="s">
        <v>107</v>
      </c>
      <c r="IF10" s="214" t="s">
        <v>108</v>
      </c>
      <c r="IG10" s="214" t="s">
        <v>109</v>
      </c>
      <c r="IH10" s="214" t="s">
        <v>129</v>
      </c>
      <c r="II10" s="215" t="s">
        <v>31</v>
      </c>
      <c r="IJ10" s="214" t="s">
        <v>30</v>
      </c>
      <c r="IK10" s="214" t="s">
        <v>25</v>
      </c>
      <c r="IL10" s="214" t="s">
        <v>26</v>
      </c>
      <c r="IM10" s="214" t="s">
        <v>27</v>
      </c>
      <c r="IN10" s="214" t="s">
        <v>28</v>
      </c>
      <c r="IO10" s="214" t="s">
        <v>29</v>
      </c>
      <c r="IP10" s="214" t="s">
        <v>27</v>
      </c>
      <c r="IQ10" s="265" t="s">
        <v>101</v>
      </c>
      <c r="IR10" s="214" t="s">
        <v>57</v>
      </c>
      <c r="IS10" s="214" t="s">
        <v>102</v>
      </c>
      <c r="IT10" s="214" t="s">
        <v>103</v>
      </c>
      <c r="IU10" s="214" t="s">
        <v>104</v>
      </c>
      <c r="IV10" s="266" t="s">
        <v>105</v>
      </c>
      <c r="IW10" s="214" t="s">
        <v>106</v>
      </c>
      <c r="IX10" s="214" t="s">
        <v>58</v>
      </c>
      <c r="IY10" s="214" t="s">
        <v>107</v>
      </c>
      <c r="IZ10" s="214" t="s">
        <v>108</v>
      </c>
      <c r="JA10" s="214" t="s">
        <v>109</v>
      </c>
      <c r="JB10" s="214" t="s">
        <v>129</v>
      </c>
    </row>
    <row r="11" spans="1:262" s="230" customFormat="1" ht="13.5" customHeight="1" x14ac:dyDescent="0.2">
      <c r="B11" s="204"/>
      <c r="C11" s="232"/>
      <c r="E11" s="210"/>
      <c r="F11" s="267"/>
      <c r="G11" s="268"/>
      <c r="H11" s="204"/>
      <c r="I11" s="267"/>
      <c r="J11" s="268"/>
      <c r="K11" s="268"/>
      <c r="L11" s="268"/>
      <c r="M11" s="268"/>
      <c r="P11" s="269"/>
      <c r="Q11" s="210"/>
      <c r="R11" s="268"/>
      <c r="S11" s="268"/>
      <c r="U11" s="268"/>
      <c r="V11" s="268"/>
      <c r="W11" s="232"/>
      <c r="Y11" s="210"/>
      <c r="Z11" s="267"/>
      <c r="AA11" s="267"/>
      <c r="AB11" s="204"/>
      <c r="AC11" s="267"/>
      <c r="AD11" s="267"/>
      <c r="AE11" s="210"/>
      <c r="AF11" s="268"/>
      <c r="AG11" s="268"/>
      <c r="AJ11" s="269"/>
      <c r="AK11" s="210"/>
      <c r="AM11" s="268"/>
      <c r="AO11" s="268"/>
      <c r="AP11" s="268"/>
      <c r="AQ11" s="232"/>
      <c r="AS11" s="210"/>
      <c r="AT11" s="267"/>
      <c r="AU11" s="267"/>
      <c r="AV11" s="204"/>
      <c r="AW11" s="267"/>
      <c r="AX11" s="267"/>
      <c r="AY11" s="210"/>
      <c r="AZ11" s="268"/>
      <c r="BA11" s="268"/>
      <c r="BD11" s="269"/>
      <c r="BE11" s="210"/>
      <c r="BF11" s="268"/>
      <c r="BG11" s="268"/>
      <c r="BI11" s="268"/>
      <c r="BJ11" s="268"/>
      <c r="BK11" s="232"/>
      <c r="BM11" s="210"/>
      <c r="BN11" s="267"/>
      <c r="BO11" s="267"/>
      <c r="BP11" s="204"/>
      <c r="BQ11" s="267"/>
      <c r="BR11" s="267"/>
      <c r="BS11" s="210"/>
      <c r="BT11" s="268"/>
      <c r="BU11" s="268"/>
      <c r="BX11" s="269"/>
      <c r="BY11" s="210"/>
      <c r="BZ11" s="268"/>
      <c r="CA11" s="268"/>
      <c r="CC11" s="268"/>
      <c r="CD11" s="268"/>
      <c r="CE11" s="210"/>
      <c r="CG11" s="210"/>
      <c r="CH11" s="267"/>
      <c r="CI11" s="267"/>
      <c r="CJ11" s="204"/>
      <c r="CK11" s="267"/>
      <c r="CL11" s="267"/>
      <c r="CM11" s="210"/>
      <c r="CN11" s="268"/>
      <c r="CO11" s="268"/>
      <c r="CR11" s="269"/>
      <c r="CS11" s="210"/>
      <c r="CT11" s="268"/>
      <c r="CU11" s="268"/>
      <c r="CW11" s="268"/>
      <c r="CX11" s="268"/>
      <c r="CY11" s="232"/>
      <c r="DA11" s="210"/>
      <c r="DB11" s="267"/>
      <c r="DC11" s="267"/>
      <c r="DD11" s="204"/>
      <c r="DE11" s="267"/>
      <c r="DF11" s="267"/>
      <c r="DG11" s="210"/>
      <c r="DH11" s="268"/>
      <c r="DI11" s="268"/>
      <c r="DL11" s="269"/>
      <c r="DM11" s="210"/>
      <c r="DN11" s="268"/>
      <c r="DO11" s="268"/>
      <c r="DQ11" s="268"/>
      <c r="DR11" s="268"/>
      <c r="DS11" s="232"/>
      <c r="DU11" s="210"/>
      <c r="DV11" s="267"/>
      <c r="DW11" s="267"/>
      <c r="DX11" s="204"/>
      <c r="DY11" s="267"/>
      <c r="DZ11" s="267"/>
      <c r="EA11" s="210"/>
      <c r="EC11" s="270"/>
      <c r="EF11" s="269"/>
      <c r="EG11" s="210"/>
      <c r="EH11" s="268"/>
      <c r="EI11" s="268"/>
      <c r="EK11" s="268"/>
      <c r="EL11" s="268"/>
      <c r="EM11" s="232"/>
      <c r="EO11" s="210"/>
      <c r="EP11" s="267"/>
      <c r="EQ11" s="267"/>
      <c r="ER11" s="204"/>
      <c r="ES11" s="267"/>
      <c r="ET11" s="267"/>
      <c r="EU11" s="210"/>
      <c r="EV11" s="268"/>
      <c r="EW11" s="268"/>
      <c r="EZ11" s="269"/>
      <c r="FA11" s="210"/>
      <c r="FB11" s="268"/>
      <c r="FC11" s="268"/>
      <c r="FE11" s="268"/>
      <c r="FF11" s="268"/>
      <c r="FG11" s="232"/>
      <c r="FI11" s="210"/>
      <c r="FJ11" s="267"/>
      <c r="FK11" s="267"/>
      <c r="FL11" s="204"/>
      <c r="FM11" s="267"/>
      <c r="FN11" s="267"/>
      <c r="FO11" s="210"/>
      <c r="FP11" s="268"/>
      <c r="FQ11" s="268"/>
      <c r="FT11" s="269"/>
      <c r="FU11" s="210"/>
      <c r="FV11" s="268"/>
      <c r="FW11" s="268"/>
      <c r="FY11" s="268"/>
      <c r="FZ11" s="268"/>
      <c r="GA11" s="232"/>
      <c r="GC11" s="204"/>
      <c r="GD11" s="267"/>
      <c r="GE11" s="204"/>
      <c r="GF11" s="204"/>
      <c r="GG11" s="267"/>
      <c r="GH11" s="204"/>
      <c r="GI11" s="271"/>
      <c r="GN11" s="269"/>
      <c r="GU11" s="232"/>
      <c r="GW11" s="204"/>
      <c r="GX11" s="267"/>
      <c r="GY11" s="204"/>
      <c r="GZ11" s="204"/>
      <c r="HA11" s="267"/>
      <c r="HB11" s="204"/>
      <c r="HC11" s="271"/>
      <c r="HH11" s="269"/>
      <c r="HO11" s="232"/>
      <c r="HQ11" s="204"/>
      <c r="HR11" s="267"/>
      <c r="HS11" s="204"/>
      <c r="HT11" s="204"/>
      <c r="HU11" s="267"/>
      <c r="HV11" s="204"/>
      <c r="HW11" s="271"/>
      <c r="IB11" s="269"/>
      <c r="II11" s="232"/>
      <c r="IK11" s="204"/>
      <c r="IL11" s="267"/>
      <c r="IM11" s="204"/>
      <c r="IN11" s="204"/>
      <c r="IO11" s="267"/>
      <c r="IP11" s="204"/>
      <c r="IQ11" s="271"/>
      <c r="IV11" s="269"/>
    </row>
    <row r="12" spans="1:262" s="230" customFormat="1" ht="13.5" customHeight="1" x14ac:dyDescent="0.2">
      <c r="B12" s="204"/>
      <c r="C12" s="232"/>
      <c r="E12" s="210"/>
      <c r="F12" s="267"/>
      <c r="G12" s="268"/>
      <c r="H12" s="204"/>
      <c r="I12" s="267"/>
      <c r="J12" s="268"/>
      <c r="K12" s="268"/>
      <c r="L12" s="268"/>
      <c r="M12" s="268"/>
      <c r="P12" s="269"/>
      <c r="Q12" s="210"/>
      <c r="R12" s="268"/>
      <c r="S12" s="268"/>
      <c r="U12" s="268"/>
      <c r="V12" s="268"/>
      <c r="W12" s="232"/>
      <c r="Y12" s="210"/>
      <c r="Z12" s="267"/>
      <c r="AA12" s="267"/>
      <c r="AB12" s="204"/>
      <c r="AC12" s="267"/>
      <c r="AD12" s="267"/>
      <c r="AE12" s="210"/>
      <c r="AF12" s="268"/>
      <c r="AG12" s="268"/>
      <c r="AJ12" s="269"/>
      <c r="AK12" s="210"/>
      <c r="AM12" s="268"/>
      <c r="AO12" s="268"/>
      <c r="AP12" s="268"/>
      <c r="AQ12" s="232"/>
      <c r="AS12" s="210"/>
      <c r="AT12" s="267"/>
      <c r="AU12" s="267"/>
      <c r="AV12" s="204"/>
      <c r="AW12" s="267"/>
      <c r="AX12" s="267"/>
      <c r="AY12" s="210"/>
      <c r="AZ12" s="268"/>
      <c r="BA12" s="268"/>
      <c r="BD12" s="269"/>
      <c r="BE12" s="210"/>
      <c r="BF12" s="268"/>
      <c r="BG12" s="268"/>
      <c r="BI12" s="268"/>
      <c r="BJ12" s="268"/>
      <c r="BK12" s="232"/>
      <c r="BM12" s="210"/>
      <c r="BN12" s="267"/>
      <c r="BO12" s="267"/>
      <c r="BP12" s="204"/>
      <c r="BQ12" s="267"/>
      <c r="BR12" s="267"/>
      <c r="BS12" s="210"/>
      <c r="BT12" s="268"/>
      <c r="BU12" s="268"/>
      <c r="BX12" s="269"/>
      <c r="BY12" s="210"/>
      <c r="BZ12" s="268"/>
      <c r="CA12" s="268"/>
      <c r="CC12" s="268"/>
      <c r="CD12" s="268"/>
      <c r="CE12" s="210"/>
      <c r="CG12" s="210"/>
      <c r="CH12" s="267"/>
      <c r="CI12" s="267"/>
      <c r="CJ12" s="204"/>
      <c r="CK12" s="267"/>
      <c r="CL12" s="267"/>
      <c r="CM12" s="210"/>
      <c r="CN12" s="268"/>
      <c r="CO12" s="268"/>
      <c r="CR12" s="269"/>
      <c r="CS12" s="210"/>
      <c r="CT12" s="268"/>
      <c r="CU12" s="268"/>
      <c r="CW12" s="268"/>
      <c r="CX12" s="268"/>
      <c r="CY12" s="232"/>
      <c r="DA12" s="210"/>
      <c r="DB12" s="267"/>
      <c r="DC12" s="267"/>
      <c r="DD12" s="204"/>
      <c r="DE12" s="267"/>
      <c r="DF12" s="267"/>
      <c r="DG12" s="210"/>
      <c r="DH12" s="268"/>
      <c r="DI12" s="268"/>
      <c r="DL12" s="269"/>
      <c r="DM12" s="210"/>
      <c r="DN12" s="268"/>
      <c r="DO12" s="268"/>
      <c r="DQ12" s="268"/>
      <c r="DR12" s="268"/>
      <c r="DS12" s="232"/>
      <c r="DU12" s="210"/>
      <c r="DV12" s="267"/>
      <c r="DW12" s="267"/>
      <c r="DX12" s="204"/>
      <c r="DY12" s="267"/>
      <c r="DZ12" s="267"/>
      <c r="EA12" s="210"/>
      <c r="EC12" s="270"/>
      <c r="EF12" s="269"/>
      <c r="EG12" s="210"/>
      <c r="EH12" s="268"/>
      <c r="EI12" s="268"/>
      <c r="EK12" s="268"/>
      <c r="EL12" s="268"/>
      <c r="EM12" s="232"/>
      <c r="EO12" s="210"/>
      <c r="EP12" s="267"/>
      <c r="EQ12" s="267"/>
      <c r="ER12" s="204"/>
      <c r="ES12" s="267"/>
      <c r="ET12" s="267"/>
      <c r="EU12" s="210"/>
      <c r="EV12" s="268"/>
      <c r="EW12" s="268"/>
      <c r="EZ12" s="269"/>
      <c r="FA12" s="210"/>
      <c r="FB12" s="268"/>
      <c r="FC12" s="268"/>
      <c r="FE12" s="268"/>
      <c r="FF12" s="268"/>
      <c r="FG12" s="232"/>
      <c r="FI12" s="210"/>
      <c r="FJ12" s="267"/>
      <c r="FK12" s="267"/>
      <c r="FL12" s="204"/>
      <c r="FM12" s="267"/>
      <c r="FN12" s="267"/>
      <c r="FO12" s="210"/>
      <c r="FP12" s="268"/>
      <c r="FQ12" s="268"/>
      <c r="FT12" s="269"/>
      <c r="FU12" s="210"/>
      <c r="FV12" s="268"/>
      <c r="FW12" s="268"/>
      <c r="FY12" s="268"/>
      <c r="FZ12" s="268"/>
      <c r="GA12" s="232"/>
      <c r="GC12" s="210"/>
      <c r="GD12" s="267"/>
      <c r="GE12" s="204"/>
      <c r="GF12" s="204"/>
      <c r="GG12" s="267"/>
      <c r="GH12" s="204"/>
      <c r="GI12" s="271"/>
      <c r="GN12" s="269"/>
      <c r="GU12" s="232"/>
      <c r="GW12" s="210"/>
      <c r="GX12" s="267"/>
      <c r="GY12" s="204"/>
      <c r="GZ12" s="204"/>
      <c r="HA12" s="267"/>
      <c r="HB12" s="204"/>
      <c r="HC12" s="271"/>
      <c r="HH12" s="269"/>
      <c r="HO12" s="232"/>
      <c r="HQ12" s="210"/>
      <c r="HR12" s="267"/>
      <c r="HS12" s="204"/>
      <c r="HT12" s="204"/>
      <c r="HU12" s="267"/>
      <c r="HV12" s="204"/>
      <c r="HW12" s="271"/>
      <c r="IB12" s="269"/>
      <c r="II12" s="232"/>
      <c r="IK12" s="210"/>
      <c r="IL12" s="267"/>
      <c r="IM12" s="204"/>
      <c r="IN12" s="204"/>
      <c r="IO12" s="267"/>
      <c r="IP12" s="204"/>
      <c r="IQ12" s="271"/>
      <c r="IV12" s="269"/>
    </row>
    <row r="13" spans="1:262" s="230" customFormat="1" ht="13.5" customHeight="1" x14ac:dyDescent="0.2">
      <c r="A13" s="272"/>
      <c r="B13" s="204"/>
      <c r="C13" s="232"/>
      <c r="E13" s="210"/>
      <c r="F13" s="267"/>
      <c r="G13" s="268"/>
      <c r="H13" s="204"/>
      <c r="I13" s="267"/>
      <c r="J13" s="268"/>
      <c r="K13" s="268"/>
      <c r="L13" s="268"/>
      <c r="M13" s="268"/>
      <c r="P13" s="269"/>
      <c r="Q13" s="210"/>
      <c r="R13" s="268"/>
      <c r="S13" s="268"/>
      <c r="U13" s="268"/>
      <c r="V13" s="268"/>
      <c r="W13" s="232"/>
      <c r="Y13" s="210"/>
      <c r="Z13" s="267"/>
      <c r="AA13" s="267"/>
      <c r="AB13" s="204"/>
      <c r="AC13" s="267"/>
      <c r="AD13" s="267"/>
      <c r="AE13" s="210"/>
      <c r="AF13" s="268"/>
      <c r="AG13" s="268"/>
      <c r="AJ13" s="269"/>
      <c r="AK13" s="210"/>
      <c r="AM13" s="268"/>
      <c r="AO13" s="268"/>
      <c r="AP13" s="268"/>
      <c r="AQ13" s="232"/>
      <c r="AS13" s="210"/>
      <c r="AT13" s="267"/>
      <c r="AU13" s="267"/>
      <c r="AV13" s="204"/>
      <c r="AW13" s="267"/>
      <c r="AX13" s="267"/>
      <c r="AY13" s="210"/>
      <c r="AZ13" s="268"/>
      <c r="BA13" s="268"/>
      <c r="BD13" s="269"/>
      <c r="BE13" s="210"/>
      <c r="BF13" s="268"/>
      <c r="BG13" s="268"/>
      <c r="BI13" s="268"/>
      <c r="BJ13" s="268"/>
      <c r="BK13" s="232"/>
      <c r="BM13" s="210"/>
      <c r="BN13" s="267"/>
      <c r="BO13" s="267"/>
      <c r="BP13" s="204"/>
      <c r="BQ13" s="267"/>
      <c r="BR13" s="267"/>
      <c r="BS13" s="210"/>
      <c r="BT13" s="268"/>
      <c r="BU13" s="268"/>
      <c r="BX13" s="269"/>
      <c r="BY13" s="210"/>
      <c r="BZ13" s="268"/>
      <c r="CA13" s="268"/>
      <c r="CC13" s="268"/>
      <c r="CD13" s="268"/>
      <c r="CE13" s="210"/>
      <c r="CG13" s="210"/>
      <c r="CH13" s="267"/>
      <c r="CI13" s="267"/>
      <c r="CJ13" s="204"/>
      <c r="CK13" s="267"/>
      <c r="CL13" s="267"/>
      <c r="CM13" s="210"/>
      <c r="CN13" s="268"/>
      <c r="CO13" s="268"/>
      <c r="CR13" s="269"/>
      <c r="CS13" s="210"/>
      <c r="CT13" s="268"/>
      <c r="CU13" s="268"/>
      <c r="CW13" s="268"/>
      <c r="CX13" s="268"/>
      <c r="CY13" s="232"/>
      <c r="DA13" s="210"/>
      <c r="DB13" s="267"/>
      <c r="DC13" s="267"/>
      <c r="DD13" s="204"/>
      <c r="DE13" s="267"/>
      <c r="DF13" s="267"/>
      <c r="DG13" s="210"/>
      <c r="DH13" s="268"/>
      <c r="DI13" s="268"/>
      <c r="DL13" s="269"/>
      <c r="DM13" s="210"/>
      <c r="DN13" s="268"/>
      <c r="DO13" s="268"/>
      <c r="DQ13" s="268"/>
      <c r="DR13" s="268"/>
      <c r="DS13" s="232"/>
      <c r="DU13" s="210"/>
      <c r="DV13" s="267"/>
      <c r="DW13" s="267"/>
      <c r="DX13" s="204"/>
      <c r="DY13" s="267"/>
      <c r="DZ13" s="267"/>
      <c r="EA13" s="210"/>
      <c r="EC13" s="270"/>
      <c r="EF13" s="269"/>
      <c r="EG13" s="210"/>
      <c r="EH13" s="268"/>
      <c r="EI13" s="268"/>
      <c r="EK13" s="268"/>
      <c r="EL13" s="268"/>
      <c r="EM13" s="232"/>
      <c r="EO13" s="210"/>
      <c r="EP13" s="267"/>
      <c r="EQ13" s="267"/>
      <c r="ER13" s="204"/>
      <c r="ES13" s="267"/>
      <c r="ET13" s="267"/>
      <c r="EU13" s="210"/>
      <c r="EV13" s="268"/>
      <c r="EW13" s="268"/>
      <c r="EZ13" s="269"/>
      <c r="FA13" s="210"/>
      <c r="FB13" s="268"/>
      <c r="FC13" s="268"/>
      <c r="FE13" s="268"/>
      <c r="FF13" s="268"/>
      <c r="FG13" s="232"/>
      <c r="FI13" s="210"/>
      <c r="FJ13" s="267"/>
      <c r="FK13" s="267"/>
      <c r="FL13" s="204"/>
      <c r="FM13" s="267"/>
      <c r="FN13" s="267"/>
      <c r="FO13" s="210"/>
      <c r="FP13" s="268"/>
      <c r="FQ13" s="268"/>
      <c r="FT13" s="269"/>
      <c r="FU13" s="210"/>
      <c r="FV13" s="268"/>
      <c r="FW13" s="268"/>
      <c r="FY13" s="268"/>
      <c r="FZ13" s="268"/>
      <c r="GA13" s="232"/>
      <c r="GB13" s="273"/>
      <c r="GC13" s="273"/>
      <c r="GD13" s="274"/>
      <c r="GE13" s="204"/>
      <c r="GF13" s="275"/>
      <c r="GG13" s="274"/>
      <c r="GH13" s="204"/>
      <c r="GI13" s="253"/>
      <c r="GJ13" s="204"/>
      <c r="GK13" s="204"/>
      <c r="GL13" s="204"/>
      <c r="GM13" s="204"/>
      <c r="GN13" s="254"/>
      <c r="GO13" s="204"/>
      <c r="GP13" s="204"/>
      <c r="GQ13" s="204"/>
      <c r="GR13" s="204"/>
      <c r="GS13" s="204"/>
      <c r="GT13" s="204"/>
      <c r="GU13" s="232"/>
      <c r="GV13" s="273"/>
      <c r="GW13" s="273"/>
      <c r="GX13" s="274"/>
      <c r="GY13" s="204"/>
      <c r="GZ13" s="275"/>
      <c r="HA13" s="274"/>
      <c r="HB13" s="204"/>
      <c r="HC13" s="253"/>
      <c r="HD13" s="204"/>
      <c r="HE13" s="204"/>
      <c r="HF13" s="204"/>
      <c r="HG13" s="204"/>
      <c r="HH13" s="254"/>
      <c r="HI13" s="204"/>
      <c r="HJ13" s="204"/>
      <c r="HK13" s="204"/>
      <c r="HL13" s="204"/>
      <c r="HM13" s="204"/>
      <c r="HN13" s="204"/>
      <c r="HO13" s="232"/>
      <c r="HP13" s="273"/>
      <c r="HQ13" s="273"/>
      <c r="HR13" s="274"/>
      <c r="HS13" s="204"/>
      <c r="HT13" s="275"/>
      <c r="HU13" s="274"/>
      <c r="HV13" s="204"/>
      <c r="HW13" s="253"/>
      <c r="HX13" s="204"/>
      <c r="HY13" s="204"/>
      <c r="HZ13" s="204"/>
      <c r="IA13" s="204"/>
      <c r="IB13" s="254"/>
      <c r="IC13" s="204"/>
      <c r="ID13" s="204"/>
      <c r="IE13" s="204"/>
      <c r="IF13" s="204"/>
      <c r="IG13" s="204"/>
      <c r="IH13" s="204"/>
      <c r="II13" s="232"/>
      <c r="IJ13" s="273"/>
      <c r="IK13" s="273"/>
      <c r="IL13" s="274"/>
      <c r="IM13" s="204"/>
      <c r="IN13" s="275"/>
      <c r="IO13" s="274"/>
      <c r="IP13" s="204"/>
      <c r="IQ13" s="253"/>
      <c r="IR13" s="204"/>
      <c r="IS13" s="204"/>
      <c r="IT13" s="204"/>
      <c r="IU13" s="204"/>
      <c r="IV13" s="254"/>
      <c r="IW13" s="204"/>
      <c r="IX13" s="204"/>
      <c r="IY13" s="204"/>
      <c r="IZ13" s="204"/>
      <c r="JA13" s="204"/>
      <c r="JB13" s="204"/>
    </row>
    <row r="14" spans="1:262" s="230" customFormat="1" ht="13.5" customHeight="1" x14ac:dyDescent="0.2">
      <c r="B14" s="204"/>
      <c r="C14" s="232"/>
      <c r="E14" s="210"/>
      <c r="F14" s="267"/>
      <c r="G14" s="268"/>
      <c r="H14" s="204"/>
      <c r="I14" s="267"/>
      <c r="J14" s="268"/>
      <c r="K14" s="268"/>
      <c r="L14" s="268"/>
      <c r="M14" s="268"/>
      <c r="P14" s="269"/>
      <c r="Q14" s="210"/>
      <c r="R14" s="268"/>
      <c r="S14" s="268"/>
      <c r="U14" s="268"/>
      <c r="V14" s="268"/>
      <c r="W14" s="232"/>
      <c r="Y14" s="210"/>
      <c r="Z14" s="267"/>
      <c r="AA14" s="267"/>
      <c r="AB14" s="204"/>
      <c r="AC14" s="267"/>
      <c r="AD14" s="267"/>
      <c r="AE14" s="210"/>
      <c r="AF14" s="268"/>
      <c r="AG14" s="268"/>
      <c r="AJ14" s="269"/>
      <c r="AK14" s="210"/>
      <c r="AM14" s="268"/>
      <c r="AO14" s="268"/>
      <c r="AP14" s="268"/>
      <c r="AQ14" s="232"/>
      <c r="AS14" s="210"/>
      <c r="AT14" s="267"/>
      <c r="AU14" s="267"/>
      <c r="AV14" s="204"/>
      <c r="AW14" s="267"/>
      <c r="AX14" s="267"/>
      <c r="AY14" s="210"/>
      <c r="AZ14" s="268"/>
      <c r="BA14" s="268"/>
      <c r="BD14" s="269"/>
      <c r="BE14" s="210"/>
      <c r="BF14" s="268"/>
      <c r="BG14" s="268"/>
      <c r="BI14" s="268"/>
      <c r="BJ14" s="268"/>
      <c r="BK14" s="232"/>
      <c r="BM14" s="210"/>
      <c r="BN14" s="267"/>
      <c r="BO14" s="267"/>
      <c r="BP14" s="204"/>
      <c r="BQ14" s="267"/>
      <c r="BR14" s="267"/>
      <c r="BS14" s="210"/>
      <c r="BT14" s="268"/>
      <c r="BU14" s="268"/>
      <c r="BX14" s="269"/>
      <c r="BY14" s="210"/>
      <c r="BZ14" s="268"/>
      <c r="CA14" s="268"/>
      <c r="CC14" s="268"/>
      <c r="CD14" s="268"/>
      <c r="CE14" s="210"/>
      <c r="CG14" s="210"/>
      <c r="CH14" s="267"/>
      <c r="CI14" s="267"/>
      <c r="CJ14" s="204"/>
      <c r="CK14" s="267"/>
      <c r="CL14" s="267"/>
      <c r="CM14" s="210"/>
      <c r="CN14" s="268"/>
      <c r="CO14" s="268"/>
      <c r="CR14" s="269"/>
      <c r="CS14" s="210"/>
      <c r="CT14" s="268"/>
      <c r="CU14" s="268"/>
      <c r="CW14" s="268"/>
      <c r="CX14" s="268"/>
      <c r="CY14" s="232"/>
      <c r="DA14" s="210"/>
      <c r="DB14" s="267"/>
      <c r="DC14" s="267"/>
      <c r="DD14" s="204"/>
      <c r="DE14" s="267"/>
      <c r="DF14" s="267"/>
      <c r="DG14" s="210"/>
      <c r="DH14" s="268"/>
      <c r="DI14" s="268"/>
      <c r="DL14" s="269"/>
      <c r="DM14" s="210"/>
      <c r="DN14" s="268"/>
      <c r="DO14" s="268"/>
      <c r="DQ14" s="268"/>
      <c r="DR14" s="268"/>
      <c r="DS14" s="232"/>
      <c r="DU14" s="210"/>
      <c r="DV14" s="267"/>
      <c r="DW14" s="267"/>
      <c r="DX14" s="204"/>
      <c r="DY14" s="267"/>
      <c r="DZ14" s="267"/>
      <c r="EA14" s="210"/>
      <c r="EC14" s="270"/>
      <c r="EF14" s="269"/>
      <c r="EG14" s="210"/>
      <c r="EH14" s="268"/>
      <c r="EI14" s="268"/>
      <c r="EK14" s="268"/>
      <c r="EL14" s="268"/>
      <c r="EM14" s="232"/>
      <c r="EO14" s="210"/>
      <c r="EP14" s="267"/>
      <c r="EQ14" s="267"/>
      <c r="ER14" s="204"/>
      <c r="ES14" s="267"/>
      <c r="ET14" s="267"/>
      <c r="EU14" s="210"/>
      <c r="EV14" s="268"/>
      <c r="EW14" s="268"/>
      <c r="EZ14" s="269"/>
      <c r="FA14" s="210"/>
      <c r="FB14" s="268"/>
      <c r="FC14" s="268"/>
      <c r="FE14" s="268"/>
      <c r="FF14" s="268"/>
      <c r="FG14" s="232"/>
      <c r="FI14" s="210"/>
      <c r="FJ14" s="267"/>
      <c r="FK14" s="267"/>
      <c r="FL14" s="204"/>
      <c r="FM14" s="267"/>
      <c r="FN14" s="267"/>
      <c r="FO14" s="210"/>
      <c r="FP14" s="268"/>
      <c r="FQ14" s="268"/>
      <c r="FT14" s="269"/>
      <c r="FU14" s="210"/>
      <c r="FV14" s="268"/>
      <c r="FW14" s="268"/>
      <c r="FY14" s="268"/>
      <c r="FZ14" s="268"/>
      <c r="GA14" s="232"/>
      <c r="GC14" s="210"/>
      <c r="GD14" s="267"/>
      <c r="GE14" s="204"/>
      <c r="GF14" s="231"/>
      <c r="GG14" s="267"/>
      <c r="GH14" s="204"/>
      <c r="GI14" s="271"/>
      <c r="GN14" s="269"/>
      <c r="GU14" s="232"/>
      <c r="GW14" s="210"/>
      <c r="GX14" s="267"/>
      <c r="GY14" s="204"/>
      <c r="GZ14" s="231"/>
      <c r="HA14" s="267"/>
      <c r="HB14" s="204"/>
      <c r="HC14" s="271"/>
      <c r="HH14" s="269"/>
      <c r="HO14" s="232"/>
      <c r="HQ14" s="210"/>
      <c r="HR14" s="267"/>
      <c r="HS14" s="204"/>
      <c r="HT14" s="231"/>
      <c r="HU14" s="267"/>
      <c r="HV14" s="204"/>
      <c r="HW14" s="271"/>
      <c r="IB14" s="269"/>
      <c r="II14" s="232"/>
      <c r="IK14" s="210"/>
      <c r="IL14" s="267"/>
      <c r="IM14" s="204"/>
      <c r="IN14" s="231"/>
      <c r="IO14" s="267"/>
      <c r="IP14" s="204"/>
      <c r="IQ14" s="271"/>
      <c r="IV14" s="269"/>
    </row>
    <row r="15" spans="1:262" s="230" customFormat="1" ht="13.5" customHeight="1" x14ac:dyDescent="0.2">
      <c r="B15" s="204"/>
      <c r="C15" s="232"/>
      <c r="E15" s="210"/>
      <c r="F15" s="267"/>
      <c r="G15" s="268"/>
      <c r="H15" s="204"/>
      <c r="I15" s="267"/>
      <c r="J15" s="268"/>
      <c r="K15" s="268"/>
      <c r="L15" s="268"/>
      <c r="M15" s="268"/>
      <c r="P15" s="269"/>
      <c r="Q15" s="210"/>
      <c r="R15" s="268"/>
      <c r="S15" s="268"/>
      <c r="U15" s="268"/>
      <c r="V15" s="268"/>
      <c r="W15" s="232"/>
      <c r="Y15" s="210"/>
      <c r="Z15" s="267"/>
      <c r="AA15" s="267"/>
      <c r="AB15" s="204"/>
      <c r="AC15" s="267"/>
      <c r="AD15" s="267"/>
      <c r="AE15" s="210"/>
      <c r="AF15" s="268"/>
      <c r="AG15" s="268"/>
      <c r="AJ15" s="269"/>
      <c r="AK15" s="210"/>
      <c r="AM15" s="268"/>
      <c r="AO15" s="268"/>
      <c r="AP15" s="268"/>
      <c r="AQ15" s="232"/>
      <c r="AS15" s="210"/>
      <c r="AT15" s="267"/>
      <c r="AU15" s="267"/>
      <c r="AV15" s="204"/>
      <c r="AW15" s="267"/>
      <c r="AX15" s="267"/>
      <c r="AY15" s="210"/>
      <c r="AZ15" s="268"/>
      <c r="BA15" s="268"/>
      <c r="BD15" s="269"/>
      <c r="BE15" s="210"/>
      <c r="BF15" s="268"/>
      <c r="BG15" s="268"/>
      <c r="BI15" s="268"/>
      <c r="BJ15" s="268"/>
      <c r="BK15" s="232"/>
      <c r="BM15" s="210"/>
      <c r="BN15" s="267"/>
      <c r="BO15" s="267"/>
      <c r="BP15" s="204"/>
      <c r="BQ15" s="267"/>
      <c r="BR15" s="267"/>
      <c r="BS15" s="210"/>
      <c r="BT15" s="268"/>
      <c r="BU15" s="268"/>
      <c r="BX15" s="269"/>
      <c r="BY15" s="210"/>
      <c r="BZ15" s="268"/>
      <c r="CA15" s="268"/>
      <c r="CC15" s="268"/>
      <c r="CD15" s="268"/>
      <c r="CE15" s="210"/>
      <c r="CG15" s="210"/>
      <c r="CH15" s="267"/>
      <c r="CI15" s="267"/>
      <c r="CJ15" s="204"/>
      <c r="CK15" s="267"/>
      <c r="CL15" s="267"/>
      <c r="CM15" s="210"/>
      <c r="CN15" s="268"/>
      <c r="CO15" s="268"/>
      <c r="CR15" s="269"/>
      <c r="CS15" s="210"/>
      <c r="CT15" s="268"/>
      <c r="CU15" s="268"/>
      <c r="CW15" s="268"/>
      <c r="CX15" s="268"/>
      <c r="CY15" s="232"/>
      <c r="DA15" s="210"/>
      <c r="DB15" s="267"/>
      <c r="DC15" s="267"/>
      <c r="DD15" s="204"/>
      <c r="DE15" s="267"/>
      <c r="DF15" s="267"/>
      <c r="DG15" s="210"/>
      <c r="DH15" s="268"/>
      <c r="DI15" s="268"/>
      <c r="DL15" s="269"/>
      <c r="DM15" s="210"/>
      <c r="DN15" s="268"/>
      <c r="DO15" s="268"/>
      <c r="DQ15" s="268"/>
      <c r="DR15" s="268"/>
      <c r="DS15" s="232"/>
      <c r="DU15" s="210"/>
      <c r="DV15" s="267"/>
      <c r="DW15" s="267"/>
      <c r="DX15" s="204"/>
      <c r="DY15" s="267"/>
      <c r="DZ15" s="267"/>
      <c r="EA15" s="210"/>
      <c r="EC15" s="270"/>
      <c r="EF15" s="269"/>
      <c r="EG15" s="210"/>
      <c r="EH15" s="268"/>
      <c r="EI15" s="268"/>
      <c r="EK15" s="268"/>
      <c r="EL15" s="268"/>
      <c r="EM15" s="232"/>
      <c r="EO15" s="210"/>
      <c r="EP15" s="267"/>
      <c r="EQ15" s="267"/>
      <c r="ER15" s="204"/>
      <c r="ES15" s="267"/>
      <c r="ET15" s="267"/>
      <c r="EU15" s="210"/>
      <c r="EV15" s="268"/>
      <c r="EW15" s="268"/>
      <c r="EZ15" s="269"/>
      <c r="FA15" s="210"/>
      <c r="FB15" s="268"/>
      <c r="FC15" s="268"/>
      <c r="FE15" s="268"/>
      <c r="FF15" s="268"/>
      <c r="FG15" s="232"/>
      <c r="FI15" s="210"/>
      <c r="FJ15" s="267"/>
      <c r="FK15" s="267"/>
      <c r="FL15" s="204"/>
      <c r="FM15" s="267"/>
      <c r="FN15" s="267"/>
      <c r="FO15" s="210"/>
      <c r="FP15" s="268"/>
      <c r="FQ15" s="268"/>
      <c r="FT15" s="269"/>
      <c r="FU15" s="210"/>
      <c r="FV15" s="268"/>
      <c r="FW15" s="268"/>
      <c r="FY15" s="268"/>
      <c r="FZ15" s="268"/>
      <c r="GA15" s="232"/>
      <c r="GC15" s="204"/>
      <c r="GD15" s="267"/>
      <c r="GE15" s="204"/>
      <c r="GF15" s="204"/>
      <c r="GG15" s="267"/>
      <c r="GH15" s="204"/>
      <c r="GI15" s="271"/>
      <c r="GN15" s="269"/>
      <c r="GU15" s="232"/>
      <c r="GW15" s="204"/>
      <c r="GX15" s="267"/>
      <c r="GY15" s="204"/>
      <c r="GZ15" s="204"/>
      <c r="HA15" s="267"/>
      <c r="HB15" s="204"/>
      <c r="HC15" s="271"/>
      <c r="HH15" s="269"/>
      <c r="HO15" s="232"/>
      <c r="HQ15" s="204"/>
      <c r="HR15" s="267"/>
      <c r="HS15" s="204"/>
      <c r="HT15" s="204"/>
      <c r="HU15" s="267"/>
      <c r="HV15" s="204"/>
      <c r="HW15" s="271"/>
      <c r="IB15" s="269"/>
      <c r="II15" s="232"/>
      <c r="IK15" s="204"/>
      <c r="IL15" s="267"/>
      <c r="IM15" s="204"/>
      <c r="IN15" s="204"/>
      <c r="IO15" s="267"/>
      <c r="IP15" s="204"/>
      <c r="IQ15" s="271"/>
      <c r="IV15" s="269"/>
    </row>
    <row r="16" spans="1:262" s="230" customFormat="1" ht="13.5" customHeight="1" x14ac:dyDescent="0.2">
      <c r="B16" s="204"/>
      <c r="C16" s="232"/>
      <c r="E16" s="210"/>
      <c r="F16" s="267"/>
      <c r="G16" s="268"/>
      <c r="H16" s="204"/>
      <c r="I16" s="267"/>
      <c r="J16" s="268"/>
      <c r="K16" s="268"/>
      <c r="L16" s="268"/>
      <c r="M16" s="268"/>
      <c r="P16" s="269"/>
      <c r="Q16" s="210"/>
      <c r="R16" s="268"/>
      <c r="S16" s="268"/>
      <c r="U16" s="268"/>
      <c r="V16" s="268"/>
      <c r="W16" s="232"/>
      <c r="Y16" s="210"/>
      <c r="Z16" s="267"/>
      <c r="AA16" s="267"/>
      <c r="AB16" s="204"/>
      <c r="AC16" s="267"/>
      <c r="AD16" s="267"/>
      <c r="AE16" s="210"/>
      <c r="AF16" s="268"/>
      <c r="AG16" s="268"/>
      <c r="AJ16" s="269"/>
      <c r="AK16" s="210"/>
      <c r="AM16" s="268"/>
      <c r="AO16" s="268"/>
      <c r="AP16" s="268"/>
      <c r="AQ16" s="232"/>
      <c r="AS16" s="210"/>
      <c r="AT16" s="267"/>
      <c r="AU16" s="267"/>
      <c r="AV16" s="204"/>
      <c r="AW16" s="267"/>
      <c r="AX16" s="267"/>
      <c r="AY16" s="210"/>
      <c r="AZ16" s="268"/>
      <c r="BA16" s="268"/>
      <c r="BD16" s="269"/>
      <c r="BE16" s="210"/>
      <c r="BF16" s="268"/>
      <c r="BG16" s="268"/>
      <c r="BI16" s="268"/>
      <c r="BJ16" s="268"/>
      <c r="BK16" s="232"/>
      <c r="BM16" s="210"/>
      <c r="BN16" s="267"/>
      <c r="BO16" s="267"/>
      <c r="BP16" s="204"/>
      <c r="BQ16" s="267"/>
      <c r="BR16" s="267"/>
      <c r="BS16" s="210"/>
      <c r="BT16" s="268"/>
      <c r="BU16" s="268"/>
      <c r="BX16" s="269"/>
      <c r="BY16" s="210"/>
      <c r="BZ16" s="268"/>
      <c r="CA16" s="268"/>
      <c r="CC16" s="268"/>
      <c r="CD16" s="268"/>
      <c r="CE16" s="210"/>
      <c r="CG16" s="210"/>
      <c r="CH16" s="267"/>
      <c r="CI16" s="267"/>
      <c r="CJ16" s="204"/>
      <c r="CK16" s="267"/>
      <c r="CL16" s="267"/>
      <c r="CM16" s="210"/>
      <c r="CN16" s="268"/>
      <c r="CO16" s="268"/>
      <c r="CR16" s="269"/>
      <c r="CS16" s="210"/>
      <c r="CT16" s="268"/>
      <c r="CU16" s="268"/>
      <c r="CW16" s="268"/>
      <c r="CX16" s="268"/>
      <c r="CY16" s="232"/>
      <c r="DA16" s="210"/>
      <c r="DB16" s="267"/>
      <c r="DC16" s="267"/>
      <c r="DD16" s="204"/>
      <c r="DE16" s="267"/>
      <c r="DF16" s="267"/>
      <c r="DG16" s="210"/>
      <c r="DH16" s="268"/>
      <c r="DI16" s="268"/>
      <c r="DL16" s="269"/>
      <c r="DM16" s="210"/>
      <c r="DN16" s="268"/>
      <c r="DO16" s="268"/>
      <c r="DQ16" s="268"/>
      <c r="DR16" s="268"/>
      <c r="DS16" s="232"/>
      <c r="DU16" s="210"/>
      <c r="DV16" s="267"/>
      <c r="DW16" s="267"/>
      <c r="DX16" s="204"/>
      <c r="DY16" s="267"/>
      <c r="DZ16" s="267"/>
      <c r="EA16" s="210"/>
      <c r="EC16" s="270"/>
      <c r="EF16" s="269"/>
      <c r="EG16" s="210"/>
      <c r="EH16" s="268"/>
      <c r="EI16" s="268"/>
      <c r="EK16" s="268"/>
      <c r="EL16" s="268"/>
      <c r="EM16" s="232"/>
      <c r="EO16" s="210"/>
      <c r="EP16" s="267"/>
      <c r="EQ16" s="267"/>
      <c r="ER16" s="204"/>
      <c r="ES16" s="267"/>
      <c r="ET16" s="267"/>
      <c r="EU16" s="210"/>
      <c r="EV16" s="268"/>
      <c r="EW16" s="268"/>
      <c r="EZ16" s="269"/>
      <c r="FA16" s="210"/>
      <c r="FB16" s="268"/>
      <c r="FC16" s="268"/>
      <c r="FE16" s="268"/>
      <c r="FF16" s="268"/>
      <c r="FG16" s="232"/>
      <c r="FI16" s="210"/>
      <c r="FJ16" s="267"/>
      <c r="FK16" s="267"/>
      <c r="FL16" s="204"/>
      <c r="FM16" s="267"/>
      <c r="FN16" s="267"/>
      <c r="FO16" s="210"/>
      <c r="FP16" s="268"/>
      <c r="FQ16" s="268"/>
      <c r="FT16" s="269"/>
      <c r="FU16" s="210"/>
      <c r="FV16" s="268"/>
      <c r="FW16" s="268"/>
      <c r="FY16" s="268"/>
      <c r="FZ16" s="268"/>
      <c r="GA16" s="232"/>
      <c r="GC16" s="210"/>
      <c r="GD16" s="267"/>
      <c r="GE16" s="267"/>
      <c r="GF16" s="204"/>
      <c r="GG16" s="267"/>
      <c r="GH16" s="267"/>
      <c r="GI16" s="271"/>
      <c r="GN16" s="269"/>
      <c r="GU16" s="232"/>
      <c r="GW16" s="210"/>
      <c r="GX16" s="267"/>
      <c r="GY16" s="267"/>
      <c r="GZ16" s="204"/>
      <c r="HA16" s="267"/>
      <c r="HB16" s="267"/>
      <c r="HC16" s="271"/>
      <c r="HH16" s="269"/>
      <c r="HO16" s="232"/>
      <c r="HQ16" s="210"/>
      <c r="HR16" s="267"/>
      <c r="HS16" s="267"/>
      <c r="HT16" s="204"/>
      <c r="HU16" s="267"/>
      <c r="HV16" s="267"/>
      <c r="HW16" s="271"/>
      <c r="IB16" s="269"/>
      <c r="II16" s="232"/>
      <c r="IK16" s="210"/>
      <c r="IL16" s="267"/>
      <c r="IM16" s="267"/>
      <c r="IN16" s="204"/>
      <c r="IO16" s="267"/>
      <c r="IP16" s="267"/>
      <c r="IQ16" s="271"/>
      <c r="IV16" s="269"/>
    </row>
    <row r="17" spans="2:262" s="230" customFormat="1" ht="13.5" customHeight="1" x14ac:dyDescent="0.2">
      <c r="B17" s="204"/>
      <c r="C17" s="232"/>
      <c r="E17" s="210"/>
      <c r="F17" s="267"/>
      <c r="G17" s="268"/>
      <c r="H17" s="204"/>
      <c r="I17" s="267"/>
      <c r="J17" s="268"/>
      <c r="K17" s="268"/>
      <c r="L17" s="268"/>
      <c r="M17" s="268"/>
      <c r="P17" s="269"/>
      <c r="Q17" s="210"/>
      <c r="R17" s="268"/>
      <c r="S17" s="268"/>
      <c r="U17" s="268"/>
      <c r="V17" s="268"/>
      <c r="W17" s="232"/>
      <c r="Y17" s="210"/>
      <c r="Z17" s="267"/>
      <c r="AA17" s="267"/>
      <c r="AB17" s="204"/>
      <c r="AC17" s="267"/>
      <c r="AD17" s="267"/>
      <c r="AE17" s="210"/>
      <c r="AF17" s="268"/>
      <c r="AG17" s="268"/>
      <c r="AJ17" s="269"/>
      <c r="AK17" s="210"/>
      <c r="AM17" s="268"/>
      <c r="AO17" s="268"/>
      <c r="AP17" s="268"/>
      <c r="AQ17" s="232"/>
      <c r="AS17" s="210"/>
      <c r="AT17" s="267"/>
      <c r="AU17" s="267"/>
      <c r="AV17" s="204"/>
      <c r="AW17" s="267"/>
      <c r="AX17" s="267"/>
      <c r="AY17" s="210"/>
      <c r="AZ17" s="268"/>
      <c r="BA17" s="268"/>
      <c r="BD17" s="269"/>
      <c r="BE17" s="210"/>
      <c r="BF17" s="268"/>
      <c r="BG17" s="268"/>
      <c r="BI17" s="268"/>
      <c r="BJ17" s="268"/>
      <c r="BK17" s="232"/>
      <c r="BM17" s="210"/>
      <c r="BN17" s="267"/>
      <c r="BO17" s="267"/>
      <c r="BP17" s="204"/>
      <c r="BQ17" s="267"/>
      <c r="BR17" s="267"/>
      <c r="BS17" s="210"/>
      <c r="BT17" s="268"/>
      <c r="BU17" s="268"/>
      <c r="BX17" s="269"/>
      <c r="BY17" s="210"/>
      <c r="BZ17" s="268"/>
      <c r="CA17" s="268"/>
      <c r="CC17" s="268"/>
      <c r="CD17" s="268"/>
      <c r="CE17" s="210"/>
      <c r="CG17" s="210"/>
      <c r="CH17" s="267"/>
      <c r="CI17" s="267"/>
      <c r="CJ17" s="204"/>
      <c r="CK17" s="267"/>
      <c r="CL17" s="267"/>
      <c r="CM17" s="210"/>
      <c r="CN17" s="268"/>
      <c r="CO17" s="268"/>
      <c r="CR17" s="269"/>
      <c r="CS17" s="210"/>
      <c r="CT17" s="268"/>
      <c r="CU17" s="268"/>
      <c r="CW17" s="268"/>
      <c r="CX17" s="268"/>
      <c r="CY17" s="232"/>
      <c r="DA17" s="210"/>
      <c r="DB17" s="267"/>
      <c r="DC17" s="267"/>
      <c r="DD17" s="204"/>
      <c r="DE17" s="267"/>
      <c r="DF17" s="267"/>
      <c r="DG17" s="210"/>
      <c r="DH17" s="268"/>
      <c r="DI17" s="268"/>
      <c r="DL17" s="269"/>
      <c r="DM17" s="210"/>
      <c r="DN17" s="268"/>
      <c r="DO17" s="268"/>
      <c r="DQ17" s="268"/>
      <c r="DR17" s="268"/>
      <c r="DS17" s="232"/>
      <c r="DU17" s="210"/>
      <c r="DV17" s="267"/>
      <c r="DW17" s="267"/>
      <c r="DX17" s="204"/>
      <c r="DY17" s="267"/>
      <c r="DZ17" s="267"/>
      <c r="EA17" s="210"/>
      <c r="EC17" s="270"/>
      <c r="EF17" s="269"/>
      <c r="EG17" s="210"/>
      <c r="EH17" s="268"/>
      <c r="EI17" s="268"/>
      <c r="EK17" s="268"/>
      <c r="EL17" s="268"/>
      <c r="EM17" s="232"/>
      <c r="EO17" s="210"/>
      <c r="EP17" s="267"/>
      <c r="EQ17" s="267"/>
      <c r="ER17" s="204"/>
      <c r="ES17" s="267"/>
      <c r="ET17" s="267"/>
      <c r="EU17" s="210"/>
      <c r="EV17" s="268"/>
      <c r="EW17" s="268"/>
      <c r="EZ17" s="269"/>
      <c r="FA17" s="210"/>
      <c r="FB17" s="268"/>
      <c r="FC17" s="268"/>
      <c r="FE17" s="268"/>
      <c r="FF17" s="268"/>
      <c r="FG17" s="232"/>
      <c r="FI17" s="210"/>
      <c r="FJ17" s="267"/>
      <c r="FK17" s="267"/>
      <c r="FL17" s="204"/>
      <c r="FM17" s="267"/>
      <c r="FN17" s="267"/>
      <c r="FO17" s="210"/>
      <c r="FP17" s="268"/>
      <c r="FQ17" s="268"/>
      <c r="FT17" s="269"/>
      <c r="FU17" s="210"/>
      <c r="FV17" s="268"/>
      <c r="FW17" s="268"/>
      <c r="FY17" s="268"/>
      <c r="FZ17" s="268"/>
      <c r="GA17" s="232"/>
      <c r="GC17" s="210"/>
      <c r="GD17" s="267"/>
      <c r="GF17" s="204"/>
      <c r="GG17" s="267"/>
      <c r="GI17" s="271"/>
      <c r="GN17" s="269"/>
      <c r="GU17" s="232"/>
      <c r="GW17" s="210"/>
      <c r="GX17" s="267"/>
      <c r="GZ17" s="204"/>
      <c r="HA17" s="267"/>
      <c r="HC17" s="271"/>
      <c r="HH17" s="269"/>
      <c r="HO17" s="232"/>
      <c r="HQ17" s="210"/>
      <c r="HR17" s="267"/>
      <c r="HT17" s="204"/>
      <c r="HU17" s="267"/>
      <c r="HW17" s="271"/>
      <c r="IB17" s="269"/>
      <c r="II17" s="232"/>
      <c r="IK17" s="210"/>
      <c r="IL17" s="267"/>
      <c r="IN17" s="204"/>
      <c r="IO17" s="267"/>
      <c r="IQ17" s="271"/>
      <c r="IV17" s="269"/>
    </row>
    <row r="18" spans="2:262" s="230" customFormat="1" ht="13.5" customHeight="1" x14ac:dyDescent="0.2">
      <c r="B18" s="204"/>
      <c r="C18" s="232"/>
      <c r="E18" s="210"/>
      <c r="F18" s="267"/>
      <c r="G18" s="268"/>
      <c r="H18" s="204"/>
      <c r="I18" s="267"/>
      <c r="J18" s="268"/>
      <c r="K18" s="268"/>
      <c r="L18" s="268"/>
      <c r="M18" s="268"/>
      <c r="P18" s="269"/>
      <c r="Q18" s="210"/>
      <c r="R18" s="268"/>
      <c r="S18" s="268"/>
      <c r="U18" s="268"/>
      <c r="V18" s="268"/>
      <c r="W18" s="232"/>
      <c r="Y18" s="210"/>
      <c r="Z18" s="267"/>
      <c r="AA18" s="267"/>
      <c r="AB18" s="204"/>
      <c r="AC18" s="267"/>
      <c r="AD18" s="267"/>
      <c r="AE18" s="210"/>
      <c r="AF18" s="268"/>
      <c r="AG18" s="268"/>
      <c r="AJ18" s="269"/>
      <c r="AK18" s="210"/>
      <c r="AM18" s="268"/>
      <c r="AO18" s="268"/>
      <c r="AP18" s="268"/>
      <c r="AQ18" s="232"/>
      <c r="AS18" s="210"/>
      <c r="AT18" s="267"/>
      <c r="AU18" s="267"/>
      <c r="AV18" s="204"/>
      <c r="AW18" s="267"/>
      <c r="AX18" s="267"/>
      <c r="AY18" s="210"/>
      <c r="AZ18" s="268"/>
      <c r="BA18" s="268"/>
      <c r="BD18" s="269"/>
      <c r="BE18" s="210"/>
      <c r="BF18" s="268"/>
      <c r="BG18" s="268"/>
      <c r="BI18" s="268"/>
      <c r="BJ18" s="268"/>
      <c r="BK18" s="232"/>
      <c r="BM18" s="210"/>
      <c r="BN18" s="267"/>
      <c r="BO18" s="267"/>
      <c r="BP18" s="204"/>
      <c r="BQ18" s="267"/>
      <c r="BR18" s="267"/>
      <c r="BS18" s="210"/>
      <c r="BT18" s="268"/>
      <c r="BU18" s="268"/>
      <c r="BX18" s="269"/>
      <c r="BY18" s="210"/>
      <c r="BZ18" s="268"/>
      <c r="CA18" s="268"/>
      <c r="CC18" s="268"/>
      <c r="CD18" s="268"/>
      <c r="CE18" s="210"/>
      <c r="CG18" s="210"/>
      <c r="CH18" s="267"/>
      <c r="CI18" s="267"/>
      <c r="CJ18" s="204"/>
      <c r="CK18" s="267"/>
      <c r="CL18" s="267"/>
      <c r="CM18" s="210"/>
      <c r="CN18" s="268"/>
      <c r="CO18" s="268"/>
      <c r="CR18" s="269"/>
      <c r="CS18" s="210"/>
      <c r="CT18" s="268"/>
      <c r="CU18" s="268"/>
      <c r="CW18" s="268"/>
      <c r="CX18" s="268"/>
      <c r="CY18" s="232"/>
      <c r="DA18" s="210"/>
      <c r="DB18" s="267"/>
      <c r="DC18" s="267"/>
      <c r="DD18" s="204"/>
      <c r="DE18" s="267"/>
      <c r="DF18" s="267"/>
      <c r="DG18" s="210"/>
      <c r="DH18" s="268"/>
      <c r="DI18" s="268"/>
      <c r="DL18" s="269"/>
      <c r="DM18" s="210"/>
      <c r="DN18" s="268"/>
      <c r="DO18" s="268"/>
      <c r="DQ18" s="268"/>
      <c r="DR18" s="268"/>
      <c r="DS18" s="232"/>
      <c r="DU18" s="210"/>
      <c r="DV18" s="267"/>
      <c r="DW18" s="267"/>
      <c r="DX18" s="204"/>
      <c r="DY18" s="267"/>
      <c r="DZ18" s="267"/>
      <c r="EA18" s="210"/>
      <c r="EC18" s="270"/>
      <c r="EF18" s="269"/>
      <c r="EG18" s="210"/>
      <c r="EH18" s="268"/>
      <c r="EI18" s="268"/>
      <c r="EK18" s="268"/>
      <c r="EL18" s="268"/>
      <c r="EM18" s="232"/>
      <c r="EO18" s="210"/>
      <c r="EP18" s="267"/>
      <c r="EQ18" s="267"/>
      <c r="ER18" s="204"/>
      <c r="ES18" s="267"/>
      <c r="ET18" s="267"/>
      <c r="EU18" s="210"/>
      <c r="EV18" s="268"/>
      <c r="EW18" s="268"/>
      <c r="EZ18" s="269"/>
      <c r="FA18" s="210"/>
      <c r="FB18" s="268"/>
      <c r="FC18" s="268"/>
      <c r="FE18" s="268"/>
      <c r="FF18" s="268"/>
      <c r="FG18" s="232"/>
      <c r="FI18" s="210"/>
      <c r="FJ18" s="267"/>
      <c r="FK18" s="267"/>
      <c r="FL18" s="204"/>
      <c r="FM18" s="267"/>
      <c r="FN18" s="267"/>
      <c r="FO18" s="210"/>
      <c r="FP18" s="268"/>
      <c r="FQ18" s="268"/>
      <c r="FT18" s="269"/>
      <c r="FU18" s="210"/>
      <c r="FV18" s="268"/>
      <c r="FW18" s="268"/>
      <c r="FY18" s="268"/>
      <c r="FZ18" s="268"/>
      <c r="GA18" s="232"/>
      <c r="GC18" s="210"/>
      <c r="GD18" s="267"/>
      <c r="GE18" s="204"/>
      <c r="GF18" s="204"/>
      <c r="GG18" s="267"/>
      <c r="GH18" s="204"/>
      <c r="GI18" s="271"/>
      <c r="GN18" s="269"/>
      <c r="GU18" s="232"/>
      <c r="GW18" s="210"/>
      <c r="GX18" s="267"/>
      <c r="GY18" s="204"/>
      <c r="GZ18" s="204"/>
      <c r="HA18" s="267"/>
      <c r="HB18" s="204"/>
      <c r="HC18" s="271"/>
      <c r="HH18" s="269"/>
      <c r="HO18" s="232"/>
      <c r="HQ18" s="210"/>
      <c r="HR18" s="267"/>
      <c r="HS18" s="204"/>
      <c r="HT18" s="204"/>
      <c r="HU18" s="267"/>
      <c r="HV18" s="204"/>
      <c r="HW18" s="271"/>
      <c r="IB18" s="269"/>
      <c r="II18" s="232"/>
      <c r="IK18" s="210"/>
      <c r="IL18" s="267"/>
      <c r="IM18" s="204"/>
      <c r="IN18" s="204"/>
      <c r="IO18" s="267"/>
      <c r="IP18" s="204"/>
      <c r="IQ18" s="271"/>
      <c r="IV18" s="269"/>
    </row>
    <row r="19" spans="2:262" s="230" customFormat="1" ht="13.5" customHeight="1" x14ac:dyDescent="0.2">
      <c r="B19" s="204"/>
      <c r="C19" s="232"/>
      <c r="E19" s="210"/>
      <c r="F19" s="267"/>
      <c r="G19" s="268"/>
      <c r="H19" s="204"/>
      <c r="I19" s="267"/>
      <c r="J19" s="268"/>
      <c r="K19" s="268"/>
      <c r="L19" s="268"/>
      <c r="M19" s="268"/>
      <c r="P19" s="269"/>
      <c r="Q19" s="210"/>
      <c r="R19" s="268"/>
      <c r="S19" s="268"/>
      <c r="U19" s="268"/>
      <c r="V19" s="268"/>
      <c r="W19" s="232"/>
      <c r="Y19" s="210"/>
      <c r="Z19" s="267"/>
      <c r="AA19" s="267"/>
      <c r="AB19" s="204"/>
      <c r="AC19" s="267"/>
      <c r="AD19" s="267"/>
      <c r="AE19" s="210"/>
      <c r="AF19" s="268"/>
      <c r="AG19" s="268"/>
      <c r="AJ19" s="269"/>
      <c r="AK19" s="210"/>
      <c r="AM19" s="268"/>
      <c r="AO19" s="268"/>
      <c r="AP19" s="268"/>
      <c r="AQ19" s="232"/>
      <c r="AS19" s="210"/>
      <c r="AT19" s="267"/>
      <c r="AU19" s="267"/>
      <c r="AV19" s="204"/>
      <c r="AW19" s="267"/>
      <c r="AX19" s="267"/>
      <c r="AY19" s="210"/>
      <c r="AZ19" s="268"/>
      <c r="BA19" s="268"/>
      <c r="BD19" s="269"/>
      <c r="BE19" s="210"/>
      <c r="BF19" s="268"/>
      <c r="BG19" s="268"/>
      <c r="BI19" s="268"/>
      <c r="BJ19" s="268"/>
      <c r="BK19" s="232"/>
      <c r="BM19" s="210"/>
      <c r="BN19" s="267"/>
      <c r="BO19" s="267"/>
      <c r="BP19" s="204"/>
      <c r="BQ19" s="267"/>
      <c r="BR19" s="267"/>
      <c r="BS19" s="210"/>
      <c r="BT19" s="268"/>
      <c r="BU19" s="268"/>
      <c r="BX19" s="269"/>
      <c r="BY19" s="210"/>
      <c r="BZ19" s="268"/>
      <c r="CA19" s="268"/>
      <c r="CC19" s="268"/>
      <c r="CD19" s="268"/>
      <c r="CE19" s="210"/>
      <c r="CG19" s="210"/>
      <c r="CH19" s="267"/>
      <c r="CI19" s="267"/>
      <c r="CJ19" s="204"/>
      <c r="CK19" s="267"/>
      <c r="CL19" s="267"/>
      <c r="CM19" s="210"/>
      <c r="CN19" s="268"/>
      <c r="CO19" s="268"/>
      <c r="CR19" s="269"/>
      <c r="CS19" s="210"/>
      <c r="CT19" s="268"/>
      <c r="CU19" s="268"/>
      <c r="CW19" s="268"/>
      <c r="CX19" s="268"/>
      <c r="CY19" s="232"/>
      <c r="DA19" s="210"/>
      <c r="DB19" s="267"/>
      <c r="DC19" s="267"/>
      <c r="DD19" s="204"/>
      <c r="DE19" s="267"/>
      <c r="DF19" s="267"/>
      <c r="DG19" s="210"/>
      <c r="DH19" s="268"/>
      <c r="DI19" s="268"/>
      <c r="DL19" s="269"/>
      <c r="DM19" s="210"/>
      <c r="DN19" s="268"/>
      <c r="DO19" s="268"/>
      <c r="DQ19" s="268"/>
      <c r="DR19" s="268"/>
      <c r="DS19" s="232"/>
      <c r="DU19" s="210"/>
      <c r="DV19" s="267"/>
      <c r="DW19" s="267"/>
      <c r="DX19" s="204"/>
      <c r="DY19" s="267"/>
      <c r="DZ19" s="267"/>
      <c r="EA19" s="210"/>
      <c r="EC19" s="270"/>
      <c r="EF19" s="269"/>
      <c r="EG19" s="210"/>
      <c r="EH19" s="268"/>
      <c r="EI19" s="268"/>
      <c r="EK19" s="268"/>
      <c r="EL19" s="268"/>
      <c r="EM19" s="232"/>
      <c r="EO19" s="210"/>
      <c r="EP19" s="267"/>
      <c r="EQ19" s="267"/>
      <c r="ER19" s="204"/>
      <c r="ES19" s="267"/>
      <c r="ET19" s="267"/>
      <c r="EU19" s="210"/>
      <c r="EV19" s="268"/>
      <c r="EW19" s="268"/>
      <c r="EZ19" s="269"/>
      <c r="FA19" s="210"/>
      <c r="FB19" s="268"/>
      <c r="FC19" s="268"/>
      <c r="FE19" s="268"/>
      <c r="FF19" s="268"/>
      <c r="FG19" s="232"/>
      <c r="FI19" s="210"/>
      <c r="FJ19" s="267"/>
      <c r="FK19" s="267"/>
      <c r="FL19" s="204"/>
      <c r="FM19" s="267"/>
      <c r="FN19" s="267"/>
      <c r="FO19" s="210"/>
      <c r="FP19" s="268"/>
      <c r="FQ19" s="268"/>
      <c r="FT19" s="269"/>
      <c r="FU19" s="210"/>
      <c r="FV19" s="268"/>
      <c r="FW19" s="268"/>
      <c r="FY19" s="268"/>
      <c r="FZ19" s="268"/>
      <c r="GA19" s="232"/>
      <c r="GC19" s="210"/>
      <c r="GD19" s="267"/>
      <c r="GE19" s="204"/>
      <c r="GF19" s="204"/>
      <c r="GG19" s="267"/>
      <c r="GH19" s="204"/>
      <c r="GI19" s="271"/>
      <c r="GN19" s="269"/>
      <c r="GU19" s="232"/>
      <c r="GW19" s="210"/>
      <c r="GX19" s="267"/>
      <c r="GY19" s="204"/>
      <c r="GZ19" s="204"/>
      <c r="HA19" s="267"/>
      <c r="HB19" s="204"/>
      <c r="HC19" s="271"/>
      <c r="HH19" s="269"/>
      <c r="HO19" s="232"/>
      <c r="HQ19" s="210"/>
      <c r="HR19" s="267"/>
      <c r="HS19" s="204"/>
      <c r="HT19" s="204"/>
      <c r="HU19" s="267"/>
      <c r="HV19" s="204"/>
      <c r="HW19" s="271"/>
      <c r="IB19" s="269"/>
      <c r="II19" s="232"/>
      <c r="IK19" s="210"/>
      <c r="IL19" s="267"/>
      <c r="IM19" s="204"/>
      <c r="IN19" s="204"/>
      <c r="IO19" s="267"/>
      <c r="IP19" s="204"/>
      <c r="IQ19" s="271"/>
      <c r="IV19" s="269"/>
    </row>
    <row r="20" spans="2:262" s="230" customFormat="1" ht="13.5" customHeight="1" x14ac:dyDescent="0.2">
      <c r="B20" s="204"/>
      <c r="C20" s="232"/>
      <c r="E20" s="210"/>
      <c r="F20" s="267"/>
      <c r="G20" s="268"/>
      <c r="H20" s="204"/>
      <c r="I20" s="267"/>
      <c r="J20" s="268"/>
      <c r="K20" s="268"/>
      <c r="L20" s="268"/>
      <c r="M20" s="268"/>
      <c r="P20" s="269"/>
      <c r="Q20" s="210"/>
      <c r="R20" s="268"/>
      <c r="S20" s="268"/>
      <c r="U20" s="268"/>
      <c r="V20" s="268"/>
      <c r="W20" s="232"/>
      <c r="Y20" s="210"/>
      <c r="Z20" s="267"/>
      <c r="AA20" s="267"/>
      <c r="AB20" s="204"/>
      <c r="AC20" s="267"/>
      <c r="AD20" s="267"/>
      <c r="AE20" s="210"/>
      <c r="AF20" s="268"/>
      <c r="AG20" s="268"/>
      <c r="AJ20" s="269"/>
      <c r="AK20" s="210"/>
      <c r="AM20" s="268"/>
      <c r="AO20" s="268"/>
      <c r="AP20" s="268"/>
      <c r="AQ20" s="232"/>
      <c r="AS20" s="210"/>
      <c r="AT20" s="267"/>
      <c r="AU20" s="267"/>
      <c r="AV20" s="204"/>
      <c r="AW20" s="267"/>
      <c r="AX20" s="267"/>
      <c r="AY20" s="210"/>
      <c r="AZ20" s="268"/>
      <c r="BA20" s="268"/>
      <c r="BD20" s="269"/>
      <c r="BE20" s="210"/>
      <c r="BF20" s="268"/>
      <c r="BG20" s="268"/>
      <c r="BI20" s="268"/>
      <c r="BJ20" s="268"/>
      <c r="BK20" s="232"/>
      <c r="BM20" s="210"/>
      <c r="BN20" s="267"/>
      <c r="BO20" s="267"/>
      <c r="BP20" s="204"/>
      <c r="BQ20" s="267"/>
      <c r="BR20" s="267"/>
      <c r="BS20" s="210"/>
      <c r="BT20" s="268"/>
      <c r="BU20" s="268"/>
      <c r="BX20" s="269"/>
      <c r="BY20" s="210"/>
      <c r="BZ20" s="268"/>
      <c r="CA20" s="268"/>
      <c r="CC20" s="268"/>
      <c r="CD20" s="268"/>
      <c r="CE20" s="210"/>
      <c r="CG20" s="210"/>
      <c r="CH20" s="267"/>
      <c r="CI20" s="267"/>
      <c r="CJ20" s="204"/>
      <c r="CK20" s="267"/>
      <c r="CL20" s="267"/>
      <c r="CM20" s="210"/>
      <c r="CN20" s="268"/>
      <c r="CO20" s="268"/>
      <c r="CR20" s="269"/>
      <c r="CS20" s="210"/>
      <c r="CT20" s="268"/>
      <c r="CU20" s="268"/>
      <c r="CW20" s="268"/>
      <c r="CX20" s="268"/>
      <c r="CY20" s="232"/>
      <c r="DA20" s="210"/>
      <c r="DB20" s="267"/>
      <c r="DC20" s="267"/>
      <c r="DD20" s="204"/>
      <c r="DE20" s="267"/>
      <c r="DF20" s="267"/>
      <c r="DG20" s="210"/>
      <c r="DH20" s="268"/>
      <c r="DI20" s="268"/>
      <c r="DL20" s="269"/>
      <c r="DM20" s="210"/>
      <c r="DN20" s="268"/>
      <c r="DO20" s="268"/>
      <c r="DQ20" s="268"/>
      <c r="DR20" s="268"/>
      <c r="DS20" s="232"/>
      <c r="DU20" s="210"/>
      <c r="DV20" s="267"/>
      <c r="DW20" s="267"/>
      <c r="DX20" s="204"/>
      <c r="DY20" s="267"/>
      <c r="DZ20" s="267"/>
      <c r="EA20" s="210"/>
      <c r="EC20" s="270"/>
      <c r="EF20" s="269"/>
      <c r="EG20" s="210"/>
      <c r="EH20" s="268"/>
      <c r="EI20" s="268"/>
      <c r="EK20" s="268"/>
      <c r="EL20" s="268"/>
      <c r="EM20" s="232"/>
      <c r="EO20" s="210"/>
      <c r="EP20" s="267"/>
      <c r="EQ20" s="267"/>
      <c r="ER20" s="204"/>
      <c r="ES20" s="267"/>
      <c r="ET20" s="267"/>
      <c r="EU20" s="210"/>
      <c r="EV20" s="268"/>
      <c r="EW20" s="268"/>
      <c r="EZ20" s="269"/>
      <c r="FA20" s="210"/>
      <c r="FB20" s="268"/>
      <c r="FC20" s="268"/>
      <c r="FE20" s="268"/>
      <c r="FF20" s="268"/>
      <c r="FG20" s="232"/>
      <c r="FI20" s="210"/>
      <c r="FJ20" s="267"/>
      <c r="FK20" s="267"/>
      <c r="FL20" s="204"/>
      <c r="FM20" s="267"/>
      <c r="FN20" s="267"/>
      <c r="FO20" s="210"/>
      <c r="FP20" s="268"/>
      <c r="FQ20" s="268"/>
      <c r="FT20" s="269"/>
      <c r="FU20" s="210"/>
      <c r="FV20" s="268"/>
      <c r="FW20" s="268"/>
      <c r="FY20" s="268"/>
      <c r="FZ20" s="268"/>
      <c r="GA20" s="232"/>
      <c r="GC20" s="210"/>
      <c r="GD20" s="267"/>
      <c r="GE20" s="204"/>
      <c r="GF20" s="204"/>
      <c r="GG20" s="267"/>
      <c r="GH20" s="204"/>
      <c r="GI20" s="271"/>
      <c r="GN20" s="269"/>
      <c r="GU20" s="232"/>
      <c r="GW20" s="210"/>
      <c r="GX20" s="267"/>
      <c r="GY20" s="204"/>
      <c r="GZ20" s="204"/>
      <c r="HA20" s="267"/>
      <c r="HB20" s="204"/>
      <c r="HC20" s="271"/>
      <c r="HH20" s="269"/>
      <c r="HO20" s="232"/>
      <c r="HQ20" s="210"/>
      <c r="HR20" s="267"/>
      <c r="HS20" s="204"/>
      <c r="HT20" s="204"/>
      <c r="HU20" s="267"/>
      <c r="HV20" s="204"/>
      <c r="HW20" s="271"/>
      <c r="IB20" s="269"/>
      <c r="II20" s="232"/>
      <c r="IK20" s="210"/>
      <c r="IL20" s="267"/>
      <c r="IM20" s="204"/>
      <c r="IN20" s="204"/>
      <c r="IO20" s="267"/>
      <c r="IP20" s="204"/>
      <c r="IQ20" s="271"/>
      <c r="IV20" s="269"/>
    </row>
    <row r="21" spans="2:262" s="230" customFormat="1" ht="13.5" customHeight="1" x14ac:dyDescent="0.2">
      <c r="B21" s="204"/>
      <c r="C21" s="232"/>
      <c r="E21" s="210"/>
      <c r="F21" s="267"/>
      <c r="G21" s="268"/>
      <c r="H21" s="204"/>
      <c r="I21" s="267"/>
      <c r="J21" s="268"/>
      <c r="K21" s="268"/>
      <c r="L21" s="268"/>
      <c r="M21" s="268"/>
      <c r="P21" s="269"/>
      <c r="Q21" s="210"/>
      <c r="R21" s="268"/>
      <c r="S21" s="268"/>
      <c r="U21" s="268"/>
      <c r="V21" s="268"/>
      <c r="W21" s="232"/>
      <c r="Y21" s="210"/>
      <c r="Z21" s="267"/>
      <c r="AA21" s="267"/>
      <c r="AB21" s="204"/>
      <c r="AC21" s="267"/>
      <c r="AD21" s="267"/>
      <c r="AE21" s="210"/>
      <c r="AF21" s="268"/>
      <c r="AG21" s="268"/>
      <c r="AJ21" s="269"/>
      <c r="AK21" s="210"/>
      <c r="AM21" s="268"/>
      <c r="AO21" s="268"/>
      <c r="AP21" s="268"/>
      <c r="AQ21" s="232"/>
      <c r="AS21" s="210"/>
      <c r="AT21" s="267"/>
      <c r="AU21" s="267"/>
      <c r="AV21" s="204"/>
      <c r="AW21" s="267"/>
      <c r="AX21" s="267"/>
      <c r="AY21" s="210"/>
      <c r="AZ21" s="268"/>
      <c r="BA21" s="268"/>
      <c r="BD21" s="269"/>
      <c r="BE21" s="210"/>
      <c r="BF21" s="268"/>
      <c r="BG21" s="268"/>
      <c r="BI21" s="268"/>
      <c r="BJ21" s="268"/>
      <c r="BK21" s="232"/>
      <c r="BM21" s="210"/>
      <c r="BN21" s="267"/>
      <c r="BO21" s="267"/>
      <c r="BP21" s="204"/>
      <c r="BQ21" s="267"/>
      <c r="BR21" s="267"/>
      <c r="BS21" s="210"/>
      <c r="BT21" s="268"/>
      <c r="BU21" s="268"/>
      <c r="BX21" s="269"/>
      <c r="BY21" s="210"/>
      <c r="BZ21" s="268"/>
      <c r="CA21" s="268"/>
      <c r="CC21" s="268"/>
      <c r="CD21" s="268"/>
      <c r="CE21" s="210"/>
      <c r="CG21" s="210"/>
      <c r="CH21" s="267"/>
      <c r="CI21" s="267"/>
      <c r="CJ21" s="204"/>
      <c r="CK21" s="267"/>
      <c r="CL21" s="267"/>
      <c r="CM21" s="210"/>
      <c r="CN21" s="268"/>
      <c r="CO21" s="268"/>
      <c r="CR21" s="269"/>
      <c r="CS21" s="210"/>
      <c r="CT21" s="268"/>
      <c r="CU21" s="268"/>
      <c r="CW21" s="268"/>
      <c r="CX21" s="268"/>
      <c r="CY21" s="232"/>
      <c r="DA21" s="210"/>
      <c r="DB21" s="267"/>
      <c r="DC21" s="267"/>
      <c r="DD21" s="204"/>
      <c r="DE21" s="267"/>
      <c r="DF21" s="267"/>
      <c r="DG21" s="210"/>
      <c r="DH21" s="268"/>
      <c r="DI21" s="268"/>
      <c r="DL21" s="269"/>
      <c r="DM21" s="210"/>
      <c r="DN21" s="268"/>
      <c r="DO21" s="268"/>
      <c r="DQ21" s="268"/>
      <c r="DR21" s="268"/>
      <c r="DS21" s="232"/>
      <c r="DU21" s="210"/>
      <c r="DV21" s="267"/>
      <c r="DW21" s="267"/>
      <c r="DX21" s="204"/>
      <c r="DY21" s="267"/>
      <c r="DZ21" s="267"/>
      <c r="EA21" s="210"/>
      <c r="EC21" s="270"/>
      <c r="EF21" s="269"/>
      <c r="EG21" s="210"/>
      <c r="EH21" s="268"/>
      <c r="EI21" s="268"/>
      <c r="EK21" s="268"/>
      <c r="EL21" s="268"/>
      <c r="EM21" s="232"/>
      <c r="EO21" s="210"/>
      <c r="EP21" s="267"/>
      <c r="EQ21" s="267"/>
      <c r="ER21" s="204"/>
      <c r="ES21" s="267"/>
      <c r="ET21" s="267"/>
      <c r="EU21" s="210"/>
      <c r="EV21" s="268"/>
      <c r="EW21" s="268"/>
      <c r="EZ21" s="269"/>
      <c r="FA21" s="210"/>
      <c r="FB21" s="268"/>
      <c r="FC21" s="268"/>
      <c r="FE21" s="268"/>
      <c r="FF21" s="268"/>
      <c r="FG21" s="232"/>
      <c r="FI21" s="210"/>
      <c r="FJ21" s="267"/>
      <c r="FK21" s="267"/>
      <c r="FL21" s="204"/>
      <c r="FM21" s="267"/>
      <c r="FN21" s="267"/>
      <c r="FO21" s="210"/>
      <c r="FP21" s="268"/>
      <c r="FQ21" s="268"/>
      <c r="FT21" s="269"/>
      <c r="FU21" s="210"/>
      <c r="FV21" s="268"/>
      <c r="FW21" s="268"/>
      <c r="FY21" s="268"/>
      <c r="FZ21" s="268"/>
      <c r="GA21" s="232"/>
      <c r="GC21" s="204"/>
      <c r="GD21" s="267"/>
      <c r="GE21" s="210"/>
      <c r="GF21" s="210"/>
      <c r="GG21" s="267"/>
      <c r="GH21" s="210"/>
      <c r="GI21" s="271"/>
      <c r="GN21" s="269"/>
      <c r="GU21" s="232"/>
      <c r="GW21" s="204"/>
      <c r="GX21" s="267"/>
      <c r="GY21" s="210"/>
      <c r="GZ21" s="210"/>
      <c r="HA21" s="267"/>
      <c r="HB21" s="210"/>
      <c r="HC21" s="271"/>
      <c r="HH21" s="269"/>
      <c r="HO21" s="232"/>
      <c r="HQ21" s="204"/>
      <c r="HR21" s="267"/>
      <c r="HS21" s="210"/>
      <c r="HT21" s="210"/>
      <c r="HU21" s="267"/>
      <c r="HV21" s="210"/>
      <c r="HW21" s="271"/>
      <c r="IB21" s="269"/>
      <c r="II21" s="232"/>
      <c r="IK21" s="204"/>
      <c r="IL21" s="267"/>
      <c r="IM21" s="210"/>
      <c r="IN21" s="210"/>
      <c r="IO21" s="267"/>
      <c r="IP21" s="210"/>
      <c r="IQ21" s="271"/>
      <c r="IV21" s="269"/>
    </row>
    <row r="22" spans="2:262" s="230" customFormat="1" ht="13.5" customHeight="1" x14ac:dyDescent="0.2">
      <c r="B22" s="204"/>
      <c r="C22" s="232"/>
      <c r="E22" s="210"/>
      <c r="F22" s="267"/>
      <c r="G22" s="268"/>
      <c r="H22" s="204"/>
      <c r="I22" s="267"/>
      <c r="J22" s="268"/>
      <c r="K22" s="268"/>
      <c r="L22" s="268"/>
      <c r="M22" s="268"/>
      <c r="P22" s="269"/>
      <c r="Q22" s="210"/>
      <c r="R22" s="268"/>
      <c r="S22" s="268"/>
      <c r="U22" s="268"/>
      <c r="V22" s="268"/>
      <c r="W22" s="232"/>
      <c r="Y22" s="210"/>
      <c r="Z22" s="267"/>
      <c r="AA22" s="267"/>
      <c r="AB22" s="204"/>
      <c r="AC22" s="267"/>
      <c r="AD22" s="267"/>
      <c r="AE22" s="210"/>
      <c r="AF22" s="268"/>
      <c r="AG22" s="268"/>
      <c r="AJ22" s="269"/>
      <c r="AK22" s="210"/>
      <c r="AM22" s="268"/>
      <c r="AO22" s="268"/>
      <c r="AP22" s="268"/>
      <c r="AQ22" s="232"/>
      <c r="AS22" s="210"/>
      <c r="AT22" s="267"/>
      <c r="AU22" s="267"/>
      <c r="AV22" s="204"/>
      <c r="AW22" s="267"/>
      <c r="AX22" s="267"/>
      <c r="AY22" s="210"/>
      <c r="AZ22" s="268"/>
      <c r="BA22" s="268"/>
      <c r="BD22" s="269"/>
      <c r="BE22" s="210"/>
      <c r="BF22" s="268"/>
      <c r="BG22" s="268"/>
      <c r="BI22" s="268"/>
      <c r="BJ22" s="268"/>
      <c r="BK22" s="232"/>
      <c r="BM22" s="210"/>
      <c r="BN22" s="267"/>
      <c r="BO22" s="267"/>
      <c r="BP22" s="204"/>
      <c r="BQ22" s="267"/>
      <c r="BR22" s="267"/>
      <c r="BS22" s="210"/>
      <c r="BT22" s="268"/>
      <c r="BU22" s="268"/>
      <c r="BX22" s="269"/>
      <c r="BY22" s="210"/>
      <c r="BZ22" s="268"/>
      <c r="CA22" s="268"/>
      <c r="CC22" s="268"/>
      <c r="CD22" s="268"/>
      <c r="CE22" s="210"/>
      <c r="CG22" s="210"/>
      <c r="CH22" s="267"/>
      <c r="CI22" s="267"/>
      <c r="CJ22" s="204"/>
      <c r="CK22" s="267"/>
      <c r="CL22" s="267"/>
      <c r="CM22" s="210"/>
      <c r="CN22" s="268"/>
      <c r="CO22" s="268"/>
      <c r="CR22" s="269"/>
      <c r="CS22" s="210"/>
      <c r="CT22" s="268"/>
      <c r="CU22" s="268"/>
      <c r="CW22" s="268"/>
      <c r="CX22" s="268"/>
      <c r="CY22" s="232"/>
      <c r="DA22" s="210"/>
      <c r="DB22" s="267"/>
      <c r="DC22" s="267"/>
      <c r="DD22" s="204"/>
      <c r="DE22" s="267"/>
      <c r="DF22" s="267"/>
      <c r="DG22" s="210"/>
      <c r="DH22" s="268"/>
      <c r="DI22" s="268"/>
      <c r="DL22" s="269"/>
      <c r="DM22" s="210"/>
      <c r="DN22" s="268"/>
      <c r="DO22" s="268"/>
      <c r="DQ22" s="268"/>
      <c r="DR22" s="268"/>
      <c r="DS22" s="232"/>
      <c r="DU22" s="210"/>
      <c r="DV22" s="267"/>
      <c r="DW22" s="267"/>
      <c r="DX22" s="204"/>
      <c r="DY22" s="267"/>
      <c r="DZ22" s="267"/>
      <c r="EA22" s="210"/>
      <c r="EC22" s="270"/>
      <c r="EF22" s="269"/>
      <c r="EG22" s="210"/>
      <c r="EH22" s="268"/>
      <c r="EI22" s="268"/>
      <c r="EK22" s="268"/>
      <c r="EL22" s="268"/>
      <c r="EM22" s="232"/>
      <c r="EO22" s="210"/>
      <c r="EP22" s="267"/>
      <c r="EQ22" s="267"/>
      <c r="ER22" s="204"/>
      <c r="ES22" s="267"/>
      <c r="ET22" s="267"/>
      <c r="EU22" s="210"/>
      <c r="EV22" s="268"/>
      <c r="EW22" s="268"/>
      <c r="EZ22" s="269"/>
      <c r="FA22" s="210"/>
      <c r="FB22" s="268"/>
      <c r="FC22" s="268"/>
      <c r="FE22" s="268"/>
      <c r="FF22" s="268"/>
      <c r="FG22" s="232"/>
      <c r="FI22" s="210"/>
      <c r="FJ22" s="267"/>
      <c r="FK22" s="267"/>
      <c r="FL22" s="204"/>
      <c r="FM22" s="267"/>
      <c r="FN22" s="267"/>
      <c r="FO22" s="210"/>
      <c r="FP22" s="268"/>
      <c r="FQ22" s="268"/>
      <c r="FT22" s="269"/>
      <c r="FU22" s="210"/>
      <c r="FV22" s="268"/>
      <c r="FW22" s="268"/>
      <c r="FY22" s="268"/>
      <c r="FZ22" s="268"/>
      <c r="GA22" s="232"/>
      <c r="GC22" s="210"/>
      <c r="GD22" s="267"/>
      <c r="GE22" s="204"/>
      <c r="GF22" s="204"/>
      <c r="GG22" s="267"/>
      <c r="GH22" s="204"/>
      <c r="GI22" s="271"/>
      <c r="GN22" s="269"/>
      <c r="GU22" s="232"/>
      <c r="GW22" s="210"/>
      <c r="GX22" s="267"/>
      <c r="GY22" s="204"/>
      <c r="GZ22" s="204"/>
      <c r="HA22" s="267"/>
      <c r="HB22" s="204"/>
      <c r="HC22" s="271"/>
      <c r="HH22" s="269"/>
      <c r="HO22" s="232"/>
      <c r="HQ22" s="210"/>
      <c r="HR22" s="267"/>
      <c r="HS22" s="204"/>
      <c r="HT22" s="204"/>
      <c r="HU22" s="267"/>
      <c r="HV22" s="204"/>
      <c r="HW22" s="271"/>
      <c r="IB22" s="269"/>
      <c r="II22" s="232"/>
      <c r="IK22" s="210"/>
      <c r="IL22" s="267"/>
      <c r="IM22" s="204"/>
      <c r="IN22" s="204"/>
      <c r="IO22" s="267"/>
      <c r="IP22" s="204"/>
      <c r="IQ22" s="271"/>
      <c r="IV22" s="269"/>
    </row>
    <row r="23" spans="2:262" s="230" customFormat="1" ht="13.5" customHeight="1" x14ac:dyDescent="0.2">
      <c r="B23" s="204"/>
      <c r="C23" s="232"/>
      <c r="E23" s="210"/>
      <c r="F23" s="267"/>
      <c r="G23" s="268"/>
      <c r="H23" s="204"/>
      <c r="I23" s="267"/>
      <c r="J23" s="268"/>
      <c r="K23" s="268"/>
      <c r="L23" s="268"/>
      <c r="M23" s="268"/>
      <c r="P23" s="269"/>
      <c r="Q23" s="210"/>
      <c r="R23" s="268"/>
      <c r="S23" s="268"/>
      <c r="U23" s="268"/>
      <c r="V23" s="268"/>
      <c r="W23" s="232"/>
      <c r="Y23" s="210"/>
      <c r="Z23" s="267"/>
      <c r="AA23" s="267"/>
      <c r="AB23" s="204"/>
      <c r="AC23" s="267"/>
      <c r="AD23" s="267"/>
      <c r="AE23" s="210"/>
      <c r="AF23" s="268"/>
      <c r="AG23" s="268"/>
      <c r="AJ23" s="269"/>
      <c r="AK23" s="210"/>
      <c r="AM23" s="268"/>
      <c r="AO23" s="268"/>
      <c r="AP23" s="268"/>
      <c r="AQ23" s="232"/>
      <c r="AS23" s="210"/>
      <c r="AT23" s="267"/>
      <c r="AU23" s="267"/>
      <c r="AV23" s="204"/>
      <c r="AW23" s="267"/>
      <c r="AX23" s="267"/>
      <c r="AY23" s="210"/>
      <c r="AZ23" s="268"/>
      <c r="BA23" s="268"/>
      <c r="BD23" s="269"/>
      <c r="BE23" s="210"/>
      <c r="BF23" s="268"/>
      <c r="BG23" s="268"/>
      <c r="BI23" s="268"/>
      <c r="BJ23" s="268"/>
      <c r="BK23" s="232"/>
      <c r="BM23" s="210"/>
      <c r="BN23" s="267"/>
      <c r="BO23" s="267"/>
      <c r="BP23" s="204"/>
      <c r="BQ23" s="267"/>
      <c r="BR23" s="267"/>
      <c r="BS23" s="210"/>
      <c r="BT23" s="268"/>
      <c r="BU23" s="268"/>
      <c r="BX23" s="269"/>
      <c r="BY23" s="210"/>
      <c r="BZ23" s="268"/>
      <c r="CA23" s="268"/>
      <c r="CC23" s="268"/>
      <c r="CD23" s="268"/>
      <c r="CE23" s="210"/>
      <c r="CG23" s="210"/>
      <c r="CH23" s="267"/>
      <c r="CI23" s="267"/>
      <c r="CJ23" s="204"/>
      <c r="CK23" s="267"/>
      <c r="CL23" s="267"/>
      <c r="CM23" s="210"/>
      <c r="CN23" s="268"/>
      <c r="CO23" s="268"/>
      <c r="CR23" s="269"/>
      <c r="CS23" s="210"/>
      <c r="CT23" s="268"/>
      <c r="CU23" s="268"/>
      <c r="CW23" s="268"/>
      <c r="CX23" s="268"/>
      <c r="CY23" s="232"/>
      <c r="DA23" s="210"/>
      <c r="DB23" s="267"/>
      <c r="DC23" s="267"/>
      <c r="DD23" s="204"/>
      <c r="DE23" s="267"/>
      <c r="DF23" s="267"/>
      <c r="DG23" s="210"/>
      <c r="DH23" s="268"/>
      <c r="DI23" s="268"/>
      <c r="DL23" s="269"/>
      <c r="DM23" s="210"/>
      <c r="DN23" s="268"/>
      <c r="DO23" s="268"/>
      <c r="DQ23" s="268"/>
      <c r="DR23" s="268"/>
      <c r="DS23" s="232"/>
      <c r="DU23" s="210"/>
      <c r="DV23" s="267"/>
      <c r="DW23" s="267"/>
      <c r="DX23" s="204"/>
      <c r="DY23" s="267"/>
      <c r="DZ23" s="267"/>
      <c r="EA23" s="210"/>
      <c r="EC23" s="270"/>
      <c r="EF23" s="269"/>
      <c r="EG23" s="210"/>
      <c r="EH23" s="268"/>
      <c r="EI23" s="268"/>
      <c r="EK23" s="268"/>
      <c r="EL23" s="268"/>
      <c r="EM23" s="232"/>
      <c r="EO23" s="210"/>
      <c r="EP23" s="267"/>
      <c r="EQ23" s="267"/>
      <c r="ER23" s="204"/>
      <c r="ES23" s="267"/>
      <c r="ET23" s="267"/>
      <c r="EU23" s="210"/>
      <c r="EV23" s="268"/>
      <c r="EW23" s="268"/>
      <c r="EZ23" s="269"/>
      <c r="FA23" s="210"/>
      <c r="FB23" s="268"/>
      <c r="FC23" s="268"/>
      <c r="FE23" s="268"/>
      <c r="FF23" s="268"/>
      <c r="FG23" s="232"/>
      <c r="FI23" s="210"/>
      <c r="FJ23" s="267"/>
      <c r="FK23" s="267"/>
      <c r="FL23" s="204"/>
      <c r="FM23" s="267"/>
      <c r="FN23" s="267"/>
      <c r="FO23" s="210"/>
      <c r="FP23" s="268"/>
      <c r="FQ23" s="268"/>
      <c r="FT23" s="269"/>
      <c r="FU23" s="210"/>
      <c r="FV23" s="268"/>
      <c r="FW23" s="268"/>
      <c r="FY23" s="268"/>
      <c r="FZ23" s="268"/>
      <c r="GA23" s="232"/>
      <c r="GC23" s="204"/>
      <c r="GD23" s="267"/>
      <c r="GE23" s="204"/>
      <c r="GF23" s="204"/>
      <c r="GG23" s="267"/>
      <c r="GH23" s="204"/>
      <c r="GI23" s="271"/>
      <c r="GN23" s="269"/>
      <c r="GU23" s="232"/>
      <c r="GW23" s="204"/>
      <c r="GX23" s="267"/>
      <c r="GY23" s="204"/>
      <c r="GZ23" s="204"/>
      <c r="HA23" s="267"/>
      <c r="HB23" s="204"/>
      <c r="HC23" s="271"/>
      <c r="HH23" s="269"/>
      <c r="HO23" s="232"/>
      <c r="HQ23" s="204"/>
      <c r="HR23" s="267"/>
      <c r="HS23" s="204"/>
      <c r="HT23" s="204"/>
      <c r="HU23" s="267"/>
      <c r="HV23" s="204"/>
      <c r="HW23" s="271"/>
      <c r="IB23" s="269"/>
      <c r="II23" s="232"/>
      <c r="IK23" s="204"/>
      <c r="IL23" s="267"/>
      <c r="IM23" s="204"/>
      <c r="IN23" s="204"/>
      <c r="IO23" s="267"/>
      <c r="IP23" s="204"/>
      <c r="IQ23" s="271"/>
      <c r="IV23" s="269"/>
    </row>
    <row r="24" spans="2:262" s="230" customFormat="1" ht="13.5" customHeight="1" x14ac:dyDescent="0.2">
      <c r="B24" s="204"/>
      <c r="C24" s="232"/>
      <c r="E24" s="210"/>
      <c r="F24" s="267"/>
      <c r="G24" s="268"/>
      <c r="H24" s="204"/>
      <c r="I24" s="267"/>
      <c r="J24" s="268"/>
      <c r="K24" s="268"/>
      <c r="L24" s="268"/>
      <c r="M24" s="268"/>
      <c r="P24" s="269"/>
      <c r="Q24" s="210"/>
      <c r="R24" s="268"/>
      <c r="S24" s="268"/>
      <c r="U24" s="268"/>
      <c r="V24" s="268"/>
      <c r="W24" s="232"/>
      <c r="Y24" s="210"/>
      <c r="Z24" s="267"/>
      <c r="AA24" s="267"/>
      <c r="AB24" s="204"/>
      <c r="AC24" s="267"/>
      <c r="AD24" s="267"/>
      <c r="AE24" s="210"/>
      <c r="AF24" s="268"/>
      <c r="AG24" s="268"/>
      <c r="AJ24" s="269"/>
      <c r="AK24" s="210"/>
      <c r="AM24" s="268"/>
      <c r="AO24" s="268"/>
      <c r="AP24" s="268"/>
      <c r="AQ24" s="232"/>
      <c r="AS24" s="210"/>
      <c r="AT24" s="267"/>
      <c r="AU24" s="267"/>
      <c r="AV24" s="204"/>
      <c r="AW24" s="267"/>
      <c r="AX24" s="267"/>
      <c r="AY24" s="210"/>
      <c r="AZ24" s="268"/>
      <c r="BA24" s="268"/>
      <c r="BD24" s="269"/>
      <c r="BE24" s="210"/>
      <c r="BF24" s="268"/>
      <c r="BG24" s="268"/>
      <c r="BI24" s="268"/>
      <c r="BJ24" s="268"/>
      <c r="BK24" s="232"/>
      <c r="BM24" s="210"/>
      <c r="BN24" s="267"/>
      <c r="BO24" s="267"/>
      <c r="BP24" s="204"/>
      <c r="BQ24" s="267"/>
      <c r="BR24" s="267"/>
      <c r="BS24" s="210"/>
      <c r="BT24" s="268"/>
      <c r="BU24" s="268"/>
      <c r="BX24" s="269"/>
      <c r="BY24" s="210"/>
      <c r="BZ24" s="268"/>
      <c r="CA24" s="268"/>
      <c r="CC24" s="268"/>
      <c r="CD24" s="268"/>
      <c r="CE24" s="210"/>
      <c r="CG24" s="210"/>
      <c r="CH24" s="267"/>
      <c r="CI24" s="267"/>
      <c r="CJ24" s="204"/>
      <c r="CK24" s="267"/>
      <c r="CL24" s="267"/>
      <c r="CM24" s="210"/>
      <c r="CN24" s="268"/>
      <c r="CO24" s="268"/>
      <c r="CR24" s="269"/>
      <c r="CS24" s="210"/>
      <c r="CT24" s="268"/>
      <c r="CU24" s="268"/>
      <c r="CW24" s="268"/>
      <c r="CX24" s="268"/>
      <c r="CY24" s="232"/>
      <c r="DA24" s="210"/>
      <c r="DB24" s="267"/>
      <c r="DC24" s="267"/>
      <c r="DD24" s="204"/>
      <c r="DE24" s="267"/>
      <c r="DF24" s="267"/>
      <c r="DG24" s="210"/>
      <c r="DH24" s="268"/>
      <c r="DI24" s="268"/>
      <c r="DL24" s="269"/>
      <c r="DM24" s="210"/>
      <c r="DN24" s="268"/>
      <c r="DO24" s="268"/>
      <c r="DQ24" s="268"/>
      <c r="DR24" s="268"/>
      <c r="DS24" s="232"/>
      <c r="DU24" s="210"/>
      <c r="DV24" s="267"/>
      <c r="DW24" s="267"/>
      <c r="DX24" s="204"/>
      <c r="DY24" s="267"/>
      <c r="DZ24" s="267"/>
      <c r="EA24" s="210"/>
      <c r="EC24" s="270"/>
      <c r="EF24" s="269"/>
      <c r="EG24" s="210"/>
      <c r="EH24" s="268"/>
      <c r="EI24" s="268"/>
      <c r="EK24" s="268"/>
      <c r="EL24" s="268"/>
      <c r="EM24" s="232"/>
      <c r="EO24" s="210"/>
      <c r="EP24" s="267"/>
      <c r="EQ24" s="267"/>
      <c r="ER24" s="204"/>
      <c r="ES24" s="267"/>
      <c r="ET24" s="267"/>
      <c r="EU24" s="210"/>
      <c r="EV24" s="268"/>
      <c r="EW24" s="268"/>
      <c r="EZ24" s="269"/>
      <c r="FA24" s="210"/>
      <c r="FB24" s="268"/>
      <c r="FC24" s="268"/>
      <c r="FE24" s="268"/>
      <c r="FF24" s="268"/>
      <c r="FG24" s="232"/>
      <c r="FI24" s="210"/>
      <c r="FJ24" s="267"/>
      <c r="FK24" s="267"/>
      <c r="FL24" s="204"/>
      <c r="FM24" s="267"/>
      <c r="FN24" s="267"/>
      <c r="FO24" s="210"/>
      <c r="FP24" s="268"/>
      <c r="FQ24" s="268"/>
      <c r="FT24" s="269"/>
      <c r="FU24" s="210"/>
      <c r="FV24" s="268"/>
      <c r="FW24" s="268"/>
      <c r="FY24" s="268"/>
      <c r="FZ24" s="268"/>
      <c r="GA24" s="232"/>
      <c r="GC24" s="204"/>
      <c r="GD24" s="267"/>
      <c r="GE24" s="204"/>
      <c r="GF24" s="204"/>
      <c r="GG24" s="267"/>
      <c r="GH24" s="204"/>
      <c r="GI24" s="271"/>
      <c r="GN24" s="269"/>
      <c r="GU24" s="232"/>
      <c r="GW24" s="204"/>
      <c r="GX24" s="267"/>
      <c r="GY24" s="204"/>
      <c r="GZ24" s="204"/>
      <c r="HA24" s="267"/>
      <c r="HB24" s="204"/>
      <c r="HC24" s="271"/>
      <c r="HH24" s="269"/>
      <c r="HO24" s="232"/>
      <c r="HQ24" s="204"/>
      <c r="HR24" s="267"/>
      <c r="HS24" s="204"/>
      <c r="HT24" s="204"/>
      <c r="HU24" s="267"/>
      <c r="HV24" s="204"/>
      <c r="HW24" s="271"/>
      <c r="IB24" s="269"/>
      <c r="II24" s="232"/>
      <c r="IK24" s="204"/>
      <c r="IL24" s="267"/>
      <c r="IM24" s="204"/>
      <c r="IN24" s="204"/>
      <c r="IO24" s="267"/>
      <c r="IP24" s="204"/>
      <c r="IQ24" s="271"/>
      <c r="IV24" s="269"/>
    </row>
    <row r="25" spans="2:262" s="230" customFormat="1" ht="13.5" customHeight="1" x14ac:dyDescent="0.2">
      <c r="B25" s="204"/>
      <c r="C25" s="232"/>
      <c r="E25" s="210"/>
      <c r="F25" s="267"/>
      <c r="G25" s="268"/>
      <c r="H25" s="204"/>
      <c r="I25" s="267"/>
      <c r="J25" s="268"/>
      <c r="K25" s="268"/>
      <c r="L25" s="268"/>
      <c r="M25" s="268"/>
      <c r="P25" s="269"/>
      <c r="Q25" s="210"/>
      <c r="R25" s="268"/>
      <c r="S25" s="268"/>
      <c r="U25" s="268"/>
      <c r="V25" s="268"/>
      <c r="W25" s="232"/>
      <c r="Y25" s="210"/>
      <c r="Z25" s="267"/>
      <c r="AA25" s="267"/>
      <c r="AB25" s="204"/>
      <c r="AC25" s="267"/>
      <c r="AD25" s="267"/>
      <c r="AE25" s="210"/>
      <c r="AF25" s="268"/>
      <c r="AG25" s="268"/>
      <c r="AJ25" s="269"/>
      <c r="AK25" s="210"/>
      <c r="AM25" s="268"/>
      <c r="AO25" s="268"/>
      <c r="AP25" s="268"/>
      <c r="AQ25" s="232"/>
      <c r="AS25" s="210"/>
      <c r="AT25" s="267"/>
      <c r="AU25" s="267"/>
      <c r="AV25" s="204"/>
      <c r="AW25" s="267"/>
      <c r="AX25" s="267"/>
      <c r="AY25" s="210"/>
      <c r="AZ25" s="268"/>
      <c r="BA25" s="268"/>
      <c r="BD25" s="269"/>
      <c r="BE25" s="210"/>
      <c r="BF25" s="268"/>
      <c r="BG25" s="268"/>
      <c r="BI25" s="268"/>
      <c r="BJ25" s="268"/>
      <c r="BK25" s="232"/>
      <c r="BM25" s="210"/>
      <c r="BN25" s="267"/>
      <c r="BO25" s="267"/>
      <c r="BP25" s="204"/>
      <c r="BQ25" s="267"/>
      <c r="BR25" s="267"/>
      <c r="BS25" s="210"/>
      <c r="BT25" s="268"/>
      <c r="BU25" s="268"/>
      <c r="BX25" s="269"/>
      <c r="BY25" s="210"/>
      <c r="BZ25" s="268"/>
      <c r="CA25" s="268"/>
      <c r="CC25" s="268"/>
      <c r="CD25" s="268"/>
      <c r="CE25" s="210"/>
      <c r="CG25" s="210"/>
      <c r="CH25" s="267"/>
      <c r="CI25" s="267"/>
      <c r="CJ25" s="204"/>
      <c r="CK25" s="267"/>
      <c r="CL25" s="267"/>
      <c r="CM25" s="210"/>
      <c r="CN25" s="268"/>
      <c r="CO25" s="268"/>
      <c r="CR25" s="269"/>
      <c r="CS25" s="210"/>
      <c r="CT25" s="268"/>
      <c r="CU25" s="268"/>
      <c r="CW25" s="268"/>
      <c r="CX25" s="268"/>
      <c r="CY25" s="232"/>
      <c r="DA25" s="210"/>
      <c r="DB25" s="267"/>
      <c r="DC25" s="267"/>
      <c r="DD25" s="204"/>
      <c r="DE25" s="267"/>
      <c r="DF25" s="267"/>
      <c r="DG25" s="210"/>
      <c r="DH25" s="268"/>
      <c r="DI25" s="268"/>
      <c r="DL25" s="269"/>
      <c r="DM25" s="210"/>
      <c r="DN25" s="268"/>
      <c r="DO25" s="268"/>
      <c r="DQ25" s="268"/>
      <c r="DR25" s="268"/>
      <c r="DS25" s="232"/>
      <c r="DU25" s="210"/>
      <c r="DV25" s="267"/>
      <c r="DW25" s="267"/>
      <c r="DX25" s="204"/>
      <c r="DY25" s="267"/>
      <c r="DZ25" s="267"/>
      <c r="EA25" s="210"/>
      <c r="EC25" s="270"/>
      <c r="EF25" s="269"/>
      <c r="EG25" s="210"/>
      <c r="EH25" s="268"/>
      <c r="EI25" s="268"/>
      <c r="EK25" s="268"/>
      <c r="EL25" s="268"/>
      <c r="EM25" s="232"/>
      <c r="EO25" s="210"/>
      <c r="EP25" s="267"/>
      <c r="EQ25" s="267"/>
      <c r="ER25" s="204"/>
      <c r="ES25" s="267"/>
      <c r="ET25" s="267"/>
      <c r="EU25" s="210"/>
      <c r="EV25" s="268"/>
      <c r="EW25" s="268"/>
      <c r="EZ25" s="269"/>
      <c r="FA25" s="210"/>
      <c r="FB25" s="268"/>
      <c r="FC25" s="268"/>
      <c r="FE25" s="268"/>
      <c r="FF25" s="268"/>
      <c r="FG25" s="232"/>
      <c r="FI25" s="210"/>
      <c r="FJ25" s="267"/>
      <c r="FK25" s="267"/>
      <c r="FL25" s="204"/>
      <c r="FM25" s="267"/>
      <c r="FN25" s="267"/>
      <c r="FO25" s="210"/>
      <c r="FP25" s="268"/>
      <c r="FQ25" s="268"/>
      <c r="FT25" s="269"/>
      <c r="FU25" s="210"/>
      <c r="FV25" s="268"/>
      <c r="FW25" s="268"/>
      <c r="FY25" s="268"/>
      <c r="FZ25" s="268"/>
      <c r="GA25" s="232"/>
      <c r="GC25" s="204"/>
      <c r="GD25" s="267"/>
      <c r="GE25" s="204"/>
      <c r="GF25" s="204"/>
      <c r="GG25" s="267"/>
      <c r="GH25" s="204"/>
      <c r="GI25" s="271"/>
      <c r="GN25" s="269"/>
      <c r="GU25" s="232"/>
      <c r="GW25" s="204"/>
      <c r="GX25" s="267"/>
      <c r="GY25" s="204"/>
      <c r="GZ25" s="204"/>
      <c r="HA25" s="267"/>
      <c r="HB25" s="204"/>
      <c r="HC25" s="271"/>
      <c r="HH25" s="269"/>
      <c r="HO25" s="232"/>
      <c r="HQ25" s="204"/>
      <c r="HR25" s="267"/>
      <c r="HS25" s="204"/>
      <c r="HT25" s="204"/>
      <c r="HU25" s="267"/>
      <c r="HV25" s="204"/>
      <c r="HW25" s="271"/>
      <c r="IB25" s="269"/>
      <c r="II25" s="232"/>
      <c r="IK25" s="204"/>
      <c r="IL25" s="267"/>
      <c r="IM25" s="204"/>
      <c r="IN25" s="204"/>
      <c r="IO25" s="267"/>
      <c r="IP25" s="204"/>
      <c r="IQ25" s="271"/>
      <c r="IV25" s="269"/>
    </row>
    <row r="26" spans="2:262" s="230" customFormat="1" ht="13.5" customHeight="1" x14ac:dyDescent="0.2">
      <c r="B26" s="204"/>
      <c r="C26" s="232"/>
      <c r="E26" s="210"/>
      <c r="F26" s="267"/>
      <c r="G26" s="268"/>
      <c r="H26" s="204"/>
      <c r="I26" s="267"/>
      <c r="J26" s="268"/>
      <c r="K26" s="268"/>
      <c r="L26" s="268"/>
      <c r="M26" s="268"/>
      <c r="P26" s="269"/>
      <c r="Q26" s="210"/>
      <c r="R26" s="268"/>
      <c r="S26" s="268"/>
      <c r="U26" s="268"/>
      <c r="V26" s="268"/>
      <c r="W26" s="232"/>
      <c r="Y26" s="210"/>
      <c r="Z26" s="267"/>
      <c r="AA26" s="267"/>
      <c r="AB26" s="204"/>
      <c r="AC26" s="267"/>
      <c r="AD26" s="267"/>
      <c r="AE26" s="210"/>
      <c r="AF26" s="268"/>
      <c r="AG26" s="268"/>
      <c r="AJ26" s="269"/>
      <c r="AK26" s="210"/>
      <c r="AM26" s="268"/>
      <c r="AO26" s="268"/>
      <c r="AP26" s="268"/>
      <c r="AQ26" s="232"/>
      <c r="AS26" s="210"/>
      <c r="AT26" s="267"/>
      <c r="AU26" s="267"/>
      <c r="AV26" s="204"/>
      <c r="AW26" s="267"/>
      <c r="AX26" s="267"/>
      <c r="AY26" s="210"/>
      <c r="AZ26" s="268"/>
      <c r="BA26" s="268"/>
      <c r="BD26" s="269"/>
      <c r="BE26" s="210"/>
      <c r="BF26" s="268"/>
      <c r="BG26" s="268"/>
      <c r="BI26" s="268"/>
      <c r="BJ26" s="268"/>
      <c r="BK26" s="232"/>
      <c r="BM26" s="210"/>
      <c r="BN26" s="267"/>
      <c r="BO26" s="267"/>
      <c r="BP26" s="204"/>
      <c r="BQ26" s="267"/>
      <c r="BR26" s="267"/>
      <c r="BS26" s="210"/>
      <c r="BT26" s="268"/>
      <c r="BU26" s="268"/>
      <c r="BX26" s="269"/>
      <c r="BY26" s="210"/>
      <c r="BZ26" s="268"/>
      <c r="CA26" s="268"/>
      <c r="CC26" s="268"/>
      <c r="CD26" s="268"/>
      <c r="CE26" s="210"/>
      <c r="CG26" s="210"/>
      <c r="CH26" s="267"/>
      <c r="CI26" s="267"/>
      <c r="CJ26" s="204"/>
      <c r="CK26" s="267"/>
      <c r="CL26" s="267"/>
      <c r="CM26" s="210"/>
      <c r="CN26" s="268"/>
      <c r="CO26" s="268"/>
      <c r="CR26" s="269"/>
      <c r="CS26" s="210"/>
      <c r="CT26" s="268"/>
      <c r="CU26" s="268"/>
      <c r="CW26" s="268"/>
      <c r="CX26" s="268"/>
      <c r="CY26" s="232"/>
      <c r="DA26" s="210"/>
      <c r="DB26" s="267"/>
      <c r="DC26" s="267"/>
      <c r="DD26" s="204"/>
      <c r="DE26" s="267"/>
      <c r="DF26" s="267"/>
      <c r="DG26" s="210"/>
      <c r="DH26" s="268"/>
      <c r="DI26" s="268"/>
      <c r="DL26" s="269"/>
      <c r="DM26" s="210"/>
      <c r="DN26" s="268"/>
      <c r="DO26" s="268"/>
      <c r="DQ26" s="268"/>
      <c r="DR26" s="268"/>
      <c r="DS26" s="232"/>
      <c r="DU26" s="210"/>
      <c r="DV26" s="267"/>
      <c r="DW26" s="267"/>
      <c r="DX26" s="204"/>
      <c r="DY26" s="267"/>
      <c r="DZ26" s="267"/>
      <c r="EA26" s="210"/>
      <c r="EC26" s="270"/>
      <c r="EF26" s="269"/>
      <c r="EG26" s="210"/>
      <c r="EH26" s="268"/>
      <c r="EI26" s="268"/>
      <c r="EK26" s="268"/>
      <c r="EL26" s="268"/>
      <c r="EM26" s="232"/>
      <c r="EO26" s="210"/>
      <c r="EP26" s="267"/>
      <c r="EQ26" s="267"/>
      <c r="ER26" s="204"/>
      <c r="ES26" s="267"/>
      <c r="ET26" s="267"/>
      <c r="EU26" s="210"/>
      <c r="EV26" s="268"/>
      <c r="EW26" s="268"/>
      <c r="EZ26" s="269"/>
      <c r="FA26" s="210"/>
      <c r="FB26" s="268"/>
      <c r="FC26" s="268"/>
      <c r="FE26" s="268"/>
      <c r="FF26" s="268"/>
      <c r="FG26" s="232"/>
      <c r="FI26" s="210"/>
      <c r="FJ26" s="267"/>
      <c r="FK26" s="267"/>
      <c r="FL26" s="204"/>
      <c r="FM26" s="267"/>
      <c r="FN26" s="267"/>
      <c r="FO26" s="210"/>
      <c r="FP26" s="268"/>
      <c r="FQ26" s="268"/>
      <c r="FT26" s="269"/>
      <c r="FU26" s="210"/>
      <c r="FV26" s="268"/>
      <c r="FW26" s="268"/>
      <c r="FY26" s="268"/>
      <c r="FZ26" s="268"/>
      <c r="GA26" s="232"/>
      <c r="GC26" s="204"/>
      <c r="GD26" s="267"/>
      <c r="GE26" s="204"/>
      <c r="GF26" s="204"/>
      <c r="GG26" s="267"/>
      <c r="GH26" s="204"/>
      <c r="GI26" s="271"/>
      <c r="GN26" s="269"/>
      <c r="GU26" s="232"/>
      <c r="GW26" s="204"/>
      <c r="GX26" s="267"/>
      <c r="GY26" s="204"/>
      <c r="GZ26" s="204"/>
      <c r="HA26" s="267"/>
      <c r="HB26" s="204"/>
      <c r="HC26" s="271"/>
      <c r="HH26" s="269"/>
      <c r="HO26" s="232"/>
      <c r="HQ26" s="204"/>
      <c r="HR26" s="267"/>
      <c r="HS26" s="204"/>
      <c r="HT26" s="204"/>
      <c r="HU26" s="267"/>
      <c r="HV26" s="204"/>
      <c r="HW26" s="271"/>
      <c r="IB26" s="269"/>
      <c r="II26" s="232"/>
      <c r="IK26" s="204"/>
      <c r="IL26" s="267"/>
      <c r="IM26" s="204"/>
      <c r="IN26" s="204"/>
      <c r="IO26" s="267"/>
      <c r="IP26" s="204"/>
      <c r="IQ26" s="271"/>
      <c r="IV26" s="269"/>
    </row>
    <row r="27" spans="2:262" s="230" customFormat="1" ht="13.5" customHeight="1" x14ac:dyDescent="0.2">
      <c r="B27" s="204"/>
      <c r="C27" s="232"/>
      <c r="E27" s="210"/>
      <c r="F27" s="267"/>
      <c r="G27" s="268"/>
      <c r="H27" s="204"/>
      <c r="I27" s="267"/>
      <c r="J27" s="268"/>
      <c r="K27" s="268"/>
      <c r="L27" s="268"/>
      <c r="M27" s="268"/>
      <c r="P27" s="269"/>
      <c r="Q27" s="210"/>
      <c r="R27" s="268"/>
      <c r="S27" s="268"/>
      <c r="U27" s="268"/>
      <c r="V27" s="268"/>
      <c r="W27" s="232"/>
      <c r="Y27" s="210"/>
      <c r="Z27" s="267"/>
      <c r="AA27" s="267"/>
      <c r="AB27" s="204"/>
      <c r="AC27" s="267"/>
      <c r="AD27" s="267"/>
      <c r="AE27" s="210"/>
      <c r="AF27" s="268"/>
      <c r="AG27" s="268"/>
      <c r="AJ27" s="269"/>
      <c r="AK27" s="210"/>
      <c r="AM27" s="268"/>
      <c r="AO27" s="268"/>
      <c r="AP27" s="268"/>
      <c r="AQ27" s="232"/>
      <c r="AS27" s="210"/>
      <c r="AT27" s="267"/>
      <c r="AU27" s="267"/>
      <c r="AV27" s="204"/>
      <c r="AW27" s="267"/>
      <c r="AX27" s="267"/>
      <c r="AY27" s="210"/>
      <c r="AZ27" s="268"/>
      <c r="BA27" s="268"/>
      <c r="BD27" s="269"/>
      <c r="BE27" s="210"/>
      <c r="BF27" s="268"/>
      <c r="BG27" s="268"/>
      <c r="BI27" s="268"/>
      <c r="BJ27" s="268"/>
      <c r="BK27" s="232"/>
      <c r="BM27" s="210"/>
      <c r="BN27" s="267"/>
      <c r="BO27" s="267"/>
      <c r="BP27" s="204"/>
      <c r="BQ27" s="267"/>
      <c r="BR27" s="267"/>
      <c r="BS27" s="210"/>
      <c r="BT27" s="268"/>
      <c r="BU27" s="268"/>
      <c r="BX27" s="269"/>
      <c r="BY27" s="210"/>
      <c r="BZ27" s="268"/>
      <c r="CA27" s="268"/>
      <c r="CC27" s="268"/>
      <c r="CD27" s="268"/>
      <c r="CE27" s="210"/>
      <c r="CG27" s="210"/>
      <c r="CH27" s="267"/>
      <c r="CI27" s="267"/>
      <c r="CJ27" s="204"/>
      <c r="CK27" s="267"/>
      <c r="CL27" s="267"/>
      <c r="CM27" s="210"/>
      <c r="CN27" s="268"/>
      <c r="CO27" s="268"/>
      <c r="CR27" s="269"/>
      <c r="CS27" s="210"/>
      <c r="CT27" s="268"/>
      <c r="CU27" s="268"/>
      <c r="CW27" s="268"/>
      <c r="CX27" s="268"/>
      <c r="CY27" s="232"/>
      <c r="DA27" s="210"/>
      <c r="DB27" s="267"/>
      <c r="DC27" s="267"/>
      <c r="DD27" s="204"/>
      <c r="DE27" s="267"/>
      <c r="DF27" s="267"/>
      <c r="DG27" s="210"/>
      <c r="DH27" s="268"/>
      <c r="DI27" s="268"/>
      <c r="DL27" s="269"/>
      <c r="DM27" s="210"/>
      <c r="DN27" s="268"/>
      <c r="DO27" s="268"/>
      <c r="DQ27" s="268"/>
      <c r="DR27" s="268"/>
      <c r="DS27" s="232"/>
      <c r="DU27" s="210"/>
      <c r="DV27" s="267"/>
      <c r="DW27" s="267"/>
      <c r="DX27" s="204"/>
      <c r="DY27" s="267"/>
      <c r="DZ27" s="267"/>
      <c r="EA27" s="210"/>
      <c r="EC27" s="270"/>
      <c r="EF27" s="269"/>
      <c r="EG27" s="210"/>
      <c r="EH27" s="268"/>
      <c r="EI27" s="268"/>
      <c r="EK27" s="268"/>
      <c r="EL27" s="268"/>
      <c r="EM27" s="232"/>
      <c r="EO27" s="210"/>
      <c r="EP27" s="267"/>
      <c r="EQ27" s="267"/>
      <c r="ER27" s="204"/>
      <c r="ES27" s="267"/>
      <c r="ET27" s="267"/>
      <c r="EU27" s="210"/>
      <c r="EV27" s="268"/>
      <c r="EW27" s="268"/>
      <c r="EZ27" s="269"/>
      <c r="FA27" s="210"/>
      <c r="FB27" s="268"/>
      <c r="FC27" s="268"/>
      <c r="FE27" s="268"/>
      <c r="FF27" s="268"/>
      <c r="FG27" s="232"/>
      <c r="FI27" s="210"/>
      <c r="FJ27" s="267"/>
      <c r="FK27" s="267"/>
      <c r="FL27" s="204"/>
      <c r="FM27" s="267"/>
      <c r="FN27" s="267"/>
      <c r="FO27" s="210"/>
      <c r="FP27" s="268"/>
      <c r="FQ27" s="268"/>
      <c r="FT27" s="269"/>
      <c r="FU27" s="210"/>
      <c r="FV27" s="268"/>
      <c r="FW27" s="268"/>
      <c r="FY27" s="268"/>
      <c r="FZ27" s="268"/>
      <c r="GA27" s="205"/>
      <c r="GB27" s="273"/>
      <c r="GC27" s="273"/>
      <c r="GD27" s="274"/>
      <c r="GE27" s="210"/>
      <c r="GF27" s="210"/>
      <c r="GG27" s="267"/>
      <c r="GH27" s="210"/>
      <c r="GI27" s="253"/>
      <c r="GJ27" s="204"/>
      <c r="GK27" s="204"/>
      <c r="GL27" s="204"/>
      <c r="GM27" s="204"/>
      <c r="GN27" s="254"/>
      <c r="GO27" s="204"/>
      <c r="GP27" s="204"/>
      <c r="GQ27" s="204"/>
      <c r="GR27" s="204"/>
      <c r="GS27" s="204"/>
      <c r="GT27" s="204"/>
      <c r="GU27" s="205"/>
      <c r="GV27" s="273"/>
      <c r="GW27" s="273"/>
      <c r="GX27" s="274"/>
      <c r="GY27" s="210"/>
      <c r="GZ27" s="210"/>
      <c r="HA27" s="267"/>
      <c r="HB27" s="210"/>
      <c r="HC27" s="253"/>
      <c r="HD27" s="204"/>
      <c r="HE27" s="204"/>
      <c r="HF27" s="204"/>
      <c r="HG27" s="204"/>
      <c r="HH27" s="254"/>
      <c r="HI27" s="204"/>
      <c r="HJ27" s="204"/>
      <c r="HK27" s="204"/>
      <c r="HL27" s="204"/>
      <c r="HM27" s="204"/>
      <c r="HN27" s="204"/>
      <c r="HO27" s="205"/>
      <c r="HP27" s="273"/>
      <c r="HQ27" s="273"/>
      <c r="HR27" s="274"/>
      <c r="HS27" s="210"/>
      <c r="HT27" s="210"/>
      <c r="HU27" s="267"/>
      <c r="HV27" s="210"/>
      <c r="HW27" s="253"/>
      <c r="HX27" s="204"/>
      <c r="HY27" s="204"/>
      <c r="HZ27" s="204"/>
      <c r="IA27" s="204"/>
      <c r="IB27" s="254"/>
      <c r="IC27" s="204"/>
      <c r="ID27" s="204"/>
      <c r="IE27" s="204"/>
      <c r="IF27" s="204"/>
      <c r="IG27" s="204"/>
      <c r="IH27" s="204"/>
      <c r="II27" s="205"/>
      <c r="IJ27" s="273"/>
      <c r="IK27" s="273"/>
      <c r="IL27" s="274"/>
      <c r="IM27" s="210"/>
      <c r="IN27" s="210"/>
      <c r="IO27" s="267"/>
      <c r="IP27" s="210"/>
      <c r="IQ27" s="253"/>
      <c r="IR27" s="204"/>
      <c r="IS27" s="204"/>
      <c r="IT27" s="204"/>
      <c r="IU27" s="204"/>
      <c r="IV27" s="254"/>
      <c r="IW27" s="204"/>
      <c r="IX27" s="204"/>
      <c r="IY27" s="204"/>
      <c r="IZ27" s="204"/>
      <c r="JA27" s="204"/>
      <c r="JB27" s="204"/>
    </row>
    <row r="28" spans="2:262" s="230" customFormat="1" ht="13.5" customHeight="1" x14ac:dyDescent="0.2">
      <c r="B28" s="204"/>
      <c r="C28" s="232"/>
      <c r="E28" s="210"/>
      <c r="F28" s="267"/>
      <c r="G28" s="268"/>
      <c r="H28" s="204"/>
      <c r="I28" s="267"/>
      <c r="J28" s="268"/>
      <c r="K28" s="268"/>
      <c r="L28" s="268"/>
      <c r="M28" s="268"/>
      <c r="P28" s="269"/>
      <c r="Q28" s="210"/>
      <c r="R28" s="268"/>
      <c r="S28" s="268"/>
      <c r="U28" s="268"/>
      <c r="V28" s="268"/>
      <c r="W28" s="232"/>
      <c r="Y28" s="210"/>
      <c r="Z28" s="267"/>
      <c r="AA28" s="267"/>
      <c r="AB28" s="204"/>
      <c r="AC28" s="267"/>
      <c r="AD28" s="267"/>
      <c r="AE28" s="210"/>
      <c r="AF28" s="268"/>
      <c r="AG28" s="268"/>
      <c r="AJ28" s="269"/>
      <c r="AK28" s="210"/>
      <c r="AM28" s="268"/>
      <c r="AO28" s="268"/>
      <c r="AP28" s="268"/>
      <c r="AQ28" s="232"/>
      <c r="AS28" s="210"/>
      <c r="AT28" s="267"/>
      <c r="AU28" s="267"/>
      <c r="AV28" s="204"/>
      <c r="AW28" s="267"/>
      <c r="AX28" s="267"/>
      <c r="AY28" s="210"/>
      <c r="AZ28" s="268"/>
      <c r="BA28" s="268"/>
      <c r="BD28" s="269"/>
      <c r="BE28" s="210"/>
      <c r="BF28" s="268"/>
      <c r="BG28" s="268"/>
      <c r="BI28" s="268"/>
      <c r="BJ28" s="268"/>
      <c r="BK28" s="232"/>
      <c r="BM28" s="210"/>
      <c r="BN28" s="267"/>
      <c r="BO28" s="267"/>
      <c r="BP28" s="204"/>
      <c r="BQ28" s="267"/>
      <c r="BR28" s="267"/>
      <c r="BS28" s="210"/>
      <c r="BT28" s="268"/>
      <c r="BU28" s="268"/>
      <c r="BX28" s="269"/>
      <c r="BY28" s="210"/>
      <c r="BZ28" s="268"/>
      <c r="CA28" s="268"/>
      <c r="CC28" s="268"/>
      <c r="CD28" s="268"/>
      <c r="CE28" s="210"/>
      <c r="CG28" s="210"/>
      <c r="CH28" s="267"/>
      <c r="CI28" s="267"/>
      <c r="CJ28" s="204"/>
      <c r="CK28" s="267"/>
      <c r="CL28" s="267"/>
      <c r="CM28" s="210"/>
      <c r="CN28" s="268"/>
      <c r="CO28" s="268"/>
      <c r="CR28" s="269"/>
      <c r="CS28" s="210"/>
      <c r="CT28" s="268"/>
      <c r="CU28" s="268"/>
      <c r="CW28" s="268"/>
      <c r="CX28" s="268"/>
      <c r="CY28" s="232"/>
      <c r="DA28" s="210"/>
      <c r="DB28" s="267"/>
      <c r="DC28" s="267"/>
      <c r="DD28" s="204"/>
      <c r="DE28" s="267"/>
      <c r="DF28" s="267"/>
      <c r="DG28" s="210"/>
      <c r="DH28" s="268"/>
      <c r="DI28" s="268"/>
      <c r="DL28" s="269"/>
      <c r="DM28" s="210"/>
      <c r="DN28" s="268"/>
      <c r="DO28" s="268"/>
      <c r="DQ28" s="268"/>
      <c r="DR28" s="268"/>
      <c r="DS28" s="232"/>
      <c r="DU28" s="210"/>
      <c r="DV28" s="267"/>
      <c r="DW28" s="267"/>
      <c r="DX28" s="204"/>
      <c r="DY28" s="267"/>
      <c r="DZ28" s="267"/>
      <c r="EA28" s="210"/>
      <c r="EC28" s="270"/>
      <c r="EF28" s="269"/>
      <c r="EG28" s="210"/>
      <c r="EH28" s="268"/>
      <c r="EI28" s="268"/>
      <c r="EK28" s="268"/>
      <c r="EL28" s="268"/>
      <c r="EM28" s="232"/>
      <c r="EO28" s="210"/>
      <c r="EP28" s="267"/>
      <c r="EQ28" s="267"/>
      <c r="ER28" s="204"/>
      <c r="ES28" s="267"/>
      <c r="ET28" s="267"/>
      <c r="EU28" s="210"/>
      <c r="EV28" s="268"/>
      <c r="EW28" s="268"/>
      <c r="EZ28" s="269"/>
      <c r="FA28" s="210"/>
      <c r="FB28" s="268"/>
      <c r="FC28" s="268"/>
      <c r="FE28" s="268"/>
      <c r="FF28" s="268"/>
      <c r="FG28" s="232"/>
      <c r="FI28" s="210"/>
      <c r="FJ28" s="267"/>
      <c r="FK28" s="267"/>
      <c r="FL28" s="204"/>
      <c r="FM28" s="267"/>
      <c r="FN28" s="267"/>
      <c r="FO28" s="210"/>
      <c r="FP28" s="268"/>
      <c r="FQ28" s="268"/>
      <c r="FT28" s="269"/>
      <c r="FU28" s="210"/>
      <c r="FV28" s="268"/>
      <c r="FW28" s="268"/>
      <c r="FY28" s="268"/>
      <c r="FZ28" s="268"/>
      <c r="GA28" s="205"/>
      <c r="GB28" s="273"/>
      <c r="GC28" s="273"/>
      <c r="GD28" s="274"/>
      <c r="GE28" s="210"/>
      <c r="GF28" s="210"/>
      <c r="GG28" s="267"/>
      <c r="GH28" s="210"/>
      <c r="GI28" s="253"/>
      <c r="GJ28" s="204"/>
      <c r="GK28" s="204"/>
      <c r="GL28" s="204"/>
      <c r="GM28" s="204"/>
      <c r="GN28" s="254"/>
      <c r="GO28" s="204"/>
      <c r="GP28" s="204"/>
      <c r="GQ28" s="204"/>
      <c r="GR28" s="204"/>
      <c r="GS28" s="204"/>
      <c r="GT28" s="204"/>
      <c r="GU28" s="205"/>
      <c r="GV28" s="273"/>
      <c r="GW28" s="273"/>
      <c r="GX28" s="274"/>
      <c r="GY28" s="210"/>
      <c r="GZ28" s="210"/>
      <c r="HA28" s="267"/>
      <c r="HB28" s="210"/>
      <c r="HC28" s="253"/>
      <c r="HD28" s="204"/>
      <c r="HE28" s="204"/>
      <c r="HF28" s="204"/>
      <c r="HG28" s="204"/>
      <c r="HH28" s="254"/>
      <c r="HI28" s="204"/>
      <c r="HJ28" s="204"/>
      <c r="HK28" s="204"/>
      <c r="HL28" s="204"/>
      <c r="HM28" s="204"/>
      <c r="HN28" s="204"/>
      <c r="HO28" s="205"/>
      <c r="HP28" s="273"/>
      <c r="HQ28" s="273"/>
      <c r="HR28" s="274"/>
      <c r="HS28" s="210"/>
      <c r="HT28" s="210"/>
      <c r="HU28" s="267"/>
      <c r="HV28" s="210"/>
      <c r="HW28" s="253"/>
      <c r="HX28" s="204"/>
      <c r="HY28" s="204"/>
      <c r="HZ28" s="204"/>
      <c r="IA28" s="204"/>
      <c r="IB28" s="254"/>
      <c r="IC28" s="204"/>
      <c r="ID28" s="204"/>
      <c r="IE28" s="204"/>
      <c r="IF28" s="204"/>
      <c r="IG28" s="204"/>
      <c r="IH28" s="204"/>
      <c r="II28" s="205"/>
      <c r="IJ28" s="273"/>
      <c r="IK28" s="273"/>
      <c r="IL28" s="274"/>
      <c r="IM28" s="210"/>
      <c r="IN28" s="210"/>
      <c r="IO28" s="267"/>
      <c r="IP28" s="210"/>
      <c r="IQ28" s="253"/>
      <c r="IR28" s="204"/>
      <c r="IS28" s="204"/>
      <c r="IT28" s="204"/>
      <c r="IU28" s="204"/>
      <c r="IV28" s="254"/>
      <c r="IW28" s="204"/>
      <c r="IX28" s="204"/>
      <c r="IY28" s="204"/>
      <c r="IZ28" s="204"/>
      <c r="JA28" s="204"/>
      <c r="JB28" s="204"/>
    </row>
    <row r="29" spans="2:262" s="230" customFormat="1" ht="13.5" customHeight="1" x14ac:dyDescent="0.2">
      <c r="B29" s="204"/>
      <c r="C29" s="232"/>
      <c r="E29" s="210"/>
      <c r="F29" s="267"/>
      <c r="G29" s="268"/>
      <c r="H29" s="204"/>
      <c r="I29" s="267"/>
      <c r="J29" s="268"/>
      <c r="K29" s="268"/>
      <c r="L29" s="268"/>
      <c r="M29" s="268"/>
      <c r="P29" s="269"/>
      <c r="Q29" s="210"/>
      <c r="R29" s="268"/>
      <c r="S29" s="268"/>
      <c r="U29" s="268"/>
      <c r="V29" s="268"/>
      <c r="W29" s="232"/>
      <c r="Y29" s="210"/>
      <c r="Z29" s="267"/>
      <c r="AA29" s="267"/>
      <c r="AB29" s="204"/>
      <c r="AC29" s="267"/>
      <c r="AD29" s="267"/>
      <c r="AE29" s="210"/>
      <c r="AF29" s="268"/>
      <c r="AG29" s="268"/>
      <c r="AJ29" s="269"/>
      <c r="AK29" s="210"/>
      <c r="AM29" s="268"/>
      <c r="AO29" s="268"/>
      <c r="AP29" s="268"/>
      <c r="AQ29" s="232"/>
      <c r="AS29" s="210"/>
      <c r="AT29" s="267"/>
      <c r="AU29" s="267"/>
      <c r="AV29" s="204"/>
      <c r="AW29" s="267"/>
      <c r="AX29" s="267"/>
      <c r="AY29" s="210"/>
      <c r="AZ29" s="268"/>
      <c r="BA29" s="268"/>
      <c r="BD29" s="269"/>
      <c r="BE29" s="210"/>
      <c r="BF29" s="268"/>
      <c r="BG29" s="268"/>
      <c r="BI29" s="268"/>
      <c r="BJ29" s="268"/>
      <c r="BK29" s="232"/>
      <c r="BM29" s="210"/>
      <c r="BN29" s="267"/>
      <c r="BO29" s="267"/>
      <c r="BP29" s="204"/>
      <c r="BQ29" s="267"/>
      <c r="BR29" s="267"/>
      <c r="BS29" s="210"/>
      <c r="BT29" s="268"/>
      <c r="BU29" s="268"/>
      <c r="BX29" s="269"/>
      <c r="BY29" s="210"/>
      <c r="BZ29" s="268"/>
      <c r="CA29" s="268"/>
      <c r="CC29" s="268"/>
      <c r="CD29" s="268"/>
      <c r="CE29" s="210"/>
      <c r="CG29" s="210"/>
      <c r="CH29" s="267"/>
      <c r="CI29" s="267"/>
      <c r="CJ29" s="204"/>
      <c r="CK29" s="267"/>
      <c r="CL29" s="267"/>
      <c r="CM29" s="210"/>
      <c r="CN29" s="268"/>
      <c r="CO29" s="268"/>
      <c r="CR29" s="269"/>
      <c r="CS29" s="210"/>
      <c r="CT29" s="268"/>
      <c r="CU29" s="268"/>
      <c r="CW29" s="268"/>
      <c r="CX29" s="268"/>
      <c r="CY29" s="232"/>
      <c r="DA29" s="210"/>
      <c r="DB29" s="267"/>
      <c r="DC29" s="267"/>
      <c r="DD29" s="204"/>
      <c r="DE29" s="267"/>
      <c r="DF29" s="267"/>
      <c r="DG29" s="210"/>
      <c r="DH29" s="268"/>
      <c r="DI29" s="268"/>
      <c r="DL29" s="269"/>
      <c r="DM29" s="210"/>
      <c r="DN29" s="268"/>
      <c r="DO29" s="268"/>
      <c r="DQ29" s="268"/>
      <c r="DR29" s="268"/>
      <c r="DS29" s="232"/>
      <c r="DU29" s="210"/>
      <c r="DV29" s="267"/>
      <c r="DW29" s="267"/>
      <c r="DX29" s="204"/>
      <c r="DY29" s="267"/>
      <c r="DZ29" s="267"/>
      <c r="EA29" s="210"/>
      <c r="EC29" s="270"/>
      <c r="EF29" s="269"/>
      <c r="EG29" s="210"/>
      <c r="EH29" s="268"/>
      <c r="EI29" s="268"/>
      <c r="EK29" s="268"/>
      <c r="EL29" s="268"/>
      <c r="EM29" s="232"/>
      <c r="EO29" s="210"/>
      <c r="EP29" s="267"/>
      <c r="EQ29" s="267"/>
      <c r="ER29" s="204"/>
      <c r="ES29" s="267"/>
      <c r="ET29" s="267"/>
      <c r="EU29" s="210"/>
      <c r="EV29" s="268"/>
      <c r="EW29" s="268"/>
      <c r="EZ29" s="269"/>
      <c r="FA29" s="210"/>
      <c r="FB29" s="268"/>
      <c r="FC29" s="268"/>
      <c r="FE29" s="268"/>
      <c r="FF29" s="268"/>
      <c r="FG29" s="232"/>
      <c r="FI29" s="210"/>
      <c r="FJ29" s="267"/>
      <c r="FK29" s="267"/>
      <c r="FL29" s="204"/>
      <c r="FM29" s="267"/>
      <c r="FN29" s="267"/>
      <c r="FO29" s="210"/>
      <c r="FP29" s="268"/>
      <c r="FQ29" s="268"/>
      <c r="FT29" s="269"/>
      <c r="FU29" s="210"/>
      <c r="FV29" s="268"/>
      <c r="FW29" s="268"/>
      <c r="FY29" s="268"/>
      <c r="FZ29" s="268"/>
      <c r="GA29" s="205"/>
      <c r="GB29" s="273"/>
      <c r="GC29" s="273"/>
      <c r="GD29" s="274"/>
      <c r="GE29" s="210"/>
      <c r="GF29" s="210"/>
      <c r="GG29" s="267"/>
      <c r="GH29" s="210"/>
      <c r="GI29" s="253"/>
      <c r="GJ29" s="204"/>
      <c r="GK29" s="204"/>
      <c r="GL29" s="204"/>
      <c r="GM29" s="204"/>
      <c r="GN29" s="254"/>
      <c r="GO29" s="204"/>
      <c r="GP29" s="204"/>
      <c r="GQ29" s="204"/>
      <c r="GR29" s="204"/>
      <c r="GS29" s="204"/>
      <c r="GT29" s="204"/>
      <c r="GU29" s="205"/>
      <c r="GV29" s="273"/>
      <c r="GW29" s="273"/>
      <c r="GX29" s="274"/>
      <c r="GY29" s="210"/>
      <c r="GZ29" s="210"/>
      <c r="HA29" s="267"/>
      <c r="HB29" s="210"/>
      <c r="HC29" s="253"/>
      <c r="HD29" s="204"/>
      <c r="HE29" s="204"/>
      <c r="HF29" s="204"/>
      <c r="HG29" s="204"/>
      <c r="HH29" s="254"/>
      <c r="HI29" s="204"/>
      <c r="HJ29" s="204"/>
      <c r="HK29" s="204"/>
      <c r="HL29" s="204"/>
      <c r="HM29" s="204"/>
      <c r="HN29" s="204"/>
      <c r="HO29" s="205"/>
      <c r="HP29" s="273"/>
      <c r="HQ29" s="273"/>
      <c r="HR29" s="274"/>
      <c r="HS29" s="210"/>
      <c r="HT29" s="210"/>
      <c r="HU29" s="267"/>
      <c r="HV29" s="210"/>
      <c r="HW29" s="253"/>
      <c r="HX29" s="204"/>
      <c r="HY29" s="204"/>
      <c r="HZ29" s="204"/>
      <c r="IA29" s="204"/>
      <c r="IB29" s="254"/>
      <c r="IC29" s="204"/>
      <c r="ID29" s="204"/>
      <c r="IE29" s="204"/>
      <c r="IF29" s="204"/>
      <c r="IG29" s="204"/>
      <c r="IH29" s="204"/>
      <c r="II29" s="205"/>
      <c r="IJ29" s="273"/>
      <c r="IK29" s="273"/>
      <c r="IL29" s="274"/>
      <c r="IM29" s="210"/>
      <c r="IN29" s="210"/>
      <c r="IO29" s="267"/>
      <c r="IP29" s="210"/>
      <c r="IQ29" s="253"/>
      <c r="IR29" s="204"/>
      <c r="IS29" s="204"/>
      <c r="IT29" s="204"/>
      <c r="IU29" s="204"/>
      <c r="IV29" s="254"/>
      <c r="IW29" s="204"/>
      <c r="IX29" s="204"/>
      <c r="IY29" s="204"/>
      <c r="IZ29" s="204"/>
      <c r="JA29" s="204"/>
      <c r="JB29" s="204"/>
    </row>
    <row r="30" spans="2:262" s="230" customFormat="1" ht="13.5" customHeight="1" x14ac:dyDescent="0.2">
      <c r="B30" s="204"/>
      <c r="C30" s="232"/>
      <c r="E30" s="210"/>
      <c r="F30" s="267"/>
      <c r="G30" s="268"/>
      <c r="H30" s="204"/>
      <c r="I30" s="267"/>
      <c r="J30" s="268"/>
      <c r="K30" s="268"/>
      <c r="L30" s="268"/>
      <c r="M30" s="268"/>
      <c r="P30" s="269"/>
      <c r="Q30" s="210"/>
      <c r="R30" s="268"/>
      <c r="S30" s="268"/>
      <c r="U30" s="268"/>
      <c r="V30" s="268"/>
      <c r="W30" s="232"/>
      <c r="Y30" s="210"/>
      <c r="Z30" s="267"/>
      <c r="AA30" s="267"/>
      <c r="AB30" s="204"/>
      <c r="AC30" s="267"/>
      <c r="AD30" s="267"/>
      <c r="AE30" s="210"/>
      <c r="AF30" s="268"/>
      <c r="AG30" s="268"/>
      <c r="AJ30" s="269"/>
      <c r="AK30" s="210"/>
      <c r="AM30" s="268"/>
      <c r="AO30" s="268"/>
      <c r="AP30" s="268"/>
      <c r="AQ30" s="232"/>
      <c r="AS30" s="210"/>
      <c r="AT30" s="267"/>
      <c r="AU30" s="267"/>
      <c r="AV30" s="204"/>
      <c r="AW30" s="267"/>
      <c r="AX30" s="267"/>
      <c r="AY30" s="210"/>
      <c r="AZ30" s="268"/>
      <c r="BA30" s="268"/>
      <c r="BD30" s="269"/>
      <c r="BE30" s="210"/>
      <c r="BF30" s="268"/>
      <c r="BG30" s="268"/>
      <c r="BI30" s="268"/>
      <c r="BJ30" s="268"/>
      <c r="BK30" s="232"/>
      <c r="BM30" s="210"/>
      <c r="BN30" s="267"/>
      <c r="BO30" s="267"/>
      <c r="BP30" s="204"/>
      <c r="BQ30" s="267"/>
      <c r="BR30" s="267"/>
      <c r="BS30" s="210"/>
      <c r="BT30" s="268"/>
      <c r="BU30" s="268"/>
      <c r="BX30" s="269"/>
      <c r="BY30" s="210"/>
      <c r="BZ30" s="268"/>
      <c r="CA30" s="268"/>
      <c r="CC30" s="268"/>
      <c r="CD30" s="268"/>
      <c r="CE30" s="210"/>
      <c r="CG30" s="210"/>
      <c r="CH30" s="267"/>
      <c r="CI30" s="267"/>
      <c r="CJ30" s="204"/>
      <c r="CK30" s="267"/>
      <c r="CL30" s="267"/>
      <c r="CM30" s="210"/>
      <c r="CN30" s="268"/>
      <c r="CO30" s="268"/>
      <c r="CR30" s="269"/>
      <c r="CS30" s="210"/>
      <c r="CT30" s="268"/>
      <c r="CU30" s="268"/>
      <c r="CW30" s="268"/>
      <c r="CX30" s="268"/>
      <c r="CY30" s="232"/>
      <c r="DA30" s="210"/>
      <c r="DB30" s="267"/>
      <c r="DC30" s="267"/>
      <c r="DD30" s="204"/>
      <c r="DE30" s="267"/>
      <c r="DF30" s="267"/>
      <c r="DG30" s="210"/>
      <c r="DH30" s="268"/>
      <c r="DI30" s="268"/>
      <c r="DL30" s="269"/>
      <c r="DM30" s="210"/>
      <c r="DN30" s="268"/>
      <c r="DO30" s="268"/>
      <c r="DQ30" s="268"/>
      <c r="DR30" s="268"/>
      <c r="DS30" s="232"/>
      <c r="DU30" s="210"/>
      <c r="DV30" s="267"/>
      <c r="DW30" s="267"/>
      <c r="DX30" s="204"/>
      <c r="DY30" s="267"/>
      <c r="DZ30" s="267"/>
      <c r="EA30" s="210"/>
      <c r="EC30" s="270"/>
      <c r="EF30" s="269"/>
      <c r="EG30" s="210"/>
      <c r="EH30" s="268"/>
      <c r="EI30" s="268"/>
      <c r="EK30" s="268"/>
      <c r="EL30" s="268"/>
      <c r="EM30" s="232"/>
      <c r="EO30" s="210"/>
      <c r="EP30" s="267"/>
      <c r="EQ30" s="267"/>
      <c r="ER30" s="204"/>
      <c r="ES30" s="267"/>
      <c r="ET30" s="267"/>
      <c r="EU30" s="210"/>
      <c r="EV30" s="268"/>
      <c r="EW30" s="268"/>
      <c r="EZ30" s="269"/>
      <c r="FA30" s="210"/>
      <c r="FB30" s="268"/>
      <c r="FC30" s="268"/>
      <c r="FE30" s="268"/>
      <c r="FF30" s="268"/>
      <c r="FG30" s="232"/>
      <c r="FI30" s="210"/>
      <c r="FJ30" s="267"/>
      <c r="FK30" s="267"/>
      <c r="FL30" s="204"/>
      <c r="FM30" s="267"/>
      <c r="FN30" s="267"/>
      <c r="FO30" s="210"/>
      <c r="FP30" s="268"/>
      <c r="FQ30" s="268"/>
      <c r="FT30" s="269"/>
      <c r="FU30" s="210"/>
      <c r="FV30" s="268"/>
      <c r="FW30" s="268"/>
      <c r="FY30" s="268"/>
      <c r="FZ30" s="268"/>
      <c r="GA30" s="205"/>
      <c r="GB30" s="273"/>
      <c r="GC30" s="273"/>
      <c r="GD30" s="274"/>
      <c r="GE30" s="210"/>
      <c r="GF30" s="210"/>
      <c r="GG30" s="267"/>
      <c r="GH30" s="210"/>
      <c r="GI30" s="253"/>
      <c r="GJ30" s="204"/>
      <c r="GK30" s="204"/>
      <c r="GL30" s="204"/>
      <c r="GM30" s="204"/>
      <c r="GN30" s="254"/>
      <c r="GO30" s="204"/>
      <c r="GP30" s="204"/>
      <c r="GQ30" s="204"/>
      <c r="GR30" s="204"/>
      <c r="GS30" s="204"/>
      <c r="GT30" s="204"/>
      <c r="GU30" s="205"/>
      <c r="GV30" s="273"/>
      <c r="GW30" s="273"/>
      <c r="GX30" s="274"/>
      <c r="GY30" s="210"/>
      <c r="GZ30" s="210"/>
      <c r="HA30" s="267"/>
      <c r="HB30" s="210"/>
      <c r="HC30" s="253"/>
      <c r="HD30" s="204"/>
      <c r="HE30" s="204"/>
      <c r="HF30" s="204"/>
      <c r="HG30" s="204"/>
      <c r="HH30" s="254"/>
      <c r="HI30" s="204"/>
      <c r="HJ30" s="204"/>
      <c r="HK30" s="204"/>
      <c r="HL30" s="204"/>
      <c r="HM30" s="204"/>
      <c r="HN30" s="204"/>
      <c r="HO30" s="205"/>
      <c r="HP30" s="273"/>
      <c r="HQ30" s="273"/>
      <c r="HR30" s="274"/>
      <c r="HS30" s="210"/>
      <c r="HT30" s="210"/>
      <c r="HU30" s="267"/>
      <c r="HV30" s="210"/>
      <c r="HW30" s="253"/>
      <c r="HX30" s="204"/>
      <c r="HY30" s="204"/>
      <c r="HZ30" s="204"/>
      <c r="IA30" s="204"/>
      <c r="IB30" s="254"/>
      <c r="IC30" s="204"/>
      <c r="ID30" s="204"/>
      <c r="IE30" s="204"/>
      <c r="IF30" s="204"/>
      <c r="IG30" s="204"/>
      <c r="IH30" s="204"/>
      <c r="II30" s="205"/>
      <c r="IJ30" s="273"/>
      <c r="IK30" s="273"/>
      <c r="IL30" s="274"/>
      <c r="IM30" s="210"/>
      <c r="IN30" s="210"/>
      <c r="IO30" s="267"/>
      <c r="IP30" s="210"/>
      <c r="IQ30" s="253"/>
      <c r="IR30" s="204"/>
      <c r="IS30" s="204"/>
      <c r="IT30" s="204"/>
      <c r="IU30" s="204"/>
      <c r="IV30" s="254"/>
      <c r="IW30" s="204"/>
      <c r="IX30" s="204"/>
      <c r="IY30" s="204"/>
      <c r="IZ30" s="204"/>
      <c r="JA30" s="204"/>
      <c r="JB30" s="204"/>
    </row>
    <row r="31" spans="2:262" s="230" customFormat="1" ht="13.5" customHeight="1" x14ac:dyDescent="0.2">
      <c r="B31" s="204"/>
      <c r="C31" s="232"/>
      <c r="E31" s="210"/>
      <c r="F31" s="267"/>
      <c r="G31" s="268"/>
      <c r="H31" s="204"/>
      <c r="I31" s="267"/>
      <c r="J31" s="268"/>
      <c r="K31" s="268"/>
      <c r="L31" s="268"/>
      <c r="M31" s="268"/>
      <c r="P31" s="269"/>
      <c r="Q31" s="210"/>
      <c r="R31" s="268"/>
      <c r="S31" s="268"/>
      <c r="U31" s="268"/>
      <c r="V31" s="268"/>
      <c r="W31" s="232"/>
      <c r="Y31" s="210"/>
      <c r="Z31" s="267"/>
      <c r="AA31" s="267"/>
      <c r="AB31" s="204"/>
      <c r="AC31" s="267"/>
      <c r="AD31" s="267"/>
      <c r="AE31" s="210"/>
      <c r="AF31" s="268"/>
      <c r="AG31" s="268"/>
      <c r="AJ31" s="269"/>
      <c r="AK31" s="210"/>
      <c r="AM31" s="268"/>
      <c r="AO31" s="268"/>
      <c r="AP31" s="268"/>
      <c r="AQ31" s="232"/>
      <c r="AS31" s="210"/>
      <c r="AT31" s="267"/>
      <c r="AU31" s="267"/>
      <c r="AV31" s="204"/>
      <c r="AW31" s="267"/>
      <c r="AX31" s="267"/>
      <c r="AY31" s="210"/>
      <c r="AZ31" s="268"/>
      <c r="BA31" s="268"/>
      <c r="BD31" s="269"/>
      <c r="BE31" s="210"/>
      <c r="BF31" s="268"/>
      <c r="BG31" s="268"/>
      <c r="BI31" s="268"/>
      <c r="BJ31" s="268"/>
      <c r="BK31" s="232"/>
      <c r="BM31" s="210"/>
      <c r="BN31" s="267"/>
      <c r="BO31" s="267"/>
      <c r="BP31" s="204"/>
      <c r="BQ31" s="267"/>
      <c r="BR31" s="267"/>
      <c r="BS31" s="210"/>
      <c r="BT31" s="268"/>
      <c r="BU31" s="268"/>
      <c r="BX31" s="269"/>
      <c r="BY31" s="210"/>
      <c r="BZ31" s="268"/>
      <c r="CA31" s="268"/>
      <c r="CC31" s="268"/>
      <c r="CD31" s="268"/>
      <c r="CE31" s="210"/>
      <c r="CG31" s="210"/>
      <c r="CH31" s="267"/>
      <c r="CI31" s="267"/>
      <c r="CJ31" s="204"/>
      <c r="CK31" s="267"/>
      <c r="CL31" s="267"/>
      <c r="CM31" s="210"/>
      <c r="CN31" s="268"/>
      <c r="CO31" s="268"/>
      <c r="CR31" s="269"/>
      <c r="CS31" s="210"/>
      <c r="CT31" s="268"/>
      <c r="CU31" s="268"/>
      <c r="CW31" s="268"/>
      <c r="CX31" s="268"/>
      <c r="CY31" s="232"/>
      <c r="DA31" s="210"/>
      <c r="DB31" s="267"/>
      <c r="DC31" s="267"/>
      <c r="DD31" s="204"/>
      <c r="DE31" s="267"/>
      <c r="DF31" s="267"/>
      <c r="DG31" s="210"/>
      <c r="DH31" s="268"/>
      <c r="DI31" s="268"/>
      <c r="DL31" s="269"/>
      <c r="DM31" s="210"/>
      <c r="DN31" s="268"/>
      <c r="DO31" s="268"/>
      <c r="DQ31" s="268"/>
      <c r="DR31" s="268"/>
      <c r="DS31" s="232"/>
      <c r="DU31" s="210"/>
      <c r="DV31" s="267"/>
      <c r="DW31" s="267"/>
      <c r="DX31" s="204"/>
      <c r="DY31" s="267"/>
      <c r="DZ31" s="267"/>
      <c r="EA31" s="210"/>
      <c r="EC31" s="270"/>
      <c r="EF31" s="269"/>
      <c r="EG31" s="210"/>
      <c r="EH31" s="268"/>
      <c r="EI31" s="268"/>
      <c r="EK31" s="268"/>
      <c r="EL31" s="268"/>
      <c r="EM31" s="232"/>
      <c r="EO31" s="210"/>
      <c r="EP31" s="267"/>
      <c r="EQ31" s="267"/>
      <c r="ER31" s="204"/>
      <c r="ES31" s="267"/>
      <c r="ET31" s="267"/>
      <c r="EU31" s="210"/>
      <c r="EV31" s="268"/>
      <c r="EW31" s="268"/>
      <c r="EZ31" s="269"/>
      <c r="FA31" s="210"/>
      <c r="FB31" s="268"/>
      <c r="FC31" s="268"/>
      <c r="FE31" s="268"/>
      <c r="FF31" s="268"/>
      <c r="FG31" s="232"/>
      <c r="FI31" s="210"/>
      <c r="FJ31" s="267"/>
      <c r="FK31" s="267"/>
      <c r="FL31" s="204"/>
      <c r="FM31" s="267"/>
      <c r="FN31" s="267"/>
      <c r="FO31" s="210"/>
      <c r="FP31" s="268"/>
      <c r="FQ31" s="268"/>
      <c r="FT31" s="269"/>
      <c r="FU31" s="210"/>
      <c r="FV31" s="268"/>
      <c r="FW31" s="268"/>
      <c r="FY31" s="268"/>
      <c r="FZ31" s="268"/>
      <c r="GA31" s="205"/>
      <c r="GB31" s="273"/>
      <c r="GC31" s="273"/>
      <c r="GD31" s="274"/>
      <c r="GE31" s="210"/>
      <c r="GF31" s="210"/>
      <c r="GG31" s="267"/>
      <c r="GH31" s="210"/>
      <c r="GI31" s="253"/>
      <c r="GJ31" s="204"/>
      <c r="GK31" s="204"/>
      <c r="GL31" s="204"/>
      <c r="GM31" s="204"/>
      <c r="GN31" s="254"/>
      <c r="GO31" s="204"/>
      <c r="GP31" s="204"/>
      <c r="GQ31" s="204"/>
      <c r="GR31" s="204"/>
      <c r="GS31" s="204"/>
      <c r="GT31" s="204"/>
      <c r="GU31" s="205"/>
      <c r="GV31" s="273"/>
      <c r="GW31" s="273"/>
      <c r="GX31" s="274"/>
      <c r="GY31" s="210"/>
      <c r="GZ31" s="210"/>
      <c r="HA31" s="267"/>
      <c r="HB31" s="210"/>
      <c r="HC31" s="253"/>
      <c r="HD31" s="204"/>
      <c r="HE31" s="204"/>
      <c r="HF31" s="204"/>
      <c r="HG31" s="204"/>
      <c r="HH31" s="254"/>
      <c r="HI31" s="204"/>
      <c r="HJ31" s="204"/>
      <c r="HK31" s="204"/>
      <c r="HL31" s="204"/>
      <c r="HM31" s="204"/>
      <c r="HN31" s="204"/>
      <c r="HO31" s="205"/>
      <c r="HP31" s="273"/>
      <c r="HQ31" s="273"/>
      <c r="HR31" s="274"/>
      <c r="HS31" s="210"/>
      <c r="HT31" s="210"/>
      <c r="HU31" s="267"/>
      <c r="HV31" s="210"/>
      <c r="HW31" s="253"/>
      <c r="HX31" s="204"/>
      <c r="HY31" s="204"/>
      <c r="HZ31" s="204"/>
      <c r="IA31" s="204"/>
      <c r="IB31" s="254"/>
      <c r="IC31" s="204"/>
      <c r="ID31" s="204"/>
      <c r="IE31" s="204"/>
      <c r="IF31" s="204"/>
      <c r="IG31" s="204"/>
      <c r="IH31" s="204"/>
      <c r="II31" s="205"/>
      <c r="IJ31" s="273"/>
      <c r="IK31" s="273"/>
      <c r="IL31" s="274"/>
      <c r="IM31" s="210"/>
      <c r="IN31" s="210"/>
      <c r="IO31" s="267"/>
      <c r="IP31" s="210"/>
      <c r="IQ31" s="253"/>
      <c r="IR31" s="204"/>
      <c r="IS31" s="204"/>
      <c r="IT31" s="204"/>
      <c r="IU31" s="204"/>
      <c r="IV31" s="254"/>
      <c r="IW31" s="204"/>
      <c r="IX31" s="204"/>
      <c r="IY31" s="204"/>
      <c r="IZ31" s="204"/>
      <c r="JA31" s="204"/>
      <c r="JB31" s="204"/>
    </row>
    <row r="32" spans="2:262" s="230" customFormat="1" ht="13.5" customHeight="1" x14ac:dyDescent="0.2">
      <c r="B32" s="204"/>
      <c r="C32" s="232"/>
      <c r="E32" s="210"/>
      <c r="F32" s="267"/>
      <c r="G32" s="268"/>
      <c r="H32" s="204"/>
      <c r="I32" s="267"/>
      <c r="J32" s="268"/>
      <c r="K32" s="268"/>
      <c r="L32" s="268"/>
      <c r="M32" s="268"/>
      <c r="P32" s="269"/>
      <c r="Q32" s="210"/>
      <c r="R32" s="268"/>
      <c r="S32" s="268"/>
      <c r="U32" s="268"/>
      <c r="V32" s="268"/>
      <c r="W32" s="232"/>
      <c r="Y32" s="210"/>
      <c r="Z32" s="267"/>
      <c r="AA32" s="267"/>
      <c r="AB32" s="204"/>
      <c r="AC32" s="267"/>
      <c r="AD32" s="267"/>
      <c r="AE32" s="210"/>
      <c r="AF32" s="268"/>
      <c r="AG32" s="268"/>
      <c r="AJ32" s="269"/>
      <c r="AK32" s="210"/>
      <c r="AM32" s="268"/>
      <c r="AO32" s="268"/>
      <c r="AP32" s="268"/>
      <c r="AQ32" s="232"/>
      <c r="AS32" s="210"/>
      <c r="AT32" s="267"/>
      <c r="AU32" s="267"/>
      <c r="AV32" s="204"/>
      <c r="AW32" s="267"/>
      <c r="AX32" s="267"/>
      <c r="AY32" s="210"/>
      <c r="AZ32" s="268"/>
      <c r="BA32" s="268"/>
      <c r="BD32" s="269"/>
      <c r="BE32" s="210"/>
      <c r="BF32" s="268"/>
      <c r="BG32" s="268"/>
      <c r="BI32" s="268"/>
      <c r="BJ32" s="268"/>
      <c r="BK32" s="232"/>
      <c r="BM32" s="210"/>
      <c r="BN32" s="267"/>
      <c r="BO32" s="267"/>
      <c r="BP32" s="204"/>
      <c r="BQ32" s="267"/>
      <c r="BR32" s="267"/>
      <c r="BS32" s="210"/>
      <c r="BT32" s="268"/>
      <c r="BU32" s="268"/>
      <c r="BX32" s="269"/>
      <c r="BY32" s="210"/>
      <c r="BZ32" s="268"/>
      <c r="CA32" s="268"/>
      <c r="CC32" s="268"/>
      <c r="CD32" s="268"/>
      <c r="CE32" s="210"/>
      <c r="CG32" s="210"/>
      <c r="CH32" s="267"/>
      <c r="CI32" s="267"/>
      <c r="CJ32" s="204"/>
      <c r="CK32" s="267"/>
      <c r="CL32" s="267"/>
      <c r="CM32" s="210"/>
      <c r="CN32" s="268"/>
      <c r="CO32" s="268"/>
      <c r="CR32" s="269"/>
      <c r="CS32" s="210"/>
      <c r="CT32" s="268"/>
      <c r="CU32" s="268"/>
      <c r="CW32" s="268"/>
      <c r="CX32" s="268"/>
      <c r="CY32" s="232"/>
      <c r="DA32" s="210"/>
      <c r="DB32" s="267"/>
      <c r="DC32" s="267"/>
      <c r="DD32" s="204"/>
      <c r="DE32" s="267"/>
      <c r="DF32" s="267"/>
      <c r="DG32" s="210"/>
      <c r="DH32" s="268"/>
      <c r="DI32" s="268"/>
      <c r="DL32" s="269"/>
      <c r="DM32" s="210"/>
      <c r="DN32" s="268"/>
      <c r="DO32" s="268"/>
      <c r="DQ32" s="268"/>
      <c r="DR32" s="268"/>
      <c r="DS32" s="232"/>
      <c r="DU32" s="210"/>
      <c r="DV32" s="267"/>
      <c r="DW32" s="267"/>
      <c r="DX32" s="204"/>
      <c r="DY32" s="267"/>
      <c r="DZ32" s="267"/>
      <c r="EA32" s="210"/>
      <c r="EC32" s="270"/>
      <c r="EF32" s="269"/>
      <c r="EG32" s="210"/>
      <c r="EH32" s="268"/>
      <c r="EI32" s="268"/>
      <c r="EK32" s="268"/>
      <c r="EL32" s="268"/>
      <c r="EM32" s="232"/>
      <c r="EO32" s="210"/>
      <c r="EP32" s="267"/>
      <c r="EQ32" s="267"/>
      <c r="ER32" s="204"/>
      <c r="ES32" s="267"/>
      <c r="ET32" s="267"/>
      <c r="EU32" s="210"/>
      <c r="EV32" s="268"/>
      <c r="EW32" s="268"/>
      <c r="EZ32" s="269"/>
      <c r="FA32" s="210"/>
      <c r="FB32" s="268"/>
      <c r="FC32" s="268"/>
      <c r="FE32" s="268"/>
      <c r="FF32" s="268"/>
      <c r="FG32" s="232"/>
      <c r="FI32" s="210"/>
      <c r="FJ32" s="267"/>
      <c r="FK32" s="267"/>
      <c r="FL32" s="204"/>
      <c r="FM32" s="267"/>
      <c r="FN32" s="267"/>
      <c r="FO32" s="210"/>
      <c r="FP32" s="268"/>
      <c r="FQ32" s="268"/>
      <c r="FT32" s="269"/>
      <c r="FU32" s="210"/>
      <c r="FV32" s="268"/>
      <c r="FW32" s="268"/>
      <c r="FY32" s="268"/>
      <c r="FZ32" s="268"/>
      <c r="GA32" s="205"/>
      <c r="GB32" s="273"/>
      <c r="GC32" s="273"/>
      <c r="GD32" s="274"/>
      <c r="GE32" s="204"/>
      <c r="GF32" s="275"/>
      <c r="GG32" s="274"/>
      <c r="GH32" s="204"/>
      <c r="GI32" s="253"/>
      <c r="GJ32" s="204"/>
      <c r="GK32" s="204"/>
      <c r="GL32" s="204"/>
      <c r="GM32" s="204"/>
      <c r="GN32" s="254"/>
      <c r="GO32" s="204"/>
      <c r="GP32" s="204"/>
      <c r="GQ32" s="204"/>
      <c r="GR32" s="204"/>
      <c r="GS32" s="204"/>
      <c r="GT32" s="204"/>
      <c r="GU32" s="205"/>
      <c r="GV32" s="273"/>
      <c r="GW32" s="273"/>
      <c r="GX32" s="274"/>
      <c r="GY32" s="204"/>
      <c r="GZ32" s="275"/>
      <c r="HA32" s="274"/>
      <c r="HB32" s="204"/>
      <c r="HC32" s="253"/>
      <c r="HD32" s="204"/>
      <c r="HE32" s="204"/>
      <c r="HF32" s="204"/>
      <c r="HG32" s="204"/>
      <c r="HH32" s="254"/>
      <c r="HI32" s="204"/>
      <c r="HJ32" s="204"/>
      <c r="HK32" s="204"/>
      <c r="HL32" s="204"/>
      <c r="HM32" s="204"/>
      <c r="HN32" s="204"/>
      <c r="HO32" s="205"/>
      <c r="HP32" s="273"/>
      <c r="HQ32" s="273"/>
      <c r="HR32" s="274"/>
      <c r="HS32" s="204"/>
      <c r="HT32" s="275"/>
      <c r="HU32" s="274"/>
      <c r="HV32" s="204"/>
      <c r="HW32" s="253"/>
      <c r="HX32" s="204"/>
      <c r="HY32" s="204"/>
      <c r="HZ32" s="204"/>
      <c r="IA32" s="204"/>
      <c r="IB32" s="254"/>
      <c r="IC32" s="204"/>
      <c r="ID32" s="204"/>
      <c r="IE32" s="204"/>
      <c r="IF32" s="204"/>
      <c r="IG32" s="204"/>
      <c r="IH32" s="204"/>
      <c r="II32" s="205"/>
      <c r="IJ32" s="273"/>
      <c r="IK32" s="273"/>
      <c r="IL32" s="274"/>
      <c r="IM32" s="204"/>
      <c r="IN32" s="275"/>
      <c r="IO32" s="274"/>
      <c r="IP32" s="204"/>
      <c r="IQ32" s="253"/>
      <c r="IR32" s="204"/>
      <c r="IS32" s="204"/>
      <c r="IT32" s="204"/>
      <c r="IU32" s="204"/>
      <c r="IV32" s="254"/>
      <c r="IW32" s="204"/>
      <c r="IX32" s="204"/>
      <c r="IY32" s="204"/>
      <c r="IZ32" s="204"/>
      <c r="JA32" s="204"/>
      <c r="JB32" s="204"/>
    </row>
    <row r="33" spans="2:262" s="230" customFormat="1" ht="13.5" customHeight="1" x14ac:dyDescent="0.2">
      <c r="B33" s="204"/>
      <c r="C33" s="232"/>
      <c r="E33" s="210"/>
      <c r="F33" s="267"/>
      <c r="G33" s="268"/>
      <c r="H33" s="204"/>
      <c r="I33" s="267"/>
      <c r="J33" s="268"/>
      <c r="K33" s="268"/>
      <c r="L33" s="268"/>
      <c r="M33" s="268"/>
      <c r="P33" s="269"/>
      <c r="Q33" s="210"/>
      <c r="R33" s="268"/>
      <c r="S33" s="268"/>
      <c r="U33" s="268"/>
      <c r="V33" s="268"/>
      <c r="W33" s="232"/>
      <c r="Y33" s="210"/>
      <c r="Z33" s="267"/>
      <c r="AA33" s="267"/>
      <c r="AB33" s="204"/>
      <c r="AC33" s="267"/>
      <c r="AD33" s="267"/>
      <c r="AE33" s="210"/>
      <c r="AF33" s="268"/>
      <c r="AG33" s="268"/>
      <c r="AJ33" s="269"/>
      <c r="AK33" s="210"/>
      <c r="AM33" s="268"/>
      <c r="AO33" s="268"/>
      <c r="AP33" s="268"/>
      <c r="AQ33" s="232"/>
      <c r="AS33" s="210"/>
      <c r="AT33" s="267"/>
      <c r="AU33" s="267"/>
      <c r="AV33" s="204"/>
      <c r="AW33" s="267"/>
      <c r="AX33" s="267"/>
      <c r="AY33" s="210"/>
      <c r="AZ33" s="268"/>
      <c r="BA33" s="268"/>
      <c r="BD33" s="269"/>
      <c r="BE33" s="210"/>
      <c r="BF33" s="268"/>
      <c r="BG33" s="268"/>
      <c r="BI33" s="268"/>
      <c r="BJ33" s="268"/>
      <c r="BK33" s="232"/>
      <c r="BM33" s="210"/>
      <c r="BN33" s="267"/>
      <c r="BO33" s="267"/>
      <c r="BP33" s="204"/>
      <c r="BQ33" s="267"/>
      <c r="BR33" s="267"/>
      <c r="BS33" s="210"/>
      <c r="BT33" s="268"/>
      <c r="BU33" s="268"/>
      <c r="BX33" s="269"/>
      <c r="BY33" s="210"/>
      <c r="BZ33" s="268"/>
      <c r="CA33" s="268"/>
      <c r="CC33" s="268"/>
      <c r="CD33" s="268"/>
      <c r="CE33" s="210"/>
      <c r="CG33" s="210"/>
      <c r="CH33" s="267"/>
      <c r="CI33" s="267"/>
      <c r="CJ33" s="204"/>
      <c r="CK33" s="267"/>
      <c r="CL33" s="267"/>
      <c r="CM33" s="210"/>
      <c r="CN33" s="268"/>
      <c r="CO33" s="268"/>
      <c r="CR33" s="269"/>
      <c r="CS33" s="210"/>
      <c r="CT33" s="268"/>
      <c r="CU33" s="268"/>
      <c r="CW33" s="268"/>
      <c r="CX33" s="268"/>
      <c r="CY33" s="232"/>
      <c r="DA33" s="210"/>
      <c r="DB33" s="267"/>
      <c r="DC33" s="267"/>
      <c r="DD33" s="204"/>
      <c r="DE33" s="267"/>
      <c r="DF33" s="267"/>
      <c r="DG33" s="210"/>
      <c r="DH33" s="268"/>
      <c r="DI33" s="268"/>
      <c r="DL33" s="269"/>
      <c r="DM33" s="210"/>
      <c r="DN33" s="268"/>
      <c r="DO33" s="268"/>
      <c r="DQ33" s="268"/>
      <c r="DR33" s="268"/>
      <c r="DS33" s="232"/>
      <c r="DU33" s="210"/>
      <c r="DV33" s="267"/>
      <c r="DW33" s="267"/>
      <c r="DX33" s="204"/>
      <c r="DY33" s="267"/>
      <c r="DZ33" s="267"/>
      <c r="EA33" s="210"/>
      <c r="EC33" s="270"/>
      <c r="EF33" s="269"/>
      <c r="EG33" s="210"/>
      <c r="EH33" s="268"/>
      <c r="EI33" s="268"/>
      <c r="EK33" s="268"/>
      <c r="EL33" s="268"/>
      <c r="EM33" s="232"/>
      <c r="EO33" s="210"/>
      <c r="EP33" s="267"/>
      <c r="EQ33" s="267"/>
      <c r="ER33" s="204"/>
      <c r="ES33" s="267"/>
      <c r="ET33" s="267"/>
      <c r="EU33" s="210"/>
      <c r="EV33" s="268"/>
      <c r="EW33" s="268"/>
      <c r="EZ33" s="269"/>
      <c r="FA33" s="210"/>
      <c r="FB33" s="268"/>
      <c r="FC33" s="268"/>
      <c r="FE33" s="268"/>
      <c r="FF33" s="268"/>
      <c r="FG33" s="232"/>
      <c r="FI33" s="210"/>
      <c r="FJ33" s="267"/>
      <c r="FK33" s="267"/>
      <c r="FL33" s="204"/>
      <c r="FM33" s="267"/>
      <c r="FN33" s="267"/>
      <c r="FO33" s="210"/>
      <c r="FP33" s="268"/>
      <c r="FQ33" s="268"/>
      <c r="FT33" s="269"/>
      <c r="FU33" s="210"/>
      <c r="FV33" s="268"/>
      <c r="FW33" s="268"/>
      <c r="FY33" s="268"/>
      <c r="FZ33" s="268"/>
      <c r="GA33" s="205"/>
      <c r="GB33" s="273"/>
      <c r="GC33" s="273"/>
      <c r="GD33" s="274"/>
      <c r="GE33" s="204"/>
      <c r="GF33" s="275"/>
      <c r="GG33" s="274"/>
      <c r="GH33" s="204"/>
      <c r="GI33" s="253"/>
      <c r="GJ33" s="204"/>
      <c r="GK33" s="204"/>
      <c r="GL33" s="204"/>
      <c r="GM33" s="204"/>
      <c r="GN33" s="254"/>
      <c r="GO33" s="204"/>
      <c r="GP33" s="204"/>
      <c r="GQ33" s="204"/>
      <c r="GR33" s="204"/>
      <c r="GS33" s="204"/>
      <c r="GT33" s="204"/>
      <c r="GU33" s="205"/>
      <c r="GV33" s="273"/>
      <c r="GW33" s="273"/>
      <c r="GX33" s="274"/>
      <c r="GY33" s="204"/>
      <c r="GZ33" s="275"/>
      <c r="HA33" s="274"/>
      <c r="HB33" s="204"/>
      <c r="HC33" s="253"/>
      <c r="HD33" s="204"/>
      <c r="HE33" s="204"/>
      <c r="HF33" s="204"/>
      <c r="HG33" s="204"/>
      <c r="HH33" s="254"/>
      <c r="HI33" s="204"/>
      <c r="HJ33" s="204"/>
      <c r="HK33" s="204"/>
      <c r="HL33" s="204"/>
      <c r="HM33" s="204"/>
      <c r="HN33" s="204"/>
      <c r="HO33" s="205"/>
      <c r="HP33" s="273"/>
      <c r="HQ33" s="273"/>
      <c r="HR33" s="274"/>
      <c r="HS33" s="204"/>
      <c r="HT33" s="275"/>
      <c r="HU33" s="274"/>
      <c r="HV33" s="204"/>
      <c r="HW33" s="253"/>
      <c r="HX33" s="204"/>
      <c r="HY33" s="204"/>
      <c r="HZ33" s="204"/>
      <c r="IA33" s="204"/>
      <c r="IB33" s="254"/>
      <c r="IC33" s="204"/>
      <c r="ID33" s="204"/>
      <c r="IE33" s="204"/>
      <c r="IF33" s="204"/>
      <c r="IG33" s="204"/>
      <c r="IH33" s="204"/>
      <c r="II33" s="205"/>
      <c r="IJ33" s="273"/>
      <c r="IK33" s="273"/>
      <c r="IL33" s="274"/>
      <c r="IM33" s="204"/>
      <c r="IN33" s="275"/>
      <c r="IO33" s="274"/>
      <c r="IP33" s="204"/>
      <c r="IQ33" s="253"/>
      <c r="IR33" s="204"/>
      <c r="IS33" s="204"/>
      <c r="IT33" s="204"/>
      <c r="IU33" s="204"/>
      <c r="IV33" s="254"/>
      <c r="IW33" s="204"/>
      <c r="IX33" s="204"/>
      <c r="IY33" s="204"/>
      <c r="IZ33" s="204"/>
      <c r="JA33" s="204"/>
      <c r="JB33" s="204"/>
    </row>
    <row r="34" spans="2:262" s="230" customFormat="1" ht="13.5" customHeight="1" x14ac:dyDescent="0.2">
      <c r="B34" s="204"/>
      <c r="C34" s="232"/>
      <c r="E34" s="210"/>
      <c r="F34" s="267"/>
      <c r="G34" s="268"/>
      <c r="H34" s="204"/>
      <c r="I34" s="267"/>
      <c r="J34" s="268"/>
      <c r="K34" s="268"/>
      <c r="L34" s="268"/>
      <c r="M34" s="268"/>
      <c r="P34" s="269"/>
      <c r="Q34" s="210"/>
      <c r="R34" s="268"/>
      <c r="S34" s="268"/>
      <c r="U34" s="268"/>
      <c r="V34" s="268"/>
      <c r="W34" s="232"/>
      <c r="Y34" s="210"/>
      <c r="Z34" s="267"/>
      <c r="AA34" s="267"/>
      <c r="AB34" s="204"/>
      <c r="AC34" s="267"/>
      <c r="AD34" s="267"/>
      <c r="AE34" s="210"/>
      <c r="AF34" s="268"/>
      <c r="AG34" s="268"/>
      <c r="AJ34" s="269"/>
      <c r="AK34" s="210"/>
      <c r="AM34" s="268"/>
      <c r="AO34" s="268"/>
      <c r="AP34" s="268"/>
      <c r="AQ34" s="232"/>
      <c r="AS34" s="210"/>
      <c r="AT34" s="267"/>
      <c r="AU34" s="267"/>
      <c r="AV34" s="204"/>
      <c r="AW34" s="267"/>
      <c r="AX34" s="267"/>
      <c r="AY34" s="210"/>
      <c r="AZ34" s="268"/>
      <c r="BA34" s="268"/>
      <c r="BD34" s="269"/>
      <c r="BE34" s="210"/>
      <c r="BF34" s="268"/>
      <c r="BG34" s="268"/>
      <c r="BI34" s="268"/>
      <c r="BJ34" s="268"/>
      <c r="BK34" s="232"/>
      <c r="BM34" s="210"/>
      <c r="BN34" s="267"/>
      <c r="BO34" s="267"/>
      <c r="BP34" s="204"/>
      <c r="BQ34" s="267"/>
      <c r="BR34" s="267"/>
      <c r="BS34" s="210"/>
      <c r="BT34" s="268"/>
      <c r="BU34" s="268"/>
      <c r="BX34" s="269"/>
      <c r="BY34" s="210"/>
      <c r="BZ34" s="268"/>
      <c r="CA34" s="268"/>
      <c r="CC34" s="268"/>
      <c r="CD34" s="268"/>
      <c r="CE34" s="210"/>
      <c r="CG34" s="210"/>
      <c r="CH34" s="267"/>
      <c r="CI34" s="267"/>
      <c r="CJ34" s="204"/>
      <c r="CK34" s="267"/>
      <c r="CL34" s="267"/>
      <c r="CM34" s="210"/>
      <c r="CN34" s="268"/>
      <c r="CO34" s="268"/>
      <c r="CR34" s="269"/>
      <c r="CS34" s="210"/>
      <c r="CT34" s="268"/>
      <c r="CU34" s="268"/>
      <c r="CW34" s="268"/>
      <c r="CX34" s="268"/>
      <c r="CY34" s="232"/>
      <c r="DA34" s="210"/>
      <c r="DB34" s="267"/>
      <c r="DC34" s="267"/>
      <c r="DD34" s="204"/>
      <c r="DE34" s="267"/>
      <c r="DF34" s="267"/>
      <c r="DG34" s="210"/>
      <c r="DH34" s="268"/>
      <c r="DI34" s="268"/>
      <c r="DL34" s="269"/>
      <c r="DM34" s="210"/>
      <c r="DN34" s="268"/>
      <c r="DO34" s="268"/>
      <c r="DQ34" s="268"/>
      <c r="DR34" s="268"/>
      <c r="DS34" s="232"/>
      <c r="DU34" s="210"/>
      <c r="DV34" s="267"/>
      <c r="DW34" s="267"/>
      <c r="DX34" s="204"/>
      <c r="DY34" s="267"/>
      <c r="DZ34" s="267"/>
      <c r="EA34" s="210"/>
      <c r="EC34" s="270"/>
      <c r="EF34" s="269"/>
      <c r="EG34" s="210"/>
      <c r="EH34" s="268"/>
      <c r="EI34" s="268"/>
      <c r="EK34" s="268"/>
      <c r="EL34" s="268"/>
      <c r="EM34" s="232"/>
      <c r="EO34" s="210"/>
      <c r="EP34" s="267"/>
      <c r="EQ34" s="267"/>
      <c r="ER34" s="204"/>
      <c r="ES34" s="267"/>
      <c r="ET34" s="267"/>
      <c r="EU34" s="210"/>
      <c r="EV34" s="268"/>
      <c r="EW34" s="268"/>
      <c r="EZ34" s="269"/>
      <c r="FA34" s="210"/>
      <c r="FB34" s="268"/>
      <c r="FC34" s="268"/>
      <c r="FE34" s="268"/>
      <c r="FF34" s="268"/>
      <c r="FG34" s="232"/>
      <c r="FI34" s="210"/>
      <c r="FJ34" s="267"/>
      <c r="FK34" s="267"/>
      <c r="FL34" s="204"/>
      <c r="FM34" s="267"/>
      <c r="FN34" s="267"/>
      <c r="FO34" s="210"/>
      <c r="FP34" s="268"/>
      <c r="FQ34" s="268"/>
      <c r="FT34" s="269"/>
      <c r="FU34" s="210"/>
      <c r="FV34" s="268"/>
      <c r="FW34" s="268"/>
      <c r="FY34" s="268"/>
      <c r="FZ34" s="268"/>
      <c r="GA34" s="205"/>
      <c r="GB34" s="273"/>
      <c r="GC34" s="273"/>
      <c r="GD34" s="274"/>
      <c r="GE34" s="204"/>
      <c r="GF34" s="275"/>
      <c r="GG34" s="274"/>
      <c r="GH34" s="204"/>
      <c r="GI34" s="253"/>
      <c r="GJ34" s="204"/>
      <c r="GK34" s="204"/>
      <c r="GL34" s="204"/>
      <c r="GM34" s="204"/>
      <c r="GN34" s="254"/>
      <c r="GO34" s="204"/>
      <c r="GP34" s="204"/>
      <c r="GQ34" s="204"/>
      <c r="GR34" s="204"/>
      <c r="GS34" s="204"/>
      <c r="GT34" s="204"/>
      <c r="GU34" s="205"/>
      <c r="GV34" s="273"/>
      <c r="GW34" s="273"/>
      <c r="GX34" s="274"/>
      <c r="GY34" s="204"/>
      <c r="GZ34" s="275"/>
      <c r="HA34" s="274"/>
      <c r="HB34" s="204"/>
      <c r="HC34" s="253"/>
      <c r="HD34" s="204"/>
      <c r="HE34" s="204"/>
      <c r="HF34" s="204"/>
      <c r="HG34" s="204"/>
      <c r="HH34" s="254"/>
      <c r="HI34" s="204"/>
      <c r="HJ34" s="204"/>
      <c r="HK34" s="204"/>
      <c r="HL34" s="204"/>
      <c r="HM34" s="204"/>
      <c r="HN34" s="204"/>
      <c r="HO34" s="205"/>
      <c r="HP34" s="273"/>
      <c r="HQ34" s="273"/>
      <c r="HR34" s="274"/>
      <c r="HS34" s="204"/>
      <c r="HT34" s="275"/>
      <c r="HU34" s="274"/>
      <c r="HV34" s="204"/>
      <c r="HW34" s="253"/>
      <c r="HX34" s="204"/>
      <c r="HY34" s="204"/>
      <c r="HZ34" s="204"/>
      <c r="IA34" s="204"/>
      <c r="IB34" s="254"/>
      <c r="IC34" s="204"/>
      <c r="ID34" s="204"/>
      <c r="IE34" s="204"/>
      <c r="IF34" s="204"/>
      <c r="IG34" s="204"/>
      <c r="IH34" s="204"/>
      <c r="II34" s="205"/>
      <c r="IJ34" s="273"/>
      <c r="IK34" s="273"/>
      <c r="IL34" s="274"/>
      <c r="IM34" s="204"/>
      <c r="IN34" s="275"/>
      <c r="IO34" s="274"/>
      <c r="IP34" s="204"/>
      <c r="IQ34" s="253"/>
      <c r="IR34" s="204"/>
      <c r="IS34" s="204"/>
      <c r="IT34" s="204"/>
      <c r="IU34" s="204"/>
      <c r="IV34" s="254"/>
      <c r="IW34" s="204"/>
      <c r="IX34" s="204"/>
      <c r="IY34" s="204"/>
      <c r="IZ34" s="204"/>
      <c r="JA34" s="204"/>
      <c r="JB34" s="204"/>
    </row>
    <row r="35" spans="2:262" s="230" customFormat="1" ht="13.5" customHeight="1" x14ac:dyDescent="0.2">
      <c r="B35" s="204"/>
      <c r="C35" s="232"/>
      <c r="E35" s="210"/>
      <c r="F35" s="267"/>
      <c r="G35" s="268"/>
      <c r="H35" s="204"/>
      <c r="I35" s="267"/>
      <c r="J35" s="268"/>
      <c r="K35" s="268"/>
      <c r="L35" s="268"/>
      <c r="M35" s="268"/>
      <c r="P35" s="269"/>
      <c r="Q35" s="210"/>
      <c r="R35" s="268"/>
      <c r="S35" s="268"/>
      <c r="U35" s="268"/>
      <c r="V35" s="268"/>
      <c r="W35" s="232"/>
      <c r="Y35" s="210"/>
      <c r="Z35" s="267"/>
      <c r="AA35" s="267"/>
      <c r="AB35" s="204"/>
      <c r="AC35" s="267"/>
      <c r="AD35" s="267"/>
      <c r="AE35" s="210"/>
      <c r="AF35" s="268"/>
      <c r="AG35" s="268"/>
      <c r="AJ35" s="269"/>
      <c r="AK35" s="210"/>
      <c r="AM35" s="268"/>
      <c r="AO35" s="268"/>
      <c r="AP35" s="268"/>
      <c r="AQ35" s="232"/>
      <c r="AS35" s="210"/>
      <c r="AT35" s="267"/>
      <c r="AU35" s="267"/>
      <c r="AV35" s="204"/>
      <c r="AW35" s="267"/>
      <c r="AX35" s="267"/>
      <c r="AY35" s="210"/>
      <c r="AZ35" s="268"/>
      <c r="BA35" s="268"/>
      <c r="BD35" s="269"/>
      <c r="BE35" s="210"/>
      <c r="BF35" s="268"/>
      <c r="BG35" s="268"/>
      <c r="BI35" s="268"/>
      <c r="BJ35" s="268"/>
      <c r="BK35" s="232"/>
      <c r="BM35" s="210"/>
      <c r="BN35" s="267"/>
      <c r="BO35" s="267"/>
      <c r="BP35" s="204"/>
      <c r="BQ35" s="267"/>
      <c r="BR35" s="267"/>
      <c r="BS35" s="210"/>
      <c r="BT35" s="268"/>
      <c r="BU35" s="268"/>
      <c r="BX35" s="269"/>
      <c r="BY35" s="210"/>
      <c r="BZ35" s="268"/>
      <c r="CA35" s="268"/>
      <c r="CC35" s="268"/>
      <c r="CD35" s="268"/>
      <c r="CE35" s="210"/>
      <c r="CG35" s="210"/>
      <c r="CH35" s="267"/>
      <c r="CI35" s="267"/>
      <c r="CJ35" s="204"/>
      <c r="CK35" s="267"/>
      <c r="CL35" s="267"/>
      <c r="CM35" s="210"/>
      <c r="CN35" s="268"/>
      <c r="CO35" s="268"/>
      <c r="CR35" s="269"/>
      <c r="CS35" s="210"/>
      <c r="CT35" s="268"/>
      <c r="CU35" s="268"/>
      <c r="CW35" s="268"/>
      <c r="CX35" s="268"/>
      <c r="CY35" s="232"/>
      <c r="DA35" s="210"/>
      <c r="DB35" s="267"/>
      <c r="DC35" s="267"/>
      <c r="DD35" s="204"/>
      <c r="DE35" s="267"/>
      <c r="DF35" s="267"/>
      <c r="DG35" s="210"/>
      <c r="DH35" s="268"/>
      <c r="DI35" s="268"/>
      <c r="DL35" s="269"/>
      <c r="DM35" s="210"/>
      <c r="DN35" s="268"/>
      <c r="DO35" s="268"/>
      <c r="DQ35" s="268"/>
      <c r="DR35" s="268"/>
      <c r="DS35" s="232"/>
      <c r="DU35" s="210"/>
      <c r="DV35" s="267"/>
      <c r="DW35" s="267"/>
      <c r="DX35" s="204"/>
      <c r="DY35" s="267"/>
      <c r="DZ35" s="267"/>
      <c r="EA35" s="210"/>
      <c r="EC35" s="270"/>
      <c r="EF35" s="269"/>
      <c r="EG35" s="210"/>
      <c r="EH35" s="268"/>
      <c r="EI35" s="268"/>
      <c r="EK35" s="268"/>
      <c r="EL35" s="268"/>
      <c r="EM35" s="232"/>
      <c r="EO35" s="210"/>
      <c r="EP35" s="267"/>
      <c r="EQ35" s="267"/>
      <c r="ER35" s="204"/>
      <c r="ES35" s="267"/>
      <c r="ET35" s="267"/>
      <c r="EU35" s="210"/>
      <c r="EV35" s="268"/>
      <c r="EW35" s="268"/>
      <c r="EZ35" s="269"/>
      <c r="FA35" s="210"/>
      <c r="FB35" s="268"/>
      <c r="FC35" s="268"/>
      <c r="FE35" s="268"/>
      <c r="FF35" s="268"/>
      <c r="FG35" s="232"/>
      <c r="FI35" s="210"/>
      <c r="FJ35" s="267"/>
      <c r="FK35" s="267"/>
      <c r="FL35" s="204"/>
      <c r="FM35" s="267"/>
      <c r="FN35" s="267"/>
      <c r="FO35" s="210"/>
      <c r="FP35" s="268"/>
      <c r="FQ35" s="268"/>
      <c r="FT35" s="269"/>
      <c r="FU35" s="210"/>
      <c r="FV35" s="268"/>
      <c r="FW35" s="268"/>
      <c r="FY35" s="268"/>
      <c r="FZ35" s="268"/>
      <c r="GA35" s="205"/>
      <c r="GB35" s="273"/>
      <c r="GC35" s="273"/>
      <c r="GD35" s="274"/>
      <c r="GE35" s="204"/>
      <c r="GF35" s="275"/>
      <c r="GG35" s="274"/>
      <c r="GH35" s="204"/>
      <c r="GI35" s="253"/>
      <c r="GJ35" s="204"/>
      <c r="GK35" s="204"/>
      <c r="GL35" s="204"/>
      <c r="GM35" s="204"/>
      <c r="GN35" s="254"/>
      <c r="GO35" s="204"/>
      <c r="GP35" s="204"/>
      <c r="GQ35" s="204"/>
      <c r="GR35" s="204"/>
      <c r="GS35" s="204"/>
      <c r="GT35" s="204"/>
      <c r="GU35" s="205"/>
      <c r="GV35" s="273"/>
      <c r="GW35" s="273"/>
      <c r="GX35" s="274"/>
      <c r="GY35" s="204"/>
      <c r="GZ35" s="275"/>
      <c r="HA35" s="274"/>
      <c r="HB35" s="204"/>
      <c r="HC35" s="253"/>
      <c r="HD35" s="204"/>
      <c r="HE35" s="204"/>
      <c r="HF35" s="204"/>
      <c r="HG35" s="204"/>
      <c r="HH35" s="254"/>
      <c r="HI35" s="204"/>
      <c r="HJ35" s="204"/>
      <c r="HK35" s="204"/>
      <c r="HL35" s="204"/>
      <c r="HM35" s="204"/>
      <c r="HN35" s="204"/>
      <c r="HO35" s="205"/>
      <c r="HP35" s="273"/>
      <c r="HQ35" s="273"/>
      <c r="HR35" s="274"/>
      <c r="HS35" s="204"/>
      <c r="HT35" s="275"/>
      <c r="HU35" s="274"/>
      <c r="HV35" s="204"/>
      <c r="HW35" s="253"/>
      <c r="HX35" s="204"/>
      <c r="HY35" s="204"/>
      <c r="HZ35" s="204"/>
      <c r="IA35" s="204"/>
      <c r="IB35" s="254"/>
      <c r="IC35" s="204"/>
      <c r="ID35" s="204"/>
      <c r="IE35" s="204"/>
      <c r="IF35" s="204"/>
      <c r="IG35" s="204"/>
      <c r="IH35" s="204"/>
      <c r="II35" s="205"/>
      <c r="IJ35" s="273"/>
      <c r="IK35" s="273"/>
      <c r="IL35" s="274"/>
      <c r="IM35" s="204"/>
      <c r="IN35" s="275"/>
      <c r="IO35" s="274"/>
      <c r="IP35" s="204"/>
      <c r="IQ35" s="253"/>
      <c r="IR35" s="204"/>
      <c r="IS35" s="204"/>
      <c r="IT35" s="204"/>
      <c r="IU35" s="204"/>
      <c r="IV35" s="254"/>
      <c r="IW35" s="204"/>
      <c r="IX35" s="204"/>
      <c r="IY35" s="204"/>
      <c r="IZ35" s="204"/>
      <c r="JA35" s="204"/>
      <c r="JB35" s="204"/>
    </row>
    <row r="36" spans="2:262" s="230" customFormat="1" ht="13.5" customHeight="1" x14ac:dyDescent="0.2">
      <c r="B36" s="204"/>
      <c r="C36" s="232"/>
      <c r="E36" s="210"/>
      <c r="F36" s="267"/>
      <c r="G36" s="268"/>
      <c r="H36" s="204"/>
      <c r="I36" s="267"/>
      <c r="J36" s="268"/>
      <c r="K36" s="268"/>
      <c r="L36" s="268"/>
      <c r="M36" s="268"/>
      <c r="P36" s="269"/>
      <c r="Q36" s="210"/>
      <c r="R36" s="268"/>
      <c r="S36" s="268"/>
      <c r="U36" s="268"/>
      <c r="V36" s="268"/>
      <c r="W36" s="232"/>
      <c r="Y36" s="210"/>
      <c r="Z36" s="267"/>
      <c r="AA36" s="267"/>
      <c r="AB36" s="204"/>
      <c r="AC36" s="267"/>
      <c r="AD36" s="267"/>
      <c r="AE36" s="210"/>
      <c r="AF36" s="268"/>
      <c r="AG36" s="268"/>
      <c r="AJ36" s="269"/>
      <c r="AK36" s="210"/>
      <c r="AM36" s="268"/>
      <c r="AO36" s="268"/>
      <c r="AP36" s="268"/>
      <c r="AQ36" s="232"/>
      <c r="AS36" s="210"/>
      <c r="AT36" s="267"/>
      <c r="AU36" s="267"/>
      <c r="AV36" s="204"/>
      <c r="AW36" s="267"/>
      <c r="AX36" s="267"/>
      <c r="AY36" s="210"/>
      <c r="AZ36" s="268"/>
      <c r="BA36" s="268"/>
      <c r="BD36" s="269"/>
      <c r="BE36" s="210"/>
      <c r="BF36" s="268"/>
      <c r="BG36" s="268"/>
      <c r="BI36" s="268"/>
      <c r="BJ36" s="268"/>
      <c r="BK36" s="232"/>
      <c r="BM36" s="210"/>
      <c r="BN36" s="267"/>
      <c r="BO36" s="267"/>
      <c r="BP36" s="204"/>
      <c r="BQ36" s="267"/>
      <c r="BR36" s="267"/>
      <c r="BS36" s="210"/>
      <c r="BT36" s="268"/>
      <c r="BU36" s="268"/>
      <c r="BX36" s="269"/>
      <c r="BY36" s="210"/>
      <c r="BZ36" s="268"/>
      <c r="CA36" s="268"/>
      <c r="CC36" s="268"/>
      <c r="CD36" s="268"/>
      <c r="CE36" s="210"/>
      <c r="CG36" s="210"/>
      <c r="CH36" s="267"/>
      <c r="CI36" s="267"/>
      <c r="CJ36" s="204"/>
      <c r="CK36" s="267"/>
      <c r="CL36" s="267"/>
      <c r="CM36" s="210"/>
      <c r="CN36" s="268"/>
      <c r="CO36" s="268"/>
      <c r="CR36" s="269"/>
      <c r="CS36" s="210"/>
      <c r="CT36" s="268"/>
      <c r="CU36" s="268"/>
      <c r="CW36" s="268"/>
      <c r="CX36" s="268"/>
      <c r="CY36" s="232"/>
      <c r="DA36" s="210"/>
      <c r="DB36" s="267"/>
      <c r="DC36" s="267"/>
      <c r="DD36" s="204"/>
      <c r="DE36" s="267"/>
      <c r="DF36" s="267"/>
      <c r="DG36" s="210"/>
      <c r="DH36" s="268"/>
      <c r="DI36" s="268"/>
      <c r="DL36" s="269"/>
      <c r="DM36" s="210"/>
      <c r="DN36" s="268"/>
      <c r="DO36" s="268"/>
      <c r="DQ36" s="268"/>
      <c r="DR36" s="268"/>
      <c r="DS36" s="232"/>
      <c r="DU36" s="210"/>
      <c r="DV36" s="267"/>
      <c r="DW36" s="267"/>
      <c r="DX36" s="204"/>
      <c r="DY36" s="267"/>
      <c r="DZ36" s="267"/>
      <c r="EA36" s="210"/>
      <c r="EC36" s="270"/>
      <c r="EF36" s="269"/>
      <c r="EG36" s="210"/>
      <c r="EH36" s="268"/>
      <c r="EI36" s="268"/>
      <c r="EK36" s="268"/>
      <c r="EL36" s="268"/>
      <c r="EM36" s="232"/>
      <c r="EO36" s="210"/>
      <c r="EP36" s="267"/>
      <c r="EQ36" s="267"/>
      <c r="ER36" s="204"/>
      <c r="ES36" s="267"/>
      <c r="ET36" s="267"/>
      <c r="EU36" s="210"/>
      <c r="EV36" s="268"/>
      <c r="EW36" s="268"/>
      <c r="EZ36" s="269"/>
      <c r="FA36" s="210"/>
      <c r="FB36" s="268"/>
      <c r="FC36" s="268"/>
      <c r="FE36" s="268"/>
      <c r="FF36" s="268"/>
      <c r="FG36" s="232"/>
      <c r="FI36" s="210"/>
      <c r="FJ36" s="267"/>
      <c r="FK36" s="267"/>
      <c r="FL36" s="204"/>
      <c r="FM36" s="267"/>
      <c r="FN36" s="267"/>
      <c r="FO36" s="210"/>
      <c r="FP36" s="268"/>
      <c r="FQ36" s="268"/>
      <c r="FT36" s="269"/>
      <c r="FU36" s="210"/>
      <c r="FV36" s="268"/>
      <c r="FW36" s="268"/>
      <c r="FY36" s="268"/>
      <c r="FZ36" s="268"/>
      <c r="GA36" s="205"/>
      <c r="GB36" s="273"/>
      <c r="GC36" s="273"/>
      <c r="GD36" s="274"/>
      <c r="GE36" s="204"/>
      <c r="GF36" s="275"/>
      <c r="GG36" s="274"/>
      <c r="GH36" s="204"/>
      <c r="GI36" s="253"/>
      <c r="GJ36" s="204"/>
      <c r="GK36" s="204"/>
      <c r="GL36" s="204"/>
      <c r="GM36" s="204"/>
      <c r="GN36" s="254"/>
      <c r="GO36" s="204"/>
      <c r="GP36" s="204"/>
      <c r="GQ36" s="204"/>
      <c r="GR36" s="204"/>
      <c r="GS36" s="204"/>
      <c r="GT36" s="204"/>
      <c r="GU36" s="205"/>
      <c r="GV36" s="273"/>
      <c r="GW36" s="273"/>
      <c r="GX36" s="274"/>
      <c r="GY36" s="204"/>
      <c r="GZ36" s="275"/>
      <c r="HA36" s="274"/>
      <c r="HB36" s="204"/>
      <c r="HC36" s="253"/>
      <c r="HD36" s="204"/>
      <c r="HE36" s="204"/>
      <c r="HF36" s="204"/>
      <c r="HG36" s="204"/>
      <c r="HH36" s="254"/>
      <c r="HI36" s="204"/>
      <c r="HJ36" s="204"/>
      <c r="HK36" s="204"/>
      <c r="HL36" s="204"/>
      <c r="HM36" s="204"/>
      <c r="HN36" s="204"/>
      <c r="HO36" s="205"/>
      <c r="HP36" s="273"/>
      <c r="HQ36" s="273"/>
      <c r="HR36" s="274"/>
      <c r="HS36" s="204"/>
      <c r="HT36" s="275"/>
      <c r="HU36" s="274"/>
      <c r="HV36" s="204"/>
      <c r="HW36" s="253"/>
      <c r="HX36" s="204"/>
      <c r="HY36" s="204"/>
      <c r="HZ36" s="204"/>
      <c r="IA36" s="204"/>
      <c r="IB36" s="254"/>
      <c r="IC36" s="204"/>
      <c r="ID36" s="204"/>
      <c r="IE36" s="204"/>
      <c r="IF36" s="204"/>
      <c r="IG36" s="204"/>
      <c r="IH36" s="204"/>
      <c r="II36" s="205"/>
      <c r="IJ36" s="273"/>
      <c r="IK36" s="273"/>
      <c r="IL36" s="274"/>
      <c r="IM36" s="204"/>
      <c r="IN36" s="275"/>
      <c r="IO36" s="274"/>
      <c r="IP36" s="204"/>
      <c r="IQ36" s="253"/>
      <c r="IR36" s="204"/>
      <c r="IS36" s="204"/>
      <c r="IT36" s="204"/>
      <c r="IU36" s="204"/>
      <c r="IV36" s="254"/>
      <c r="IW36" s="204"/>
      <c r="IX36" s="204"/>
      <c r="IY36" s="204"/>
      <c r="IZ36" s="204"/>
      <c r="JA36" s="204"/>
      <c r="JB36" s="204"/>
    </row>
    <row r="37" spans="2:262" s="230" customFormat="1" ht="13.5" customHeight="1" x14ac:dyDescent="0.2">
      <c r="B37" s="204"/>
      <c r="C37" s="232"/>
      <c r="E37" s="210"/>
      <c r="F37" s="267"/>
      <c r="G37" s="268"/>
      <c r="H37" s="204"/>
      <c r="I37" s="267"/>
      <c r="J37" s="268"/>
      <c r="K37" s="210"/>
      <c r="L37" s="268"/>
      <c r="M37" s="268"/>
      <c r="P37" s="269"/>
      <c r="Q37" s="210"/>
      <c r="R37" s="268"/>
      <c r="S37" s="268"/>
      <c r="U37" s="268"/>
      <c r="V37" s="268"/>
      <c r="W37" s="232"/>
      <c r="Y37" s="210"/>
      <c r="Z37" s="267"/>
      <c r="AA37" s="267"/>
      <c r="AB37" s="204"/>
      <c r="AC37" s="267"/>
      <c r="AD37" s="267"/>
      <c r="AE37" s="210"/>
      <c r="AF37" s="268"/>
      <c r="AG37" s="268"/>
      <c r="AJ37" s="269"/>
      <c r="AK37" s="210"/>
      <c r="AM37" s="268"/>
      <c r="AO37" s="268"/>
      <c r="AP37" s="268"/>
      <c r="AQ37" s="232"/>
      <c r="AS37" s="210"/>
      <c r="AT37" s="267"/>
      <c r="AU37" s="267"/>
      <c r="AV37" s="204"/>
      <c r="AW37" s="267"/>
      <c r="AX37" s="267"/>
      <c r="AY37" s="210"/>
      <c r="AZ37" s="268"/>
      <c r="BA37" s="268"/>
      <c r="BD37" s="269"/>
      <c r="BE37" s="210"/>
      <c r="BF37" s="268"/>
      <c r="BG37" s="268"/>
      <c r="BI37" s="268"/>
      <c r="BJ37" s="268"/>
      <c r="BK37" s="232"/>
      <c r="BM37" s="210"/>
      <c r="BN37" s="267"/>
      <c r="BO37" s="267"/>
      <c r="BP37" s="204"/>
      <c r="BQ37" s="267"/>
      <c r="BR37" s="267"/>
      <c r="BS37" s="210"/>
      <c r="BT37" s="268"/>
      <c r="BU37" s="268"/>
      <c r="BX37" s="269"/>
      <c r="BY37" s="210"/>
      <c r="BZ37" s="268"/>
      <c r="CA37" s="268"/>
      <c r="CC37" s="268"/>
      <c r="CD37" s="268"/>
      <c r="CE37" s="210"/>
      <c r="CG37" s="210"/>
      <c r="CH37" s="267"/>
      <c r="CI37" s="267"/>
      <c r="CJ37" s="204"/>
      <c r="CK37" s="267"/>
      <c r="CL37" s="267"/>
      <c r="CM37" s="210"/>
      <c r="CN37" s="268"/>
      <c r="CO37" s="268"/>
      <c r="CR37" s="269"/>
      <c r="CS37" s="210"/>
      <c r="CT37" s="268"/>
      <c r="CU37" s="268"/>
      <c r="CW37" s="268"/>
      <c r="CX37" s="268"/>
      <c r="CY37" s="232"/>
      <c r="DA37" s="210"/>
      <c r="DB37" s="267"/>
      <c r="DC37" s="267"/>
      <c r="DD37" s="204"/>
      <c r="DE37" s="267"/>
      <c r="DF37" s="267"/>
      <c r="DG37" s="210"/>
      <c r="DH37" s="268"/>
      <c r="DI37" s="268"/>
      <c r="DL37" s="269"/>
      <c r="DM37" s="210"/>
      <c r="DN37" s="268"/>
      <c r="DO37" s="268"/>
      <c r="DQ37" s="268"/>
      <c r="DR37" s="268"/>
      <c r="DS37" s="232"/>
      <c r="DU37" s="210"/>
      <c r="DV37" s="267"/>
      <c r="DW37" s="267"/>
      <c r="DX37" s="204"/>
      <c r="DY37" s="267"/>
      <c r="DZ37" s="267"/>
      <c r="EA37" s="210"/>
      <c r="EC37" s="270"/>
      <c r="EF37" s="269"/>
      <c r="EG37" s="210"/>
      <c r="EH37" s="268"/>
      <c r="EI37" s="268"/>
      <c r="EK37" s="268"/>
      <c r="EL37" s="268"/>
      <c r="EM37" s="232"/>
      <c r="EO37" s="210"/>
      <c r="EP37" s="267"/>
      <c r="EQ37" s="267"/>
      <c r="ER37" s="204"/>
      <c r="ES37" s="267"/>
      <c r="ET37" s="267"/>
      <c r="EU37" s="210"/>
      <c r="EV37" s="268"/>
      <c r="EW37" s="268"/>
      <c r="EZ37" s="269"/>
      <c r="FA37" s="210"/>
      <c r="FB37" s="268"/>
      <c r="FC37" s="268"/>
      <c r="FE37" s="268"/>
      <c r="FF37" s="268"/>
      <c r="FG37" s="232"/>
      <c r="FI37" s="210"/>
      <c r="FJ37" s="267"/>
      <c r="FK37" s="267"/>
      <c r="FL37" s="204"/>
      <c r="FM37" s="267"/>
      <c r="FN37" s="267"/>
      <c r="FO37" s="210"/>
      <c r="FP37" s="268"/>
      <c r="FQ37" s="268"/>
      <c r="FT37" s="269"/>
      <c r="FU37" s="210"/>
      <c r="FV37" s="268"/>
      <c r="FW37" s="268"/>
      <c r="FY37" s="268"/>
      <c r="FZ37" s="268"/>
      <c r="GA37" s="205"/>
      <c r="GB37" s="273"/>
      <c r="GC37" s="273"/>
      <c r="GD37" s="274"/>
      <c r="GE37" s="204"/>
      <c r="GF37" s="275"/>
      <c r="GG37" s="274"/>
      <c r="GH37" s="204"/>
      <c r="GI37" s="253"/>
      <c r="GJ37" s="204"/>
      <c r="GK37" s="204"/>
      <c r="GL37" s="204"/>
      <c r="GM37" s="204"/>
      <c r="GN37" s="254"/>
      <c r="GO37" s="204"/>
      <c r="GP37" s="204"/>
      <c r="GQ37" s="204"/>
      <c r="GR37" s="204"/>
      <c r="GS37" s="204"/>
      <c r="GT37" s="204"/>
      <c r="GU37" s="205"/>
      <c r="GV37" s="273"/>
      <c r="GW37" s="273"/>
      <c r="GX37" s="274"/>
      <c r="GY37" s="204"/>
      <c r="GZ37" s="275"/>
      <c r="HA37" s="274"/>
      <c r="HB37" s="204"/>
      <c r="HC37" s="253"/>
      <c r="HD37" s="204"/>
      <c r="HE37" s="204"/>
      <c r="HF37" s="204"/>
      <c r="HG37" s="204"/>
      <c r="HH37" s="254"/>
      <c r="HI37" s="204"/>
      <c r="HJ37" s="204"/>
      <c r="HK37" s="204"/>
      <c r="HL37" s="204"/>
      <c r="HM37" s="204"/>
      <c r="HN37" s="204"/>
      <c r="HO37" s="205"/>
      <c r="HP37" s="273"/>
      <c r="HQ37" s="273"/>
      <c r="HR37" s="274"/>
      <c r="HS37" s="204"/>
      <c r="HT37" s="275"/>
      <c r="HU37" s="274"/>
      <c r="HV37" s="204"/>
      <c r="HW37" s="253"/>
      <c r="HX37" s="204"/>
      <c r="HY37" s="204"/>
      <c r="HZ37" s="204"/>
      <c r="IA37" s="204"/>
      <c r="IB37" s="254"/>
      <c r="IC37" s="204"/>
      <c r="ID37" s="204"/>
      <c r="IE37" s="204"/>
      <c r="IF37" s="204"/>
      <c r="IG37" s="204"/>
      <c r="IH37" s="204"/>
      <c r="II37" s="205"/>
      <c r="IJ37" s="273"/>
      <c r="IK37" s="273"/>
      <c r="IL37" s="274"/>
      <c r="IM37" s="204"/>
      <c r="IN37" s="275"/>
      <c r="IO37" s="274"/>
      <c r="IP37" s="204"/>
      <c r="IQ37" s="253"/>
      <c r="IR37" s="204"/>
      <c r="IS37" s="204"/>
      <c r="IT37" s="204"/>
      <c r="IU37" s="204"/>
      <c r="IV37" s="254"/>
      <c r="IW37" s="204"/>
      <c r="IX37" s="204"/>
      <c r="IY37" s="204"/>
      <c r="IZ37" s="204"/>
      <c r="JA37" s="204"/>
      <c r="JB37" s="204"/>
    </row>
    <row r="38" spans="2:262" s="230" customFormat="1" ht="13.5" customHeight="1" x14ac:dyDescent="0.2">
      <c r="B38" s="204"/>
      <c r="C38" s="232"/>
      <c r="E38" s="210"/>
      <c r="F38" s="267"/>
      <c r="G38" s="268"/>
      <c r="H38" s="204"/>
      <c r="I38" s="267"/>
      <c r="J38" s="268"/>
      <c r="K38" s="210"/>
      <c r="L38" s="268"/>
      <c r="M38" s="268"/>
      <c r="P38" s="269"/>
      <c r="Q38" s="210"/>
      <c r="R38" s="268"/>
      <c r="S38" s="268"/>
      <c r="U38" s="268"/>
      <c r="V38" s="268"/>
      <c r="W38" s="232"/>
      <c r="Y38" s="210"/>
      <c r="Z38" s="267"/>
      <c r="AA38" s="267"/>
      <c r="AB38" s="204"/>
      <c r="AC38" s="267"/>
      <c r="AD38" s="267"/>
      <c r="AE38" s="210"/>
      <c r="AF38" s="268"/>
      <c r="AG38" s="268"/>
      <c r="AJ38" s="269"/>
      <c r="AK38" s="210"/>
      <c r="AM38" s="268"/>
      <c r="AO38" s="268"/>
      <c r="AP38" s="268"/>
      <c r="AQ38" s="232"/>
      <c r="AS38" s="210"/>
      <c r="AT38" s="267"/>
      <c r="AU38" s="267"/>
      <c r="AV38" s="204"/>
      <c r="AW38" s="267"/>
      <c r="AX38" s="267"/>
      <c r="AY38" s="210"/>
      <c r="AZ38" s="268"/>
      <c r="BA38" s="268"/>
      <c r="BD38" s="269"/>
      <c r="BE38" s="210"/>
      <c r="BF38" s="268"/>
      <c r="BG38" s="268"/>
      <c r="BI38" s="268"/>
      <c r="BJ38" s="268"/>
      <c r="BK38" s="232"/>
      <c r="BM38" s="210"/>
      <c r="BN38" s="267"/>
      <c r="BO38" s="267"/>
      <c r="BP38" s="204"/>
      <c r="BQ38" s="267"/>
      <c r="BR38" s="267"/>
      <c r="BS38" s="210"/>
      <c r="BT38" s="268"/>
      <c r="BU38" s="268"/>
      <c r="BX38" s="269"/>
      <c r="BY38" s="210"/>
      <c r="BZ38" s="268"/>
      <c r="CA38" s="268"/>
      <c r="CC38" s="268"/>
      <c r="CD38" s="268"/>
      <c r="CE38" s="210"/>
      <c r="CG38" s="210"/>
      <c r="CH38" s="267"/>
      <c r="CI38" s="267"/>
      <c r="CJ38" s="204"/>
      <c r="CK38" s="267"/>
      <c r="CL38" s="267"/>
      <c r="CM38" s="210"/>
      <c r="CN38" s="268"/>
      <c r="CO38" s="268"/>
      <c r="CR38" s="269"/>
      <c r="CS38" s="210"/>
      <c r="CT38" s="268"/>
      <c r="CU38" s="268"/>
      <c r="CW38" s="268"/>
      <c r="CX38" s="268"/>
      <c r="CY38" s="232"/>
      <c r="DA38" s="210"/>
      <c r="DB38" s="267"/>
      <c r="DC38" s="267"/>
      <c r="DD38" s="204"/>
      <c r="DE38" s="267"/>
      <c r="DF38" s="267"/>
      <c r="DG38" s="210"/>
      <c r="DH38" s="268"/>
      <c r="DI38" s="268"/>
      <c r="DL38" s="269"/>
      <c r="DM38" s="210"/>
      <c r="DN38" s="268"/>
      <c r="DO38" s="268"/>
      <c r="DQ38" s="268"/>
      <c r="DR38" s="268"/>
      <c r="DS38" s="232"/>
      <c r="DU38" s="210"/>
      <c r="DV38" s="267"/>
      <c r="DW38" s="267"/>
      <c r="DX38" s="204"/>
      <c r="DY38" s="267"/>
      <c r="DZ38" s="267"/>
      <c r="EA38" s="210"/>
      <c r="EC38" s="270"/>
      <c r="EF38" s="269"/>
      <c r="EG38" s="210"/>
      <c r="EH38" s="268"/>
      <c r="EI38" s="268"/>
      <c r="EK38" s="268"/>
      <c r="EL38" s="268"/>
      <c r="EM38" s="232"/>
      <c r="EO38" s="210"/>
      <c r="EP38" s="267"/>
      <c r="EQ38" s="267"/>
      <c r="ER38" s="204"/>
      <c r="ES38" s="267"/>
      <c r="ET38" s="267"/>
      <c r="EU38" s="210"/>
      <c r="EV38" s="268"/>
      <c r="EW38" s="268"/>
      <c r="EZ38" s="269"/>
      <c r="FA38" s="210"/>
      <c r="FB38" s="268"/>
      <c r="FC38" s="268"/>
      <c r="FE38" s="268"/>
      <c r="FF38" s="268"/>
      <c r="FG38" s="232"/>
      <c r="FI38" s="210"/>
      <c r="FJ38" s="267"/>
      <c r="FK38" s="267"/>
      <c r="FL38" s="204"/>
      <c r="FM38" s="267"/>
      <c r="FN38" s="267"/>
      <c r="FO38" s="210"/>
      <c r="FP38" s="268"/>
      <c r="FQ38" s="268"/>
      <c r="FT38" s="269"/>
      <c r="FU38" s="210"/>
      <c r="FV38" s="268"/>
      <c r="FW38" s="268"/>
      <c r="FY38" s="268"/>
      <c r="FZ38" s="268"/>
      <c r="GA38" s="205"/>
      <c r="GB38" s="273"/>
      <c r="GC38" s="273"/>
      <c r="GD38" s="274"/>
      <c r="GE38" s="204"/>
      <c r="GF38" s="275"/>
      <c r="GG38" s="274"/>
      <c r="GH38" s="204"/>
      <c r="GI38" s="253"/>
      <c r="GJ38" s="204"/>
      <c r="GK38" s="204"/>
      <c r="GL38" s="204"/>
      <c r="GM38" s="204"/>
      <c r="GN38" s="254"/>
      <c r="GO38" s="204"/>
      <c r="GP38" s="204"/>
      <c r="GQ38" s="204"/>
      <c r="GR38" s="204"/>
      <c r="GS38" s="204"/>
      <c r="GT38" s="204"/>
      <c r="GU38" s="205"/>
      <c r="GV38" s="273"/>
      <c r="GW38" s="273"/>
      <c r="GX38" s="274"/>
      <c r="GY38" s="204"/>
      <c r="GZ38" s="275"/>
      <c r="HA38" s="274"/>
      <c r="HB38" s="204"/>
      <c r="HC38" s="253"/>
      <c r="HD38" s="204"/>
      <c r="HE38" s="204"/>
      <c r="HF38" s="204"/>
      <c r="HG38" s="204"/>
      <c r="HH38" s="254"/>
      <c r="HI38" s="204"/>
      <c r="HJ38" s="204"/>
      <c r="HK38" s="204"/>
      <c r="HL38" s="204"/>
      <c r="HM38" s="204"/>
      <c r="HN38" s="204"/>
      <c r="HO38" s="205"/>
      <c r="HP38" s="273"/>
      <c r="HQ38" s="273"/>
      <c r="HR38" s="274"/>
      <c r="HS38" s="204"/>
      <c r="HT38" s="275"/>
      <c r="HU38" s="274"/>
      <c r="HV38" s="204"/>
      <c r="HW38" s="253"/>
      <c r="HX38" s="204"/>
      <c r="HY38" s="204"/>
      <c r="HZ38" s="204"/>
      <c r="IA38" s="204"/>
      <c r="IB38" s="254"/>
      <c r="IC38" s="204"/>
      <c r="ID38" s="204"/>
      <c r="IE38" s="204"/>
      <c r="IF38" s="204"/>
      <c r="IG38" s="204"/>
      <c r="IH38" s="204"/>
      <c r="II38" s="205"/>
      <c r="IJ38" s="273"/>
      <c r="IK38" s="273"/>
      <c r="IL38" s="274"/>
      <c r="IM38" s="204"/>
      <c r="IN38" s="275"/>
      <c r="IO38" s="274"/>
      <c r="IP38" s="204"/>
      <c r="IQ38" s="253"/>
      <c r="IR38" s="204"/>
      <c r="IS38" s="204"/>
      <c r="IT38" s="204"/>
      <c r="IU38" s="204"/>
      <c r="IV38" s="254"/>
      <c r="IW38" s="204"/>
      <c r="IX38" s="204"/>
      <c r="IY38" s="204"/>
      <c r="IZ38" s="204"/>
      <c r="JA38" s="204"/>
      <c r="JB38" s="204"/>
    </row>
    <row r="39" spans="2:262" s="230" customFormat="1" ht="13.5" customHeight="1" x14ac:dyDescent="0.2">
      <c r="B39" s="204"/>
      <c r="C39" s="232"/>
      <c r="E39" s="210"/>
      <c r="F39" s="267"/>
      <c r="G39" s="268"/>
      <c r="H39" s="204"/>
      <c r="I39" s="267"/>
      <c r="J39" s="268"/>
      <c r="K39" s="210"/>
      <c r="L39" s="268"/>
      <c r="M39" s="268"/>
      <c r="P39" s="269"/>
      <c r="Q39" s="210"/>
      <c r="R39" s="268"/>
      <c r="S39" s="268"/>
      <c r="U39" s="268"/>
      <c r="V39" s="268"/>
      <c r="W39" s="232"/>
      <c r="Y39" s="210"/>
      <c r="Z39" s="267"/>
      <c r="AA39" s="267"/>
      <c r="AB39" s="204"/>
      <c r="AC39" s="267"/>
      <c r="AD39" s="267"/>
      <c r="AE39" s="210"/>
      <c r="AF39" s="268"/>
      <c r="AG39" s="268"/>
      <c r="AJ39" s="269"/>
      <c r="AK39" s="210"/>
      <c r="AM39" s="268"/>
      <c r="AO39" s="268"/>
      <c r="AP39" s="268"/>
      <c r="AQ39" s="232"/>
      <c r="AS39" s="210"/>
      <c r="AT39" s="267"/>
      <c r="AU39" s="267"/>
      <c r="AV39" s="204"/>
      <c r="AW39" s="267"/>
      <c r="AX39" s="267"/>
      <c r="AY39" s="210"/>
      <c r="AZ39" s="268"/>
      <c r="BA39" s="268"/>
      <c r="BD39" s="269"/>
      <c r="BE39" s="210"/>
      <c r="BF39" s="268"/>
      <c r="BG39" s="268"/>
      <c r="BI39" s="268"/>
      <c r="BJ39" s="268"/>
      <c r="BK39" s="232"/>
      <c r="BM39" s="210"/>
      <c r="BN39" s="267"/>
      <c r="BO39" s="267"/>
      <c r="BP39" s="204"/>
      <c r="BQ39" s="267"/>
      <c r="BR39" s="267"/>
      <c r="BS39" s="210"/>
      <c r="BT39" s="268"/>
      <c r="BU39" s="268"/>
      <c r="BX39" s="269"/>
      <c r="BY39" s="210"/>
      <c r="BZ39" s="268"/>
      <c r="CA39" s="268"/>
      <c r="CC39" s="268"/>
      <c r="CD39" s="268"/>
      <c r="CE39" s="210"/>
      <c r="CG39" s="210"/>
      <c r="CH39" s="267"/>
      <c r="CI39" s="267"/>
      <c r="CJ39" s="204"/>
      <c r="CK39" s="267"/>
      <c r="CL39" s="267"/>
      <c r="CM39" s="210"/>
      <c r="CN39" s="268"/>
      <c r="CO39" s="268"/>
      <c r="CR39" s="269"/>
      <c r="CS39" s="210"/>
      <c r="CT39" s="268"/>
      <c r="CU39" s="268"/>
      <c r="CW39" s="268"/>
      <c r="CX39" s="268"/>
      <c r="CY39" s="232"/>
      <c r="DA39" s="210"/>
      <c r="DB39" s="267"/>
      <c r="DC39" s="267"/>
      <c r="DD39" s="204"/>
      <c r="DE39" s="267"/>
      <c r="DF39" s="267"/>
      <c r="DG39" s="210"/>
      <c r="DH39" s="268"/>
      <c r="DI39" s="268"/>
      <c r="DL39" s="269"/>
      <c r="DM39" s="210"/>
      <c r="DN39" s="268"/>
      <c r="DO39" s="268"/>
      <c r="DQ39" s="268"/>
      <c r="DR39" s="268"/>
      <c r="DS39" s="232"/>
      <c r="DU39" s="210"/>
      <c r="DV39" s="267"/>
      <c r="DW39" s="267"/>
      <c r="DX39" s="204"/>
      <c r="DY39" s="267"/>
      <c r="DZ39" s="267"/>
      <c r="EA39" s="210"/>
      <c r="EC39" s="270"/>
      <c r="EF39" s="269"/>
      <c r="EG39" s="210"/>
      <c r="EH39" s="268"/>
      <c r="EI39" s="268"/>
      <c r="EK39" s="268"/>
      <c r="EL39" s="268"/>
      <c r="EM39" s="232"/>
      <c r="EO39" s="210"/>
      <c r="EP39" s="267"/>
      <c r="EQ39" s="267"/>
      <c r="ER39" s="204"/>
      <c r="ES39" s="267"/>
      <c r="ET39" s="267"/>
      <c r="EU39" s="210"/>
      <c r="EV39" s="268"/>
      <c r="EW39" s="268"/>
      <c r="EZ39" s="269"/>
      <c r="FA39" s="210"/>
      <c r="FB39" s="268"/>
      <c r="FC39" s="268"/>
      <c r="FE39" s="268"/>
      <c r="FF39" s="268"/>
      <c r="FG39" s="232"/>
      <c r="FI39" s="210"/>
      <c r="FJ39" s="267"/>
      <c r="FK39" s="267"/>
      <c r="FL39" s="204"/>
      <c r="FM39" s="267"/>
      <c r="FN39" s="267"/>
      <c r="FO39" s="210"/>
      <c r="FP39" s="268"/>
      <c r="FQ39" s="268"/>
      <c r="FT39" s="269"/>
      <c r="FU39" s="210"/>
      <c r="FV39" s="268"/>
      <c r="FW39" s="268"/>
      <c r="FY39" s="268"/>
      <c r="FZ39" s="268"/>
      <c r="GA39" s="205"/>
      <c r="GB39" s="273"/>
      <c r="GC39" s="273"/>
      <c r="GD39" s="274"/>
      <c r="GE39" s="204"/>
      <c r="GF39" s="275"/>
      <c r="GG39" s="274"/>
      <c r="GH39" s="204"/>
      <c r="GI39" s="253"/>
      <c r="GJ39" s="204"/>
      <c r="GK39" s="204"/>
      <c r="GL39" s="204"/>
      <c r="GM39" s="204"/>
      <c r="GN39" s="254"/>
      <c r="GO39" s="204"/>
      <c r="GP39" s="204"/>
      <c r="GQ39" s="204"/>
      <c r="GR39" s="204"/>
      <c r="GS39" s="204"/>
      <c r="GT39" s="204"/>
      <c r="GU39" s="205"/>
      <c r="GV39" s="273"/>
      <c r="GW39" s="273"/>
      <c r="GX39" s="274"/>
      <c r="GY39" s="204"/>
      <c r="GZ39" s="275"/>
      <c r="HA39" s="274"/>
      <c r="HB39" s="204"/>
      <c r="HC39" s="253"/>
      <c r="HD39" s="204"/>
      <c r="HE39" s="204"/>
      <c r="HF39" s="204"/>
      <c r="HG39" s="204"/>
      <c r="HH39" s="254"/>
      <c r="HI39" s="204"/>
      <c r="HJ39" s="204"/>
      <c r="HK39" s="204"/>
      <c r="HL39" s="204"/>
      <c r="HM39" s="204"/>
      <c r="HN39" s="204"/>
      <c r="HO39" s="205"/>
      <c r="HP39" s="273"/>
      <c r="HQ39" s="273"/>
      <c r="HR39" s="274"/>
      <c r="HS39" s="204"/>
      <c r="HT39" s="275"/>
      <c r="HU39" s="274"/>
      <c r="HV39" s="204"/>
      <c r="HW39" s="253"/>
      <c r="HX39" s="204"/>
      <c r="HY39" s="204"/>
      <c r="HZ39" s="204"/>
      <c r="IA39" s="204"/>
      <c r="IB39" s="254"/>
      <c r="IC39" s="204"/>
      <c r="ID39" s="204"/>
      <c r="IE39" s="204"/>
      <c r="IF39" s="204"/>
      <c r="IG39" s="204"/>
      <c r="IH39" s="204"/>
      <c r="II39" s="205"/>
      <c r="IJ39" s="273"/>
      <c r="IK39" s="273"/>
      <c r="IL39" s="274"/>
      <c r="IM39" s="204"/>
      <c r="IN39" s="275"/>
      <c r="IO39" s="274"/>
      <c r="IP39" s="204"/>
      <c r="IQ39" s="253"/>
      <c r="IR39" s="204"/>
      <c r="IS39" s="204"/>
      <c r="IT39" s="204"/>
      <c r="IU39" s="204"/>
      <c r="IV39" s="254"/>
      <c r="IW39" s="204"/>
      <c r="IX39" s="204"/>
      <c r="IY39" s="204"/>
      <c r="IZ39" s="204"/>
      <c r="JA39" s="204"/>
      <c r="JB39" s="204"/>
    </row>
    <row r="40" spans="2:262" s="230" customFormat="1" ht="13.5" customHeight="1" x14ac:dyDescent="0.2">
      <c r="B40" s="204"/>
      <c r="C40" s="232"/>
      <c r="E40" s="210"/>
      <c r="F40" s="267"/>
      <c r="G40" s="268"/>
      <c r="H40" s="204"/>
      <c r="I40" s="267"/>
      <c r="J40" s="268"/>
      <c r="K40" s="210"/>
      <c r="L40" s="268"/>
      <c r="M40" s="268"/>
      <c r="P40" s="269"/>
      <c r="Q40" s="210"/>
      <c r="R40" s="268"/>
      <c r="S40" s="268"/>
      <c r="U40" s="268"/>
      <c r="V40" s="268"/>
      <c r="W40" s="232"/>
      <c r="Y40" s="210"/>
      <c r="Z40" s="267"/>
      <c r="AA40" s="267"/>
      <c r="AB40" s="204"/>
      <c r="AC40" s="267"/>
      <c r="AD40" s="267"/>
      <c r="AE40" s="210"/>
      <c r="AF40" s="268"/>
      <c r="AG40" s="268"/>
      <c r="AJ40" s="269"/>
      <c r="AK40" s="210"/>
      <c r="AM40" s="268"/>
      <c r="AO40" s="268"/>
      <c r="AP40" s="268"/>
      <c r="AQ40" s="232"/>
      <c r="AS40" s="210"/>
      <c r="AT40" s="267"/>
      <c r="AU40" s="267"/>
      <c r="AV40" s="204"/>
      <c r="AW40" s="267"/>
      <c r="AX40" s="267"/>
      <c r="AY40" s="210"/>
      <c r="AZ40" s="268"/>
      <c r="BA40" s="268"/>
      <c r="BD40" s="269"/>
      <c r="BE40" s="210"/>
      <c r="BF40" s="268"/>
      <c r="BG40" s="268"/>
      <c r="BI40" s="268"/>
      <c r="BJ40" s="268"/>
      <c r="BK40" s="232"/>
      <c r="BM40" s="210"/>
      <c r="BN40" s="267"/>
      <c r="BO40" s="267"/>
      <c r="BP40" s="204"/>
      <c r="BQ40" s="267"/>
      <c r="BR40" s="267"/>
      <c r="BS40" s="210"/>
      <c r="BT40" s="268"/>
      <c r="BU40" s="268"/>
      <c r="BX40" s="269"/>
      <c r="BY40" s="210"/>
      <c r="BZ40" s="268"/>
      <c r="CA40" s="268"/>
      <c r="CC40" s="268"/>
      <c r="CD40" s="268"/>
      <c r="CE40" s="210"/>
      <c r="CG40" s="210"/>
      <c r="CH40" s="267"/>
      <c r="CI40" s="267"/>
      <c r="CJ40" s="204"/>
      <c r="CK40" s="267"/>
      <c r="CL40" s="267"/>
      <c r="CM40" s="210"/>
      <c r="CN40" s="268"/>
      <c r="CO40" s="268"/>
      <c r="CR40" s="269"/>
      <c r="CS40" s="210"/>
      <c r="CT40" s="268"/>
      <c r="CU40" s="268"/>
      <c r="CW40" s="268"/>
      <c r="CX40" s="268"/>
      <c r="CY40" s="232"/>
      <c r="DA40" s="210"/>
      <c r="DB40" s="267"/>
      <c r="DC40" s="267"/>
      <c r="DD40" s="204"/>
      <c r="DE40" s="267"/>
      <c r="DF40" s="267"/>
      <c r="DG40" s="210"/>
      <c r="DH40" s="268"/>
      <c r="DI40" s="268"/>
      <c r="DL40" s="269"/>
      <c r="DM40" s="210"/>
      <c r="DN40" s="268"/>
      <c r="DO40" s="268"/>
      <c r="DQ40" s="268"/>
      <c r="DR40" s="268"/>
      <c r="DS40" s="232"/>
      <c r="DU40" s="210"/>
      <c r="DV40" s="267"/>
      <c r="DW40" s="267"/>
      <c r="DX40" s="204"/>
      <c r="DY40" s="267"/>
      <c r="DZ40" s="267"/>
      <c r="EA40" s="210"/>
      <c r="EC40" s="270"/>
      <c r="EF40" s="269"/>
      <c r="EG40" s="210"/>
      <c r="EH40" s="268"/>
      <c r="EI40" s="268"/>
      <c r="EK40" s="268"/>
      <c r="EL40" s="268"/>
      <c r="EM40" s="232"/>
      <c r="EO40" s="210"/>
      <c r="EP40" s="267"/>
      <c r="EQ40" s="267"/>
      <c r="ER40" s="204"/>
      <c r="ES40" s="267"/>
      <c r="ET40" s="267"/>
      <c r="EU40" s="210"/>
      <c r="EV40" s="268"/>
      <c r="EW40" s="268"/>
      <c r="EZ40" s="269"/>
      <c r="FA40" s="210"/>
      <c r="FB40" s="268"/>
      <c r="FC40" s="268"/>
      <c r="FE40" s="268"/>
      <c r="FF40" s="268"/>
      <c r="FG40" s="232"/>
      <c r="FI40" s="210"/>
      <c r="FJ40" s="267"/>
      <c r="FK40" s="267"/>
      <c r="FL40" s="204"/>
      <c r="FM40" s="267"/>
      <c r="FN40" s="267"/>
      <c r="FO40" s="210"/>
      <c r="FP40" s="268"/>
      <c r="FQ40" s="268"/>
      <c r="FT40" s="269"/>
      <c r="FU40" s="210"/>
      <c r="FV40" s="268"/>
      <c r="FW40" s="268"/>
      <c r="FY40" s="268"/>
      <c r="FZ40" s="268"/>
      <c r="GA40" s="205"/>
      <c r="GB40" s="273"/>
      <c r="GC40" s="273"/>
      <c r="GD40" s="274"/>
      <c r="GE40" s="204"/>
      <c r="GF40" s="275"/>
      <c r="GG40" s="274"/>
      <c r="GH40" s="204"/>
      <c r="GI40" s="253"/>
      <c r="GJ40" s="204"/>
      <c r="GK40" s="204"/>
      <c r="GL40" s="204"/>
      <c r="GM40" s="204"/>
      <c r="GN40" s="254"/>
      <c r="GO40" s="204"/>
      <c r="GP40" s="204"/>
      <c r="GQ40" s="204"/>
      <c r="GR40" s="204"/>
      <c r="GS40" s="204"/>
      <c r="GT40" s="204"/>
      <c r="GU40" s="205"/>
      <c r="GV40" s="273"/>
      <c r="GW40" s="273"/>
      <c r="GX40" s="274"/>
      <c r="GY40" s="204"/>
      <c r="GZ40" s="275"/>
      <c r="HA40" s="274"/>
      <c r="HB40" s="204"/>
      <c r="HC40" s="253"/>
      <c r="HD40" s="204"/>
      <c r="HE40" s="204"/>
      <c r="HF40" s="204"/>
      <c r="HG40" s="204"/>
      <c r="HH40" s="254"/>
      <c r="HI40" s="204"/>
      <c r="HJ40" s="204"/>
      <c r="HK40" s="204"/>
      <c r="HL40" s="204"/>
      <c r="HM40" s="204"/>
      <c r="HN40" s="204"/>
      <c r="HO40" s="205"/>
      <c r="HP40" s="273"/>
      <c r="HQ40" s="273"/>
      <c r="HR40" s="274"/>
      <c r="HS40" s="204"/>
      <c r="HT40" s="275"/>
      <c r="HU40" s="274"/>
      <c r="HV40" s="204"/>
      <c r="HW40" s="253"/>
      <c r="HX40" s="204"/>
      <c r="HY40" s="204"/>
      <c r="HZ40" s="204"/>
      <c r="IA40" s="204"/>
      <c r="IB40" s="254"/>
      <c r="IC40" s="204"/>
      <c r="ID40" s="204"/>
      <c r="IE40" s="204"/>
      <c r="IF40" s="204"/>
      <c r="IG40" s="204"/>
      <c r="IH40" s="204"/>
      <c r="II40" s="205"/>
      <c r="IJ40" s="273"/>
      <c r="IK40" s="273"/>
      <c r="IL40" s="274"/>
      <c r="IM40" s="204"/>
      <c r="IN40" s="275"/>
      <c r="IO40" s="274"/>
      <c r="IP40" s="204"/>
      <c r="IQ40" s="253"/>
      <c r="IR40" s="204"/>
      <c r="IS40" s="204"/>
      <c r="IT40" s="204"/>
      <c r="IU40" s="204"/>
      <c r="IV40" s="254"/>
      <c r="IW40" s="204"/>
      <c r="IX40" s="204"/>
      <c r="IY40" s="204"/>
      <c r="IZ40" s="204"/>
      <c r="JA40" s="204"/>
      <c r="JB40" s="204"/>
    </row>
    <row r="41" spans="2:262" s="230" customFormat="1" ht="13.5" customHeight="1" x14ac:dyDescent="0.2">
      <c r="B41" s="204"/>
      <c r="C41" s="232"/>
      <c r="E41" s="210"/>
      <c r="F41" s="267"/>
      <c r="G41" s="268"/>
      <c r="H41" s="204"/>
      <c r="I41" s="267"/>
      <c r="J41" s="268"/>
      <c r="K41" s="210"/>
      <c r="L41" s="268"/>
      <c r="M41" s="268"/>
      <c r="P41" s="269"/>
      <c r="Q41" s="210"/>
      <c r="R41" s="268"/>
      <c r="S41" s="268"/>
      <c r="U41" s="268"/>
      <c r="V41" s="268"/>
      <c r="W41" s="232"/>
      <c r="Y41" s="210"/>
      <c r="Z41" s="267"/>
      <c r="AA41" s="267"/>
      <c r="AB41" s="204"/>
      <c r="AC41" s="267"/>
      <c r="AD41" s="267"/>
      <c r="AE41" s="210"/>
      <c r="AF41" s="268"/>
      <c r="AG41" s="268"/>
      <c r="AJ41" s="269"/>
      <c r="AK41" s="210"/>
      <c r="AM41" s="268"/>
      <c r="AO41" s="268"/>
      <c r="AP41" s="268"/>
      <c r="AQ41" s="232"/>
      <c r="AS41" s="210"/>
      <c r="AT41" s="267"/>
      <c r="AU41" s="267"/>
      <c r="AV41" s="204"/>
      <c r="AW41" s="267"/>
      <c r="AX41" s="267"/>
      <c r="AY41" s="210"/>
      <c r="AZ41" s="268"/>
      <c r="BA41" s="268"/>
      <c r="BD41" s="269"/>
      <c r="BE41" s="210"/>
      <c r="BF41" s="268"/>
      <c r="BG41" s="268"/>
      <c r="BI41" s="268"/>
      <c r="BJ41" s="268"/>
      <c r="BK41" s="232"/>
      <c r="BM41" s="210"/>
      <c r="BN41" s="267"/>
      <c r="BO41" s="267"/>
      <c r="BP41" s="204"/>
      <c r="BQ41" s="267"/>
      <c r="BR41" s="267"/>
      <c r="BS41" s="210"/>
      <c r="BT41" s="268"/>
      <c r="BU41" s="268"/>
      <c r="BX41" s="269"/>
      <c r="BY41" s="210"/>
      <c r="BZ41" s="268"/>
      <c r="CA41" s="268"/>
      <c r="CC41" s="268"/>
      <c r="CD41" s="268"/>
      <c r="CE41" s="210"/>
      <c r="CG41" s="210"/>
      <c r="CH41" s="267"/>
      <c r="CI41" s="267"/>
      <c r="CJ41" s="204"/>
      <c r="CK41" s="267"/>
      <c r="CL41" s="267"/>
      <c r="CM41" s="210"/>
      <c r="CN41" s="268"/>
      <c r="CO41" s="268"/>
      <c r="CR41" s="269"/>
      <c r="CS41" s="210"/>
      <c r="CT41" s="268"/>
      <c r="CU41" s="268"/>
      <c r="CW41" s="268"/>
      <c r="CX41" s="268"/>
      <c r="CY41" s="232"/>
      <c r="DA41" s="210"/>
      <c r="DB41" s="267"/>
      <c r="DC41" s="267"/>
      <c r="DD41" s="204"/>
      <c r="DE41" s="267"/>
      <c r="DF41" s="267"/>
      <c r="DG41" s="210"/>
      <c r="DH41" s="268"/>
      <c r="DI41" s="268"/>
      <c r="DL41" s="269"/>
      <c r="DM41" s="210"/>
      <c r="DN41" s="268"/>
      <c r="DO41" s="268"/>
      <c r="DQ41" s="268"/>
      <c r="DR41" s="268"/>
      <c r="DS41" s="232"/>
      <c r="DU41" s="210"/>
      <c r="DV41" s="267"/>
      <c r="DW41" s="267"/>
      <c r="DX41" s="204"/>
      <c r="DY41" s="267"/>
      <c r="DZ41" s="267"/>
      <c r="EA41" s="210"/>
      <c r="EC41" s="270"/>
      <c r="EF41" s="269"/>
      <c r="EG41" s="210"/>
      <c r="EH41" s="268"/>
      <c r="EI41" s="268"/>
      <c r="EK41" s="268"/>
      <c r="EL41" s="268"/>
      <c r="EM41" s="232"/>
      <c r="EO41" s="210"/>
      <c r="EP41" s="267"/>
      <c r="EQ41" s="267"/>
      <c r="ER41" s="204"/>
      <c r="ES41" s="267"/>
      <c r="ET41" s="267"/>
      <c r="EU41" s="210"/>
      <c r="EV41" s="268"/>
      <c r="EW41" s="268"/>
      <c r="EZ41" s="269"/>
      <c r="FA41" s="210"/>
      <c r="FB41" s="268"/>
      <c r="FC41" s="268"/>
      <c r="FE41" s="268"/>
      <c r="FF41" s="268"/>
      <c r="FG41" s="232"/>
      <c r="FI41" s="210"/>
      <c r="FJ41" s="267"/>
      <c r="FK41" s="267"/>
      <c r="FL41" s="204"/>
      <c r="FM41" s="267"/>
      <c r="FN41" s="267"/>
      <c r="FO41" s="210"/>
      <c r="FP41" s="268"/>
      <c r="FQ41" s="268"/>
      <c r="FT41" s="269"/>
      <c r="FU41" s="210"/>
      <c r="FV41" s="268"/>
      <c r="FW41" s="268"/>
      <c r="FY41" s="268"/>
      <c r="FZ41" s="268"/>
      <c r="GA41" s="205"/>
      <c r="GB41" s="273"/>
      <c r="GC41" s="273"/>
      <c r="GD41" s="274"/>
      <c r="GE41" s="204"/>
      <c r="GF41" s="275"/>
      <c r="GG41" s="274"/>
      <c r="GH41" s="204"/>
      <c r="GI41" s="253"/>
      <c r="GJ41" s="204"/>
      <c r="GK41" s="204"/>
      <c r="GL41" s="204"/>
      <c r="GM41" s="204"/>
      <c r="GN41" s="254"/>
      <c r="GO41" s="204"/>
      <c r="GP41" s="204"/>
      <c r="GQ41" s="204"/>
      <c r="GR41" s="204"/>
      <c r="GS41" s="204"/>
      <c r="GT41" s="204"/>
      <c r="GU41" s="205"/>
      <c r="GV41" s="273"/>
      <c r="GW41" s="273"/>
      <c r="GX41" s="274"/>
      <c r="GY41" s="204"/>
      <c r="GZ41" s="275"/>
      <c r="HA41" s="274"/>
      <c r="HB41" s="204"/>
      <c r="HC41" s="253"/>
      <c r="HD41" s="204"/>
      <c r="HE41" s="204"/>
      <c r="HF41" s="204"/>
      <c r="HG41" s="204"/>
      <c r="HH41" s="254"/>
      <c r="HI41" s="204"/>
      <c r="HJ41" s="204"/>
      <c r="HK41" s="204"/>
      <c r="HL41" s="204"/>
      <c r="HM41" s="204"/>
      <c r="HN41" s="204"/>
      <c r="HO41" s="205"/>
      <c r="HP41" s="273"/>
      <c r="HQ41" s="273"/>
      <c r="HR41" s="274"/>
      <c r="HS41" s="204"/>
      <c r="HT41" s="275"/>
      <c r="HU41" s="274"/>
      <c r="HV41" s="204"/>
      <c r="HW41" s="253"/>
      <c r="HX41" s="204"/>
      <c r="HY41" s="204"/>
      <c r="HZ41" s="204"/>
      <c r="IA41" s="204"/>
      <c r="IB41" s="254"/>
      <c r="IC41" s="204"/>
      <c r="ID41" s="204"/>
      <c r="IE41" s="204"/>
      <c r="IF41" s="204"/>
      <c r="IG41" s="204"/>
      <c r="IH41" s="204"/>
      <c r="II41" s="205"/>
      <c r="IJ41" s="273"/>
      <c r="IK41" s="273"/>
      <c r="IL41" s="274"/>
      <c r="IM41" s="204"/>
      <c r="IN41" s="275"/>
      <c r="IO41" s="274"/>
      <c r="IP41" s="204"/>
      <c r="IQ41" s="253"/>
      <c r="IR41" s="204"/>
      <c r="IS41" s="204"/>
      <c r="IT41" s="204"/>
      <c r="IU41" s="204"/>
      <c r="IV41" s="254"/>
      <c r="IW41" s="204"/>
      <c r="IX41" s="204"/>
      <c r="IY41" s="204"/>
      <c r="IZ41" s="204"/>
      <c r="JA41" s="204"/>
      <c r="JB41" s="204"/>
    </row>
    <row r="42" spans="2:262" s="230" customFormat="1" ht="13.5" customHeight="1" x14ac:dyDescent="0.2">
      <c r="B42" s="204"/>
      <c r="C42" s="232"/>
      <c r="E42" s="210"/>
      <c r="F42" s="267"/>
      <c r="G42" s="268"/>
      <c r="H42" s="204"/>
      <c r="I42" s="267"/>
      <c r="J42" s="268"/>
      <c r="K42" s="210"/>
      <c r="L42" s="268"/>
      <c r="M42" s="268"/>
      <c r="P42" s="269"/>
      <c r="Q42" s="210"/>
      <c r="R42" s="268"/>
      <c r="S42" s="268"/>
      <c r="U42" s="268"/>
      <c r="V42" s="268"/>
      <c r="W42" s="232"/>
      <c r="Y42" s="210"/>
      <c r="Z42" s="267"/>
      <c r="AA42" s="267"/>
      <c r="AB42" s="204"/>
      <c r="AC42" s="267"/>
      <c r="AD42" s="267"/>
      <c r="AE42" s="210"/>
      <c r="AF42" s="268"/>
      <c r="AG42" s="268"/>
      <c r="AJ42" s="269"/>
      <c r="AK42" s="210"/>
      <c r="AM42" s="268"/>
      <c r="AO42" s="268"/>
      <c r="AP42" s="268"/>
      <c r="AQ42" s="232"/>
      <c r="AS42" s="210"/>
      <c r="AT42" s="267"/>
      <c r="AU42" s="267"/>
      <c r="AV42" s="204"/>
      <c r="AW42" s="267"/>
      <c r="AX42" s="267"/>
      <c r="AY42" s="210"/>
      <c r="AZ42" s="268"/>
      <c r="BA42" s="268"/>
      <c r="BD42" s="269"/>
      <c r="BE42" s="210"/>
      <c r="BF42" s="268"/>
      <c r="BG42" s="268"/>
      <c r="BI42" s="268"/>
      <c r="BJ42" s="268"/>
      <c r="BK42" s="232"/>
      <c r="BM42" s="210"/>
      <c r="BN42" s="267"/>
      <c r="BO42" s="267"/>
      <c r="BP42" s="204"/>
      <c r="BQ42" s="267"/>
      <c r="BR42" s="267"/>
      <c r="BS42" s="210"/>
      <c r="BT42" s="268"/>
      <c r="BU42" s="268"/>
      <c r="BX42" s="269"/>
      <c r="BY42" s="210"/>
      <c r="BZ42" s="268"/>
      <c r="CA42" s="268"/>
      <c r="CC42" s="268"/>
      <c r="CD42" s="268"/>
      <c r="CE42" s="210"/>
      <c r="CG42" s="210"/>
      <c r="CH42" s="267"/>
      <c r="CI42" s="267"/>
      <c r="CJ42" s="204"/>
      <c r="CK42" s="267"/>
      <c r="CL42" s="267"/>
      <c r="CM42" s="210"/>
      <c r="CN42" s="268"/>
      <c r="CO42" s="268"/>
      <c r="CR42" s="269"/>
      <c r="CS42" s="210"/>
      <c r="CT42" s="268"/>
      <c r="CU42" s="268"/>
      <c r="CW42" s="268"/>
      <c r="CX42" s="268"/>
      <c r="CY42" s="232"/>
      <c r="DA42" s="210"/>
      <c r="DB42" s="267"/>
      <c r="DC42" s="267"/>
      <c r="DD42" s="204"/>
      <c r="DE42" s="267"/>
      <c r="DF42" s="267"/>
      <c r="DG42" s="210"/>
      <c r="DH42" s="268"/>
      <c r="DI42" s="268"/>
      <c r="DL42" s="269"/>
      <c r="DM42" s="210"/>
      <c r="DN42" s="268"/>
      <c r="DO42" s="268"/>
      <c r="DQ42" s="268"/>
      <c r="DR42" s="268"/>
      <c r="DS42" s="232"/>
      <c r="DU42" s="210"/>
      <c r="DV42" s="267"/>
      <c r="DW42" s="267"/>
      <c r="DX42" s="204"/>
      <c r="DY42" s="267"/>
      <c r="DZ42" s="267"/>
      <c r="EA42" s="210"/>
      <c r="EC42" s="270"/>
      <c r="EF42" s="269"/>
      <c r="EG42" s="210"/>
      <c r="EH42" s="268"/>
      <c r="EI42" s="268"/>
      <c r="EK42" s="268"/>
      <c r="EL42" s="268"/>
      <c r="EM42" s="232"/>
      <c r="EO42" s="210"/>
      <c r="EP42" s="267"/>
      <c r="EQ42" s="267"/>
      <c r="ER42" s="204"/>
      <c r="ES42" s="267"/>
      <c r="ET42" s="267"/>
      <c r="EU42" s="210"/>
      <c r="EV42" s="268"/>
      <c r="EW42" s="268"/>
      <c r="EZ42" s="269"/>
      <c r="FA42" s="210"/>
      <c r="FB42" s="268"/>
      <c r="FC42" s="268"/>
      <c r="FE42" s="268"/>
      <c r="FF42" s="268"/>
      <c r="FG42" s="232"/>
      <c r="FI42" s="210"/>
      <c r="FJ42" s="267"/>
      <c r="FK42" s="267"/>
      <c r="FL42" s="204"/>
      <c r="FM42" s="267"/>
      <c r="FN42" s="267"/>
      <c r="FO42" s="210"/>
      <c r="FP42" s="268"/>
      <c r="FQ42" s="268"/>
      <c r="FT42" s="269"/>
      <c r="FU42" s="210"/>
      <c r="FV42" s="268"/>
      <c r="FW42" s="268"/>
      <c r="FY42" s="268"/>
      <c r="FZ42" s="268"/>
      <c r="GA42" s="205"/>
      <c r="GB42" s="273"/>
      <c r="GC42" s="273"/>
      <c r="GD42" s="274"/>
      <c r="GE42" s="204"/>
      <c r="GF42" s="275"/>
      <c r="GG42" s="274"/>
      <c r="GH42" s="204"/>
      <c r="GI42" s="253"/>
      <c r="GJ42" s="204"/>
      <c r="GK42" s="204"/>
      <c r="GL42" s="204"/>
      <c r="GM42" s="204"/>
      <c r="GN42" s="254"/>
      <c r="GO42" s="204"/>
      <c r="GP42" s="204"/>
      <c r="GQ42" s="204"/>
      <c r="GR42" s="204"/>
      <c r="GS42" s="204"/>
      <c r="GT42" s="204"/>
      <c r="GU42" s="205"/>
      <c r="GV42" s="273"/>
      <c r="GW42" s="273"/>
      <c r="GX42" s="274"/>
      <c r="GY42" s="204"/>
      <c r="GZ42" s="275"/>
      <c r="HA42" s="274"/>
      <c r="HB42" s="204"/>
      <c r="HC42" s="253"/>
      <c r="HD42" s="204"/>
      <c r="HE42" s="204"/>
      <c r="HF42" s="204"/>
      <c r="HG42" s="204"/>
      <c r="HH42" s="254"/>
      <c r="HI42" s="204"/>
      <c r="HJ42" s="204"/>
      <c r="HK42" s="204"/>
      <c r="HL42" s="204"/>
      <c r="HM42" s="204"/>
      <c r="HN42" s="204"/>
      <c r="HO42" s="205"/>
      <c r="HP42" s="273"/>
      <c r="HQ42" s="273"/>
      <c r="HR42" s="274"/>
      <c r="HS42" s="204"/>
      <c r="HT42" s="275"/>
      <c r="HU42" s="274"/>
      <c r="HV42" s="204"/>
      <c r="HW42" s="253"/>
      <c r="HX42" s="204"/>
      <c r="HY42" s="204"/>
      <c r="HZ42" s="204"/>
      <c r="IA42" s="204"/>
      <c r="IB42" s="254"/>
      <c r="IC42" s="204"/>
      <c r="ID42" s="204"/>
      <c r="IE42" s="204"/>
      <c r="IF42" s="204"/>
      <c r="IG42" s="204"/>
      <c r="IH42" s="204"/>
      <c r="II42" s="205"/>
      <c r="IJ42" s="273"/>
      <c r="IK42" s="273"/>
      <c r="IL42" s="274"/>
      <c r="IM42" s="204"/>
      <c r="IN42" s="275"/>
      <c r="IO42" s="274"/>
      <c r="IP42" s="204"/>
      <c r="IQ42" s="253"/>
      <c r="IR42" s="204"/>
      <c r="IS42" s="204"/>
      <c r="IT42" s="204"/>
      <c r="IU42" s="204"/>
      <c r="IV42" s="254"/>
      <c r="IW42" s="204"/>
      <c r="IX42" s="204"/>
      <c r="IY42" s="204"/>
      <c r="IZ42" s="204"/>
      <c r="JA42" s="204"/>
      <c r="JB42" s="204"/>
    </row>
    <row r="43" spans="2:262" s="230" customFormat="1" ht="13.5" customHeight="1" x14ac:dyDescent="0.2">
      <c r="B43" s="204"/>
      <c r="C43" s="232"/>
      <c r="E43" s="210"/>
      <c r="F43" s="267"/>
      <c r="G43" s="268"/>
      <c r="H43" s="204"/>
      <c r="I43" s="267"/>
      <c r="J43" s="268"/>
      <c r="K43" s="210"/>
      <c r="L43" s="268"/>
      <c r="M43" s="268"/>
      <c r="P43" s="269"/>
      <c r="Q43" s="210"/>
      <c r="R43" s="268"/>
      <c r="S43" s="268"/>
      <c r="U43" s="268"/>
      <c r="V43" s="268"/>
      <c r="W43" s="232"/>
      <c r="Y43" s="210"/>
      <c r="Z43" s="267"/>
      <c r="AA43" s="267"/>
      <c r="AB43" s="204"/>
      <c r="AC43" s="267"/>
      <c r="AD43" s="267"/>
      <c r="AE43" s="210"/>
      <c r="AF43" s="268"/>
      <c r="AG43" s="268"/>
      <c r="AJ43" s="269"/>
      <c r="AK43" s="210"/>
      <c r="AM43" s="268"/>
      <c r="AO43" s="268"/>
      <c r="AP43" s="268"/>
      <c r="AQ43" s="232"/>
      <c r="AS43" s="210"/>
      <c r="AT43" s="267"/>
      <c r="AU43" s="267"/>
      <c r="AV43" s="204"/>
      <c r="AW43" s="267"/>
      <c r="AX43" s="267"/>
      <c r="AY43" s="210"/>
      <c r="AZ43" s="268"/>
      <c r="BA43" s="268"/>
      <c r="BD43" s="269"/>
      <c r="BE43" s="210"/>
      <c r="BF43" s="268"/>
      <c r="BG43" s="268"/>
      <c r="BI43" s="268"/>
      <c r="BJ43" s="268"/>
      <c r="BK43" s="232"/>
      <c r="BM43" s="210"/>
      <c r="BN43" s="267"/>
      <c r="BO43" s="267"/>
      <c r="BP43" s="204"/>
      <c r="BQ43" s="267"/>
      <c r="BR43" s="267"/>
      <c r="BS43" s="210"/>
      <c r="BT43" s="268"/>
      <c r="BU43" s="268"/>
      <c r="BX43" s="269"/>
      <c r="BY43" s="210"/>
      <c r="BZ43" s="268"/>
      <c r="CA43" s="268"/>
      <c r="CC43" s="268"/>
      <c r="CD43" s="268"/>
      <c r="CE43" s="210"/>
      <c r="CG43" s="210"/>
      <c r="CH43" s="267"/>
      <c r="CI43" s="267"/>
      <c r="CJ43" s="204"/>
      <c r="CK43" s="267"/>
      <c r="CL43" s="267"/>
      <c r="CM43" s="210"/>
      <c r="CN43" s="268"/>
      <c r="CO43" s="268"/>
      <c r="CR43" s="269"/>
      <c r="CS43" s="210"/>
      <c r="CT43" s="268"/>
      <c r="CU43" s="268"/>
      <c r="CW43" s="268"/>
      <c r="CX43" s="268"/>
      <c r="CY43" s="232"/>
      <c r="DA43" s="210"/>
      <c r="DB43" s="267"/>
      <c r="DC43" s="267"/>
      <c r="DD43" s="204"/>
      <c r="DE43" s="267"/>
      <c r="DF43" s="267"/>
      <c r="DG43" s="210"/>
      <c r="DH43" s="268"/>
      <c r="DI43" s="268"/>
      <c r="DL43" s="269"/>
      <c r="DM43" s="210"/>
      <c r="DN43" s="268"/>
      <c r="DO43" s="268"/>
      <c r="DQ43" s="268"/>
      <c r="DR43" s="268"/>
      <c r="DS43" s="232"/>
      <c r="DU43" s="210"/>
      <c r="DV43" s="267"/>
      <c r="DW43" s="267"/>
      <c r="DX43" s="204"/>
      <c r="DY43" s="267"/>
      <c r="DZ43" s="267"/>
      <c r="EA43" s="210"/>
      <c r="EC43" s="270"/>
      <c r="EF43" s="269"/>
      <c r="EG43" s="210"/>
      <c r="EH43" s="268"/>
      <c r="EI43" s="268"/>
      <c r="EK43" s="268"/>
      <c r="EL43" s="268"/>
      <c r="EM43" s="232"/>
      <c r="EO43" s="210"/>
      <c r="EP43" s="267"/>
      <c r="EQ43" s="267"/>
      <c r="ER43" s="204"/>
      <c r="ES43" s="267"/>
      <c r="ET43" s="267"/>
      <c r="EU43" s="210"/>
      <c r="EV43" s="268"/>
      <c r="EW43" s="268"/>
      <c r="EZ43" s="269"/>
      <c r="FA43" s="210"/>
      <c r="FB43" s="268"/>
      <c r="FC43" s="268"/>
      <c r="FE43" s="268"/>
      <c r="FF43" s="268"/>
      <c r="FG43" s="232"/>
      <c r="FI43" s="210"/>
      <c r="FJ43" s="267"/>
      <c r="FK43" s="267"/>
      <c r="FL43" s="204"/>
      <c r="FM43" s="267"/>
      <c r="FN43" s="267"/>
      <c r="FO43" s="210"/>
      <c r="FP43" s="268"/>
      <c r="FQ43" s="268"/>
      <c r="FT43" s="269"/>
      <c r="FU43" s="210"/>
      <c r="FV43" s="268"/>
      <c r="FW43" s="268"/>
      <c r="FY43" s="268"/>
      <c r="FZ43" s="268"/>
      <c r="GA43" s="205"/>
      <c r="GB43" s="273"/>
      <c r="GC43" s="273"/>
      <c r="GD43" s="274"/>
      <c r="GE43" s="210"/>
      <c r="GF43" s="210"/>
      <c r="GG43" s="267"/>
      <c r="GH43" s="210"/>
      <c r="GI43" s="253"/>
      <c r="GJ43" s="204"/>
      <c r="GK43" s="204"/>
      <c r="GL43" s="204"/>
      <c r="GM43" s="204"/>
      <c r="GN43" s="254"/>
      <c r="GO43" s="204"/>
      <c r="GP43" s="204"/>
      <c r="GQ43" s="204"/>
      <c r="GR43" s="204"/>
      <c r="GS43" s="204"/>
      <c r="GT43" s="204"/>
      <c r="GU43" s="205"/>
      <c r="GV43" s="273"/>
      <c r="GW43" s="273"/>
      <c r="GX43" s="274"/>
      <c r="GY43" s="210"/>
      <c r="GZ43" s="210"/>
      <c r="HA43" s="267"/>
      <c r="HB43" s="210"/>
      <c r="HC43" s="253"/>
      <c r="HD43" s="204"/>
      <c r="HE43" s="204"/>
      <c r="HF43" s="204"/>
      <c r="HG43" s="204"/>
      <c r="HH43" s="254"/>
      <c r="HI43" s="204"/>
      <c r="HJ43" s="204"/>
      <c r="HK43" s="204"/>
      <c r="HL43" s="204"/>
      <c r="HM43" s="204"/>
      <c r="HN43" s="204"/>
      <c r="HO43" s="205"/>
      <c r="HP43" s="273"/>
      <c r="HQ43" s="273"/>
      <c r="HR43" s="274"/>
      <c r="HS43" s="210"/>
      <c r="HT43" s="210"/>
      <c r="HU43" s="267"/>
      <c r="HV43" s="210"/>
      <c r="HW43" s="253"/>
      <c r="HX43" s="204"/>
      <c r="HY43" s="204"/>
      <c r="HZ43" s="204"/>
      <c r="IA43" s="204"/>
      <c r="IB43" s="254"/>
      <c r="IC43" s="204"/>
      <c r="ID43" s="204"/>
      <c r="IE43" s="204"/>
      <c r="IF43" s="204"/>
      <c r="IG43" s="204"/>
      <c r="IH43" s="204"/>
      <c r="II43" s="205"/>
      <c r="IJ43" s="273"/>
      <c r="IK43" s="273"/>
      <c r="IL43" s="274"/>
      <c r="IM43" s="210"/>
      <c r="IN43" s="210"/>
      <c r="IO43" s="267"/>
      <c r="IP43" s="210"/>
      <c r="IQ43" s="253"/>
      <c r="IR43" s="204"/>
      <c r="IS43" s="204"/>
      <c r="IT43" s="204"/>
      <c r="IU43" s="204"/>
      <c r="IV43" s="254"/>
      <c r="IW43" s="204"/>
      <c r="IX43" s="204"/>
      <c r="IY43" s="204"/>
      <c r="IZ43" s="204"/>
      <c r="JA43" s="204"/>
      <c r="JB43" s="204"/>
    </row>
    <row r="44" spans="2:262" s="230" customFormat="1" ht="13.5" customHeight="1" x14ac:dyDescent="0.2">
      <c r="B44" s="204"/>
      <c r="C44" s="232"/>
      <c r="E44" s="210"/>
      <c r="F44" s="267"/>
      <c r="G44" s="268"/>
      <c r="H44" s="204"/>
      <c r="I44" s="267"/>
      <c r="J44" s="268"/>
      <c r="K44" s="210"/>
      <c r="L44" s="268"/>
      <c r="M44" s="268"/>
      <c r="P44" s="269"/>
      <c r="Q44" s="210"/>
      <c r="R44" s="268"/>
      <c r="S44" s="268"/>
      <c r="U44" s="268"/>
      <c r="V44" s="268"/>
      <c r="W44" s="232"/>
      <c r="Y44" s="210"/>
      <c r="Z44" s="267"/>
      <c r="AA44" s="267"/>
      <c r="AB44" s="204"/>
      <c r="AC44" s="267"/>
      <c r="AD44" s="267"/>
      <c r="AE44" s="210"/>
      <c r="AF44" s="268"/>
      <c r="AG44" s="268"/>
      <c r="AJ44" s="269"/>
      <c r="AK44" s="210"/>
      <c r="AM44" s="268"/>
      <c r="AO44" s="268"/>
      <c r="AP44" s="268"/>
      <c r="AQ44" s="232"/>
      <c r="AS44" s="210"/>
      <c r="AT44" s="267"/>
      <c r="AU44" s="267"/>
      <c r="AV44" s="204"/>
      <c r="AW44" s="267"/>
      <c r="AX44" s="267"/>
      <c r="AY44" s="210"/>
      <c r="AZ44" s="268"/>
      <c r="BA44" s="268"/>
      <c r="BD44" s="269"/>
      <c r="BE44" s="210"/>
      <c r="BF44" s="268"/>
      <c r="BG44" s="268"/>
      <c r="BI44" s="268"/>
      <c r="BJ44" s="268"/>
      <c r="BK44" s="232"/>
      <c r="BM44" s="210"/>
      <c r="BN44" s="267"/>
      <c r="BO44" s="267"/>
      <c r="BP44" s="204"/>
      <c r="BQ44" s="267"/>
      <c r="BR44" s="267"/>
      <c r="BS44" s="210"/>
      <c r="BT44" s="268"/>
      <c r="BU44" s="268"/>
      <c r="BX44" s="269"/>
      <c r="BY44" s="210"/>
      <c r="BZ44" s="268"/>
      <c r="CA44" s="268"/>
      <c r="CC44" s="268"/>
      <c r="CD44" s="268"/>
      <c r="CE44" s="210"/>
      <c r="CG44" s="210"/>
      <c r="CH44" s="267"/>
      <c r="CI44" s="267"/>
      <c r="CJ44" s="204"/>
      <c r="CK44" s="267"/>
      <c r="CL44" s="267"/>
      <c r="CM44" s="210"/>
      <c r="CN44" s="268"/>
      <c r="CO44" s="268"/>
      <c r="CR44" s="269"/>
      <c r="CS44" s="210"/>
      <c r="CT44" s="268"/>
      <c r="CU44" s="268"/>
      <c r="CW44" s="268"/>
      <c r="CX44" s="268"/>
      <c r="CY44" s="232"/>
      <c r="DA44" s="210"/>
      <c r="DB44" s="267"/>
      <c r="DC44" s="267"/>
      <c r="DD44" s="204"/>
      <c r="DE44" s="267"/>
      <c r="DF44" s="267"/>
      <c r="DG44" s="210"/>
      <c r="DH44" s="268"/>
      <c r="DI44" s="268"/>
      <c r="DL44" s="269"/>
      <c r="DM44" s="210"/>
      <c r="DN44" s="268"/>
      <c r="DO44" s="268"/>
      <c r="DQ44" s="268"/>
      <c r="DR44" s="268"/>
      <c r="DS44" s="232"/>
      <c r="DU44" s="210"/>
      <c r="DV44" s="267"/>
      <c r="DW44" s="267"/>
      <c r="DX44" s="204"/>
      <c r="DY44" s="267"/>
      <c r="DZ44" s="267"/>
      <c r="EA44" s="210"/>
      <c r="EC44" s="270"/>
      <c r="EF44" s="269"/>
      <c r="EG44" s="210"/>
      <c r="EH44" s="268"/>
      <c r="EI44" s="268"/>
      <c r="EK44" s="268"/>
      <c r="EL44" s="268"/>
      <c r="EM44" s="232"/>
      <c r="EO44" s="210"/>
      <c r="EP44" s="267"/>
      <c r="EQ44" s="267"/>
      <c r="ER44" s="204"/>
      <c r="ES44" s="267"/>
      <c r="ET44" s="267"/>
      <c r="EU44" s="210"/>
      <c r="EV44" s="268"/>
      <c r="EW44" s="268"/>
      <c r="EZ44" s="269"/>
      <c r="FA44" s="210"/>
      <c r="FB44" s="268"/>
      <c r="FC44" s="268"/>
      <c r="FE44" s="268"/>
      <c r="FF44" s="268"/>
      <c r="FG44" s="232"/>
      <c r="FI44" s="210"/>
      <c r="FJ44" s="267"/>
      <c r="FK44" s="267"/>
      <c r="FL44" s="204"/>
      <c r="FM44" s="267"/>
      <c r="FN44" s="267"/>
      <c r="FO44" s="210"/>
      <c r="FP44" s="268"/>
      <c r="FQ44" s="268"/>
      <c r="FT44" s="269"/>
      <c r="FU44" s="210"/>
      <c r="FV44" s="268"/>
      <c r="FW44" s="268"/>
      <c r="FY44" s="268"/>
      <c r="FZ44" s="268"/>
      <c r="GA44" s="205"/>
      <c r="GB44" s="273"/>
      <c r="GC44" s="273"/>
      <c r="GD44" s="274"/>
      <c r="GE44" s="204"/>
      <c r="GF44" s="275"/>
      <c r="GG44" s="274"/>
      <c r="GH44" s="204"/>
      <c r="GI44" s="253"/>
      <c r="GJ44" s="204"/>
      <c r="GK44" s="204"/>
      <c r="GL44" s="204"/>
      <c r="GM44" s="204"/>
      <c r="GN44" s="254"/>
      <c r="GO44" s="204"/>
      <c r="GP44" s="204"/>
      <c r="GQ44" s="204"/>
      <c r="GR44" s="204"/>
      <c r="GS44" s="204"/>
      <c r="GT44" s="204"/>
      <c r="GU44" s="205"/>
      <c r="GV44" s="273"/>
      <c r="GW44" s="273"/>
      <c r="GX44" s="274"/>
      <c r="GY44" s="204"/>
      <c r="GZ44" s="275"/>
      <c r="HA44" s="274"/>
      <c r="HB44" s="204"/>
      <c r="HC44" s="253"/>
      <c r="HD44" s="204"/>
      <c r="HE44" s="204"/>
      <c r="HF44" s="204"/>
      <c r="HG44" s="204"/>
      <c r="HH44" s="254"/>
      <c r="HI44" s="204"/>
      <c r="HJ44" s="204"/>
      <c r="HK44" s="204"/>
      <c r="HL44" s="204"/>
      <c r="HM44" s="204"/>
      <c r="HN44" s="204"/>
      <c r="HO44" s="205"/>
      <c r="HP44" s="273"/>
      <c r="HQ44" s="273"/>
      <c r="HR44" s="274"/>
      <c r="HS44" s="204"/>
      <c r="HT44" s="275"/>
      <c r="HU44" s="274"/>
      <c r="HV44" s="204"/>
      <c r="HW44" s="253"/>
      <c r="HX44" s="204"/>
      <c r="HY44" s="204"/>
      <c r="HZ44" s="204"/>
      <c r="IA44" s="204"/>
      <c r="IB44" s="254"/>
      <c r="IC44" s="204"/>
      <c r="ID44" s="204"/>
      <c r="IE44" s="204"/>
      <c r="IF44" s="204"/>
      <c r="IG44" s="204"/>
      <c r="IH44" s="204"/>
      <c r="II44" s="205"/>
      <c r="IJ44" s="273"/>
      <c r="IK44" s="273"/>
      <c r="IL44" s="274"/>
      <c r="IM44" s="204"/>
      <c r="IN44" s="275"/>
      <c r="IO44" s="274"/>
      <c r="IP44" s="204"/>
      <c r="IQ44" s="253"/>
      <c r="IR44" s="204"/>
      <c r="IS44" s="204"/>
      <c r="IT44" s="204"/>
      <c r="IU44" s="204"/>
      <c r="IV44" s="254"/>
      <c r="IW44" s="204"/>
      <c r="IX44" s="204"/>
      <c r="IY44" s="204"/>
      <c r="IZ44" s="204"/>
      <c r="JA44" s="204"/>
      <c r="JB44" s="204"/>
    </row>
    <row r="45" spans="2:262" s="230" customFormat="1" ht="13.5" customHeight="1" x14ac:dyDescent="0.2">
      <c r="B45" s="204"/>
      <c r="C45" s="232"/>
      <c r="E45" s="210"/>
      <c r="F45" s="267"/>
      <c r="G45" s="268"/>
      <c r="H45" s="204"/>
      <c r="I45" s="267"/>
      <c r="J45" s="268"/>
      <c r="K45" s="210"/>
      <c r="L45" s="268"/>
      <c r="M45" s="268"/>
      <c r="P45" s="269"/>
      <c r="Q45" s="210"/>
      <c r="R45" s="268"/>
      <c r="S45" s="268"/>
      <c r="U45" s="268"/>
      <c r="V45" s="268"/>
      <c r="W45" s="232"/>
      <c r="Y45" s="210"/>
      <c r="Z45" s="267"/>
      <c r="AA45" s="267"/>
      <c r="AB45" s="204"/>
      <c r="AC45" s="267"/>
      <c r="AD45" s="267"/>
      <c r="AE45" s="210"/>
      <c r="AF45" s="268"/>
      <c r="AG45" s="268"/>
      <c r="AJ45" s="269"/>
      <c r="AK45" s="210"/>
      <c r="AM45" s="268"/>
      <c r="AO45" s="268"/>
      <c r="AP45" s="268"/>
      <c r="AQ45" s="232"/>
      <c r="AS45" s="210"/>
      <c r="AT45" s="267"/>
      <c r="AU45" s="267"/>
      <c r="AV45" s="204"/>
      <c r="AW45" s="267"/>
      <c r="AX45" s="267"/>
      <c r="AY45" s="210"/>
      <c r="AZ45" s="268"/>
      <c r="BA45" s="268"/>
      <c r="BD45" s="269"/>
      <c r="BE45" s="210"/>
      <c r="BF45" s="268"/>
      <c r="BG45" s="268"/>
      <c r="BI45" s="268"/>
      <c r="BJ45" s="268"/>
      <c r="BK45" s="232"/>
      <c r="BM45" s="210"/>
      <c r="BN45" s="267"/>
      <c r="BO45" s="267"/>
      <c r="BP45" s="204"/>
      <c r="BQ45" s="267"/>
      <c r="BR45" s="267"/>
      <c r="BS45" s="210"/>
      <c r="BT45" s="268"/>
      <c r="BU45" s="268"/>
      <c r="BX45" s="269"/>
      <c r="BY45" s="210"/>
      <c r="BZ45" s="268"/>
      <c r="CA45" s="268"/>
      <c r="CC45" s="268"/>
      <c r="CD45" s="268"/>
      <c r="CE45" s="210"/>
      <c r="CG45" s="210"/>
      <c r="CH45" s="267"/>
      <c r="CI45" s="267"/>
      <c r="CJ45" s="204"/>
      <c r="CK45" s="267"/>
      <c r="CL45" s="267"/>
      <c r="CM45" s="210"/>
      <c r="CN45" s="268"/>
      <c r="CO45" s="268"/>
      <c r="CR45" s="269"/>
      <c r="CS45" s="210"/>
      <c r="CT45" s="268"/>
      <c r="CU45" s="268"/>
      <c r="CW45" s="268"/>
      <c r="CX45" s="268"/>
      <c r="CY45" s="232"/>
      <c r="DA45" s="210"/>
      <c r="DB45" s="267"/>
      <c r="DC45" s="267"/>
      <c r="DD45" s="204"/>
      <c r="DE45" s="267"/>
      <c r="DF45" s="267"/>
      <c r="DG45" s="210"/>
      <c r="DH45" s="268"/>
      <c r="DI45" s="268"/>
      <c r="DL45" s="269"/>
      <c r="DM45" s="210"/>
      <c r="DN45" s="268"/>
      <c r="DO45" s="268"/>
      <c r="DQ45" s="268"/>
      <c r="DR45" s="268"/>
      <c r="DS45" s="232"/>
      <c r="DU45" s="210"/>
      <c r="DV45" s="267"/>
      <c r="DW45" s="267"/>
      <c r="DX45" s="204"/>
      <c r="DY45" s="267"/>
      <c r="DZ45" s="267"/>
      <c r="EA45" s="210"/>
      <c r="EC45" s="270"/>
      <c r="EF45" s="269"/>
      <c r="EG45" s="210"/>
      <c r="EH45" s="268"/>
      <c r="EI45" s="268"/>
      <c r="EK45" s="268"/>
      <c r="EL45" s="268"/>
      <c r="EM45" s="232"/>
      <c r="EO45" s="210"/>
      <c r="EP45" s="267"/>
      <c r="EQ45" s="267"/>
      <c r="ER45" s="204"/>
      <c r="ES45" s="267"/>
      <c r="ET45" s="267"/>
      <c r="EU45" s="210"/>
      <c r="EV45" s="268"/>
      <c r="EW45" s="268"/>
      <c r="EZ45" s="269"/>
      <c r="FA45" s="210"/>
      <c r="FB45" s="268"/>
      <c r="FC45" s="268"/>
      <c r="FE45" s="268"/>
      <c r="FF45" s="268"/>
      <c r="FG45" s="232"/>
      <c r="FI45" s="210"/>
      <c r="FJ45" s="267"/>
      <c r="FK45" s="267"/>
      <c r="FL45" s="204"/>
      <c r="FM45" s="267"/>
      <c r="FN45" s="267"/>
      <c r="FO45" s="210"/>
      <c r="FP45" s="268"/>
      <c r="FQ45" s="268"/>
      <c r="FT45" s="269"/>
      <c r="FU45" s="210"/>
      <c r="FV45" s="268"/>
      <c r="FW45" s="268"/>
      <c r="FY45" s="268"/>
      <c r="FZ45" s="268"/>
      <c r="GA45" s="205"/>
      <c r="GB45" s="273"/>
      <c r="GC45" s="273"/>
      <c r="GD45" s="274"/>
      <c r="GE45" s="204"/>
      <c r="GF45" s="275"/>
      <c r="GG45" s="274"/>
      <c r="GH45" s="204"/>
      <c r="GI45" s="253"/>
      <c r="GJ45" s="204"/>
      <c r="GK45" s="204"/>
      <c r="GL45" s="204"/>
      <c r="GM45" s="204"/>
      <c r="GN45" s="254"/>
      <c r="GO45" s="204"/>
      <c r="GP45" s="204"/>
      <c r="GQ45" s="204"/>
      <c r="GR45" s="204"/>
      <c r="GS45" s="204"/>
      <c r="GT45" s="204"/>
      <c r="GU45" s="205"/>
      <c r="GV45" s="273"/>
      <c r="GW45" s="273"/>
      <c r="GX45" s="274"/>
      <c r="GY45" s="204"/>
      <c r="GZ45" s="275"/>
      <c r="HA45" s="274"/>
      <c r="HB45" s="204"/>
      <c r="HC45" s="253"/>
      <c r="HD45" s="204"/>
      <c r="HE45" s="204"/>
      <c r="HF45" s="204"/>
      <c r="HG45" s="204"/>
      <c r="HH45" s="254"/>
      <c r="HI45" s="204"/>
      <c r="HJ45" s="204"/>
      <c r="HK45" s="204"/>
      <c r="HL45" s="204"/>
      <c r="HM45" s="204"/>
      <c r="HN45" s="204"/>
      <c r="HO45" s="205"/>
      <c r="HP45" s="273"/>
      <c r="HQ45" s="273"/>
      <c r="HR45" s="274"/>
      <c r="HS45" s="204"/>
      <c r="HT45" s="275"/>
      <c r="HU45" s="274"/>
      <c r="HV45" s="204"/>
      <c r="HW45" s="253"/>
      <c r="HX45" s="204"/>
      <c r="HY45" s="204"/>
      <c r="HZ45" s="204"/>
      <c r="IA45" s="204"/>
      <c r="IB45" s="254"/>
      <c r="IC45" s="204"/>
      <c r="ID45" s="204"/>
      <c r="IE45" s="204"/>
      <c r="IF45" s="204"/>
      <c r="IG45" s="204"/>
      <c r="IH45" s="204"/>
      <c r="II45" s="205"/>
      <c r="IJ45" s="273"/>
      <c r="IK45" s="273"/>
      <c r="IL45" s="274"/>
      <c r="IM45" s="204"/>
      <c r="IN45" s="275"/>
      <c r="IO45" s="274"/>
      <c r="IP45" s="204"/>
      <c r="IQ45" s="253"/>
      <c r="IR45" s="204"/>
      <c r="IS45" s="204"/>
      <c r="IT45" s="204"/>
      <c r="IU45" s="204"/>
      <c r="IV45" s="254"/>
      <c r="IW45" s="204"/>
      <c r="IX45" s="204"/>
      <c r="IY45" s="204"/>
      <c r="IZ45" s="204"/>
      <c r="JA45" s="204"/>
      <c r="JB45" s="204"/>
    </row>
    <row r="46" spans="2:262" s="230" customFormat="1" ht="13.5" customHeight="1" x14ac:dyDescent="0.2">
      <c r="B46" s="204"/>
      <c r="C46" s="232"/>
      <c r="E46" s="210"/>
      <c r="F46" s="267"/>
      <c r="G46" s="268"/>
      <c r="H46" s="204"/>
      <c r="I46" s="267"/>
      <c r="J46" s="268"/>
      <c r="K46" s="210"/>
      <c r="L46" s="268"/>
      <c r="M46" s="268"/>
      <c r="P46" s="269"/>
      <c r="Q46" s="210"/>
      <c r="R46" s="268"/>
      <c r="S46" s="268"/>
      <c r="U46" s="268"/>
      <c r="V46" s="268"/>
      <c r="W46" s="232"/>
      <c r="Y46" s="210"/>
      <c r="Z46" s="267"/>
      <c r="AA46" s="267"/>
      <c r="AB46" s="204"/>
      <c r="AC46" s="267"/>
      <c r="AD46" s="267"/>
      <c r="AE46" s="210"/>
      <c r="AF46" s="268"/>
      <c r="AG46" s="268"/>
      <c r="AJ46" s="269"/>
      <c r="AK46" s="210"/>
      <c r="AM46" s="268"/>
      <c r="AO46" s="268"/>
      <c r="AP46" s="268"/>
      <c r="AQ46" s="232"/>
      <c r="AS46" s="210"/>
      <c r="AT46" s="267"/>
      <c r="AU46" s="267"/>
      <c r="AV46" s="204"/>
      <c r="AW46" s="267"/>
      <c r="AX46" s="267"/>
      <c r="AY46" s="210"/>
      <c r="AZ46" s="268"/>
      <c r="BA46" s="268"/>
      <c r="BD46" s="269"/>
      <c r="BE46" s="210"/>
      <c r="BF46" s="268"/>
      <c r="BG46" s="268"/>
      <c r="BI46" s="268"/>
      <c r="BJ46" s="268"/>
      <c r="BK46" s="232"/>
      <c r="BM46" s="210"/>
      <c r="BN46" s="267"/>
      <c r="BO46" s="267"/>
      <c r="BP46" s="204"/>
      <c r="BQ46" s="267"/>
      <c r="BR46" s="267"/>
      <c r="BS46" s="210"/>
      <c r="BT46" s="268"/>
      <c r="BU46" s="268"/>
      <c r="BX46" s="269"/>
      <c r="BY46" s="210"/>
      <c r="BZ46" s="268"/>
      <c r="CA46" s="268"/>
      <c r="CC46" s="268"/>
      <c r="CD46" s="268"/>
      <c r="CE46" s="210"/>
      <c r="CG46" s="210"/>
      <c r="CH46" s="267"/>
      <c r="CI46" s="267"/>
      <c r="CJ46" s="204"/>
      <c r="CK46" s="267"/>
      <c r="CL46" s="267"/>
      <c r="CM46" s="210"/>
      <c r="CN46" s="268"/>
      <c r="CO46" s="268"/>
      <c r="CR46" s="269"/>
      <c r="CS46" s="210"/>
      <c r="CT46" s="268"/>
      <c r="CU46" s="268"/>
      <c r="CW46" s="268"/>
      <c r="CX46" s="268"/>
      <c r="CY46" s="232"/>
      <c r="DA46" s="210"/>
      <c r="DB46" s="267"/>
      <c r="DC46" s="267"/>
      <c r="DD46" s="204"/>
      <c r="DE46" s="267"/>
      <c r="DF46" s="267"/>
      <c r="DG46" s="210"/>
      <c r="DH46" s="268"/>
      <c r="DI46" s="268"/>
      <c r="DL46" s="269"/>
      <c r="DM46" s="210"/>
      <c r="DN46" s="268"/>
      <c r="DO46" s="268"/>
      <c r="DQ46" s="268"/>
      <c r="DR46" s="268"/>
      <c r="DS46" s="232"/>
      <c r="DU46" s="210"/>
      <c r="DV46" s="267"/>
      <c r="DW46" s="267"/>
      <c r="DX46" s="204"/>
      <c r="DY46" s="267"/>
      <c r="DZ46" s="267"/>
      <c r="EA46" s="210"/>
      <c r="EC46" s="270"/>
      <c r="EF46" s="269"/>
      <c r="EG46" s="210"/>
      <c r="EH46" s="268"/>
      <c r="EI46" s="268"/>
      <c r="EK46" s="268"/>
      <c r="EL46" s="268"/>
      <c r="EM46" s="232"/>
      <c r="EO46" s="210"/>
      <c r="EP46" s="267"/>
      <c r="EQ46" s="267"/>
      <c r="ER46" s="204"/>
      <c r="ES46" s="267"/>
      <c r="ET46" s="267"/>
      <c r="EU46" s="210"/>
      <c r="EV46" s="268"/>
      <c r="EW46" s="268"/>
      <c r="EZ46" s="269"/>
      <c r="FA46" s="210"/>
      <c r="FB46" s="268"/>
      <c r="FC46" s="268"/>
      <c r="FE46" s="268"/>
      <c r="FF46" s="268"/>
      <c r="FG46" s="232"/>
      <c r="FI46" s="210"/>
      <c r="FJ46" s="267"/>
      <c r="FK46" s="267"/>
      <c r="FL46" s="204"/>
      <c r="FM46" s="267"/>
      <c r="FN46" s="267"/>
      <c r="FO46" s="210"/>
      <c r="FP46" s="268"/>
      <c r="FQ46" s="268"/>
      <c r="FT46" s="269"/>
      <c r="FU46" s="210"/>
      <c r="FV46" s="268"/>
      <c r="FW46" s="268"/>
      <c r="FY46" s="268"/>
      <c r="FZ46" s="268"/>
      <c r="GA46" s="205"/>
      <c r="GB46" s="273"/>
      <c r="GC46" s="273"/>
      <c r="GD46" s="274"/>
      <c r="GE46" s="204"/>
      <c r="GF46" s="275"/>
      <c r="GG46" s="274"/>
      <c r="GH46" s="204"/>
      <c r="GI46" s="253"/>
      <c r="GJ46" s="204"/>
      <c r="GK46" s="204"/>
      <c r="GL46" s="204"/>
      <c r="GM46" s="204"/>
      <c r="GN46" s="254"/>
      <c r="GO46" s="204"/>
      <c r="GP46" s="204"/>
      <c r="GQ46" s="204"/>
      <c r="GR46" s="204"/>
      <c r="GS46" s="204"/>
      <c r="GT46" s="204"/>
      <c r="GU46" s="205"/>
      <c r="GV46" s="273"/>
      <c r="GW46" s="273"/>
      <c r="GX46" s="274"/>
      <c r="GY46" s="204"/>
      <c r="GZ46" s="275"/>
      <c r="HA46" s="274"/>
      <c r="HB46" s="204"/>
      <c r="HC46" s="253"/>
      <c r="HD46" s="204"/>
      <c r="HE46" s="204"/>
      <c r="HF46" s="204"/>
      <c r="HG46" s="204"/>
      <c r="HH46" s="254"/>
      <c r="HI46" s="204"/>
      <c r="HJ46" s="204"/>
      <c r="HK46" s="204"/>
      <c r="HL46" s="204"/>
      <c r="HM46" s="204"/>
      <c r="HN46" s="204"/>
      <c r="HO46" s="205"/>
      <c r="HP46" s="273"/>
      <c r="HQ46" s="273"/>
      <c r="HR46" s="274"/>
      <c r="HS46" s="204"/>
      <c r="HT46" s="275"/>
      <c r="HU46" s="274"/>
      <c r="HV46" s="204"/>
      <c r="HW46" s="253"/>
      <c r="HX46" s="204"/>
      <c r="HY46" s="204"/>
      <c r="HZ46" s="204"/>
      <c r="IA46" s="204"/>
      <c r="IB46" s="254"/>
      <c r="IC46" s="204"/>
      <c r="ID46" s="204"/>
      <c r="IE46" s="204"/>
      <c r="IF46" s="204"/>
      <c r="IG46" s="204"/>
      <c r="IH46" s="204"/>
      <c r="II46" s="205"/>
      <c r="IJ46" s="273"/>
      <c r="IK46" s="273"/>
      <c r="IL46" s="274"/>
      <c r="IM46" s="204"/>
      <c r="IN46" s="275"/>
      <c r="IO46" s="274"/>
      <c r="IP46" s="204"/>
      <c r="IQ46" s="253"/>
      <c r="IR46" s="204"/>
      <c r="IS46" s="204"/>
      <c r="IT46" s="204"/>
      <c r="IU46" s="204"/>
      <c r="IV46" s="254"/>
      <c r="IW46" s="204"/>
      <c r="IX46" s="204"/>
      <c r="IY46" s="204"/>
      <c r="IZ46" s="204"/>
      <c r="JA46" s="204"/>
      <c r="JB46" s="204"/>
    </row>
    <row r="47" spans="2:262" s="230" customFormat="1" ht="13.5" customHeight="1" x14ac:dyDescent="0.2">
      <c r="B47" s="204"/>
      <c r="C47" s="232"/>
      <c r="E47" s="210"/>
      <c r="F47" s="267"/>
      <c r="G47" s="268"/>
      <c r="H47" s="204"/>
      <c r="I47" s="267"/>
      <c r="J47" s="268"/>
      <c r="K47" s="210"/>
      <c r="L47" s="268"/>
      <c r="M47" s="268"/>
      <c r="P47" s="269"/>
      <c r="Q47" s="210"/>
      <c r="R47" s="268"/>
      <c r="S47" s="268"/>
      <c r="U47" s="268"/>
      <c r="V47" s="268"/>
      <c r="W47" s="232"/>
      <c r="Y47" s="210"/>
      <c r="Z47" s="267"/>
      <c r="AA47" s="267"/>
      <c r="AB47" s="204"/>
      <c r="AC47" s="267"/>
      <c r="AD47" s="267"/>
      <c r="AE47" s="210"/>
      <c r="AF47" s="268"/>
      <c r="AG47" s="268"/>
      <c r="AJ47" s="269"/>
      <c r="AK47" s="210"/>
      <c r="AM47" s="268"/>
      <c r="AO47" s="268"/>
      <c r="AP47" s="268"/>
      <c r="AQ47" s="232"/>
      <c r="AS47" s="210"/>
      <c r="AT47" s="267"/>
      <c r="AU47" s="267"/>
      <c r="AV47" s="204"/>
      <c r="AW47" s="267"/>
      <c r="AX47" s="267"/>
      <c r="AY47" s="210"/>
      <c r="AZ47" s="268"/>
      <c r="BA47" s="268"/>
      <c r="BD47" s="269"/>
      <c r="BE47" s="210"/>
      <c r="BF47" s="268"/>
      <c r="BG47" s="268"/>
      <c r="BI47" s="268"/>
      <c r="BJ47" s="268"/>
      <c r="BK47" s="232"/>
      <c r="BM47" s="210"/>
      <c r="BN47" s="267"/>
      <c r="BO47" s="267"/>
      <c r="BP47" s="204"/>
      <c r="BQ47" s="267"/>
      <c r="BR47" s="267"/>
      <c r="BS47" s="210"/>
      <c r="BT47" s="268"/>
      <c r="BU47" s="268"/>
      <c r="BX47" s="269"/>
      <c r="BY47" s="210"/>
      <c r="BZ47" s="268"/>
      <c r="CA47" s="268"/>
      <c r="CC47" s="268"/>
      <c r="CD47" s="268"/>
      <c r="CE47" s="210"/>
      <c r="CG47" s="210"/>
      <c r="CH47" s="267"/>
      <c r="CI47" s="267"/>
      <c r="CJ47" s="204"/>
      <c r="CK47" s="267"/>
      <c r="CL47" s="267"/>
      <c r="CM47" s="210"/>
      <c r="CN47" s="268"/>
      <c r="CO47" s="268"/>
      <c r="CR47" s="269"/>
      <c r="CS47" s="210"/>
      <c r="CT47" s="268"/>
      <c r="CU47" s="268"/>
      <c r="CW47" s="268"/>
      <c r="CX47" s="268"/>
      <c r="CY47" s="232"/>
      <c r="DA47" s="210"/>
      <c r="DB47" s="267"/>
      <c r="DC47" s="267"/>
      <c r="DD47" s="204"/>
      <c r="DE47" s="267"/>
      <c r="DF47" s="267"/>
      <c r="DG47" s="210"/>
      <c r="DH47" s="268"/>
      <c r="DI47" s="268"/>
      <c r="DL47" s="269"/>
      <c r="DM47" s="210"/>
      <c r="DN47" s="268"/>
      <c r="DO47" s="268"/>
      <c r="DQ47" s="268"/>
      <c r="DR47" s="268"/>
      <c r="DS47" s="232"/>
      <c r="DU47" s="210"/>
      <c r="DV47" s="267"/>
      <c r="DW47" s="267"/>
      <c r="DX47" s="204"/>
      <c r="DY47" s="267"/>
      <c r="DZ47" s="267"/>
      <c r="EA47" s="210"/>
      <c r="EC47" s="270"/>
      <c r="EF47" s="269"/>
      <c r="EG47" s="210"/>
      <c r="EH47" s="268"/>
      <c r="EI47" s="268"/>
      <c r="EK47" s="268"/>
      <c r="EL47" s="268"/>
      <c r="EM47" s="232"/>
      <c r="EO47" s="210"/>
      <c r="EP47" s="267"/>
      <c r="EQ47" s="267"/>
      <c r="ER47" s="204"/>
      <c r="ES47" s="267"/>
      <c r="ET47" s="267"/>
      <c r="EU47" s="210"/>
      <c r="EV47" s="268"/>
      <c r="EW47" s="268"/>
      <c r="EZ47" s="269"/>
      <c r="FA47" s="210"/>
      <c r="FB47" s="268"/>
      <c r="FC47" s="268"/>
      <c r="FE47" s="268"/>
      <c r="FF47" s="268"/>
      <c r="FG47" s="232"/>
      <c r="FI47" s="210"/>
      <c r="FJ47" s="267"/>
      <c r="FK47" s="267"/>
      <c r="FL47" s="204"/>
      <c r="FM47" s="267"/>
      <c r="FN47" s="267"/>
      <c r="FO47" s="210"/>
      <c r="FP47" s="268"/>
      <c r="FQ47" s="268"/>
      <c r="FT47" s="269"/>
      <c r="FU47" s="210"/>
      <c r="FV47" s="268"/>
      <c r="FW47" s="268"/>
      <c r="FY47" s="268"/>
      <c r="FZ47" s="268"/>
      <c r="GA47" s="205"/>
      <c r="GB47" s="273"/>
      <c r="GC47" s="273"/>
      <c r="GD47" s="274"/>
      <c r="GE47" s="204"/>
      <c r="GF47" s="275"/>
      <c r="GG47" s="274"/>
      <c r="GH47" s="204"/>
      <c r="GI47" s="253"/>
      <c r="GJ47" s="204"/>
      <c r="GK47" s="204"/>
      <c r="GL47" s="204"/>
      <c r="GM47" s="204"/>
      <c r="GN47" s="254"/>
      <c r="GO47" s="204"/>
      <c r="GP47" s="204"/>
      <c r="GQ47" s="204"/>
      <c r="GR47" s="204"/>
      <c r="GS47" s="204"/>
      <c r="GT47" s="204"/>
      <c r="GU47" s="205"/>
      <c r="GV47" s="273"/>
      <c r="GW47" s="273"/>
      <c r="GX47" s="274"/>
      <c r="GY47" s="204"/>
      <c r="GZ47" s="275"/>
      <c r="HA47" s="274"/>
      <c r="HB47" s="204"/>
      <c r="HC47" s="253"/>
      <c r="HD47" s="204"/>
      <c r="HE47" s="204"/>
      <c r="HF47" s="204"/>
      <c r="HG47" s="204"/>
      <c r="HH47" s="254"/>
      <c r="HI47" s="204"/>
      <c r="HJ47" s="204"/>
      <c r="HK47" s="204"/>
      <c r="HL47" s="204"/>
      <c r="HM47" s="204"/>
      <c r="HN47" s="204"/>
      <c r="HO47" s="205"/>
      <c r="HP47" s="273"/>
      <c r="HQ47" s="273"/>
      <c r="HR47" s="274"/>
      <c r="HS47" s="204"/>
      <c r="HT47" s="275"/>
      <c r="HU47" s="274"/>
      <c r="HV47" s="204"/>
      <c r="HW47" s="253"/>
      <c r="HX47" s="204"/>
      <c r="HY47" s="204"/>
      <c r="HZ47" s="204"/>
      <c r="IA47" s="204"/>
      <c r="IB47" s="254"/>
      <c r="IC47" s="204"/>
      <c r="ID47" s="204"/>
      <c r="IE47" s="204"/>
      <c r="IF47" s="204"/>
      <c r="IG47" s="204"/>
      <c r="IH47" s="204"/>
      <c r="II47" s="205"/>
      <c r="IJ47" s="273"/>
      <c r="IK47" s="273"/>
      <c r="IL47" s="274"/>
      <c r="IM47" s="204"/>
      <c r="IN47" s="275"/>
      <c r="IO47" s="274"/>
      <c r="IP47" s="204"/>
      <c r="IQ47" s="253"/>
      <c r="IR47" s="204"/>
      <c r="IS47" s="204"/>
      <c r="IT47" s="204"/>
      <c r="IU47" s="204"/>
      <c r="IV47" s="254"/>
      <c r="IW47" s="204"/>
      <c r="IX47" s="204"/>
      <c r="IY47" s="204"/>
      <c r="IZ47" s="204"/>
      <c r="JA47" s="204"/>
      <c r="JB47" s="204"/>
    </row>
    <row r="48" spans="2:262" s="230" customFormat="1" ht="13.5" customHeight="1" x14ac:dyDescent="0.2">
      <c r="B48" s="204"/>
      <c r="C48" s="232"/>
      <c r="E48" s="210"/>
      <c r="F48" s="267"/>
      <c r="G48" s="268"/>
      <c r="H48" s="204"/>
      <c r="I48" s="267"/>
      <c r="J48" s="268"/>
      <c r="K48" s="210"/>
      <c r="L48" s="268"/>
      <c r="M48" s="268"/>
      <c r="P48" s="269"/>
      <c r="Q48" s="210"/>
      <c r="R48" s="268"/>
      <c r="S48" s="268"/>
      <c r="U48" s="268"/>
      <c r="V48" s="268"/>
      <c r="W48" s="232"/>
      <c r="Y48" s="210"/>
      <c r="Z48" s="267"/>
      <c r="AA48" s="267"/>
      <c r="AB48" s="204"/>
      <c r="AC48" s="267"/>
      <c r="AD48" s="267"/>
      <c r="AE48" s="210"/>
      <c r="AF48" s="268"/>
      <c r="AG48" s="268"/>
      <c r="AJ48" s="269"/>
      <c r="AK48" s="210"/>
      <c r="AM48" s="268"/>
      <c r="AO48" s="268"/>
      <c r="AP48" s="268"/>
      <c r="AQ48" s="232"/>
      <c r="AS48" s="210"/>
      <c r="AT48" s="267"/>
      <c r="AU48" s="267"/>
      <c r="AV48" s="204"/>
      <c r="AW48" s="267"/>
      <c r="AX48" s="267"/>
      <c r="AY48" s="210"/>
      <c r="AZ48" s="268"/>
      <c r="BA48" s="268"/>
      <c r="BD48" s="269"/>
      <c r="BE48" s="210"/>
      <c r="BF48" s="268"/>
      <c r="BG48" s="268"/>
      <c r="BI48" s="268"/>
      <c r="BJ48" s="268"/>
      <c r="BK48" s="232"/>
      <c r="BM48" s="210"/>
      <c r="BN48" s="267"/>
      <c r="BO48" s="267"/>
      <c r="BP48" s="204"/>
      <c r="BQ48" s="267"/>
      <c r="BR48" s="267"/>
      <c r="BS48" s="210"/>
      <c r="BT48" s="268"/>
      <c r="BU48" s="268"/>
      <c r="BX48" s="269"/>
      <c r="BY48" s="210"/>
      <c r="BZ48" s="268"/>
      <c r="CA48" s="268"/>
      <c r="CC48" s="268"/>
      <c r="CD48" s="268"/>
      <c r="CE48" s="210"/>
      <c r="CG48" s="210"/>
      <c r="CH48" s="267"/>
      <c r="CI48" s="267"/>
      <c r="CJ48" s="204"/>
      <c r="CK48" s="267"/>
      <c r="CL48" s="267"/>
      <c r="CM48" s="210"/>
      <c r="CN48" s="268"/>
      <c r="CO48" s="268"/>
      <c r="CR48" s="269"/>
      <c r="CS48" s="210"/>
      <c r="CT48" s="268"/>
      <c r="CU48" s="268"/>
      <c r="CW48" s="268"/>
      <c r="CX48" s="268"/>
      <c r="CY48" s="232"/>
      <c r="DA48" s="210"/>
      <c r="DB48" s="267"/>
      <c r="DC48" s="267"/>
      <c r="DD48" s="204"/>
      <c r="DE48" s="267"/>
      <c r="DF48" s="267"/>
      <c r="DG48" s="210"/>
      <c r="DH48" s="268"/>
      <c r="DI48" s="268"/>
      <c r="DL48" s="269"/>
      <c r="DM48" s="210"/>
      <c r="DN48" s="268"/>
      <c r="DO48" s="268"/>
      <c r="DQ48" s="268"/>
      <c r="DR48" s="268"/>
      <c r="DS48" s="232"/>
      <c r="DU48" s="210"/>
      <c r="DV48" s="267"/>
      <c r="DW48" s="267"/>
      <c r="DX48" s="204"/>
      <c r="DY48" s="267"/>
      <c r="DZ48" s="267"/>
      <c r="EA48" s="210"/>
      <c r="EC48" s="270"/>
      <c r="EF48" s="269"/>
      <c r="EG48" s="210"/>
      <c r="EH48" s="268"/>
      <c r="EI48" s="268"/>
      <c r="EK48" s="268"/>
      <c r="EL48" s="268"/>
      <c r="EM48" s="232"/>
      <c r="EO48" s="210"/>
      <c r="EP48" s="267"/>
      <c r="EQ48" s="267"/>
      <c r="ER48" s="204"/>
      <c r="ES48" s="267"/>
      <c r="ET48" s="267"/>
      <c r="EU48" s="210"/>
      <c r="EV48" s="268"/>
      <c r="EW48" s="268"/>
      <c r="EZ48" s="269"/>
      <c r="FA48" s="210"/>
      <c r="FB48" s="268"/>
      <c r="FC48" s="268"/>
      <c r="FE48" s="268"/>
      <c r="FF48" s="268"/>
      <c r="FG48" s="232"/>
      <c r="FI48" s="210"/>
      <c r="FJ48" s="267"/>
      <c r="FK48" s="267"/>
      <c r="FL48" s="204"/>
      <c r="FM48" s="267"/>
      <c r="FN48" s="267"/>
      <c r="FO48" s="210"/>
      <c r="FP48" s="268"/>
      <c r="FQ48" s="268"/>
      <c r="FT48" s="269"/>
      <c r="FU48" s="210"/>
      <c r="FV48" s="268"/>
      <c r="FW48" s="268"/>
      <c r="FY48" s="268"/>
      <c r="FZ48" s="268"/>
      <c r="GA48" s="205"/>
      <c r="GB48" s="273"/>
      <c r="GC48" s="273"/>
      <c r="GD48" s="274"/>
      <c r="GE48" s="204"/>
      <c r="GF48" s="275"/>
      <c r="GG48" s="274"/>
      <c r="GH48" s="204"/>
      <c r="GI48" s="253"/>
      <c r="GJ48" s="204"/>
      <c r="GK48" s="204"/>
      <c r="GL48" s="204"/>
      <c r="GM48" s="204"/>
      <c r="GN48" s="254"/>
      <c r="GO48" s="204"/>
      <c r="GP48" s="204"/>
      <c r="GQ48" s="204"/>
      <c r="GR48" s="204"/>
      <c r="GS48" s="204"/>
      <c r="GT48" s="204"/>
      <c r="GU48" s="205"/>
      <c r="GV48" s="273"/>
      <c r="GW48" s="273"/>
      <c r="GX48" s="274"/>
      <c r="GY48" s="204"/>
      <c r="GZ48" s="275"/>
      <c r="HA48" s="274"/>
      <c r="HB48" s="204"/>
      <c r="HC48" s="253"/>
      <c r="HD48" s="204"/>
      <c r="HE48" s="204"/>
      <c r="HF48" s="204"/>
      <c r="HG48" s="204"/>
      <c r="HH48" s="254"/>
      <c r="HI48" s="204"/>
      <c r="HJ48" s="204"/>
      <c r="HK48" s="204"/>
      <c r="HL48" s="204"/>
      <c r="HM48" s="204"/>
      <c r="HN48" s="204"/>
      <c r="HO48" s="205"/>
      <c r="HP48" s="273"/>
      <c r="HQ48" s="273"/>
      <c r="HR48" s="274"/>
      <c r="HS48" s="204"/>
      <c r="HT48" s="275"/>
      <c r="HU48" s="274"/>
      <c r="HV48" s="204"/>
      <c r="HW48" s="253"/>
      <c r="HX48" s="204"/>
      <c r="HY48" s="204"/>
      <c r="HZ48" s="204"/>
      <c r="IA48" s="204"/>
      <c r="IB48" s="254"/>
      <c r="IC48" s="204"/>
      <c r="ID48" s="204"/>
      <c r="IE48" s="204"/>
      <c r="IF48" s="204"/>
      <c r="IG48" s="204"/>
      <c r="IH48" s="204"/>
      <c r="II48" s="205"/>
      <c r="IJ48" s="273"/>
      <c r="IK48" s="273"/>
      <c r="IL48" s="274"/>
      <c r="IM48" s="204"/>
      <c r="IN48" s="275"/>
      <c r="IO48" s="274"/>
      <c r="IP48" s="204"/>
      <c r="IQ48" s="253"/>
      <c r="IR48" s="204"/>
      <c r="IS48" s="204"/>
      <c r="IT48" s="204"/>
      <c r="IU48" s="204"/>
      <c r="IV48" s="254"/>
      <c r="IW48" s="204"/>
      <c r="IX48" s="204"/>
      <c r="IY48" s="204"/>
      <c r="IZ48" s="204"/>
      <c r="JA48" s="204"/>
      <c r="JB48" s="204"/>
    </row>
    <row r="49" spans="2:262" s="230" customFormat="1" ht="13.5" customHeight="1" x14ac:dyDescent="0.2">
      <c r="B49" s="204"/>
      <c r="C49" s="232"/>
      <c r="E49" s="210"/>
      <c r="F49" s="267"/>
      <c r="G49" s="268"/>
      <c r="H49" s="204"/>
      <c r="I49" s="267"/>
      <c r="J49" s="268"/>
      <c r="K49" s="210"/>
      <c r="L49" s="268"/>
      <c r="M49" s="268"/>
      <c r="P49" s="269"/>
      <c r="Q49" s="210"/>
      <c r="R49" s="268"/>
      <c r="S49" s="268"/>
      <c r="U49" s="268"/>
      <c r="V49" s="268"/>
      <c r="W49" s="232"/>
      <c r="Y49" s="210"/>
      <c r="Z49" s="267"/>
      <c r="AA49" s="267"/>
      <c r="AB49" s="204"/>
      <c r="AC49" s="267"/>
      <c r="AD49" s="267"/>
      <c r="AE49" s="210"/>
      <c r="AF49" s="268"/>
      <c r="AG49" s="268"/>
      <c r="AJ49" s="269"/>
      <c r="AK49" s="210"/>
      <c r="AM49" s="268"/>
      <c r="AO49" s="268"/>
      <c r="AP49" s="268"/>
      <c r="AQ49" s="232"/>
      <c r="AS49" s="210"/>
      <c r="AT49" s="267"/>
      <c r="AU49" s="267"/>
      <c r="AV49" s="204"/>
      <c r="AW49" s="267"/>
      <c r="AX49" s="267"/>
      <c r="AY49" s="210"/>
      <c r="AZ49" s="268"/>
      <c r="BA49" s="268"/>
      <c r="BD49" s="269"/>
      <c r="BE49" s="210"/>
      <c r="BF49" s="268"/>
      <c r="BG49" s="268"/>
      <c r="BI49" s="268"/>
      <c r="BJ49" s="268"/>
      <c r="BK49" s="232"/>
      <c r="BM49" s="210"/>
      <c r="BN49" s="267"/>
      <c r="BO49" s="267"/>
      <c r="BP49" s="204"/>
      <c r="BQ49" s="267"/>
      <c r="BR49" s="267"/>
      <c r="BS49" s="210"/>
      <c r="BT49" s="268"/>
      <c r="BU49" s="268"/>
      <c r="BX49" s="269"/>
      <c r="BY49" s="210"/>
      <c r="BZ49" s="268"/>
      <c r="CA49" s="268"/>
      <c r="CC49" s="268"/>
      <c r="CD49" s="268"/>
      <c r="CE49" s="210"/>
      <c r="CG49" s="210"/>
      <c r="CH49" s="267"/>
      <c r="CI49" s="267"/>
      <c r="CJ49" s="204"/>
      <c r="CK49" s="267"/>
      <c r="CL49" s="267"/>
      <c r="CM49" s="210"/>
      <c r="CN49" s="268"/>
      <c r="CO49" s="268"/>
      <c r="CR49" s="269"/>
      <c r="CS49" s="210"/>
      <c r="CT49" s="268"/>
      <c r="CU49" s="268"/>
      <c r="CW49" s="268"/>
      <c r="CX49" s="268"/>
      <c r="CY49" s="232"/>
      <c r="DA49" s="210"/>
      <c r="DB49" s="267"/>
      <c r="DC49" s="267"/>
      <c r="DD49" s="204"/>
      <c r="DE49" s="267"/>
      <c r="DF49" s="267"/>
      <c r="DG49" s="210"/>
      <c r="DH49" s="268"/>
      <c r="DI49" s="268"/>
      <c r="DL49" s="269"/>
      <c r="DM49" s="210"/>
      <c r="DN49" s="268"/>
      <c r="DO49" s="268"/>
      <c r="DQ49" s="268"/>
      <c r="DR49" s="268"/>
      <c r="DS49" s="232"/>
      <c r="DU49" s="210"/>
      <c r="DV49" s="267"/>
      <c r="DW49" s="267"/>
      <c r="DX49" s="204"/>
      <c r="DY49" s="267"/>
      <c r="DZ49" s="267"/>
      <c r="EA49" s="210"/>
      <c r="EC49" s="270"/>
      <c r="EF49" s="269"/>
      <c r="EG49" s="210"/>
      <c r="EH49" s="268"/>
      <c r="EI49" s="268"/>
      <c r="EK49" s="268"/>
      <c r="EL49" s="268"/>
      <c r="EM49" s="232"/>
      <c r="EO49" s="210"/>
      <c r="EP49" s="267"/>
      <c r="EQ49" s="267"/>
      <c r="ER49" s="204"/>
      <c r="ES49" s="267"/>
      <c r="ET49" s="267"/>
      <c r="EU49" s="210"/>
      <c r="EV49" s="268"/>
      <c r="EW49" s="268"/>
      <c r="EZ49" s="269"/>
      <c r="FA49" s="210"/>
      <c r="FB49" s="268"/>
      <c r="FC49" s="268"/>
      <c r="FE49" s="268"/>
      <c r="FF49" s="268"/>
      <c r="FG49" s="232"/>
      <c r="FI49" s="210"/>
      <c r="FJ49" s="267"/>
      <c r="FK49" s="267"/>
      <c r="FL49" s="204"/>
      <c r="FM49" s="267"/>
      <c r="FN49" s="267"/>
      <c r="FO49" s="210"/>
      <c r="FP49" s="268"/>
      <c r="FQ49" s="268"/>
      <c r="FT49" s="269"/>
      <c r="FU49" s="210"/>
      <c r="FV49" s="268"/>
      <c r="FW49" s="268"/>
      <c r="FY49" s="268"/>
      <c r="FZ49" s="268"/>
      <c r="GA49" s="205"/>
      <c r="GB49" s="273"/>
      <c r="GC49" s="273"/>
      <c r="GD49" s="274"/>
      <c r="GE49" s="204"/>
      <c r="GF49" s="275"/>
      <c r="GG49" s="274"/>
      <c r="GH49" s="204"/>
      <c r="GI49" s="253"/>
      <c r="GJ49" s="204"/>
      <c r="GK49" s="204"/>
      <c r="GL49" s="204"/>
      <c r="GM49" s="204"/>
      <c r="GN49" s="254"/>
      <c r="GO49" s="204"/>
      <c r="GP49" s="204"/>
      <c r="GQ49" s="204"/>
      <c r="GR49" s="204"/>
      <c r="GS49" s="204"/>
      <c r="GT49" s="204"/>
      <c r="GU49" s="205"/>
      <c r="GV49" s="273"/>
      <c r="GW49" s="273"/>
      <c r="GX49" s="274"/>
      <c r="GY49" s="204"/>
      <c r="GZ49" s="275"/>
      <c r="HA49" s="274"/>
      <c r="HB49" s="204"/>
      <c r="HC49" s="253"/>
      <c r="HD49" s="204"/>
      <c r="HE49" s="204"/>
      <c r="HF49" s="204"/>
      <c r="HG49" s="204"/>
      <c r="HH49" s="254"/>
      <c r="HI49" s="204"/>
      <c r="HJ49" s="204"/>
      <c r="HK49" s="204"/>
      <c r="HL49" s="204"/>
      <c r="HM49" s="204"/>
      <c r="HN49" s="204"/>
      <c r="HO49" s="205"/>
      <c r="HP49" s="273"/>
      <c r="HQ49" s="273"/>
      <c r="HR49" s="274"/>
      <c r="HS49" s="204"/>
      <c r="HT49" s="275"/>
      <c r="HU49" s="274"/>
      <c r="HV49" s="204"/>
      <c r="HW49" s="253"/>
      <c r="HX49" s="204"/>
      <c r="HY49" s="204"/>
      <c r="HZ49" s="204"/>
      <c r="IA49" s="204"/>
      <c r="IB49" s="254"/>
      <c r="IC49" s="204"/>
      <c r="ID49" s="204"/>
      <c r="IE49" s="204"/>
      <c r="IF49" s="204"/>
      <c r="IG49" s="204"/>
      <c r="IH49" s="204"/>
      <c r="II49" s="205"/>
      <c r="IJ49" s="273"/>
      <c r="IK49" s="273"/>
      <c r="IL49" s="274"/>
      <c r="IM49" s="204"/>
      <c r="IN49" s="275"/>
      <c r="IO49" s="274"/>
      <c r="IP49" s="204"/>
      <c r="IQ49" s="253"/>
      <c r="IR49" s="204"/>
      <c r="IS49" s="204"/>
      <c r="IT49" s="204"/>
      <c r="IU49" s="204"/>
      <c r="IV49" s="254"/>
      <c r="IW49" s="204"/>
      <c r="IX49" s="204"/>
      <c r="IY49" s="204"/>
      <c r="IZ49" s="204"/>
      <c r="JA49" s="204"/>
      <c r="JB49" s="204"/>
    </row>
    <row r="50" spans="2:262" s="230" customFormat="1" ht="13.5" customHeight="1" x14ac:dyDescent="0.2">
      <c r="B50" s="204"/>
      <c r="C50" s="232"/>
      <c r="E50" s="210"/>
      <c r="F50" s="267"/>
      <c r="G50" s="268"/>
      <c r="H50" s="204"/>
      <c r="I50" s="267"/>
      <c r="J50" s="268"/>
      <c r="K50" s="210"/>
      <c r="L50" s="268"/>
      <c r="M50" s="268"/>
      <c r="P50" s="269"/>
      <c r="Q50" s="210"/>
      <c r="R50" s="268"/>
      <c r="S50" s="268"/>
      <c r="U50" s="268"/>
      <c r="V50" s="268"/>
      <c r="W50" s="232"/>
      <c r="Y50" s="210"/>
      <c r="Z50" s="267"/>
      <c r="AA50" s="267"/>
      <c r="AB50" s="204"/>
      <c r="AC50" s="267"/>
      <c r="AD50" s="267"/>
      <c r="AE50" s="210"/>
      <c r="AF50" s="268"/>
      <c r="AG50" s="268"/>
      <c r="AJ50" s="269"/>
      <c r="AK50" s="210"/>
      <c r="AM50" s="268"/>
      <c r="AO50" s="268"/>
      <c r="AP50" s="268"/>
      <c r="AQ50" s="232"/>
      <c r="AS50" s="210"/>
      <c r="AT50" s="267"/>
      <c r="AU50" s="267"/>
      <c r="AV50" s="204"/>
      <c r="AW50" s="267"/>
      <c r="AX50" s="267"/>
      <c r="AY50" s="210"/>
      <c r="AZ50" s="268"/>
      <c r="BA50" s="268"/>
      <c r="BD50" s="269"/>
      <c r="BE50" s="210"/>
      <c r="BF50" s="268"/>
      <c r="BG50" s="268"/>
      <c r="BI50" s="268"/>
      <c r="BJ50" s="268"/>
      <c r="BK50" s="232"/>
      <c r="BM50" s="210"/>
      <c r="BN50" s="267"/>
      <c r="BO50" s="267"/>
      <c r="BP50" s="204"/>
      <c r="BQ50" s="267"/>
      <c r="BR50" s="267"/>
      <c r="BS50" s="210"/>
      <c r="BT50" s="268"/>
      <c r="BU50" s="268"/>
      <c r="BX50" s="269"/>
      <c r="BY50" s="210"/>
      <c r="BZ50" s="268"/>
      <c r="CA50" s="268"/>
      <c r="CC50" s="268"/>
      <c r="CD50" s="268"/>
      <c r="CE50" s="210"/>
      <c r="CG50" s="210"/>
      <c r="CH50" s="267"/>
      <c r="CI50" s="267"/>
      <c r="CJ50" s="204"/>
      <c r="CK50" s="267"/>
      <c r="CL50" s="267"/>
      <c r="CM50" s="210"/>
      <c r="CN50" s="268"/>
      <c r="CO50" s="268"/>
      <c r="CR50" s="269"/>
      <c r="CS50" s="210"/>
      <c r="CT50" s="268"/>
      <c r="CU50" s="268"/>
      <c r="CW50" s="268"/>
      <c r="CX50" s="268"/>
      <c r="CY50" s="232"/>
      <c r="DA50" s="210"/>
      <c r="DB50" s="267"/>
      <c r="DC50" s="267"/>
      <c r="DD50" s="204"/>
      <c r="DE50" s="267"/>
      <c r="DF50" s="267"/>
      <c r="DG50" s="210"/>
      <c r="DH50" s="268"/>
      <c r="DI50" s="268"/>
      <c r="DL50" s="269"/>
      <c r="DM50" s="210"/>
      <c r="DN50" s="268"/>
      <c r="DO50" s="268"/>
      <c r="DQ50" s="268"/>
      <c r="DR50" s="268"/>
      <c r="DS50" s="232"/>
      <c r="DU50" s="210"/>
      <c r="DV50" s="267"/>
      <c r="DW50" s="267"/>
      <c r="DX50" s="204"/>
      <c r="DY50" s="267"/>
      <c r="DZ50" s="267"/>
      <c r="EA50" s="210"/>
      <c r="EC50" s="270"/>
      <c r="EF50" s="269"/>
      <c r="EG50" s="210"/>
      <c r="EH50" s="268"/>
      <c r="EI50" s="268"/>
      <c r="EK50" s="268"/>
      <c r="EL50" s="268"/>
      <c r="EM50" s="232"/>
      <c r="EO50" s="210"/>
      <c r="EP50" s="267"/>
      <c r="EQ50" s="267"/>
      <c r="ER50" s="204"/>
      <c r="ES50" s="267"/>
      <c r="ET50" s="267"/>
      <c r="EU50" s="210"/>
      <c r="EV50" s="268"/>
      <c r="EW50" s="268"/>
      <c r="EZ50" s="269"/>
      <c r="FA50" s="210"/>
      <c r="FB50" s="268"/>
      <c r="FC50" s="268"/>
      <c r="FE50" s="268"/>
      <c r="FF50" s="268"/>
      <c r="FG50" s="232"/>
      <c r="FI50" s="210"/>
      <c r="FJ50" s="267"/>
      <c r="FK50" s="267"/>
      <c r="FL50" s="204"/>
      <c r="FM50" s="267"/>
      <c r="FN50" s="267"/>
      <c r="FO50" s="210"/>
      <c r="FP50" s="268"/>
      <c r="FQ50" s="268"/>
      <c r="FT50" s="269"/>
      <c r="FU50" s="210"/>
      <c r="FV50" s="268"/>
      <c r="FW50" s="268"/>
      <c r="FY50" s="268"/>
      <c r="FZ50" s="268"/>
      <c r="GA50" s="205"/>
      <c r="GB50" s="273"/>
      <c r="GC50" s="273"/>
      <c r="GD50" s="274"/>
      <c r="GE50" s="204"/>
      <c r="GF50" s="275"/>
      <c r="GG50" s="274"/>
      <c r="GH50" s="204"/>
      <c r="GI50" s="253"/>
      <c r="GJ50" s="204"/>
      <c r="GK50" s="204"/>
      <c r="GL50" s="204"/>
      <c r="GM50" s="204"/>
      <c r="GN50" s="254"/>
      <c r="GO50" s="204"/>
      <c r="GP50" s="204"/>
      <c r="GQ50" s="204"/>
      <c r="GR50" s="204"/>
      <c r="GS50" s="204"/>
      <c r="GT50" s="204"/>
      <c r="GU50" s="205"/>
      <c r="GV50" s="273"/>
      <c r="GW50" s="273"/>
      <c r="GX50" s="274"/>
      <c r="GY50" s="204"/>
      <c r="GZ50" s="275"/>
      <c r="HA50" s="274"/>
      <c r="HB50" s="204"/>
      <c r="HC50" s="253"/>
      <c r="HD50" s="204"/>
      <c r="HE50" s="204"/>
      <c r="HF50" s="204"/>
      <c r="HG50" s="204"/>
      <c r="HH50" s="254"/>
      <c r="HI50" s="204"/>
      <c r="HJ50" s="204"/>
      <c r="HK50" s="204"/>
      <c r="HL50" s="204"/>
      <c r="HM50" s="204"/>
      <c r="HN50" s="204"/>
      <c r="HO50" s="205"/>
      <c r="HP50" s="273"/>
      <c r="HQ50" s="273"/>
      <c r="HR50" s="274"/>
      <c r="HS50" s="204"/>
      <c r="HT50" s="275"/>
      <c r="HU50" s="274"/>
      <c r="HV50" s="204"/>
      <c r="HW50" s="253"/>
      <c r="HX50" s="204"/>
      <c r="HY50" s="204"/>
      <c r="HZ50" s="204"/>
      <c r="IA50" s="204"/>
      <c r="IB50" s="254"/>
      <c r="IC50" s="204"/>
      <c r="ID50" s="204"/>
      <c r="IE50" s="204"/>
      <c r="IF50" s="204"/>
      <c r="IG50" s="204"/>
      <c r="IH50" s="204"/>
      <c r="II50" s="205"/>
      <c r="IJ50" s="273"/>
      <c r="IK50" s="273"/>
      <c r="IL50" s="274"/>
      <c r="IM50" s="204"/>
      <c r="IN50" s="275"/>
      <c r="IO50" s="274"/>
      <c r="IP50" s="204"/>
      <c r="IQ50" s="253"/>
      <c r="IR50" s="204"/>
      <c r="IS50" s="204"/>
      <c r="IT50" s="204"/>
      <c r="IU50" s="204"/>
      <c r="IV50" s="254"/>
      <c r="IW50" s="204"/>
      <c r="IX50" s="204"/>
      <c r="IY50" s="204"/>
      <c r="IZ50" s="204"/>
      <c r="JA50" s="204"/>
      <c r="JB50" s="204"/>
    </row>
    <row r="51" spans="2:262" s="230" customFormat="1" ht="13.5" customHeight="1" x14ac:dyDescent="0.2">
      <c r="B51" s="204"/>
      <c r="C51" s="232"/>
      <c r="E51" s="210"/>
      <c r="F51" s="267"/>
      <c r="G51" s="268"/>
      <c r="H51" s="204"/>
      <c r="I51" s="267"/>
      <c r="J51" s="268"/>
      <c r="K51" s="210"/>
      <c r="L51" s="268"/>
      <c r="M51" s="268"/>
      <c r="P51" s="269"/>
      <c r="Q51" s="210"/>
      <c r="R51" s="268"/>
      <c r="S51" s="268"/>
      <c r="U51" s="268"/>
      <c r="V51" s="268"/>
      <c r="W51" s="232"/>
      <c r="Y51" s="210"/>
      <c r="Z51" s="267"/>
      <c r="AA51" s="267"/>
      <c r="AB51" s="204"/>
      <c r="AC51" s="267"/>
      <c r="AD51" s="267"/>
      <c r="AE51" s="210"/>
      <c r="AF51" s="268"/>
      <c r="AG51" s="268"/>
      <c r="AJ51" s="269"/>
      <c r="AK51" s="210"/>
      <c r="AM51" s="268"/>
      <c r="AO51" s="268"/>
      <c r="AP51" s="268"/>
      <c r="AQ51" s="232"/>
      <c r="AS51" s="210"/>
      <c r="AT51" s="267"/>
      <c r="AU51" s="267"/>
      <c r="AV51" s="204"/>
      <c r="AW51" s="267"/>
      <c r="AX51" s="267"/>
      <c r="AY51" s="210"/>
      <c r="AZ51" s="268"/>
      <c r="BA51" s="268"/>
      <c r="BD51" s="269"/>
      <c r="BE51" s="210"/>
      <c r="BF51" s="268"/>
      <c r="BG51" s="268"/>
      <c r="BI51" s="268"/>
      <c r="BJ51" s="268"/>
      <c r="BK51" s="232"/>
      <c r="BM51" s="210"/>
      <c r="BN51" s="267"/>
      <c r="BO51" s="267"/>
      <c r="BP51" s="204"/>
      <c r="BQ51" s="267"/>
      <c r="BR51" s="267"/>
      <c r="BS51" s="210"/>
      <c r="BT51" s="268"/>
      <c r="BU51" s="268"/>
      <c r="BX51" s="269"/>
      <c r="BY51" s="210"/>
      <c r="BZ51" s="268"/>
      <c r="CA51" s="268"/>
      <c r="CC51" s="268"/>
      <c r="CD51" s="268"/>
      <c r="CE51" s="210"/>
      <c r="CG51" s="210"/>
      <c r="CH51" s="267"/>
      <c r="CI51" s="267"/>
      <c r="CJ51" s="204"/>
      <c r="CK51" s="267"/>
      <c r="CL51" s="267"/>
      <c r="CM51" s="210"/>
      <c r="CN51" s="268"/>
      <c r="CO51" s="268"/>
      <c r="CR51" s="269"/>
      <c r="CS51" s="210"/>
      <c r="CT51" s="268"/>
      <c r="CU51" s="268"/>
      <c r="CW51" s="268"/>
      <c r="CX51" s="268"/>
      <c r="CY51" s="232"/>
      <c r="DA51" s="210"/>
      <c r="DB51" s="267"/>
      <c r="DC51" s="267"/>
      <c r="DD51" s="204"/>
      <c r="DE51" s="267"/>
      <c r="DF51" s="267"/>
      <c r="DG51" s="210"/>
      <c r="DH51" s="268"/>
      <c r="DI51" s="268"/>
      <c r="DL51" s="269"/>
      <c r="DM51" s="210"/>
      <c r="DN51" s="268"/>
      <c r="DO51" s="268"/>
      <c r="DQ51" s="268"/>
      <c r="DR51" s="268"/>
      <c r="DS51" s="232"/>
      <c r="DU51" s="210"/>
      <c r="DV51" s="267"/>
      <c r="DW51" s="267"/>
      <c r="DX51" s="204"/>
      <c r="DY51" s="267"/>
      <c r="DZ51" s="267"/>
      <c r="EA51" s="210"/>
      <c r="EC51" s="270"/>
      <c r="EF51" s="269"/>
      <c r="EG51" s="210"/>
      <c r="EH51" s="268"/>
      <c r="EI51" s="268"/>
      <c r="EK51" s="268"/>
      <c r="EL51" s="268"/>
      <c r="EM51" s="232"/>
      <c r="EO51" s="210"/>
      <c r="EP51" s="267"/>
      <c r="EQ51" s="267"/>
      <c r="ER51" s="204"/>
      <c r="ES51" s="267"/>
      <c r="ET51" s="267"/>
      <c r="EU51" s="210"/>
      <c r="EV51" s="268"/>
      <c r="EW51" s="268"/>
      <c r="EZ51" s="269"/>
      <c r="FA51" s="210"/>
      <c r="FB51" s="268"/>
      <c r="FC51" s="268"/>
      <c r="FE51" s="268"/>
      <c r="FF51" s="268"/>
      <c r="FG51" s="232"/>
      <c r="FI51" s="210"/>
      <c r="FJ51" s="267"/>
      <c r="FK51" s="267"/>
      <c r="FL51" s="204"/>
      <c r="FM51" s="267"/>
      <c r="FN51" s="267"/>
      <c r="FO51" s="210"/>
      <c r="FP51" s="268"/>
      <c r="FQ51" s="268"/>
      <c r="FT51" s="269"/>
      <c r="FU51" s="210"/>
      <c r="FV51" s="268"/>
      <c r="FW51" s="268"/>
      <c r="FY51" s="268"/>
      <c r="FZ51" s="268"/>
      <c r="GA51" s="205"/>
      <c r="GB51" s="273"/>
      <c r="GC51" s="273"/>
      <c r="GD51" s="274"/>
      <c r="GE51" s="204"/>
      <c r="GF51" s="275"/>
      <c r="GG51" s="274"/>
      <c r="GH51" s="204"/>
      <c r="GI51" s="253"/>
      <c r="GJ51" s="204"/>
      <c r="GK51" s="204"/>
      <c r="GL51" s="204"/>
      <c r="GM51" s="204"/>
      <c r="GN51" s="254"/>
      <c r="GO51" s="204"/>
      <c r="GP51" s="204"/>
      <c r="GQ51" s="204"/>
      <c r="GR51" s="204"/>
      <c r="GS51" s="204"/>
      <c r="GT51" s="204"/>
      <c r="GU51" s="205"/>
      <c r="GV51" s="273"/>
      <c r="GW51" s="273"/>
      <c r="GX51" s="274"/>
      <c r="GY51" s="204"/>
      <c r="GZ51" s="275"/>
      <c r="HA51" s="274"/>
      <c r="HB51" s="204"/>
      <c r="HC51" s="253"/>
      <c r="HD51" s="204"/>
      <c r="HE51" s="204"/>
      <c r="HF51" s="204"/>
      <c r="HG51" s="204"/>
      <c r="HH51" s="254"/>
      <c r="HI51" s="204"/>
      <c r="HJ51" s="204"/>
      <c r="HK51" s="204"/>
      <c r="HL51" s="204"/>
      <c r="HM51" s="204"/>
      <c r="HN51" s="204"/>
      <c r="HO51" s="205"/>
      <c r="HP51" s="273"/>
      <c r="HQ51" s="273"/>
      <c r="HR51" s="274"/>
      <c r="HS51" s="204"/>
      <c r="HT51" s="275"/>
      <c r="HU51" s="274"/>
      <c r="HV51" s="204"/>
      <c r="HW51" s="253"/>
      <c r="HX51" s="204"/>
      <c r="HY51" s="204"/>
      <c r="HZ51" s="204"/>
      <c r="IA51" s="204"/>
      <c r="IB51" s="254"/>
      <c r="IC51" s="204"/>
      <c r="ID51" s="204"/>
      <c r="IE51" s="204"/>
      <c r="IF51" s="204"/>
      <c r="IG51" s="204"/>
      <c r="IH51" s="204"/>
      <c r="II51" s="205"/>
      <c r="IJ51" s="273"/>
      <c r="IK51" s="273"/>
      <c r="IL51" s="274"/>
      <c r="IM51" s="204"/>
      <c r="IN51" s="275"/>
      <c r="IO51" s="274"/>
      <c r="IP51" s="204"/>
      <c r="IQ51" s="253"/>
      <c r="IR51" s="204"/>
      <c r="IS51" s="204"/>
      <c r="IT51" s="204"/>
      <c r="IU51" s="204"/>
      <c r="IV51" s="254"/>
      <c r="IW51" s="204"/>
      <c r="IX51" s="204"/>
      <c r="IY51" s="204"/>
      <c r="IZ51" s="204"/>
      <c r="JA51" s="204"/>
      <c r="JB51" s="204"/>
    </row>
    <row r="52" spans="2:262" s="230" customFormat="1" ht="13.5" customHeight="1" x14ac:dyDescent="0.2">
      <c r="B52" s="204"/>
      <c r="C52" s="232"/>
      <c r="E52" s="210"/>
      <c r="F52" s="267"/>
      <c r="G52" s="268"/>
      <c r="H52" s="204"/>
      <c r="I52" s="267"/>
      <c r="J52" s="268"/>
      <c r="K52" s="210"/>
      <c r="L52" s="268"/>
      <c r="M52" s="268"/>
      <c r="P52" s="269"/>
      <c r="Q52" s="210"/>
      <c r="R52" s="268"/>
      <c r="S52" s="268"/>
      <c r="U52" s="268"/>
      <c r="V52" s="268"/>
      <c r="W52" s="232"/>
      <c r="Y52" s="210"/>
      <c r="Z52" s="267"/>
      <c r="AA52" s="267"/>
      <c r="AB52" s="204"/>
      <c r="AC52" s="267"/>
      <c r="AD52" s="267"/>
      <c r="AE52" s="210"/>
      <c r="AF52" s="268"/>
      <c r="AG52" s="268"/>
      <c r="AJ52" s="269"/>
      <c r="AK52" s="210"/>
      <c r="AM52" s="268"/>
      <c r="AO52" s="268"/>
      <c r="AP52" s="268"/>
      <c r="AQ52" s="232"/>
      <c r="AS52" s="210"/>
      <c r="AT52" s="267"/>
      <c r="AU52" s="267"/>
      <c r="AV52" s="204"/>
      <c r="AW52" s="267"/>
      <c r="AX52" s="267"/>
      <c r="AY52" s="210"/>
      <c r="AZ52" s="268"/>
      <c r="BA52" s="268"/>
      <c r="BD52" s="269"/>
      <c r="BE52" s="210"/>
      <c r="BF52" s="268"/>
      <c r="BG52" s="268"/>
      <c r="BI52" s="268"/>
      <c r="BJ52" s="268"/>
      <c r="BK52" s="232"/>
      <c r="BM52" s="210"/>
      <c r="BN52" s="267"/>
      <c r="BO52" s="267"/>
      <c r="BP52" s="204"/>
      <c r="BQ52" s="267"/>
      <c r="BR52" s="267"/>
      <c r="BS52" s="210"/>
      <c r="BT52" s="268"/>
      <c r="BU52" s="268"/>
      <c r="BX52" s="269"/>
      <c r="BY52" s="210"/>
      <c r="BZ52" s="268"/>
      <c r="CA52" s="268"/>
      <c r="CC52" s="268"/>
      <c r="CD52" s="268"/>
      <c r="CE52" s="210"/>
      <c r="CG52" s="210"/>
      <c r="CH52" s="267"/>
      <c r="CI52" s="267"/>
      <c r="CJ52" s="204"/>
      <c r="CK52" s="267"/>
      <c r="CL52" s="267"/>
      <c r="CM52" s="210"/>
      <c r="CN52" s="268"/>
      <c r="CO52" s="268"/>
      <c r="CR52" s="269"/>
      <c r="CS52" s="210"/>
      <c r="CT52" s="268"/>
      <c r="CU52" s="268"/>
      <c r="CW52" s="268"/>
      <c r="CX52" s="268"/>
      <c r="CY52" s="232"/>
      <c r="DA52" s="210"/>
      <c r="DB52" s="267"/>
      <c r="DC52" s="267"/>
      <c r="DD52" s="204"/>
      <c r="DE52" s="267"/>
      <c r="DF52" s="267"/>
      <c r="DG52" s="210"/>
      <c r="DH52" s="268"/>
      <c r="DI52" s="268"/>
      <c r="DL52" s="269"/>
      <c r="DM52" s="210"/>
      <c r="DN52" s="268"/>
      <c r="DO52" s="268"/>
      <c r="DQ52" s="268"/>
      <c r="DR52" s="268"/>
      <c r="DS52" s="232"/>
      <c r="DU52" s="210"/>
      <c r="DV52" s="267"/>
      <c r="DW52" s="267"/>
      <c r="DX52" s="204"/>
      <c r="DY52" s="267"/>
      <c r="DZ52" s="267"/>
      <c r="EA52" s="210"/>
      <c r="EC52" s="270"/>
      <c r="EF52" s="269"/>
      <c r="EG52" s="210"/>
      <c r="EH52" s="268"/>
      <c r="EI52" s="268"/>
      <c r="EK52" s="268"/>
      <c r="EL52" s="268"/>
      <c r="EM52" s="232"/>
      <c r="EO52" s="210"/>
      <c r="EP52" s="267"/>
      <c r="EQ52" s="267"/>
      <c r="ER52" s="204"/>
      <c r="ES52" s="267"/>
      <c r="ET52" s="267"/>
      <c r="EU52" s="210"/>
      <c r="EV52" s="268"/>
      <c r="EW52" s="268"/>
      <c r="EZ52" s="269"/>
      <c r="FA52" s="210"/>
      <c r="FB52" s="268"/>
      <c r="FC52" s="268"/>
      <c r="FE52" s="268"/>
      <c r="FF52" s="268"/>
      <c r="FG52" s="232"/>
      <c r="FI52" s="210"/>
      <c r="FJ52" s="267"/>
      <c r="FK52" s="267"/>
      <c r="FL52" s="204"/>
      <c r="FM52" s="267"/>
      <c r="FN52" s="267"/>
      <c r="FO52" s="210"/>
      <c r="FP52" s="268"/>
      <c r="FQ52" s="268"/>
      <c r="FT52" s="269"/>
      <c r="FU52" s="210"/>
      <c r="FV52" s="268"/>
      <c r="FW52" s="268"/>
      <c r="FY52" s="268"/>
      <c r="FZ52" s="268"/>
      <c r="GA52" s="205"/>
      <c r="GB52" s="273"/>
      <c r="GC52" s="273"/>
      <c r="GD52" s="274"/>
      <c r="GE52" s="204"/>
      <c r="GF52" s="275"/>
      <c r="GG52" s="274"/>
      <c r="GH52" s="204"/>
      <c r="GI52" s="253"/>
      <c r="GJ52" s="204"/>
      <c r="GK52" s="204"/>
      <c r="GL52" s="204"/>
      <c r="GM52" s="204"/>
      <c r="GN52" s="254"/>
      <c r="GO52" s="204"/>
      <c r="GP52" s="204"/>
      <c r="GQ52" s="204"/>
      <c r="GR52" s="204"/>
      <c r="GS52" s="204"/>
      <c r="GT52" s="204"/>
      <c r="GU52" s="205"/>
      <c r="GV52" s="273"/>
      <c r="GW52" s="273"/>
      <c r="GX52" s="274"/>
      <c r="GY52" s="204"/>
      <c r="GZ52" s="275"/>
      <c r="HA52" s="274"/>
      <c r="HB52" s="204"/>
      <c r="HC52" s="253"/>
      <c r="HD52" s="204"/>
      <c r="HE52" s="204"/>
      <c r="HF52" s="204"/>
      <c r="HG52" s="204"/>
      <c r="HH52" s="254"/>
      <c r="HI52" s="204"/>
      <c r="HJ52" s="204"/>
      <c r="HK52" s="204"/>
      <c r="HL52" s="204"/>
      <c r="HM52" s="204"/>
      <c r="HN52" s="204"/>
      <c r="HO52" s="205"/>
      <c r="HP52" s="273"/>
      <c r="HQ52" s="273"/>
      <c r="HR52" s="274"/>
      <c r="HS52" s="204"/>
      <c r="HT52" s="275"/>
      <c r="HU52" s="274"/>
      <c r="HV52" s="204"/>
      <c r="HW52" s="253"/>
      <c r="HX52" s="204"/>
      <c r="HY52" s="204"/>
      <c r="HZ52" s="204"/>
      <c r="IA52" s="204"/>
      <c r="IB52" s="254"/>
      <c r="IC52" s="204"/>
      <c r="ID52" s="204"/>
      <c r="IE52" s="204"/>
      <c r="IF52" s="204"/>
      <c r="IG52" s="204"/>
      <c r="IH52" s="204"/>
      <c r="II52" s="205"/>
      <c r="IJ52" s="273"/>
      <c r="IK52" s="273"/>
      <c r="IL52" s="274"/>
      <c r="IM52" s="204"/>
      <c r="IN52" s="275"/>
      <c r="IO52" s="274"/>
      <c r="IP52" s="204"/>
      <c r="IQ52" s="253"/>
      <c r="IR52" s="204"/>
      <c r="IS52" s="204"/>
      <c r="IT52" s="204"/>
      <c r="IU52" s="204"/>
      <c r="IV52" s="254"/>
      <c r="IW52" s="204"/>
      <c r="IX52" s="204"/>
      <c r="IY52" s="204"/>
      <c r="IZ52" s="204"/>
      <c r="JA52" s="204"/>
      <c r="JB52" s="204"/>
    </row>
    <row r="53" spans="2:262" s="230" customFormat="1" ht="13.5" customHeight="1" x14ac:dyDescent="0.2">
      <c r="B53" s="204"/>
      <c r="C53" s="232"/>
      <c r="E53" s="210"/>
      <c r="F53" s="267"/>
      <c r="G53" s="268"/>
      <c r="H53" s="204"/>
      <c r="I53" s="267"/>
      <c r="J53" s="268"/>
      <c r="K53" s="210"/>
      <c r="L53" s="268"/>
      <c r="M53" s="268"/>
      <c r="P53" s="269"/>
      <c r="Q53" s="210"/>
      <c r="R53" s="268"/>
      <c r="S53" s="268"/>
      <c r="U53" s="268"/>
      <c r="V53" s="268"/>
      <c r="W53" s="232"/>
      <c r="Y53" s="210"/>
      <c r="Z53" s="267"/>
      <c r="AA53" s="267"/>
      <c r="AB53" s="204"/>
      <c r="AC53" s="267"/>
      <c r="AD53" s="267"/>
      <c r="AE53" s="210"/>
      <c r="AF53" s="268"/>
      <c r="AG53" s="268"/>
      <c r="AJ53" s="269"/>
      <c r="AK53" s="210"/>
      <c r="AM53" s="268"/>
      <c r="AO53" s="268"/>
      <c r="AP53" s="268"/>
      <c r="AQ53" s="232"/>
      <c r="AS53" s="210"/>
      <c r="AT53" s="267"/>
      <c r="AU53" s="267"/>
      <c r="AV53" s="204"/>
      <c r="AW53" s="267"/>
      <c r="AX53" s="267"/>
      <c r="AY53" s="210"/>
      <c r="AZ53" s="268"/>
      <c r="BA53" s="268"/>
      <c r="BD53" s="269"/>
      <c r="BE53" s="210"/>
      <c r="BF53" s="268"/>
      <c r="BG53" s="268"/>
      <c r="BI53" s="268"/>
      <c r="BJ53" s="268"/>
      <c r="BK53" s="232"/>
      <c r="BM53" s="210"/>
      <c r="BN53" s="267"/>
      <c r="BO53" s="267"/>
      <c r="BP53" s="204"/>
      <c r="BQ53" s="267"/>
      <c r="BR53" s="267"/>
      <c r="BS53" s="210"/>
      <c r="BT53" s="268"/>
      <c r="BU53" s="268"/>
      <c r="BX53" s="269"/>
      <c r="BY53" s="210"/>
      <c r="BZ53" s="268"/>
      <c r="CA53" s="268"/>
      <c r="CC53" s="268"/>
      <c r="CD53" s="268"/>
      <c r="CE53" s="210"/>
      <c r="CG53" s="210"/>
      <c r="CH53" s="267"/>
      <c r="CI53" s="267"/>
      <c r="CJ53" s="204"/>
      <c r="CK53" s="267"/>
      <c r="CL53" s="267"/>
      <c r="CM53" s="210"/>
      <c r="CN53" s="268"/>
      <c r="CO53" s="268"/>
      <c r="CR53" s="269"/>
      <c r="CS53" s="210"/>
      <c r="CT53" s="268"/>
      <c r="CU53" s="268"/>
      <c r="CW53" s="268"/>
      <c r="CX53" s="268"/>
      <c r="CY53" s="232"/>
      <c r="DA53" s="210"/>
      <c r="DB53" s="267"/>
      <c r="DC53" s="267"/>
      <c r="DD53" s="204"/>
      <c r="DE53" s="267"/>
      <c r="DF53" s="267"/>
      <c r="DG53" s="210"/>
      <c r="DH53" s="268"/>
      <c r="DI53" s="268"/>
      <c r="DL53" s="269"/>
      <c r="DM53" s="210"/>
      <c r="DN53" s="268"/>
      <c r="DO53" s="268"/>
      <c r="DQ53" s="268"/>
      <c r="DR53" s="268"/>
      <c r="DS53" s="232"/>
      <c r="DU53" s="210"/>
      <c r="DV53" s="267"/>
      <c r="DW53" s="267"/>
      <c r="DX53" s="204"/>
      <c r="DY53" s="267"/>
      <c r="DZ53" s="267"/>
      <c r="EA53" s="210"/>
      <c r="EC53" s="270"/>
      <c r="EF53" s="269"/>
      <c r="EG53" s="210"/>
      <c r="EH53" s="268"/>
      <c r="EI53" s="268"/>
      <c r="EK53" s="268"/>
      <c r="EL53" s="268"/>
      <c r="EM53" s="232"/>
      <c r="EO53" s="210"/>
      <c r="EP53" s="267"/>
      <c r="EQ53" s="267"/>
      <c r="ER53" s="204"/>
      <c r="ES53" s="267"/>
      <c r="ET53" s="267"/>
      <c r="EU53" s="210"/>
      <c r="EV53" s="268"/>
      <c r="EW53" s="268"/>
      <c r="EZ53" s="269"/>
      <c r="FA53" s="210"/>
      <c r="FB53" s="268"/>
      <c r="FC53" s="268"/>
      <c r="FE53" s="268"/>
      <c r="FF53" s="268"/>
      <c r="FG53" s="232"/>
      <c r="FI53" s="210"/>
      <c r="FJ53" s="267"/>
      <c r="FK53" s="267"/>
      <c r="FL53" s="204"/>
      <c r="FM53" s="267"/>
      <c r="FN53" s="267"/>
      <c r="FO53" s="210"/>
      <c r="FP53" s="268"/>
      <c r="FQ53" s="268"/>
      <c r="FT53" s="269"/>
      <c r="FU53" s="210"/>
      <c r="FV53" s="268"/>
      <c r="FW53" s="268"/>
      <c r="FY53" s="268"/>
      <c r="FZ53" s="268"/>
      <c r="GA53" s="205"/>
      <c r="GB53" s="273"/>
      <c r="GC53" s="273"/>
      <c r="GD53" s="276"/>
      <c r="GE53" s="204"/>
      <c r="GF53" s="273"/>
      <c r="GG53" s="274"/>
      <c r="GH53" s="204"/>
      <c r="GI53" s="253"/>
      <c r="GJ53" s="204"/>
      <c r="GK53" s="204"/>
      <c r="GL53" s="204"/>
      <c r="GM53" s="204"/>
      <c r="GN53" s="254"/>
      <c r="GO53" s="204"/>
      <c r="GP53" s="204"/>
      <c r="GQ53" s="204"/>
      <c r="GR53" s="204"/>
      <c r="GS53" s="204"/>
      <c r="GT53" s="204"/>
      <c r="GU53" s="205"/>
      <c r="GV53" s="273"/>
      <c r="GW53" s="273"/>
      <c r="GX53" s="276"/>
      <c r="GY53" s="204"/>
      <c r="GZ53" s="273"/>
      <c r="HA53" s="274"/>
      <c r="HB53" s="204"/>
      <c r="HC53" s="253"/>
      <c r="HD53" s="204"/>
      <c r="HE53" s="204"/>
      <c r="HF53" s="204"/>
      <c r="HG53" s="204"/>
      <c r="HH53" s="254"/>
      <c r="HI53" s="204"/>
      <c r="HJ53" s="204"/>
      <c r="HK53" s="204"/>
      <c r="HL53" s="204"/>
      <c r="HM53" s="204"/>
      <c r="HN53" s="204"/>
      <c r="HO53" s="205"/>
      <c r="HP53" s="273"/>
      <c r="HQ53" s="273"/>
      <c r="HR53" s="276"/>
      <c r="HS53" s="204"/>
      <c r="HT53" s="273"/>
      <c r="HU53" s="274"/>
      <c r="HV53" s="204"/>
      <c r="HW53" s="253"/>
      <c r="HX53" s="204"/>
      <c r="HY53" s="204"/>
      <c r="HZ53" s="204"/>
      <c r="IA53" s="204"/>
      <c r="IB53" s="254"/>
      <c r="IC53" s="204"/>
      <c r="ID53" s="204"/>
      <c r="IE53" s="204"/>
      <c r="IF53" s="204"/>
      <c r="IG53" s="204"/>
      <c r="IH53" s="204"/>
      <c r="II53" s="205"/>
      <c r="IJ53" s="273"/>
      <c r="IK53" s="273"/>
      <c r="IL53" s="276"/>
      <c r="IM53" s="204"/>
      <c r="IN53" s="273"/>
      <c r="IO53" s="274"/>
      <c r="IP53" s="204"/>
      <c r="IQ53" s="253"/>
      <c r="IR53" s="204"/>
      <c r="IS53" s="204"/>
      <c r="IT53" s="204"/>
      <c r="IU53" s="204"/>
      <c r="IV53" s="254"/>
      <c r="IW53" s="204"/>
      <c r="IX53" s="204"/>
      <c r="IY53" s="204"/>
      <c r="IZ53" s="204"/>
      <c r="JA53" s="204"/>
      <c r="JB53" s="204"/>
    </row>
    <row r="54" spans="2:262" s="230" customFormat="1" ht="13.5" customHeight="1" x14ac:dyDescent="0.2">
      <c r="B54" s="204"/>
      <c r="C54" s="232"/>
      <c r="E54" s="210"/>
      <c r="F54" s="267"/>
      <c r="G54" s="268"/>
      <c r="H54" s="204"/>
      <c r="I54" s="267"/>
      <c r="J54" s="268"/>
      <c r="K54" s="210"/>
      <c r="L54" s="268"/>
      <c r="M54" s="268"/>
      <c r="P54" s="269"/>
      <c r="Q54" s="210"/>
      <c r="R54" s="268"/>
      <c r="S54" s="268"/>
      <c r="U54" s="268"/>
      <c r="V54" s="268"/>
      <c r="W54" s="232"/>
      <c r="Y54" s="210"/>
      <c r="Z54" s="267"/>
      <c r="AA54" s="267"/>
      <c r="AB54" s="204"/>
      <c r="AC54" s="267"/>
      <c r="AD54" s="267"/>
      <c r="AE54" s="210"/>
      <c r="AF54" s="268"/>
      <c r="AG54" s="268"/>
      <c r="AJ54" s="269"/>
      <c r="AK54" s="210"/>
      <c r="AM54" s="268"/>
      <c r="AO54" s="268"/>
      <c r="AP54" s="268"/>
      <c r="AQ54" s="232"/>
      <c r="AS54" s="210"/>
      <c r="AT54" s="267"/>
      <c r="AU54" s="267"/>
      <c r="AV54" s="204"/>
      <c r="AW54" s="267"/>
      <c r="AX54" s="267"/>
      <c r="AY54" s="210"/>
      <c r="AZ54" s="268"/>
      <c r="BA54" s="268"/>
      <c r="BD54" s="269"/>
      <c r="BE54" s="210"/>
      <c r="BF54" s="268"/>
      <c r="BG54" s="268"/>
      <c r="BI54" s="268"/>
      <c r="BJ54" s="268"/>
      <c r="BK54" s="232"/>
      <c r="BM54" s="210"/>
      <c r="BN54" s="267"/>
      <c r="BO54" s="267"/>
      <c r="BP54" s="204"/>
      <c r="BQ54" s="267"/>
      <c r="BR54" s="267"/>
      <c r="BS54" s="210"/>
      <c r="BT54" s="268"/>
      <c r="BU54" s="268"/>
      <c r="BX54" s="269"/>
      <c r="BY54" s="210"/>
      <c r="BZ54" s="268"/>
      <c r="CA54" s="268"/>
      <c r="CC54" s="268"/>
      <c r="CD54" s="268"/>
      <c r="CE54" s="210"/>
      <c r="CG54" s="210"/>
      <c r="CH54" s="267"/>
      <c r="CI54" s="267"/>
      <c r="CJ54" s="204"/>
      <c r="CK54" s="267"/>
      <c r="CL54" s="267"/>
      <c r="CM54" s="210"/>
      <c r="CN54" s="268"/>
      <c r="CO54" s="268"/>
      <c r="CR54" s="269"/>
      <c r="CS54" s="210"/>
      <c r="CT54" s="268"/>
      <c r="CU54" s="268"/>
      <c r="CW54" s="268"/>
      <c r="CX54" s="268"/>
      <c r="CY54" s="232"/>
      <c r="DA54" s="210"/>
      <c r="DB54" s="267"/>
      <c r="DC54" s="267"/>
      <c r="DD54" s="204"/>
      <c r="DE54" s="267"/>
      <c r="DF54" s="267"/>
      <c r="DG54" s="210"/>
      <c r="DH54" s="268"/>
      <c r="DI54" s="268"/>
      <c r="DL54" s="269"/>
      <c r="DM54" s="210"/>
      <c r="DN54" s="268"/>
      <c r="DO54" s="268"/>
      <c r="DQ54" s="268"/>
      <c r="DR54" s="268"/>
      <c r="DS54" s="232"/>
      <c r="DU54" s="210"/>
      <c r="DV54" s="267"/>
      <c r="DW54" s="267"/>
      <c r="DX54" s="204"/>
      <c r="DY54" s="267"/>
      <c r="DZ54" s="267"/>
      <c r="EA54" s="210"/>
      <c r="EC54" s="270"/>
      <c r="EF54" s="269"/>
      <c r="EG54" s="210"/>
      <c r="EH54" s="268"/>
      <c r="EI54" s="268"/>
      <c r="EK54" s="268"/>
      <c r="EL54" s="268"/>
      <c r="EM54" s="232"/>
      <c r="EO54" s="210"/>
      <c r="EP54" s="267"/>
      <c r="EQ54" s="267"/>
      <c r="ER54" s="204"/>
      <c r="ES54" s="267"/>
      <c r="ET54" s="267"/>
      <c r="EU54" s="210"/>
      <c r="EV54" s="268"/>
      <c r="EW54" s="268"/>
      <c r="EZ54" s="269"/>
      <c r="FA54" s="210"/>
      <c r="FB54" s="268"/>
      <c r="FC54" s="268"/>
      <c r="FE54" s="268"/>
      <c r="FF54" s="268"/>
      <c r="FG54" s="232"/>
      <c r="FI54" s="210"/>
      <c r="FJ54" s="267"/>
      <c r="FK54" s="267"/>
      <c r="FL54" s="204"/>
      <c r="FM54" s="267"/>
      <c r="FN54" s="267"/>
      <c r="FO54" s="210"/>
      <c r="FP54" s="268"/>
      <c r="FQ54" s="268"/>
      <c r="FT54" s="269"/>
      <c r="FU54" s="210"/>
      <c r="FV54" s="268"/>
      <c r="FW54" s="268"/>
      <c r="FY54" s="268"/>
      <c r="FZ54" s="268"/>
      <c r="GA54" s="205"/>
      <c r="GB54" s="273"/>
      <c r="GC54" s="273"/>
      <c r="GD54" s="276"/>
      <c r="GE54" s="204"/>
      <c r="GF54" s="273"/>
      <c r="GG54" s="274"/>
      <c r="GH54" s="204"/>
      <c r="GI54" s="253"/>
      <c r="GJ54" s="204"/>
      <c r="GK54" s="204"/>
      <c r="GL54" s="204"/>
      <c r="GM54" s="204"/>
      <c r="GN54" s="254"/>
      <c r="GO54" s="204"/>
      <c r="GP54" s="204"/>
      <c r="GQ54" s="204"/>
      <c r="GR54" s="204"/>
      <c r="GS54" s="204"/>
      <c r="GT54" s="204"/>
      <c r="GU54" s="205"/>
      <c r="GV54" s="273"/>
      <c r="GW54" s="273"/>
      <c r="GX54" s="276"/>
      <c r="GY54" s="204"/>
      <c r="GZ54" s="273"/>
      <c r="HA54" s="274"/>
      <c r="HB54" s="204"/>
      <c r="HC54" s="253"/>
      <c r="HD54" s="204"/>
      <c r="HE54" s="204"/>
      <c r="HF54" s="204"/>
      <c r="HG54" s="204"/>
      <c r="HH54" s="254"/>
      <c r="HI54" s="204"/>
      <c r="HJ54" s="204"/>
      <c r="HK54" s="204"/>
      <c r="HL54" s="204"/>
      <c r="HM54" s="204"/>
      <c r="HN54" s="204"/>
      <c r="HO54" s="205"/>
      <c r="HP54" s="273"/>
      <c r="HQ54" s="273"/>
      <c r="HR54" s="276"/>
      <c r="HS54" s="204"/>
      <c r="HT54" s="273"/>
      <c r="HU54" s="274"/>
      <c r="HV54" s="204"/>
      <c r="HW54" s="253"/>
      <c r="HX54" s="204"/>
      <c r="HY54" s="204"/>
      <c r="HZ54" s="204"/>
      <c r="IA54" s="204"/>
      <c r="IB54" s="254"/>
      <c r="IC54" s="204"/>
      <c r="ID54" s="204"/>
      <c r="IE54" s="204"/>
      <c r="IF54" s="204"/>
      <c r="IG54" s="204"/>
      <c r="IH54" s="204"/>
      <c r="II54" s="205"/>
      <c r="IJ54" s="273"/>
      <c r="IK54" s="273"/>
      <c r="IL54" s="276"/>
      <c r="IM54" s="204"/>
      <c r="IN54" s="273"/>
      <c r="IO54" s="274"/>
      <c r="IP54" s="204"/>
      <c r="IQ54" s="253"/>
      <c r="IR54" s="204"/>
      <c r="IS54" s="204"/>
      <c r="IT54" s="204"/>
      <c r="IU54" s="204"/>
      <c r="IV54" s="254"/>
      <c r="IW54" s="204"/>
      <c r="IX54" s="204"/>
      <c r="IY54" s="204"/>
      <c r="IZ54" s="204"/>
      <c r="JA54" s="204"/>
      <c r="JB54" s="204"/>
    </row>
    <row r="55" spans="2:262" s="230" customFormat="1" ht="13.5" customHeight="1" x14ac:dyDescent="0.2">
      <c r="B55" s="204"/>
      <c r="C55" s="232"/>
      <c r="E55" s="210"/>
      <c r="F55" s="267"/>
      <c r="G55" s="268"/>
      <c r="H55" s="204"/>
      <c r="I55" s="267"/>
      <c r="J55" s="268"/>
      <c r="K55" s="210"/>
      <c r="L55" s="268"/>
      <c r="M55" s="268"/>
      <c r="P55" s="269"/>
      <c r="Q55" s="210"/>
      <c r="R55" s="268"/>
      <c r="S55" s="268"/>
      <c r="U55" s="268"/>
      <c r="V55" s="268"/>
      <c r="W55" s="232"/>
      <c r="Y55" s="210"/>
      <c r="Z55" s="267"/>
      <c r="AA55" s="267"/>
      <c r="AB55" s="204"/>
      <c r="AC55" s="267"/>
      <c r="AD55" s="267"/>
      <c r="AE55" s="210"/>
      <c r="AF55" s="268"/>
      <c r="AG55" s="268"/>
      <c r="AJ55" s="269"/>
      <c r="AK55" s="210"/>
      <c r="AM55" s="268"/>
      <c r="AO55" s="268"/>
      <c r="AP55" s="268"/>
      <c r="AQ55" s="232"/>
      <c r="AS55" s="210"/>
      <c r="AT55" s="267"/>
      <c r="AU55" s="267"/>
      <c r="AV55" s="204"/>
      <c r="AW55" s="267"/>
      <c r="AX55" s="267"/>
      <c r="AY55" s="210"/>
      <c r="AZ55" s="268"/>
      <c r="BA55" s="268"/>
      <c r="BD55" s="269"/>
      <c r="BE55" s="210"/>
      <c r="BF55" s="268"/>
      <c r="BG55" s="268"/>
      <c r="BI55" s="268"/>
      <c r="BJ55" s="268"/>
      <c r="BK55" s="232"/>
      <c r="BM55" s="210"/>
      <c r="BN55" s="267"/>
      <c r="BO55" s="267"/>
      <c r="BP55" s="204"/>
      <c r="BQ55" s="267"/>
      <c r="BR55" s="267"/>
      <c r="BS55" s="210"/>
      <c r="BT55" s="268"/>
      <c r="BU55" s="268"/>
      <c r="BX55" s="269"/>
      <c r="BY55" s="210"/>
      <c r="BZ55" s="268"/>
      <c r="CA55" s="268"/>
      <c r="CC55" s="268"/>
      <c r="CD55" s="268"/>
      <c r="CE55" s="210"/>
      <c r="CG55" s="210"/>
      <c r="CH55" s="267"/>
      <c r="CI55" s="267"/>
      <c r="CJ55" s="204"/>
      <c r="CK55" s="267"/>
      <c r="CL55" s="267"/>
      <c r="CM55" s="210"/>
      <c r="CN55" s="268"/>
      <c r="CO55" s="268"/>
      <c r="CR55" s="269"/>
      <c r="CS55" s="210"/>
      <c r="CT55" s="268"/>
      <c r="CU55" s="268"/>
      <c r="CW55" s="268"/>
      <c r="CX55" s="268"/>
      <c r="CY55" s="232"/>
      <c r="DA55" s="210"/>
      <c r="DB55" s="267"/>
      <c r="DC55" s="267"/>
      <c r="DD55" s="204"/>
      <c r="DE55" s="267"/>
      <c r="DF55" s="267"/>
      <c r="DG55" s="210"/>
      <c r="DH55" s="268"/>
      <c r="DI55" s="268"/>
      <c r="DL55" s="269"/>
      <c r="DM55" s="210"/>
      <c r="DN55" s="268"/>
      <c r="DO55" s="268"/>
      <c r="DQ55" s="268"/>
      <c r="DR55" s="268"/>
      <c r="DS55" s="232"/>
      <c r="DU55" s="210"/>
      <c r="DV55" s="267"/>
      <c r="DW55" s="267"/>
      <c r="DX55" s="204"/>
      <c r="DY55" s="267"/>
      <c r="DZ55" s="267"/>
      <c r="EA55" s="210"/>
      <c r="EC55" s="270"/>
      <c r="EF55" s="269"/>
      <c r="EG55" s="210"/>
      <c r="EH55" s="268"/>
      <c r="EI55" s="268"/>
      <c r="EK55" s="268"/>
      <c r="EL55" s="268"/>
      <c r="EM55" s="232"/>
      <c r="EO55" s="210"/>
      <c r="EP55" s="267"/>
      <c r="EQ55" s="267"/>
      <c r="ER55" s="204"/>
      <c r="ES55" s="267"/>
      <c r="ET55" s="267"/>
      <c r="EU55" s="210"/>
      <c r="EV55" s="268"/>
      <c r="EW55" s="268"/>
      <c r="EZ55" s="269"/>
      <c r="FA55" s="210"/>
      <c r="FB55" s="268"/>
      <c r="FC55" s="268"/>
      <c r="FE55" s="268"/>
      <c r="FF55" s="268"/>
      <c r="FG55" s="232"/>
      <c r="FI55" s="210"/>
      <c r="FJ55" s="267"/>
      <c r="FK55" s="267"/>
      <c r="FL55" s="204"/>
      <c r="FM55" s="267"/>
      <c r="FN55" s="267"/>
      <c r="FO55" s="210"/>
      <c r="FP55" s="268"/>
      <c r="FQ55" s="268"/>
      <c r="FT55" s="269"/>
      <c r="FU55" s="210"/>
      <c r="FV55" s="268"/>
      <c r="FW55" s="268"/>
      <c r="FY55" s="268"/>
      <c r="FZ55" s="268"/>
      <c r="GA55" s="277"/>
      <c r="GB55" s="273"/>
      <c r="GC55" s="274"/>
      <c r="GD55" s="275"/>
      <c r="GE55" s="274"/>
      <c r="GF55" s="273"/>
      <c r="GG55" s="274"/>
      <c r="GH55" s="274"/>
      <c r="GI55" s="278"/>
      <c r="GJ55" s="274"/>
      <c r="GN55" s="269"/>
      <c r="GS55" s="275"/>
      <c r="GT55" s="274"/>
      <c r="GU55" s="277"/>
      <c r="GV55" s="273"/>
      <c r="GW55" s="274"/>
      <c r="GX55" s="275"/>
      <c r="GY55" s="274"/>
      <c r="GZ55" s="273"/>
      <c r="HA55" s="274"/>
      <c r="HB55" s="274"/>
      <c r="HC55" s="278"/>
      <c r="HD55" s="274"/>
      <c r="HH55" s="269"/>
      <c r="HM55" s="275"/>
      <c r="HN55" s="274"/>
      <c r="HO55" s="277"/>
      <c r="HP55" s="273"/>
      <c r="HQ55" s="274"/>
      <c r="HR55" s="275"/>
      <c r="HS55" s="274"/>
      <c r="HT55" s="273"/>
      <c r="HU55" s="274"/>
      <c r="HV55" s="274"/>
      <c r="HW55" s="278"/>
      <c r="HX55" s="274"/>
      <c r="IB55" s="269"/>
      <c r="IG55" s="275"/>
      <c r="IH55" s="274"/>
      <c r="II55" s="277"/>
      <c r="IJ55" s="273"/>
      <c r="IK55" s="274"/>
      <c r="IL55" s="275"/>
      <c r="IM55" s="274"/>
      <c r="IN55" s="273"/>
      <c r="IO55" s="274"/>
      <c r="IP55" s="274"/>
      <c r="IQ55" s="278"/>
      <c r="IR55" s="274"/>
      <c r="IV55" s="269"/>
      <c r="JA55" s="275"/>
      <c r="JB55" s="274"/>
    </row>
    <row r="56" spans="2:262" s="230" customFormat="1" ht="13.5" customHeight="1" x14ac:dyDescent="0.2">
      <c r="B56" s="204"/>
      <c r="C56" s="232"/>
      <c r="E56" s="210"/>
      <c r="F56" s="267"/>
      <c r="G56" s="268"/>
      <c r="H56" s="204"/>
      <c r="I56" s="267"/>
      <c r="J56" s="268"/>
      <c r="K56" s="210"/>
      <c r="L56" s="268"/>
      <c r="M56" s="268"/>
      <c r="P56" s="269"/>
      <c r="Q56" s="210"/>
      <c r="R56" s="268"/>
      <c r="S56" s="268"/>
      <c r="U56" s="268"/>
      <c r="V56" s="268"/>
      <c r="W56" s="232"/>
      <c r="Y56" s="210"/>
      <c r="Z56" s="267"/>
      <c r="AA56" s="267"/>
      <c r="AB56" s="204"/>
      <c r="AC56" s="267"/>
      <c r="AD56" s="267"/>
      <c r="AE56" s="210"/>
      <c r="AF56" s="268"/>
      <c r="AG56" s="268"/>
      <c r="AJ56" s="269"/>
      <c r="AK56" s="210"/>
      <c r="AM56" s="268"/>
      <c r="AO56" s="268"/>
      <c r="AP56" s="268"/>
      <c r="AQ56" s="232"/>
      <c r="AS56" s="210"/>
      <c r="AT56" s="267"/>
      <c r="AU56" s="267"/>
      <c r="AV56" s="204"/>
      <c r="AW56" s="267"/>
      <c r="AX56" s="267"/>
      <c r="AY56" s="210"/>
      <c r="AZ56" s="268"/>
      <c r="BA56" s="268"/>
      <c r="BD56" s="269"/>
      <c r="BE56" s="210"/>
      <c r="BF56" s="268"/>
      <c r="BG56" s="268"/>
      <c r="BI56" s="268"/>
      <c r="BJ56" s="268"/>
      <c r="BK56" s="232"/>
      <c r="BM56" s="210"/>
      <c r="BN56" s="267"/>
      <c r="BO56" s="267"/>
      <c r="BP56" s="204"/>
      <c r="BQ56" s="267"/>
      <c r="BR56" s="267"/>
      <c r="BS56" s="210"/>
      <c r="BT56" s="268"/>
      <c r="BU56" s="268"/>
      <c r="BX56" s="269"/>
      <c r="BY56" s="210"/>
      <c r="BZ56" s="268"/>
      <c r="CA56" s="268"/>
      <c r="CC56" s="268"/>
      <c r="CD56" s="268"/>
      <c r="CE56" s="210"/>
      <c r="CG56" s="210"/>
      <c r="CH56" s="267"/>
      <c r="CI56" s="267"/>
      <c r="CJ56" s="204"/>
      <c r="CK56" s="267"/>
      <c r="CL56" s="267"/>
      <c r="CM56" s="210"/>
      <c r="CN56" s="268"/>
      <c r="CO56" s="268"/>
      <c r="CR56" s="269"/>
      <c r="CS56" s="210"/>
      <c r="CT56" s="268"/>
      <c r="CU56" s="268"/>
      <c r="CW56" s="268"/>
      <c r="CX56" s="268"/>
      <c r="CY56" s="232"/>
      <c r="DA56" s="210"/>
      <c r="DB56" s="267"/>
      <c r="DC56" s="267"/>
      <c r="DD56" s="204"/>
      <c r="DE56" s="267"/>
      <c r="DF56" s="267"/>
      <c r="DG56" s="210"/>
      <c r="DH56" s="268"/>
      <c r="DI56" s="268"/>
      <c r="DL56" s="269"/>
      <c r="DM56" s="210"/>
      <c r="DN56" s="268"/>
      <c r="DO56" s="268"/>
      <c r="DQ56" s="268"/>
      <c r="DR56" s="268"/>
      <c r="DS56" s="232"/>
      <c r="DU56" s="210"/>
      <c r="DV56" s="267"/>
      <c r="DW56" s="267"/>
      <c r="DX56" s="204"/>
      <c r="DY56" s="267"/>
      <c r="DZ56" s="267"/>
      <c r="EA56" s="210"/>
      <c r="EC56" s="270"/>
      <c r="EF56" s="269"/>
      <c r="EG56" s="210"/>
      <c r="EH56" s="268"/>
      <c r="EI56" s="268"/>
      <c r="EK56" s="268"/>
      <c r="EL56" s="268"/>
      <c r="EM56" s="232"/>
      <c r="EO56" s="210"/>
      <c r="EP56" s="267"/>
      <c r="EQ56" s="267"/>
      <c r="ER56" s="204"/>
      <c r="ES56" s="267"/>
      <c r="ET56" s="267"/>
      <c r="EU56" s="210"/>
      <c r="EV56" s="268"/>
      <c r="EW56" s="268"/>
      <c r="EZ56" s="269"/>
      <c r="FA56" s="210"/>
      <c r="FB56" s="268"/>
      <c r="FC56" s="268"/>
      <c r="FE56" s="268"/>
      <c r="FF56" s="268"/>
      <c r="FG56" s="232"/>
      <c r="FI56" s="210"/>
      <c r="FJ56" s="267"/>
      <c r="FK56" s="267"/>
      <c r="FL56" s="204"/>
      <c r="FM56" s="267"/>
      <c r="FN56" s="267"/>
      <c r="FO56" s="210"/>
      <c r="FP56" s="268"/>
      <c r="FQ56" s="268"/>
      <c r="FT56" s="269"/>
      <c r="FU56" s="210"/>
      <c r="FV56" s="268"/>
      <c r="FW56" s="268"/>
      <c r="FY56" s="268"/>
      <c r="FZ56" s="268"/>
      <c r="GA56" s="205"/>
      <c r="GB56" s="273"/>
      <c r="GC56" s="273"/>
      <c r="GD56" s="276"/>
      <c r="GE56" s="204"/>
      <c r="GF56" s="273"/>
      <c r="GG56" s="274"/>
      <c r="GH56" s="204"/>
      <c r="GI56" s="253"/>
      <c r="GJ56" s="204"/>
      <c r="GK56" s="204"/>
      <c r="GL56" s="204"/>
      <c r="GM56" s="204"/>
      <c r="GN56" s="254"/>
      <c r="GO56" s="204"/>
      <c r="GP56" s="204"/>
      <c r="GQ56" s="204"/>
      <c r="GR56" s="204"/>
      <c r="GS56" s="204"/>
      <c r="GT56" s="204"/>
      <c r="GU56" s="205"/>
      <c r="GV56" s="273"/>
      <c r="GW56" s="273"/>
      <c r="GX56" s="276"/>
      <c r="GY56" s="204"/>
      <c r="GZ56" s="273"/>
      <c r="HA56" s="274"/>
      <c r="HB56" s="204"/>
      <c r="HC56" s="253"/>
      <c r="HD56" s="204"/>
      <c r="HE56" s="204"/>
      <c r="HF56" s="204"/>
      <c r="HG56" s="204"/>
      <c r="HH56" s="254"/>
      <c r="HI56" s="204"/>
      <c r="HJ56" s="204"/>
      <c r="HK56" s="204"/>
      <c r="HL56" s="204"/>
      <c r="HM56" s="204"/>
      <c r="HN56" s="204"/>
      <c r="HO56" s="205"/>
      <c r="HP56" s="273"/>
      <c r="HQ56" s="273"/>
      <c r="HR56" s="276"/>
      <c r="HS56" s="204"/>
      <c r="HT56" s="273"/>
      <c r="HU56" s="274"/>
      <c r="HV56" s="204"/>
      <c r="HW56" s="253"/>
      <c r="HX56" s="204"/>
      <c r="HY56" s="204"/>
      <c r="HZ56" s="204"/>
      <c r="IA56" s="204"/>
      <c r="IB56" s="254"/>
      <c r="IC56" s="204"/>
      <c r="ID56" s="204"/>
      <c r="IE56" s="204"/>
      <c r="IF56" s="204"/>
      <c r="IG56" s="204"/>
      <c r="IH56" s="204"/>
      <c r="II56" s="205"/>
      <c r="IJ56" s="273"/>
      <c r="IK56" s="273"/>
      <c r="IL56" s="276"/>
      <c r="IM56" s="204"/>
      <c r="IN56" s="273"/>
      <c r="IO56" s="274"/>
      <c r="IP56" s="204"/>
      <c r="IQ56" s="253"/>
      <c r="IR56" s="204"/>
      <c r="IS56" s="204"/>
      <c r="IT56" s="204"/>
      <c r="IU56" s="204"/>
      <c r="IV56" s="254"/>
      <c r="IW56" s="204"/>
      <c r="IX56" s="204"/>
      <c r="IY56" s="204"/>
      <c r="IZ56" s="204"/>
      <c r="JA56" s="204"/>
      <c r="JB56" s="204"/>
    </row>
    <row r="57" spans="2:262" s="230" customFormat="1" ht="13.5" customHeight="1" x14ac:dyDescent="0.2">
      <c r="B57" s="204"/>
      <c r="C57" s="232"/>
      <c r="E57" s="210"/>
      <c r="F57" s="267"/>
      <c r="G57" s="268"/>
      <c r="H57" s="204"/>
      <c r="I57" s="267"/>
      <c r="J57" s="268"/>
      <c r="K57" s="210"/>
      <c r="L57" s="268"/>
      <c r="M57" s="268"/>
      <c r="P57" s="269"/>
      <c r="Q57" s="210"/>
      <c r="R57" s="268"/>
      <c r="S57" s="268"/>
      <c r="U57" s="268"/>
      <c r="V57" s="268"/>
      <c r="W57" s="232"/>
      <c r="Y57" s="210"/>
      <c r="Z57" s="267"/>
      <c r="AA57" s="267"/>
      <c r="AB57" s="204"/>
      <c r="AC57" s="267"/>
      <c r="AD57" s="267"/>
      <c r="AE57" s="210"/>
      <c r="AF57" s="268"/>
      <c r="AG57" s="268"/>
      <c r="AJ57" s="269"/>
      <c r="AK57" s="210"/>
      <c r="AM57" s="268"/>
      <c r="AO57" s="268"/>
      <c r="AP57" s="268"/>
      <c r="AQ57" s="232"/>
      <c r="AS57" s="210"/>
      <c r="AT57" s="267"/>
      <c r="AU57" s="267"/>
      <c r="AV57" s="204"/>
      <c r="AW57" s="267"/>
      <c r="AX57" s="267"/>
      <c r="AY57" s="210"/>
      <c r="AZ57" s="268"/>
      <c r="BA57" s="268"/>
      <c r="BD57" s="269"/>
      <c r="BE57" s="210"/>
      <c r="BF57" s="268"/>
      <c r="BG57" s="268"/>
      <c r="BI57" s="268"/>
      <c r="BJ57" s="268"/>
      <c r="BK57" s="232"/>
      <c r="BM57" s="210"/>
      <c r="BN57" s="267"/>
      <c r="BO57" s="267"/>
      <c r="BP57" s="204"/>
      <c r="BQ57" s="267"/>
      <c r="BR57" s="267"/>
      <c r="BS57" s="210"/>
      <c r="BT57" s="268"/>
      <c r="BU57" s="268"/>
      <c r="BX57" s="269"/>
      <c r="BY57" s="210"/>
      <c r="BZ57" s="268"/>
      <c r="CA57" s="268"/>
      <c r="CC57" s="268"/>
      <c r="CD57" s="268"/>
      <c r="CE57" s="210"/>
      <c r="CG57" s="210"/>
      <c r="CH57" s="267"/>
      <c r="CI57" s="267"/>
      <c r="CJ57" s="204"/>
      <c r="CK57" s="267"/>
      <c r="CL57" s="267"/>
      <c r="CM57" s="210"/>
      <c r="CN57" s="268"/>
      <c r="CO57" s="268"/>
      <c r="CR57" s="269"/>
      <c r="CS57" s="210"/>
      <c r="CT57" s="268"/>
      <c r="CU57" s="268"/>
      <c r="CW57" s="268"/>
      <c r="CX57" s="268"/>
      <c r="CY57" s="232"/>
      <c r="DA57" s="210"/>
      <c r="DB57" s="267"/>
      <c r="DC57" s="267"/>
      <c r="DD57" s="204"/>
      <c r="DE57" s="267"/>
      <c r="DF57" s="267"/>
      <c r="DG57" s="210"/>
      <c r="DH57" s="268"/>
      <c r="DI57" s="268"/>
      <c r="DL57" s="269"/>
      <c r="DM57" s="210"/>
      <c r="DN57" s="268"/>
      <c r="DO57" s="268"/>
      <c r="DQ57" s="268"/>
      <c r="DR57" s="268"/>
      <c r="DS57" s="232"/>
      <c r="DU57" s="210"/>
      <c r="DV57" s="267"/>
      <c r="DW57" s="267"/>
      <c r="DX57" s="204"/>
      <c r="DY57" s="267"/>
      <c r="DZ57" s="267"/>
      <c r="EA57" s="210"/>
      <c r="EC57" s="270"/>
      <c r="EF57" s="269"/>
      <c r="EG57" s="210"/>
      <c r="EH57" s="268"/>
      <c r="EI57" s="268"/>
      <c r="EK57" s="268"/>
      <c r="EL57" s="268"/>
      <c r="EM57" s="232"/>
      <c r="EO57" s="210"/>
      <c r="EP57" s="267"/>
      <c r="EQ57" s="267"/>
      <c r="ER57" s="204"/>
      <c r="ES57" s="267"/>
      <c r="ET57" s="267"/>
      <c r="EU57" s="210"/>
      <c r="EV57" s="268"/>
      <c r="EW57" s="268"/>
      <c r="EZ57" s="269"/>
      <c r="FA57" s="210"/>
      <c r="FB57" s="268"/>
      <c r="FC57" s="268"/>
      <c r="FE57" s="268"/>
      <c r="FF57" s="268"/>
      <c r="FG57" s="232"/>
      <c r="FI57" s="210"/>
      <c r="FJ57" s="267"/>
      <c r="FK57" s="267"/>
      <c r="FL57" s="204"/>
      <c r="FM57" s="267"/>
      <c r="FN57" s="267"/>
      <c r="FO57" s="210"/>
      <c r="FP57" s="268"/>
      <c r="FQ57" s="268"/>
      <c r="FT57" s="269"/>
      <c r="FU57" s="210"/>
      <c r="FV57" s="268"/>
      <c r="FW57" s="268"/>
      <c r="FY57" s="268"/>
      <c r="FZ57" s="268"/>
      <c r="GA57" s="205"/>
      <c r="GB57" s="273"/>
      <c r="GC57" s="273"/>
      <c r="GD57" s="276"/>
      <c r="GE57" s="276"/>
      <c r="GF57" s="273"/>
      <c r="GG57" s="274"/>
      <c r="GH57" s="204"/>
      <c r="GI57" s="253"/>
      <c r="GJ57" s="204"/>
      <c r="GK57" s="204"/>
      <c r="GL57" s="204"/>
      <c r="GM57" s="204"/>
      <c r="GN57" s="254"/>
      <c r="GO57" s="204"/>
      <c r="GP57" s="204"/>
      <c r="GQ57" s="204"/>
      <c r="GR57" s="204"/>
      <c r="GS57" s="204"/>
      <c r="GT57" s="204"/>
      <c r="GU57" s="205"/>
      <c r="GV57" s="273"/>
      <c r="GW57" s="273"/>
      <c r="GX57" s="276"/>
      <c r="GY57" s="276"/>
      <c r="GZ57" s="273"/>
      <c r="HA57" s="274"/>
      <c r="HB57" s="204"/>
      <c r="HC57" s="253"/>
      <c r="HD57" s="204"/>
      <c r="HE57" s="204"/>
      <c r="HF57" s="204"/>
      <c r="HG57" s="204"/>
      <c r="HH57" s="254"/>
      <c r="HI57" s="204"/>
      <c r="HJ57" s="204"/>
      <c r="HK57" s="204"/>
      <c r="HL57" s="204"/>
      <c r="HM57" s="204"/>
      <c r="HN57" s="204"/>
      <c r="HO57" s="205"/>
      <c r="HP57" s="273"/>
      <c r="HQ57" s="273"/>
      <c r="HR57" s="276"/>
      <c r="HS57" s="276"/>
      <c r="HT57" s="273"/>
      <c r="HU57" s="274"/>
      <c r="HV57" s="204"/>
      <c r="HW57" s="253"/>
      <c r="HX57" s="204"/>
      <c r="HY57" s="204"/>
      <c r="HZ57" s="204"/>
      <c r="IA57" s="204"/>
      <c r="IB57" s="254"/>
      <c r="IC57" s="204"/>
      <c r="ID57" s="204"/>
      <c r="IE57" s="204"/>
      <c r="IF57" s="204"/>
      <c r="IG57" s="204"/>
      <c r="IH57" s="204"/>
      <c r="II57" s="205"/>
      <c r="IJ57" s="273"/>
      <c r="IK57" s="273"/>
      <c r="IL57" s="276"/>
      <c r="IM57" s="276"/>
      <c r="IN57" s="273"/>
      <c r="IO57" s="274"/>
      <c r="IP57" s="204"/>
      <c r="IQ57" s="253"/>
      <c r="IR57" s="204"/>
      <c r="IS57" s="204"/>
      <c r="IT57" s="204"/>
      <c r="IU57" s="204"/>
      <c r="IV57" s="254"/>
      <c r="IW57" s="204"/>
      <c r="IX57" s="204"/>
      <c r="IY57" s="204"/>
      <c r="IZ57" s="204"/>
      <c r="JA57" s="204"/>
      <c r="JB57" s="204"/>
    </row>
    <row r="58" spans="2:262" s="230" customFormat="1" ht="13.5" customHeight="1" x14ac:dyDescent="0.2">
      <c r="B58" s="204"/>
      <c r="C58" s="232"/>
      <c r="E58" s="210"/>
      <c r="F58" s="267"/>
      <c r="G58" s="268"/>
      <c r="H58" s="204"/>
      <c r="I58" s="267"/>
      <c r="J58" s="268"/>
      <c r="K58" s="210"/>
      <c r="L58" s="268"/>
      <c r="M58" s="268"/>
      <c r="P58" s="269"/>
      <c r="Q58" s="210"/>
      <c r="R58" s="268"/>
      <c r="S58" s="268"/>
      <c r="U58" s="268"/>
      <c r="V58" s="268"/>
      <c r="W58" s="232"/>
      <c r="Y58" s="210"/>
      <c r="Z58" s="267"/>
      <c r="AA58" s="267"/>
      <c r="AB58" s="204"/>
      <c r="AC58" s="267"/>
      <c r="AD58" s="267"/>
      <c r="AE58" s="210"/>
      <c r="AF58" s="268"/>
      <c r="AG58" s="268"/>
      <c r="AJ58" s="269"/>
      <c r="AK58" s="210"/>
      <c r="AM58" s="268"/>
      <c r="AO58" s="268"/>
      <c r="AP58" s="268"/>
      <c r="AQ58" s="232"/>
      <c r="AS58" s="210"/>
      <c r="AT58" s="267"/>
      <c r="AU58" s="267"/>
      <c r="AV58" s="204"/>
      <c r="AW58" s="267"/>
      <c r="AX58" s="267"/>
      <c r="AY58" s="210"/>
      <c r="AZ58" s="268"/>
      <c r="BA58" s="268"/>
      <c r="BD58" s="269"/>
      <c r="BE58" s="210"/>
      <c r="BF58" s="268"/>
      <c r="BG58" s="268"/>
      <c r="BI58" s="268"/>
      <c r="BJ58" s="268"/>
      <c r="BK58" s="232"/>
      <c r="BM58" s="210"/>
      <c r="BN58" s="267"/>
      <c r="BO58" s="267"/>
      <c r="BP58" s="204"/>
      <c r="BQ58" s="267"/>
      <c r="BR58" s="267"/>
      <c r="BS58" s="210"/>
      <c r="BT58" s="268"/>
      <c r="BU58" s="268"/>
      <c r="BX58" s="269"/>
      <c r="BY58" s="210"/>
      <c r="BZ58" s="268"/>
      <c r="CA58" s="268"/>
      <c r="CC58" s="268"/>
      <c r="CD58" s="268"/>
      <c r="CE58" s="210"/>
      <c r="CG58" s="210"/>
      <c r="CH58" s="267"/>
      <c r="CI58" s="267"/>
      <c r="CJ58" s="204"/>
      <c r="CK58" s="267"/>
      <c r="CL58" s="267"/>
      <c r="CM58" s="210"/>
      <c r="CN58" s="268"/>
      <c r="CO58" s="268"/>
      <c r="CR58" s="269"/>
      <c r="CS58" s="210"/>
      <c r="CT58" s="268"/>
      <c r="CU58" s="268"/>
      <c r="CW58" s="268"/>
      <c r="CX58" s="268"/>
      <c r="CY58" s="232"/>
      <c r="DA58" s="210"/>
      <c r="DB58" s="267"/>
      <c r="DC58" s="267"/>
      <c r="DD58" s="204"/>
      <c r="DE58" s="267"/>
      <c r="DF58" s="267"/>
      <c r="DG58" s="210"/>
      <c r="DH58" s="268"/>
      <c r="DI58" s="268"/>
      <c r="DL58" s="269"/>
      <c r="DM58" s="210"/>
      <c r="DN58" s="268"/>
      <c r="DO58" s="268"/>
      <c r="DQ58" s="268"/>
      <c r="DR58" s="268"/>
      <c r="DS58" s="232"/>
      <c r="DU58" s="210"/>
      <c r="DV58" s="267"/>
      <c r="DW58" s="267"/>
      <c r="DX58" s="204"/>
      <c r="DY58" s="267"/>
      <c r="DZ58" s="267"/>
      <c r="EA58" s="210"/>
      <c r="EC58" s="270"/>
      <c r="EF58" s="269"/>
      <c r="EG58" s="210"/>
      <c r="EH58" s="268"/>
      <c r="EI58" s="268"/>
      <c r="EK58" s="268"/>
      <c r="EL58" s="268"/>
      <c r="EM58" s="232"/>
      <c r="EO58" s="210"/>
      <c r="EP58" s="267"/>
      <c r="EQ58" s="267"/>
      <c r="ER58" s="204"/>
      <c r="ES58" s="267"/>
      <c r="ET58" s="267"/>
      <c r="EU58" s="210"/>
      <c r="EV58" s="268"/>
      <c r="EW58" s="268"/>
      <c r="EZ58" s="269"/>
      <c r="FA58" s="210"/>
      <c r="FB58" s="268"/>
      <c r="FC58" s="268"/>
      <c r="FE58" s="268"/>
      <c r="FF58" s="268"/>
      <c r="FG58" s="232"/>
      <c r="FI58" s="210"/>
      <c r="FJ58" s="267"/>
      <c r="FK58" s="267"/>
      <c r="FL58" s="204"/>
      <c r="FM58" s="267"/>
      <c r="FN58" s="267"/>
      <c r="FO58" s="210"/>
      <c r="FP58" s="268"/>
      <c r="FQ58" s="268"/>
      <c r="FT58" s="269"/>
      <c r="FU58" s="210"/>
      <c r="FV58" s="268"/>
      <c r="FW58" s="268"/>
      <c r="FY58" s="268"/>
      <c r="FZ58" s="268"/>
      <c r="GA58" s="232"/>
      <c r="GG58" s="268"/>
      <c r="GI58" s="271"/>
      <c r="GN58" s="269"/>
      <c r="GU58" s="232"/>
      <c r="HA58" s="268"/>
      <c r="HC58" s="271"/>
      <c r="HH58" s="269"/>
      <c r="HO58" s="232"/>
      <c r="HU58" s="268"/>
      <c r="HW58" s="271"/>
      <c r="IB58" s="269"/>
      <c r="II58" s="232"/>
      <c r="IO58" s="268"/>
      <c r="IQ58" s="271"/>
      <c r="IV58" s="269"/>
    </row>
    <row r="59" spans="2:262" s="230" customFormat="1" ht="13.5" customHeight="1" x14ac:dyDescent="0.2">
      <c r="B59" s="204"/>
      <c r="C59" s="232"/>
      <c r="E59" s="210"/>
      <c r="F59" s="267"/>
      <c r="G59" s="268"/>
      <c r="H59" s="204"/>
      <c r="I59" s="267"/>
      <c r="J59" s="268"/>
      <c r="K59" s="210"/>
      <c r="L59" s="268"/>
      <c r="M59" s="268"/>
      <c r="P59" s="269"/>
      <c r="Q59" s="210"/>
      <c r="R59" s="268"/>
      <c r="S59" s="268"/>
      <c r="U59" s="268"/>
      <c r="V59" s="268"/>
      <c r="W59" s="232"/>
      <c r="Y59" s="210"/>
      <c r="Z59" s="267"/>
      <c r="AA59" s="267"/>
      <c r="AB59" s="204"/>
      <c r="AC59" s="267"/>
      <c r="AD59" s="267"/>
      <c r="AE59" s="210"/>
      <c r="AF59" s="268"/>
      <c r="AG59" s="268"/>
      <c r="AJ59" s="269"/>
      <c r="AK59" s="210"/>
      <c r="AM59" s="268"/>
      <c r="AO59" s="268"/>
      <c r="AP59" s="268"/>
      <c r="AQ59" s="232"/>
      <c r="AS59" s="210"/>
      <c r="AT59" s="267"/>
      <c r="AU59" s="267"/>
      <c r="AV59" s="204"/>
      <c r="AW59" s="267"/>
      <c r="AX59" s="267"/>
      <c r="AY59" s="210"/>
      <c r="AZ59" s="268"/>
      <c r="BA59" s="268"/>
      <c r="BD59" s="269"/>
      <c r="BE59" s="210"/>
      <c r="BF59" s="268"/>
      <c r="BG59" s="268"/>
      <c r="BI59" s="268"/>
      <c r="BJ59" s="268"/>
      <c r="BK59" s="232"/>
      <c r="BM59" s="210"/>
      <c r="BN59" s="267"/>
      <c r="BO59" s="267"/>
      <c r="BP59" s="204"/>
      <c r="BQ59" s="267"/>
      <c r="BR59" s="267"/>
      <c r="BS59" s="210"/>
      <c r="BT59" s="268"/>
      <c r="BU59" s="268"/>
      <c r="BX59" s="269"/>
      <c r="BY59" s="210"/>
      <c r="BZ59" s="268"/>
      <c r="CA59" s="268"/>
      <c r="CC59" s="268"/>
      <c r="CD59" s="268"/>
      <c r="CE59" s="210"/>
      <c r="CG59" s="210"/>
      <c r="CH59" s="267"/>
      <c r="CI59" s="267"/>
      <c r="CJ59" s="204"/>
      <c r="CK59" s="267"/>
      <c r="CL59" s="267"/>
      <c r="CM59" s="210"/>
      <c r="CN59" s="268"/>
      <c r="CO59" s="268"/>
      <c r="CR59" s="269"/>
      <c r="CS59" s="210"/>
      <c r="CT59" s="268"/>
      <c r="CU59" s="268"/>
      <c r="CW59" s="268"/>
      <c r="CX59" s="268"/>
      <c r="CY59" s="232"/>
      <c r="DA59" s="210"/>
      <c r="DB59" s="267"/>
      <c r="DC59" s="267"/>
      <c r="DD59" s="204"/>
      <c r="DE59" s="267"/>
      <c r="DF59" s="267"/>
      <c r="DG59" s="210"/>
      <c r="DH59" s="268"/>
      <c r="DI59" s="268"/>
      <c r="DL59" s="269"/>
      <c r="DM59" s="210"/>
      <c r="DN59" s="268"/>
      <c r="DO59" s="268"/>
      <c r="DQ59" s="268"/>
      <c r="DR59" s="268"/>
      <c r="DS59" s="232"/>
      <c r="DU59" s="210"/>
      <c r="DV59" s="267"/>
      <c r="DW59" s="267"/>
      <c r="DX59" s="204"/>
      <c r="DY59" s="267"/>
      <c r="DZ59" s="267"/>
      <c r="EA59" s="210"/>
      <c r="EC59" s="270"/>
      <c r="EF59" s="269"/>
      <c r="EG59" s="210"/>
      <c r="EH59" s="268"/>
      <c r="EI59" s="268"/>
      <c r="EK59" s="268"/>
      <c r="EL59" s="268"/>
      <c r="EM59" s="232"/>
      <c r="EO59" s="210"/>
      <c r="EP59" s="267"/>
      <c r="EQ59" s="267"/>
      <c r="ER59" s="204"/>
      <c r="ES59" s="267"/>
      <c r="ET59" s="267"/>
      <c r="EU59" s="210"/>
      <c r="EV59" s="268"/>
      <c r="EW59" s="268"/>
      <c r="EZ59" s="269"/>
      <c r="FA59" s="210"/>
      <c r="FB59" s="268"/>
      <c r="FC59" s="268"/>
      <c r="FE59" s="268"/>
      <c r="FF59" s="268"/>
      <c r="FG59" s="232"/>
      <c r="FI59" s="210"/>
      <c r="FJ59" s="267"/>
      <c r="FK59" s="267"/>
      <c r="FL59" s="204"/>
      <c r="FM59" s="267"/>
      <c r="FN59" s="267"/>
      <c r="FO59" s="210"/>
      <c r="FP59" s="268"/>
      <c r="FQ59" s="268"/>
      <c r="FT59" s="269"/>
      <c r="FU59" s="210"/>
      <c r="FV59" s="268"/>
      <c r="FW59" s="268"/>
      <c r="FY59" s="268"/>
      <c r="FZ59" s="268"/>
      <c r="GA59" s="232"/>
      <c r="GG59" s="268"/>
      <c r="GI59" s="271"/>
      <c r="GN59" s="269"/>
      <c r="GU59" s="232"/>
      <c r="HA59" s="268"/>
      <c r="HC59" s="271"/>
      <c r="HH59" s="269"/>
      <c r="HO59" s="232"/>
      <c r="HU59" s="268"/>
      <c r="HW59" s="271"/>
      <c r="IB59" s="269"/>
      <c r="II59" s="232"/>
      <c r="IO59" s="268"/>
      <c r="IQ59" s="271"/>
      <c r="IV59" s="269"/>
    </row>
    <row r="60" spans="2:262" s="230" customFormat="1" ht="13.5" customHeight="1" x14ac:dyDescent="0.2">
      <c r="B60" s="204"/>
      <c r="C60" s="232"/>
      <c r="E60" s="210"/>
      <c r="F60" s="267"/>
      <c r="G60" s="268"/>
      <c r="H60" s="204"/>
      <c r="I60" s="267"/>
      <c r="J60" s="268"/>
      <c r="K60" s="210"/>
      <c r="L60" s="268"/>
      <c r="M60" s="268"/>
      <c r="P60" s="269"/>
      <c r="Q60" s="210"/>
      <c r="R60" s="268"/>
      <c r="S60" s="268"/>
      <c r="U60" s="268"/>
      <c r="V60" s="268"/>
      <c r="W60" s="232"/>
      <c r="Y60" s="210"/>
      <c r="Z60" s="267"/>
      <c r="AA60" s="267"/>
      <c r="AB60" s="204"/>
      <c r="AC60" s="267"/>
      <c r="AD60" s="267"/>
      <c r="AE60" s="210"/>
      <c r="AF60" s="268"/>
      <c r="AG60" s="268"/>
      <c r="AJ60" s="269"/>
      <c r="AK60" s="210"/>
      <c r="AM60" s="268"/>
      <c r="AO60" s="268"/>
      <c r="AP60" s="268"/>
      <c r="AQ60" s="232"/>
      <c r="AS60" s="210"/>
      <c r="AT60" s="267"/>
      <c r="AU60" s="267"/>
      <c r="AV60" s="204"/>
      <c r="AW60" s="267"/>
      <c r="AX60" s="267"/>
      <c r="AY60" s="210"/>
      <c r="AZ60" s="268"/>
      <c r="BA60" s="268"/>
      <c r="BD60" s="269"/>
      <c r="BE60" s="210"/>
      <c r="BF60" s="268"/>
      <c r="BG60" s="268"/>
      <c r="BI60" s="268"/>
      <c r="BJ60" s="268"/>
      <c r="BK60" s="232"/>
      <c r="BM60" s="210"/>
      <c r="BN60" s="267"/>
      <c r="BO60" s="267"/>
      <c r="BP60" s="204"/>
      <c r="BQ60" s="267"/>
      <c r="BR60" s="267"/>
      <c r="BS60" s="210"/>
      <c r="BT60" s="268"/>
      <c r="BU60" s="268"/>
      <c r="BX60" s="269"/>
      <c r="BY60" s="210"/>
      <c r="BZ60" s="268"/>
      <c r="CA60" s="268"/>
      <c r="CC60" s="268"/>
      <c r="CD60" s="268"/>
      <c r="CE60" s="210"/>
      <c r="CG60" s="210"/>
      <c r="CH60" s="267"/>
      <c r="CI60" s="267"/>
      <c r="CJ60" s="204"/>
      <c r="CK60" s="267"/>
      <c r="CL60" s="267"/>
      <c r="CM60" s="210"/>
      <c r="CN60" s="268"/>
      <c r="CO60" s="268"/>
      <c r="CR60" s="269"/>
      <c r="CS60" s="210"/>
      <c r="CT60" s="268"/>
      <c r="CU60" s="268"/>
      <c r="CW60" s="268"/>
      <c r="CX60" s="268"/>
      <c r="CY60" s="232"/>
      <c r="DA60" s="210"/>
      <c r="DB60" s="267"/>
      <c r="DC60" s="267"/>
      <c r="DD60" s="204"/>
      <c r="DE60" s="267"/>
      <c r="DF60" s="267"/>
      <c r="DG60" s="210"/>
      <c r="DH60" s="268"/>
      <c r="DI60" s="268"/>
      <c r="DL60" s="269"/>
      <c r="DM60" s="210"/>
      <c r="DN60" s="268"/>
      <c r="DO60" s="268"/>
      <c r="DQ60" s="268"/>
      <c r="DR60" s="268"/>
      <c r="DS60" s="232"/>
      <c r="DU60" s="210"/>
      <c r="DV60" s="267"/>
      <c r="DW60" s="267"/>
      <c r="DX60" s="204"/>
      <c r="DY60" s="267"/>
      <c r="DZ60" s="267"/>
      <c r="EA60" s="210"/>
      <c r="EC60" s="270"/>
      <c r="EF60" s="269"/>
      <c r="EG60" s="210"/>
      <c r="EH60" s="268"/>
      <c r="EI60" s="268"/>
      <c r="EK60" s="268"/>
      <c r="EL60" s="268"/>
      <c r="EM60" s="232"/>
      <c r="EO60" s="210"/>
      <c r="EP60" s="267"/>
      <c r="EQ60" s="267"/>
      <c r="ER60" s="204"/>
      <c r="ES60" s="267"/>
      <c r="ET60" s="267"/>
      <c r="EU60" s="210"/>
      <c r="EV60" s="268"/>
      <c r="EW60" s="268"/>
      <c r="EZ60" s="269"/>
      <c r="FA60" s="210"/>
      <c r="FB60" s="268"/>
      <c r="FC60" s="268"/>
      <c r="FE60" s="268"/>
      <c r="FF60" s="268"/>
      <c r="FG60" s="232"/>
      <c r="FI60" s="210"/>
      <c r="FJ60" s="267"/>
      <c r="FK60" s="267"/>
      <c r="FL60" s="204"/>
      <c r="FM60" s="267"/>
      <c r="FN60" s="267"/>
      <c r="FO60" s="210"/>
      <c r="FP60" s="268"/>
      <c r="FQ60" s="268"/>
      <c r="FT60" s="269"/>
      <c r="FU60" s="210"/>
      <c r="FV60" s="268"/>
      <c r="FW60" s="268"/>
      <c r="FY60" s="268"/>
      <c r="FZ60" s="268"/>
      <c r="GA60" s="232"/>
      <c r="GG60" s="268"/>
      <c r="GI60" s="271"/>
      <c r="GN60" s="269"/>
      <c r="GU60" s="232"/>
      <c r="HA60" s="268"/>
      <c r="HC60" s="271"/>
      <c r="HH60" s="269"/>
      <c r="HO60" s="232"/>
      <c r="HU60" s="268"/>
      <c r="HW60" s="271"/>
      <c r="IB60" s="269"/>
      <c r="II60" s="232"/>
      <c r="IO60" s="268"/>
      <c r="IQ60" s="271"/>
      <c r="IV60" s="269"/>
    </row>
    <row r="61" spans="2:262" s="230" customFormat="1" ht="13.5" customHeight="1" x14ac:dyDescent="0.2">
      <c r="B61" s="204"/>
      <c r="C61" s="232"/>
      <c r="E61" s="210"/>
      <c r="F61" s="267"/>
      <c r="G61" s="268"/>
      <c r="H61" s="204"/>
      <c r="I61" s="267"/>
      <c r="J61" s="268"/>
      <c r="K61" s="210"/>
      <c r="L61" s="268"/>
      <c r="M61" s="268"/>
      <c r="P61" s="269"/>
      <c r="Q61" s="210"/>
      <c r="R61" s="268"/>
      <c r="S61" s="268"/>
      <c r="U61" s="268"/>
      <c r="V61" s="268"/>
      <c r="W61" s="232"/>
      <c r="Y61" s="210"/>
      <c r="Z61" s="267"/>
      <c r="AA61" s="267"/>
      <c r="AB61" s="204"/>
      <c r="AC61" s="267"/>
      <c r="AD61" s="267"/>
      <c r="AE61" s="210"/>
      <c r="AF61" s="268"/>
      <c r="AG61" s="268"/>
      <c r="AJ61" s="269"/>
      <c r="AK61" s="210"/>
      <c r="AM61" s="268"/>
      <c r="AO61" s="268"/>
      <c r="AP61" s="268"/>
      <c r="AQ61" s="232"/>
      <c r="AS61" s="210"/>
      <c r="AT61" s="267"/>
      <c r="AU61" s="267"/>
      <c r="AV61" s="204"/>
      <c r="AW61" s="267"/>
      <c r="AX61" s="267"/>
      <c r="AY61" s="210"/>
      <c r="AZ61" s="268"/>
      <c r="BA61" s="268"/>
      <c r="BD61" s="269"/>
      <c r="BE61" s="210"/>
      <c r="BF61" s="268"/>
      <c r="BG61" s="268"/>
      <c r="BI61" s="268"/>
      <c r="BJ61" s="268"/>
      <c r="BK61" s="232"/>
      <c r="BM61" s="210"/>
      <c r="BN61" s="267"/>
      <c r="BO61" s="267"/>
      <c r="BP61" s="204"/>
      <c r="BQ61" s="267"/>
      <c r="BR61" s="267"/>
      <c r="BS61" s="210"/>
      <c r="BT61" s="268"/>
      <c r="BU61" s="268"/>
      <c r="BX61" s="269"/>
      <c r="BY61" s="210"/>
      <c r="BZ61" s="268"/>
      <c r="CA61" s="268"/>
      <c r="CC61" s="268"/>
      <c r="CD61" s="268"/>
      <c r="CE61" s="210"/>
      <c r="CG61" s="210"/>
      <c r="CH61" s="267"/>
      <c r="CI61" s="267"/>
      <c r="CJ61" s="204"/>
      <c r="CK61" s="267"/>
      <c r="CL61" s="267"/>
      <c r="CM61" s="210"/>
      <c r="CN61" s="268"/>
      <c r="CO61" s="268"/>
      <c r="CR61" s="269"/>
      <c r="CS61" s="210"/>
      <c r="CT61" s="268"/>
      <c r="CU61" s="268"/>
      <c r="CW61" s="268"/>
      <c r="CX61" s="268"/>
      <c r="CY61" s="232"/>
      <c r="DA61" s="210"/>
      <c r="DB61" s="267"/>
      <c r="DC61" s="267"/>
      <c r="DD61" s="204"/>
      <c r="DE61" s="267"/>
      <c r="DF61" s="267"/>
      <c r="DG61" s="210"/>
      <c r="DH61" s="268"/>
      <c r="DI61" s="268"/>
      <c r="DL61" s="269"/>
      <c r="DM61" s="210"/>
      <c r="DN61" s="268"/>
      <c r="DO61" s="268"/>
      <c r="DQ61" s="268"/>
      <c r="DR61" s="268"/>
      <c r="DS61" s="232"/>
      <c r="DU61" s="210"/>
      <c r="DV61" s="267"/>
      <c r="DW61" s="267"/>
      <c r="DX61" s="204"/>
      <c r="DY61" s="267"/>
      <c r="DZ61" s="267"/>
      <c r="EA61" s="210"/>
      <c r="EC61" s="270"/>
      <c r="EF61" s="269"/>
      <c r="EG61" s="210"/>
      <c r="EH61" s="268"/>
      <c r="EI61" s="268"/>
      <c r="EK61" s="268"/>
      <c r="EL61" s="268"/>
      <c r="EM61" s="232"/>
      <c r="EO61" s="210"/>
      <c r="EP61" s="267"/>
      <c r="EQ61" s="267"/>
      <c r="ER61" s="204"/>
      <c r="ES61" s="267"/>
      <c r="ET61" s="267"/>
      <c r="EU61" s="210"/>
      <c r="EV61" s="268"/>
      <c r="EW61" s="268"/>
      <c r="EZ61" s="269"/>
      <c r="FA61" s="210"/>
      <c r="FB61" s="268"/>
      <c r="FC61" s="268"/>
      <c r="FE61" s="268"/>
      <c r="FF61" s="268"/>
      <c r="FG61" s="232"/>
      <c r="FI61" s="210"/>
      <c r="FJ61" s="267"/>
      <c r="FK61" s="267"/>
      <c r="FL61" s="204"/>
      <c r="FM61" s="267"/>
      <c r="FN61" s="267"/>
      <c r="FO61" s="210"/>
      <c r="FP61" s="268"/>
      <c r="FQ61" s="268"/>
      <c r="FT61" s="269"/>
      <c r="FU61" s="210"/>
      <c r="FV61" s="268"/>
      <c r="FW61" s="268"/>
      <c r="FY61" s="268"/>
      <c r="FZ61" s="268"/>
      <c r="GA61" s="232"/>
      <c r="GG61" s="268"/>
      <c r="GI61" s="271"/>
      <c r="GN61" s="269"/>
      <c r="GU61" s="232"/>
      <c r="HA61" s="268"/>
      <c r="HC61" s="271"/>
      <c r="HH61" s="269"/>
      <c r="HO61" s="232"/>
      <c r="HU61" s="268"/>
      <c r="HW61" s="271"/>
      <c r="IB61" s="269"/>
      <c r="II61" s="232"/>
      <c r="IO61" s="268"/>
      <c r="IQ61" s="271"/>
      <c r="IV61" s="269"/>
    </row>
    <row r="62" spans="2:262" s="230" customFormat="1" ht="13.5" customHeight="1" x14ac:dyDescent="0.2">
      <c r="B62" s="204"/>
      <c r="C62" s="232"/>
      <c r="E62" s="210"/>
      <c r="F62" s="267"/>
      <c r="G62" s="268"/>
      <c r="H62" s="204"/>
      <c r="I62" s="267"/>
      <c r="J62" s="268"/>
      <c r="K62" s="210"/>
      <c r="L62" s="268"/>
      <c r="M62" s="268"/>
      <c r="P62" s="269"/>
      <c r="Q62" s="210"/>
      <c r="R62" s="268"/>
      <c r="S62" s="268"/>
      <c r="U62" s="268"/>
      <c r="V62" s="268"/>
      <c r="W62" s="232"/>
      <c r="Y62" s="210"/>
      <c r="Z62" s="267"/>
      <c r="AA62" s="267"/>
      <c r="AB62" s="204"/>
      <c r="AC62" s="267"/>
      <c r="AD62" s="267"/>
      <c r="AE62" s="210"/>
      <c r="AF62" s="268"/>
      <c r="AG62" s="268"/>
      <c r="AJ62" s="269"/>
      <c r="AK62" s="210"/>
      <c r="AM62" s="268"/>
      <c r="AO62" s="268"/>
      <c r="AP62" s="268"/>
      <c r="AQ62" s="232"/>
      <c r="AS62" s="210"/>
      <c r="AT62" s="267"/>
      <c r="AU62" s="267"/>
      <c r="AV62" s="204"/>
      <c r="AW62" s="267"/>
      <c r="AX62" s="267"/>
      <c r="AY62" s="210"/>
      <c r="AZ62" s="268"/>
      <c r="BA62" s="268"/>
      <c r="BD62" s="269"/>
      <c r="BE62" s="210"/>
      <c r="BF62" s="268"/>
      <c r="BG62" s="268"/>
      <c r="BI62" s="268"/>
      <c r="BJ62" s="268"/>
      <c r="BK62" s="232"/>
      <c r="BM62" s="210"/>
      <c r="BN62" s="267"/>
      <c r="BO62" s="267"/>
      <c r="BP62" s="204"/>
      <c r="BQ62" s="267"/>
      <c r="BR62" s="267"/>
      <c r="BS62" s="210"/>
      <c r="BT62" s="268"/>
      <c r="BU62" s="268"/>
      <c r="BX62" s="269"/>
      <c r="BY62" s="210"/>
      <c r="BZ62" s="268"/>
      <c r="CA62" s="268"/>
      <c r="CC62" s="268"/>
      <c r="CD62" s="268"/>
      <c r="CE62" s="210"/>
      <c r="CG62" s="210"/>
      <c r="CH62" s="267"/>
      <c r="CI62" s="267"/>
      <c r="CJ62" s="204"/>
      <c r="CK62" s="267"/>
      <c r="CL62" s="267"/>
      <c r="CM62" s="210"/>
      <c r="CN62" s="268"/>
      <c r="CO62" s="268"/>
      <c r="CR62" s="269"/>
      <c r="CS62" s="210"/>
      <c r="CT62" s="268"/>
      <c r="CU62" s="268"/>
      <c r="CW62" s="268"/>
      <c r="CX62" s="268"/>
      <c r="CY62" s="232"/>
      <c r="DA62" s="210"/>
      <c r="DB62" s="267"/>
      <c r="DC62" s="267"/>
      <c r="DD62" s="204"/>
      <c r="DE62" s="267"/>
      <c r="DF62" s="267"/>
      <c r="DG62" s="210"/>
      <c r="DH62" s="268"/>
      <c r="DI62" s="268"/>
      <c r="DL62" s="269"/>
      <c r="DM62" s="210"/>
      <c r="DN62" s="268"/>
      <c r="DO62" s="268"/>
      <c r="DQ62" s="268"/>
      <c r="DR62" s="268"/>
      <c r="DS62" s="232"/>
      <c r="DU62" s="210"/>
      <c r="DV62" s="267"/>
      <c r="DW62" s="267"/>
      <c r="DX62" s="204"/>
      <c r="DY62" s="267"/>
      <c r="DZ62" s="267"/>
      <c r="EA62" s="210"/>
      <c r="EC62" s="270"/>
      <c r="EF62" s="269"/>
      <c r="EG62" s="210"/>
      <c r="EH62" s="268"/>
      <c r="EI62" s="268"/>
      <c r="EK62" s="268"/>
      <c r="EL62" s="268"/>
      <c r="EM62" s="232"/>
      <c r="EO62" s="210"/>
      <c r="EP62" s="267"/>
      <c r="EQ62" s="267"/>
      <c r="ER62" s="204"/>
      <c r="ES62" s="267"/>
      <c r="ET62" s="267"/>
      <c r="EU62" s="210"/>
      <c r="EV62" s="268"/>
      <c r="EW62" s="268"/>
      <c r="EZ62" s="269"/>
      <c r="FA62" s="210"/>
      <c r="FB62" s="268"/>
      <c r="FC62" s="268"/>
      <c r="FE62" s="268"/>
      <c r="FF62" s="268"/>
      <c r="FG62" s="232"/>
      <c r="FI62" s="210"/>
      <c r="FJ62" s="267"/>
      <c r="FK62" s="267"/>
      <c r="FL62" s="204"/>
      <c r="FM62" s="267"/>
      <c r="FN62" s="267"/>
      <c r="FO62" s="210"/>
      <c r="FP62" s="268"/>
      <c r="FQ62" s="268"/>
      <c r="FT62" s="269"/>
      <c r="FU62" s="210"/>
      <c r="FV62" s="268"/>
      <c r="FW62" s="268"/>
      <c r="FY62" s="268"/>
      <c r="FZ62" s="268"/>
      <c r="GA62" s="232"/>
      <c r="GG62" s="268"/>
      <c r="GI62" s="271"/>
      <c r="GN62" s="269"/>
      <c r="GU62" s="232"/>
      <c r="HA62" s="268"/>
      <c r="HC62" s="271"/>
      <c r="HH62" s="269"/>
      <c r="HO62" s="232"/>
      <c r="HU62" s="268"/>
      <c r="HW62" s="271"/>
      <c r="IB62" s="269"/>
      <c r="II62" s="232"/>
      <c r="IO62" s="268"/>
      <c r="IQ62" s="271"/>
      <c r="IV62" s="269"/>
    </row>
    <row r="63" spans="2:262" s="230" customFormat="1" ht="13.5" customHeight="1" x14ac:dyDescent="0.2">
      <c r="B63" s="204"/>
      <c r="C63" s="232"/>
      <c r="E63" s="210"/>
      <c r="F63" s="267"/>
      <c r="G63" s="268"/>
      <c r="H63" s="204"/>
      <c r="I63" s="267"/>
      <c r="J63" s="268"/>
      <c r="K63" s="210"/>
      <c r="L63" s="268"/>
      <c r="M63" s="268"/>
      <c r="P63" s="269"/>
      <c r="Q63" s="210"/>
      <c r="R63" s="268"/>
      <c r="S63" s="268"/>
      <c r="U63" s="268"/>
      <c r="V63" s="268"/>
      <c r="W63" s="232"/>
      <c r="Y63" s="210"/>
      <c r="Z63" s="267"/>
      <c r="AA63" s="267"/>
      <c r="AB63" s="204"/>
      <c r="AC63" s="267"/>
      <c r="AD63" s="267"/>
      <c r="AE63" s="210"/>
      <c r="AF63" s="268"/>
      <c r="AG63" s="268"/>
      <c r="AJ63" s="269"/>
      <c r="AK63" s="210"/>
      <c r="AM63" s="268"/>
      <c r="AO63" s="268"/>
      <c r="AP63" s="268"/>
      <c r="AQ63" s="232"/>
      <c r="AS63" s="210"/>
      <c r="AT63" s="267"/>
      <c r="AU63" s="267"/>
      <c r="AV63" s="204"/>
      <c r="AW63" s="267"/>
      <c r="AX63" s="267"/>
      <c r="AY63" s="210"/>
      <c r="AZ63" s="268"/>
      <c r="BA63" s="268"/>
      <c r="BD63" s="269"/>
      <c r="BE63" s="210"/>
      <c r="BF63" s="268"/>
      <c r="BG63" s="268"/>
      <c r="BI63" s="268"/>
      <c r="BJ63" s="268"/>
      <c r="BK63" s="232"/>
      <c r="BM63" s="210"/>
      <c r="BN63" s="267"/>
      <c r="BO63" s="267"/>
      <c r="BP63" s="204"/>
      <c r="BQ63" s="267"/>
      <c r="BR63" s="267"/>
      <c r="BS63" s="210"/>
      <c r="BT63" s="268"/>
      <c r="BU63" s="268"/>
      <c r="BX63" s="269"/>
      <c r="BY63" s="210"/>
      <c r="BZ63" s="268"/>
      <c r="CA63" s="268"/>
      <c r="CC63" s="268"/>
      <c r="CD63" s="268"/>
      <c r="CE63" s="210"/>
      <c r="CG63" s="210"/>
      <c r="CH63" s="267"/>
      <c r="CI63" s="267"/>
      <c r="CJ63" s="204"/>
      <c r="CK63" s="267"/>
      <c r="CL63" s="267"/>
      <c r="CM63" s="210"/>
      <c r="CN63" s="268"/>
      <c r="CO63" s="268"/>
      <c r="CR63" s="269"/>
      <c r="CS63" s="210"/>
      <c r="CT63" s="268"/>
      <c r="CU63" s="268"/>
      <c r="CW63" s="268"/>
      <c r="CX63" s="268"/>
      <c r="CY63" s="232"/>
      <c r="DA63" s="210"/>
      <c r="DB63" s="267"/>
      <c r="DC63" s="267"/>
      <c r="DD63" s="204"/>
      <c r="DE63" s="267"/>
      <c r="DF63" s="267"/>
      <c r="DG63" s="210"/>
      <c r="DH63" s="268"/>
      <c r="DI63" s="268"/>
      <c r="DL63" s="269"/>
      <c r="DM63" s="210"/>
      <c r="DN63" s="268"/>
      <c r="DO63" s="268"/>
      <c r="DQ63" s="268"/>
      <c r="DR63" s="268"/>
      <c r="DS63" s="232"/>
      <c r="DU63" s="210"/>
      <c r="DV63" s="267"/>
      <c r="DW63" s="267"/>
      <c r="DX63" s="204"/>
      <c r="DY63" s="267"/>
      <c r="DZ63" s="267"/>
      <c r="EA63" s="210"/>
      <c r="EC63" s="270"/>
      <c r="EF63" s="269"/>
      <c r="EG63" s="210"/>
      <c r="EH63" s="268"/>
      <c r="EI63" s="268"/>
      <c r="EK63" s="268"/>
      <c r="EL63" s="268"/>
      <c r="EM63" s="232"/>
      <c r="EO63" s="210"/>
      <c r="EP63" s="267"/>
      <c r="EQ63" s="267"/>
      <c r="ER63" s="204"/>
      <c r="ES63" s="267"/>
      <c r="ET63" s="267"/>
      <c r="EU63" s="210"/>
      <c r="EV63" s="268"/>
      <c r="EW63" s="268"/>
      <c r="EZ63" s="269"/>
      <c r="FA63" s="210"/>
      <c r="FB63" s="268"/>
      <c r="FC63" s="268"/>
      <c r="FE63" s="268"/>
      <c r="FF63" s="268"/>
      <c r="FG63" s="232"/>
      <c r="FI63" s="210"/>
      <c r="FJ63" s="267"/>
      <c r="FK63" s="267"/>
      <c r="FL63" s="204"/>
      <c r="FM63" s="267"/>
      <c r="FN63" s="267"/>
      <c r="FO63" s="210"/>
      <c r="FP63" s="268"/>
      <c r="FQ63" s="268"/>
      <c r="FT63" s="269"/>
      <c r="FU63" s="210"/>
      <c r="FV63" s="268"/>
      <c r="FW63" s="268"/>
      <c r="FY63" s="268"/>
      <c r="FZ63" s="268"/>
      <c r="GA63" s="232"/>
      <c r="GG63" s="268"/>
      <c r="GI63" s="271"/>
      <c r="GN63" s="269"/>
      <c r="GU63" s="232"/>
      <c r="HA63" s="268"/>
      <c r="HC63" s="271"/>
      <c r="HH63" s="269"/>
      <c r="HO63" s="232"/>
      <c r="HU63" s="268"/>
      <c r="HW63" s="271"/>
      <c r="IB63" s="269"/>
      <c r="II63" s="232"/>
      <c r="IO63" s="268"/>
      <c r="IQ63" s="271"/>
      <c r="IV63" s="269"/>
    </row>
    <row r="64" spans="2:262" s="230" customFormat="1" ht="13.5" customHeight="1" x14ac:dyDescent="0.2">
      <c r="B64" s="204"/>
      <c r="C64" s="232"/>
      <c r="E64" s="210"/>
      <c r="F64" s="267"/>
      <c r="G64" s="268"/>
      <c r="H64" s="204"/>
      <c r="I64" s="267"/>
      <c r="J64" s="268"/>
      <c r="K64" s="210"/>
      <c r="L64" s="268"/>
      <c r="M64" s="268"/>
      <c r="P64" s="269"/>
      <c r="Q64" s="210"/>
      <c r="R64" s="268"/>
      <c r="S64" s="268"/>
      <c r="U64" s="268"/>
      <c r="V64" s="268"/>
      <c r="W64" s="232"/>
      <c r="Y64" s="210"/>
      <c r="Z64" s="267"/>
      <c r="AA64" s="267"/>
      <c r="AB64" s="204"/>
      <c r="AC64" s="267"/>
      <c r="AD64" s="267"/>
      <c r="AE64" s="210"/>
      <c r="AF64" s="268"/>
      <c r="AG64" s="268"/>
      <c r="AJ64" s="269"/>
      <c r="AK64" s="210"/>
      <c r="AM64" s="268"/>
      <c r="AO64" s="268"/>
      <c r="AP64" s="268"/>
      <c r="AQ64" s="232"/>
      <c r="AS64" s="210"/>
      <c r="AT64" s="267"/>
      <c r="AU64" s="267"/>
      <c r="AV64" s="204"/>
      <c r="AW64" s="267"/>
      <c r="AX64" s="267"/>
      <c r="AY64" s="210"/>
      <c r="AZ64" s="268"/>
      <c r="BA64" s="268"/>
      <c r="BD64" s="269"/>
      <c r="BE64" s="210"/>
      <c r="BF64" s="268"/>
      <c r="BG64" s="268"/>
      <c r="BI64" s="268"/>
      <c r="BJ64" s="268"/>
      <c r="BK64" s="232"/>
      <c r="BM64" s="210"/>
      <c r="BN64" s="267"/>
      <c r="BO64" s="267"/>
      <c r="BP64" s="204"/>
      <c r="BQ64" s="267"/>
      <c r="BR64" s="267"/>
      <c r="BS64" s="210"/>
      <c r="BT64" s="268"/>
      <c r="BU64" s="268"/>
      <c r="BX64" s="269"/>
      <c r="BY64" s="210"/>
      <c r="BZ64" s="268"/>
      <c r="CA64" s="268"/>
      <c r="CC64" s="268"/>
      <c r="CD64" s="268"/>
      <c r="CE64" s="210"/>
      <c r="CG64" s="210"/>
      <c r="CH64" s="267"/>
      <c r="CI64" s="267"/>
      <c r="CJ64" s="204"/>
      <c r="CK64" s="267"/>
      <c r="CL64" s="267"/>
      <c r="CM64" s="210"/>
      <c r="CN64" s="268"/>
      <c r="CO64" s="268"/>
      <c r="CR64" s="269"/>
      <c r="CS64" s="210"/>
      <c r="CT64" s="268"/>
      <c r="CU64" s="268"/>
      <c r="CW64" s="268"/>
      <c r="CX64" s="268"/>
      <c r="CY64" s="232"/>
      <c r="DA64" s="210"/>
      <c r="DB64" s="267"/>
      <c r="DC64" s="267"/>
      <c r="DD64" s="204"/>
      <c r="DE64" s="267"/>
      <c r="DF64" s="267"/>
      <c r="DG64" s="210"/>
      <c r="DH64" s="268"/>
      <c r="DI64" s="268"/>
      <c r="DL64" s="269"/>
      <c r="DM64" s="210"/>
      <c r="DN64" s="268"/>
      <c r="DO64" s="268"/>
      <c r="DQ64" s="268"/>
      <c r="DR64" s="268"/>
      <c r="DS64" s="232"/>
      <c r="DU64" s="210"/>
      <c r="DV64" s="267"/>
      <c r="DW64" s="267"/>
      <c r="DX64" s="204"/>
      <c r="DY64" s="267"/>
      <c r="DZ64" s="267"/>
      <c r="EA64" s="210"/>
      <c r="EC64" s="270"/>
      <c r="EF64" s="269"/>
      <c r="EG64" s="210"/>
      <c r="EH64" s="268"/>
      <c r="EI64" s="268"/>
      <c r="EK64" s="268"/>
      <c r="EL64" s="268"/>
      <c r="EM64" s="232"/>
      <c r="EO64" s="210"/>
      <c r="EP64" s="267"/>
      <c r="EQ64" s="267"/>
      <c r="ER64" s="204"/>
      <c r="ES64" s="267"/>
      <c r="ET64" s="267"/>
      <c r="EU64" s="210"/>
      <c r="EV64" s="268"/>
      <c r="EW64" s="268"/>
      <c r="EZ64" s="269"/>
      <c r="FA64" s="210"/>
      <c r="FB64" s="268"/>
      <c r="FC64" s="268"/>
      <c r="FE64" s="268"/>
      <c r="FF64" s="268"/>
      <c r="FG64" s="232"/>
      <c r="FI64" s="210"/>
      <c r="FJ64" s="267"/>
      <c r="FK64" s="267"/>
      <c r="FL64" s="204"/>
      <c r="FM64" s="267"/>
      <c r="FN64" s="267"/>
      <c r="FO64" s="210"/>
      <c r="FP64" s="268"/>
      <c r="FQ64" s="268"/>
      <c r="FT64" s="269"/>
      <c r="FU64" s="210"/>
      <c r="FV64" s="268"/>
      <c r="FW64" s="268"/>
      <c r="FY64" s="268"/>
      <c r="FZ64" s="268"/>
      <c r="GA64" s="232"/>
      <c r="GG64" s="268"/>
      <c r="GI64" s="271"/>
      <c r="GN64" s="269"/>
      <c r="GU64" s="232"/>
      <c r="HA64" s="268"/>
      <c r="HC64" s="271"/>
      <c r="HH64" s="269"/>
      <c r="HO64" s="232"/>
      <c r="HU64" s="268"/>
      <c r="HW64" s="271"/>
      <c r="IB64" s="269"/>
      <c r="II64" s="232"/>
      <c r="IO64" s="268"/>
      <c r="IQ64" s="271"/>
      <c r="IV64" s="269"/>
    </row>
    <row r="65" spans="2:256" s="230" customFormat="1" ht="13.5" customHeight="1" x14ac:dyDescent="0.2">
      <c r="B65" s="204"/>
      <c r="C65" s="232"/>
      <c r="E65" s="210"/>
      <c r="F65" s="267"/>
      <c r="G65" s="268"/>
      <c r="H65" s="204"/>
      <c r="I65" s="267"/>
      <c r="J65" s="268"/>
      <c r="K65" s="210"/>
      <c r="L65" s="268"/>
      <c r="M65" s="268"/>
      <c r="P65" s="269"/>
      <c r="Q65" s="210"/>
      <c r="R65" s="268"/>
      <c r="S65" s="268"/>
      <c r="U65" s="268"/>
      <c r="V65" s="268"/>
      <c r="W65" s="232"/>
      <c r="Y65" s="210"/>
      <c r="Z65" s="267"/>
      <c r="AA65" s="267"/>
      <c r="AB65" s="204"/>
      <c r="AC65" s="267"/>
      <c r="AD65" s="267"/>
      <c r="AE65" s="210"/>
      <c r="AF65" s="268"/>
      <c r="AG65" s="268"/>
      <c r="AJ65" s="269"/>
      <c r="AK65" s="210"/>
      <c r="AM65" s="268"/>
      <c r="AO65" s="268"/>
      <c r="AP65" s="268"/>
      <c r="AQ65" s="232"/>
      <c r="AS65" s="210"/>
      <c r="AT65" s="267"/>
      <c r="AU65" s="267"/>
      <c r="AV65" s="204"/>
      <c r="AW65" s="267"/>
      <c r="AX65" s="267"/>
      <c r="AY65" s="210"/>
      <c r="AZ65" s="268"/>
      <c r="BA65" s="268"/>
      <c r="BD65" s="269"/>
      <c r="BE65" s="210"/>
      <c r="BF65" s="268"/>
      <c r="BG65" s="268"/>
      <c r="BI65" s="268"/>
      <c r="BJ65" s="268"/>
      <c r="BK65" s="232"/>
      <c r="BM65" s="210"/>
      <c r="BN65" s="267"/>
      <c r="BO65" s="267"/>
      <c r="BP65" s="204"/>
      <c r="BQ65" s="267"/>
      <c r="BR65" s="267"/>
      <c r="BS65" s="210"/>
      <c r="BT65" s="268"/>
      <c r="BU65" s="268"/>
      <c r="BX65" s="269"/>
      <c r="BY65" s="210"/>
      <c r="BZ65" s="268"/>
      <c r="CA65" s="268"/>
      <c r="CC65" s="268"/>
      <c r="CD65" s="268"/>
      <c r="CE65" s="210"/>
      <c r="CG65" s="210"/>
      <c r="CH65" s="267"/>
      <c r="CI65" s="267"/>
      <c r="CJ65" s="204"/>
      <c r="CK65" s="267"/>
      <c r="CL65" s="267"/>
      <c r="CM65" s="210"/>
      <c r="CN65" s="268"/>
      <c r="CO65" s="268"/>
      <c r="CR65" s="269"/>
      <c r="CS65" s="210"/>
      <c r="CT65" s="268"/>
      <c r="CU65" s="268"/>
      <c r="CW65" s="268"/>
      <c r="CX65" s="268"/>
      <c r="CY65" s="232"/>
      <c r="DA65" s="210"/>
      <c r="DB65" s="267"/>
      <c r="DC65" s="267"/>
      <c r="DD65" s="204"/>
      <c r="DE65" s="267"/>
      <c r="DF65" s="267"/>
      <c r="DG65" s="210"/>
      <c r="DH65" s="268"/>
      <c r="DI65" s="268"/>
      <c r="DL65" s="269"/>
      <c r="DM65" s="210"/>
      <c r="DN65" s="268"/>
      <c r="DO65" s="268"/>
      <c r="DQ65" s="268"/>
      <c r="DR65" s="268"/>
      <c r="DS65" s="232"/>
      <c r="DU65" s="210"/>
      <c r="DV65" s="267"/>
      <c r="DW65" s="267"/>
      <c r="DX65" s="204"/>
      <c r="DY65" s="267"/>
      <c r="DZ65" s="267"/>
      <c r="EA65" s="210"/>
      <c r="EC65" s="270"/>
      <c r="EF65" s="269"/>
      <c r="EG65" s="210"/>
      <c r="EH65" s="268"/>
      <c r="EI65" s="268"/>
      <c r="EK65" s="268"/>
      <c r="EL65" s="268"/>
      <c r="EM65" s="232"/>
      <c r="EO65" s="210"/>
      <c r="EP65" s="267"/>
      <c r="EQ65" s="267"/>
      <c r="ER65" s="204"/>
      <c r="ES65" s="267"/>
      <c r="ET65" s="267"/>
      <c r="EU65" s="210"/>
      <c r="EV65" s="268"/>
      <c r="EW65" s="268"/>
      <c r="EZ65" s="269"/>
      <c r="FA65" s="210"/>
      <c r="FB65" s="268"/>
      <c r="FC65" s="268"/>
      <c r="FE65" s="268"/>
      <c r="FF65" s="268"/>
      <c r="FG65" s="232"/>
      <c r="FI65" s="210"/>
      <c r="FJ65" s="267"/>
      <c r="FK65" s="267"/>
      <c r="FL65" s="204"/>
      <c r="FM65" s="267"/>
      <c r="FN65" s="267"/>
      <c r="FO65" s="210"/>
      <c r="FP65" s="268"/>
      <c r="FQ65" s="268"/>
      <c r="FT65" s="269"/>
      <c r="FU65" s="210"/>
      <c r="FV65" s="268"/>
      <c r="FW65" s="268"/>
      <c r="FY65" s="268"/>
      <c r="FZ65" s="268"/>
      <c r="GA65" s="232"/>
      <c r="GG65" s="268"/>
      <c r="GI65" s="271"/>
      <c r="GN65" s="269"/>
      <c r="GU65" s="232"/>
      <c r="HA65" s="268"/>
      <c r="HC65" s="271"/>
      <c r="HH65" s="269"/>
      <c r="HO65" s="232"/>
      <c r="HU65" s="268"/>
      <c r="HW65" s="271"/>
      <c r="IB65" s="269"/>
      <c r="II65" s="232"/>
      <c r="IO65" s="268"/>
      <c r="IQ65" s="271"/>
      <c r="IV65" s="269"/>
    </row>
    <row r="66" spans="2:256" s="230" customFormat="1" ht="13.5" customHeight="1" x14ac:dyDescent="0.2">
      <c r="B66" s="204"/>
      <c r="C66" s="232"/>
      <c r="E66" s="210"/>
      <c r="F66" s="267"/>
      <c r="G66" s="268"/>
      <c r="H66" s="204"/>
      <c r="I66" s="267"/>
      <c r="J66" s="268"/>
      <c r="K66" s="210"/>
      <c r="L66" s="268"/>
      <c r="M66" s="268"/>
      <c r="P66" s="269"/>
      <c r="Q66" s="210"/>
      <c r="R66" s="268"/>
      <c r="S66" s="268"/>
      <c r="U66" s="268"/>
      <c r="V66" s="268"/>
      <c r="W66" s="232"/>
      <c r="Y66" s="210"/>
      <c r="Z66" s="267"/>
      <c r="AA66" s="267"/>
      <c r="AB66" s="204"/>
      <c r="AC66" s="267"/>
      <c r="AD66" s="267"/>
      <c r="AE66" s="210"/>
      <c r="AF66" s="268"/>
      <c r="AG66" s="268"/>
      <c r="AJ66" s="269"/>
      <c r="AK66" s="210"/>
      <c r="AM66" s="268"/>
      <c r="AO66" s="268"/>
      <c r="AP66" s="268"/>
      <c r="AQ66" s="232"/>
      <c r="AS66" s="210"/>
      <c r="AT66" s="267"/>
      <c r="AU66" s="267"/>
      <c r="AV66" s="204"/>
      <c r="AW66" s="267"/>
      <c r="AX66" s="267"/>
      <c r="AY66" s="210"/>
      <c r="AZ66" s="268"/>
      <c r="BA66" s="268"/>
      <c r="BD66" s="269"/>
      <c r="BE66" s="210"/>
      <c r="BF66" s="268"/>
      <c r="BG66" s="268"/>
      <c r="BI66" s="268"/>
      <c r="BJ66" s="268"/>
      <c r="BK66" s="232"/>
      <c r="BM66" s="210"/>
      <c r="BN66" s="267"/>
      <c r="BO66" s="267"/>
      <c r="BP66" s="204"/>
      <c r="BQ66" s="267"/>
      <c r="BR66" s="267"/>
      <c r="BS66" s="210"/>
      <c r="BT66" s="268"/>
      <c r="BU66" s="268"/>
      <c r="BX66" s="269"/>
      <c r="BY66" s="210"/>
      <c r="BZ66" s="268"/>
      <c r="CA66" s="268"/>
      <c r="CC66" s="268"/>
      <c r="CD66" s="268"/>
      <c r="CE66" s="210"/>
      <c r="CG66" s="210"/>
      <c r="CH66" s="267"/>
      <c r="CI66" s="267"/>
      <c r="CJ66" s="204"/>
      <c r="CK66" s="267"/>
      <c r="CL66" s="267"/>
      <c r="CM66" s="210"/>
      <c r="CN66" s="268"/>
      <c r="CO66" s="268"/>
      <c r="CR66" s="269"/>
      <c r="CS66" s="210"/>
      <c r="CT66" s="268"/>
      <c r="CU66" s="268"/>
      <c r="CW66" s="268"/>
      <c r="CX66" s="268"/>
      <c r="CY66" s="232"/>
      <c r="DA66" s="210"/>
      <c r="DB66" s="267"/>
      <c r="DC66" s="267"/>
      <c r="DD66" s="204"/>
      <c r="DE66" s="267"/>
      <c r="DF66" s="267"/>
      <c r="DG66" s="210"/>
      <c r="DH66" s="268"/>
      <c r="DI66" s="268"/>
      <c r="DL66" s="269"/>
      <c r="DM66" s="210"/>
      <c r="DN66" s="268"/>
      <c r="DO66" s="268"/>
      <c r="DQ66" s="268"/>
      <c r="DR66" s="268"/>
      <c r="DS66" s="232"/>
      <c r="DU66" s="210"/>
      <c r="DV66" s="267"/>
      <c r="DW66" s="267"/>
      <c r="DX66" s="204"/>
      <c r="DY66" s="267"/>
      <c r="DZ66" s="267"/>
      <c r="EA66" s="210"/>
      <c r="EC66" s="270"/>
      <c r="EF66" s="269"/>
      <c r="EG66" s="210"/>
      <c r="EH66" s="268"/>
      <c r="EI66" s="268"/>
      <c r="EK66" s="268"/>
      <c r="EL66" s="268"/>
      <c r="EM66" s="232"/>
      <c r="EO66" s="210"/>
      <c r="EP66" s="267"/>
      <c r="EQ66" s="267"/>
      <c r="ER66" s="204"/>
      <c r="ES66" s="267"/>
      <c r="ET66" s="267"/>
      <c r="EU66" s="210"/>
      <c r="EV66" s="268"/>
      <c r="EW66" s="268"/>
      <c r="EZ66" s="269"/>
      <c r="FA66" s="210"/>
      <c r="FB66" s="268"/>
      <c r="FC66" s="268"/>
      <c r="FE66" s="268"/>
      <c r="FF66" s="268"/>
      <c r="FG66" s="232"/>
      <c r="FI66" s="210"/>
      <c r="FJ66" s="267"/>
      <c r="FK66" s="267"/>
      <c r="FL66" s="204"/>
      <c r="FM66" s="267"/>
      <c r="FN66" s="267"/>
      <c r="FO66" s="210"/>
      <c r="FP66" s="268"/>
      <c r="FQ66" s="268"/>
      <c r="FT66" s="269"/>
      <c r="FU66" s="210"/>
      <c r="FV66" s="268"/>
      <c r="FW66" s="268"/>
      <c r="FY66" s="268"/>
      <c r="FZ66" s="268"/>
      <c r="GA66" s="232"/>
      <c r="GG66" s="268"/>
      <c r="GI66" s="271"/>
      <c r="GN66" s="269"/>
      <c r="GU66" s="232"/>
      <c r="HA66" s="268"/>
      <c r="HC66" s="271"/>
      <c r="HH66" s="269"/>
      <c r="HO66" s="232"/>
      <c r="HU66" s="268"/>
      <c r="HW66" s="271"/>
      <c r="IB66" s="269"/>
      <c r="II66" s="232"/>
      <c r="IO66" s="268"/>
      <c r="IQ66" s="271"/>
      <c r="IV66" s="269"/>
    </row>
    <row r="67" spans="2:256" s="230" customFormat="1" ht="13.5" customHeight="1" x14ac:dyDescent="0.2">
      <c r="B67" s="204"/>
      <c r="C67" s="232"/>
      <c r="E67" s="210"/>
      <c r="F67" s="267"/>
      <c r="G67" s="268"/>
      <c r="H67" s="204"/>
      <c r="I67" s="267"/>
      <c r="J67" s="268"/>
      <c r="K67" s="210"/>
      <c r="L67" s="268"/>
      <c r="M67" s="268"/>
      <c r="P67" s="269"/>
      <c r="Q67" s="210"/>
      <c r="R67" s="268"/>
      <c r="S67" s="268"/>
      <c r="U67" s="268"/>
      <c r="V67" s="268"/>
      <c r="W67" s="232"/>
      <c r="Y67" s="210"/>
      <c r="Z67" s="267"/>
      <c r="AA67" s="267"/>
      <c r="AB67" s="204"/>
      <c r="AC67" s="267"/>
      <c r="AD67" s="267"/>
      <c r="AE67" s="210"/>
      <c r="AF67" s="268"/>
      <c r="AG67" s="268"/>
      <c r="AJ67" s="269"/>
      <c r="AK67" s="210"/>
      <c r="AM67" s="268"/>
      <c r="AO67" s="268"/>
      <c r="AP67" s="268"/>
      <c r="AQ67" s="232"/>
      <c r="AS67" s="210"/>
      <c r="AT67" s="267"/>
      <c r="AU67" s="267"/>
      <c r="AV67" s="204"/>
      <c r="AW67" s="267"/>
      <c r="AX67" s="267"/>
      <c r="AY67" s="210"/>
      <c r="AZ67" s="268"/>
      <c r="BA67" s="268"/>
      <c r="BD67" s="269"/>
      <c r="BE67" s="210"/>
      <c r="BF67" s="268"/>
      <c r="BG67" s="268"/>
      <c r="BI67" s="268"/>
      <c r="BJ67" s="268"/>
      <c r="BK67" s="232"/>
      <c r="BM67" s="210"/>
      <c r="BN67" s="267"/>
      <c r="BO67" s="267"/>
      <c r="BP67" s="204"/>
      <c r="BQ67" s="267"/>
      <c r="BR67" s="267"/>
      <c r="BS67" s="210"/>
      <c r="BT67" s="268"/>
      <c r="BU67" s="268"/>
      <c r="BX67" s="269"/>
      <c r="BY67" s="210"/>
      <c r="BZ67" s="268"/>
      <c r="CA67" s="268"/>
      <c r="CC67" s="268"/>
      <c r="CD67" s="268"/>
      <c r="CE67" s="210"/>
      <c r="CG67" s="210"/>
      <c r="CH67" s="267"/>
      <c r="CI67" s="267"/>
      <c r="CJ67" s="204"/>
      <c r="CK67" s="267"/>
      <c r="CL67" s="267"/>
      <c r="CM67" s="210"/>
      <c r="CN67" s="268"/>
      <c r="CO67" s="268"/>
      <c r="CR67" s="269"/>
      <c r="CS67" s="210"/>
      <c r="CT67" s="268"/>
      <c r="CU67" s="268"/>
      <c r="CW67" s="268"/>
      <c r="CX67" s="268"/>
      <c r="CY67" s="232"/>
      <c r="DA67" s="210"/>
      <c r="DB67" s="267"/>
      <c r="DC67" s="267"/>
      <c r="DD67" s="204"/>
      <c r="DE67" s="267"/>
      <c r="DF67" s="267"/>
      <c r="DG67" s="210"/>
      <c r="DH67" s="268"/>
      <c r="DI67" s="268"/>
      <c r="DL67" s="269"/>
      <c r="DM67" s="210"/>
      <c r="DN67" s="268"/>
      <c r="DO67" s="268"/>
      <c r="DQ67" s="268"/>
      <c r="DR67" s="268"/>
      <c r="DS67" s="232"/>
      <c r="DU67" s="210"/>
      <c r="DV67" s="267"/>
      <c r="DW67" s="267"/>
      <c r="DX67" s="204"/>
      <c r="DY67" s="267"/>
      <c r="DZ67" s="267"/>
      <c r="EA67" s="210"/>
      <c r="EC67" s="270"/>
      <c r="EF67" s="269"/>
      <c r="EG67" s="210"/>
      <c r="EH67" s="268"/>
      <c r="EI67" s="268"/>
      <c r="EK67" s="268"/>
      <c r="EL67" s="268"/>
      <c r="EM67" s="232"/>
      <c r="EO67" s="210"/>
      <c r="EP67" s="267"/>
      <c r="EQ67" s="267"/>
      <c r="ER67" s="204"/>
      <c r="ES67" s="267"/>
      <c r="ET67" s="267"/>
      <c r="EU67" s="210"/>
      <c r="EV67" s="268"/>
      <c r="EW67" s="268"/>
      <c r="EZ67" s="269"/>
      <c r="FA67" s="210"/>
      <c r="FB67" s="268"/>
      <c r="FC67" s="268"/>
      <c r="FE67" s="268"/>
      <c r="FF67" s="268"/>
      <c r="FG67" s="232"/>
      <c r="FI67" s="210"/>
      <c r="FJ67" s="267"/>
      <c r="FK67" s="267"/>
      <c r="FL67" s="204"/>
      <c r="FM67" s="267"/>
      <c r="FN67" s="267"/>
      <c r="FO67" s="210"/>
      <c r="FP67" s="268"/>
      <c r="FQ67" s="268"/>
      <c r="FT67" s="269"/>
      <c r="FU67" s="210"/>
      <c r="FV67" s="268"/>
      <c r="FW67" s="268"/>
      <c r="FY67" s="268"/>
      <c r="FZ67" s="268"/>
      <c r="GA67" s="232"/>
      <c r="GG67" s="268"/>
      <c r="GI67" s="271"/>
      <c r="GN67" s="269"/>
      <c r="GU67" s="232"/>
      <c r="HA67" s="268"/>
      <c r="HC67" s="271"/>
      <c r="HH67" s="269"/>
      <c r="HO67" s="232"/>
      <c r="HU67" s="268"/>
      <c r="HW67" s="271"/>
      <c r="IB67" s="269"/>
      <c r="II67" s="232"/>
      <c r="IO67" s="268"/>
      <c r="IQ67" s="271"/>
      <c r="IV67" s="269"/>
    </row>
    <row r="68" spans="2:256" s="230" customFormat="1" ht="13.5" customHeight="1" x14ac:dyDescent="0.2">
      <c r="B68" s="204"/>
      <c r="C68" s="232"/>
      <c r="E68" s="210"/>
      <c r="F68" s="267"/>
      <c r="G68" s="268"/>
      <c r="H68" s="204"/>
      <c r="I68" s="267"/>
      <c r="J68" s="268"/>
      <c r="K68" s="210"/>
      <c r="L68" s="268"/>
      <c r="M68" s="268"/>
      <c r="P68" s="269"/>
      <c r="Q68" s="210"/>
      <c r="R68" s="268"/>
      <c r="S68" s="268"/>
      <c r="U68" s="268"/>
      <c r="V68" s="268"/>
      <c r="W68" s="232"/>
      <c r="Y68" s="210"/>
      <c r="Z68" s="267"/>
      <c r="AA68" s="267"/>
      <c r="AB68" s="204"/>
      <c r="AC68" s="267"/>
      <c r="AD68" s="267"/>
      <c r="AE68" s="210"/>
      <c r="AF68" s="268"/>
      <c r="AG68" s="268"/>
      <c r="AJ68" s="269"/>
      <c r="AK68" s="210"/>
      <c r="AM68" s="268"/>
      <c r="AO68" s="268"/>
      <c r="AP68" s="268"/>
      <c r="AQ68" s="232"/>
      <c r="AS68" s="210"/>
      <c r="AT68" s="267"/>
      <c r="AU68" s="267"/>
      <c r="AV68" s="204"/>
      <c r="AW68" s="267"/>
      <c r="AX68" s="267"/>
      <c r="AY68" s="210"/>
      <c r="AZ68" s="268"/>
      <c r="BA68" s="268"/>
      <c r="BD68" s="269"/>
      <c r="BE68" s="210"/>
      <c r="BF68" s="268"/>
      <c r="BG68" s="268"/>
      <c r="BI68" s="268"/>
      <c r="BJ68" s="268"/>
      <c r="BK68" s="232"/>
      <c r="BM68" s="210"/>
      <c r="BN68" s="267"/>
      <c r="BO68" s="267"/>
      <c r="BP68" s="204"/>
      <c r="BQ68" s="267"/>
      <c r="BR68" s="267"/>
      <c r="BS68" s="210"/>
      <c r="BT68" s="268"/>
      <c r="BU68" s="268"/>
      <c r="BX68" s="269"/>
      <c r="BY68" s="210"/>
      <c r="BZ68" s="268"/>
      <c r="CA68" s="268"/>
      <c r="CC68" s="268"/>
      <c r="CD68" s="268"/>
      <c r="CE68" s="210"/>
      <c r="CG68" s="210"/>
      <c r="CH68" s="267"/>
      <c r="CI68" s="267"/>
      <c r="CJ68" s="204"/>
      <c r="CK68" s="267"/>
      <c r="CL68" s="267"/>
      <c r="CM68" s="210"/>
      <c r="CN68" s="268"/>
      <c r="CO68" s="268"/>
      <c r="CR68" s="269"/>
      <c r="CS68" s="210"/>
      <c r="CT68" s="268"/>
      <c r="CU68" s="268"/>
      <c r="CW68" s="268"/>
      <c r="CX68" s="268"/>
      <c r="CY68" s="232"/>
      <c r="DA68" s="210"/>
      <c r="DB68" s="267"/>
      <c r="DC68" s="267"/>
      <c r="DD68" s="204"/>
      <c r="DE68" s="267"/>
      <c r="DF68" s="267"/>
      <c r="DG68" s="210"/>
      <c r="DH68" s="268"/>
      <c r="DI68" s="268"/>
      <c r="DL68" s="269"/>
      <c r="DM68" s="210"/>
      <c r="DN68" s="268"/>
      <c r="DO68" s="268"/>
      <c r="DQ68" s="268"/>
      <c r="DR68" s="268"/>
      <c r="DS68" s="232"/>
      <c r="DU68" s="210"/>
      <c r="DV68" s="267"/>
      <c r="DW68" s="267"/>
      <c r="DX68" s="204"/>
      <c r="DY68" s="267"/>
      <c r="DZ68" s="267"/>
      <c r="EA68" s="210"/>
      <c r="EC68" s="270"/>
      <c r="EF68" s="269"/>
      <c r="EG68" s="210"/>
      <c r="EH68" s="268"/>
      <c r="EI68" s="268"/>
      <c r="EK68" s="268"/>
      <c r="EL68" s="268"/>
      <c r="EM68" s="232"/>
      <c r="EO68" s="210"/>
      <c r="EP68" s="267"/>
      <c r="EQ68" s="267"/>
      <c r="ER68" s="204"/>
      <c r="ES68" s="267"/>
      <c r="ET68" s="267"/>
      <c r="EU68" s="210"/>
      <c r="EV68" s="268"/>
      <c r="EW68" s="268"/>
      <c r="EZ68" s="269"/>
      <c r="FA68" s="210"/>
      <c r="FB68" s="268"/>
      <c r="FC68" s="268"/>
      <c r="FE68" s="268"/>
      <c r="FF68" s="268"/>
      <c r="FG68" s="232"/>
      <c r="FI68" s="210"/>
      <c r="FJ68" s="267"/>
      <c r="FK68" s="267"/>
      <c r="FL68" s="204"/>
      <c r="FM68" s="267"/>
      <c r="FN68" s="267"/>
      <c r="FO68" s="210"/>
      <c r="FP68" s="268"/>
      <c r="FQ68" s="268"/>
      <c r="FT68" s="269"/>
      <c r="FU68" s="210"/>
      <c r="FV68" s="268"/>
      <c r="FW68" s="268"/>
      <c r="FY68" s="268"/>
      <c r="FZ68" s="268"/>
      <c r="GA68" s="232"/>
      <c r="GI68" s="271"/>
      <c r="GN68" s="269"/>
      <c r="GU68" s="232"/>
      <c r="HC68" s="271"/>
      <c r="HH68" s="269"/>
      <c r="HO68" s="232"/>
      <c r="HW68" s="271"/>
      <c r="IB68" s="269"/>
      <c r="II68" s="232"/>
      <c r="IQ68" s="271"/>
      <c r="IV68" s="269"/>
    </row>
    <row r="69" spans="2:256" s="230" customFormat="1" ht="13.5" customHeight="1" x14ac:dyDescent="0.2">
      <c r="B69" s="204"/>
      <c r="C69" s="232"/>
      <c r="E69" s="210"/>
      <c r="F69" s="267"/>
      <c r="G69" s="268"/>
      <c r="H69" s="204"/>
      <c r="I69" s="267"/>
      <c r="J69" s="268"/>
      <c r="K69" s="210"/>
      <c r="L69" s="268"/>
      <c r="M69" s="268"/>
      <c r="P69" s="269"/>
      <c r="Q69" s="210"/>
      <c r="R69" s="268"/>
      <c r="S69" s="268"/>
      <c r="U69" s="268"/>
      <c r="V69" s="268"/>
      <c r="W69" s="232"/>
      <c r="Y69" s="210"/>
      <c r="Z69" s="267"/>
      <c r="AA69" s="267"/>
      <c r="AB69" s="204"/>
      <c r="AC69" s="267"/>
      <c r="AD69" s="267"/>
      <c r="AE69" s="210"/>
      <c r="AF69" s="268"/>
      <c r="AG69" s="268"/>
      <c r="AJ69" s="269"/>
      <c r="AK69" s="210"/>
      <c r="AM69" s="268"/>
      <c r="AO69" s="268"/>
      <c r="AP69" s="268"/>
      <c r="AQ69" s="232"/>
      <c r="AS69" s="210"/>
      <c r="AT69" s="267"/>
      <c r="AU69" s="267"/>
      <c r="AV69" s="204"/>
      <c r="AW69" s="267"/>
      <c r="AX69" s="267"/>
      <c r="AY69" s="210"/>
      <c r="AZ69" s="268"/>
      <c r="BA69" s="268"/>
      <c r="BD69" s="269"/>
      <c r="BE69" s="210"/>
      <c r="BF69" s="268"/>
      <c r="BG69" s="268"/>
      <c r="BI69" s="268"/>
      <c r="BJ69" s="268"/>
      <c r="BK69" s="232"/>
      <c r="BM69" s="210"/>
      <c r="BN69" s="267"/>
      <c r="BO69" s="267"/>
      <c r="BP69" s="204"/>
      <c r="BQ69" s="267"/>
      <c r="BR69" s="267"/>
      <c r="BS69" s="210"/>
      <c r="BT69" s="268"/>
      <c r="BU69" s="268"/>
      <c r="BX69" s="269"/>
      <c r="BY69" s="210"/>
      <c r="BZ69" s="268"/>
      <c r="CA69" s="268"/>
      <c r="CC69" s="268"/>
      <c r="CD69" s="268"/>
      <c r="CE69" s="210"/>
      <c r="CG69" s="210"/>
      <c r="CH69" s="267"/>
      <c r="CI69" s="267"/>
      <c r="CJ69" s="204"/>
      <c r="CK69" s="267"/>
      <c r="CL69" s="267"/>
      <c r="CM69" s="210"/>
      <c r="CN69" s="268"/>
      <c r="CO69" s="268"/>
      <c r="CR69" s="269"/>
      <c r="CS69" s="210"/>
      <c r="CT69" s="268"/>
      <c r="CU69" s="268"/>
      <c r="CW69" s="268"/>
      <c r="CX69" s="268"/>
      <c r="CY69" s="232"/>
      <c r="DA69" s="210"/>
      <c r="DB69" s="267"/>
      <c r="DC69" s="267"/>
      <c r="DD69" s="204"/>
      <c r="DE69" s="267"/>
      <c r="DF69" s="267"/>
      <c r="DG69" s="210"/>
      <c r="DH69" s="268"/>
      <c r="DI69" s="268"/>
      <c r="DL69" s="269"/>
      <c r="DM69" s="210"/>
      <c r="DN69" s="268"/>
      <c r="DO69" s="268"/>
      <c r="DQ69" s="268"/>
      <c r="DR69" s="268"/>
      <c r="DS69" s="232"/>
      <c r="DU69" s="210"/>
      <c r="DV69" s="267"/>
      <c r="DW69" s="267"/>
      <c r="DX69" s="204"/>
      <c r="DY69" s="267"/>
      <c r="DZ69" s="267"/>
      <c r="EA69" s="210"/>
      <c r="EC69" s="270"/>
      <c r="EF69" s="269"/>
      <c r="EG69" s="210"/>
      <c r="EH69" s="268"/>
      <c r="EI69" s="268"/>
      <c r="EK69" s="268"/>
      <c r="EL69" s="268"/>
      <c r="EM69" s="232"/>
      <c r="EO69" s="210"/>
      <c r="EP69" s="267"/>
      <c r="EQ69" s="267"/>
      <c r="ER69" s="204"/>
      <c r="ES69" s="267"/>
      <c r="ET69" s="267"/>
      <c r="EU69" s="210"/>
      <c r="EV69" s="268"/>
      <c r="EW69" s="268"/>
      <c r="EZ69" s="269"/>
      <c r="FA69" s="210"/>
      <c r="FB69" s="268"/>
      <c r="FC69" s="268"/>
      <c r="FE69" s="268"/>
      <c r="FF69" s="268"/>
      <c r="FG69" s="232"/>
      <c r="FI69" s="210"/>
      <c r="FJ69" s="267"/>
      <c r="FK69" s="267"/>
      <c r="FL69" s="204"/>
      <c r="FM69" s="267"/>
      <c r="FN69" s="267"/>
      <c r="FO69" s="210"/>
      <c r="FP69" s="268"/>
      <c r="FQ69" s="268"/>
      <c r="FT69" s="269"/>
      <c r="FU69" s="210"/>
      <c r="FV69" s="268"/>
      <c r="FW69" s="268"/>
      <c r="FY69" s="268"/>
      <c r="FZ69" s="268"/>
      <c r="GA69" s="232"/>
      <c r="GI69" s="271"/>
      <c r="GN69" s="269"/>
      <c r="GU69" s="232"/>
      <c r="HC69" s="271"/>
      <c r="HH69" s="269"/>
      <c r="HO69" s="232"/>
      <c r="HW69" s="271"/>
      <c r="IB69" s="269"/>
      <c r="II69" s="232"/>
      <c r="IQ69" s="271"/>
      <c r="IV69" s="269"/>
    </row>
    <row r="70" spans="2:256" s="230" customFormat="1" ht="13.5" customHeight="1" x14ac:dyDescent="0.2">
      <c r="B70" s="204"/>
      <c r="C70" s="232"/>
      <c r="E70" s="210"/>
      <c r="F70" s="267"/>
      <c r="G70" s="268"/>
      <c r="H70" s="204"/>
      <c r="I70" s="267"/>
      <c r="J70" s="268"/>
      <c r="K70" s="210"/>
      <c r="L70" s="268"/>
      <c r="M70" s="268"/>
      <c r="P70" s="269"/>
      <c r="Q70" s="210"/>
      <c r="R70" s="268"/>
      <c r="S70" s="268"/>
      <c r="U70" s="268"/>
      <c r="V70" s="268"/>
      <c r="W70" s="232"/>
      <c r="Y70" s="210"/>
      <c r="Z70" s="267"/>
      <c r="AA70" s="267"/>
      <c r="AB70" s="204"/>
      <c r="AC70" s="267"/>
      <c r="AD70" s="267"/>
      <c r="AE70" s="210"/>
      <c r="AF70" s="268"/>
      <c r="AG70" s="268"/>
      <c r="AJ70" s="269"/>
      <c r="AK70" s="210"/>
      <c r="AM70" s="268"/>
      <c r="AO70" s="268"/>
      <c r="AP70" s="268"/>
      <c r="AQ70" s="232"/>
      <c r="AS70" s="210"/>
      <c r="AT70" s="267"/>
      <c r="AU70" s="267"/>
      <c r="AV70" s="204"/>
      <c r="AW70" s="267"/>
      <c r="AX70" s="267"/>
      <c r="AY70" s="210"/>
      <c r="AZ70" s="268"/>
      <c r="BA70" s="268"/>
      <c r="BD70" s="269"/>
      <c r="BE70" s="210"/>
      <c r="BF70" s="268"/>
      <c r="BG70" s="268"/>
      <c r="BI70" s="268"/>
      <c r="BJ70" s="268"/>
      <c r="BK70" s="232"/>
      <c r="BM70" s="210"/>
      <c r="BN70" s="267"/>
      <c r="BO70" s="267"/>
      <c r="BP70" s="204"/>
      <c r="BQ70" s="267"/>
      <c r="BR70" s="267"/>
      <c r="BS70" s="210"/>
      <c r="BT70" s="268"/>
      <c r="BU70" s="268"/>
      <c r="BX70" s="269"/>
      <c r="BY70" s="210"/>
      <c r="BZ70" s="268"/>
      <c r="CA70" s="268"/>
      <c r="CC70" s="268"/>
      <c r="CD70" s="268"/>
      <c r="CE70" s="210"/>
      <c r="CG70" s="210"/>
      <c r="CH70" s="267"/>
      <c r="CI70" s="267"/>
      <c r="CJ70" s="204"/>
      <c r="CK70" s="267"/>
      <c r="CL70" s="267"/>
      <c r="CM70" s="210"/>
      <c r="CN70" s="268"/>
      <c r="CO70" s="268"/>
      <c r="CR70" s="269"/>
      <c r="CS70" s="210"/>
      <c r="CT70" s="268"/>
      <c r="CU70" s="268"/>
      <c r="CW70" s="268"/>
      <c r="CX70" s="268"/>
      <c r="CY70" s="232"/>
      <c r="DA70" s="210"/>
      <c r="DB70" s="267"/>
      <c r="DC70" s="267"/>
      <c r="DD70" s="204"/>
      <c r="DE70" s="267"/>
      <c r="DF70" s="267"/>
      <c r="DG70" s="210"/>
      <c r="DH70" s="268"/>
      <c r="DI70" s="268"/>
      <c r="DL70" s="269"/>
      <c r="DM70" s="210"/>
      <c r="DN70" s="268"/>
      <c r="DO70" s="268"/>
      <c r="DQ70" s="268"/>
      <c r="DR70" s="268"/>
      <c r="DS70" s="232"/>
      <c r="DU70" s="210"/>
      <c r="DV70" s="267"/>
      <c r="DW70" s="267"/>
      <c r="DX70" s="204"/>
      <c r="DY70" s="267"/>
      <c r="DZ70" s="267"/>
      <c r="EA70" s="210"/>
      <c r="EC70" s="270"/>
      <c r="EF70" s="269"/>
      <c r="EG70" s="210"/>
      <c r="EH70" s="268"/>
      <c r="EI70" s="268"/>
      <c r="EK70" s="268"/>
      <c r="EL70" s="268"/>
      <c r="EM70" s="232"/>
      <c r="EO70" s="210"/>
      <c r="EP70" s="267"/>
      <c r="EQ70" s="267"/>
      <c r="ER70" s="204"/>
      <c r="ES70" s="267"/>
      <c r="ET70" s="267"/>
      <c r="EU70" s="210"/>
      <c r="EV70" s="268"/>
      <c r="EW70" s="268"/>
      <c r="EZ70" s="269"/>
      <c r="FA70" s="210"/>
      <c r="FB70" s="268"/>
      <c r="FC70" s="268"/>
      <c r="FE70" s="268"/>
      <c r="FF70" s="268"/>
      <c r="FG70" s="232"/>
      <c r="FI70" s="210"/>
      <c r="FJ70" s="267"/>
      <c r="FK70" s="267"/>
      <c r="FL70" s="204"/>
      <c r="FM70" s="267"/>
      <c r="FN70" s="267"/>
      <c r="FO70" s="210"/>
      <c r="FP70" s="268"/>
      <c r="FQ70" s="268"/>
      <c r="FT70" s="269"/>
      <c r="FU70" s="210"/>
      <c r="FV70" s="268"/>
      <c r="FW70" s="268"/>
      <c r="FY70" s="268"/>
      <c r="FZ70" s="268"/>
      <c r="GA70" s="232"/>
      <c r="GI70" s="271"/>
      <c r="GN70" s="269"/>
      <c r="GU70" s="232"/>
      <c r="HC70" s="271"/>
      <c r="HH70" s="269"/>
      <c r="HO70" s="232"/>
      <c r="HW70" s="271"/>
      <c r="IB70" s="269"/>
      <c r="II70" s="232"/>
      <c r="IQ70" s="271"/>
      <c r="IV70" s="269"/>
    </row>
    <row r="71" spans="2:256" s="230" customFormat="1" ht="13.5" customHeight="1" x14ac:dyDescent="0.2">
      <c r="B71" s="204"/>
      <c r="C71" s="232"/>
      <c r="E71" s="210"/>
      <c r="F71" s="267"/>
      <c r="G71" s="268"/>
      <c r="H71" s="204"/>
      <c r="I71" s="267"/>
      <c r="J71" s="268"/>
      <c r="K71" s="210"/>
      <c r="L71" s="268"/>
      <c r="M71" s="268"/>
      <c r="P71" s="269"/>
      <c r="Q71" s="210"/>
      <c r="R71" s="268"/>
      <c r="S71" s="268"/>
      <c r="U71" s="268"/>
      <c r="V71" s="268"/>
      <c r="W71" s="232"/>
      <c r="Y71" s="210"/>
      <c r="Z71" s="267"/>
      <c r="AA71" s="267"/>
      <c r="AB71" s="204"/>
      <c r="AC71" s="267"/>
      <c r="AD71" s="267"/>
      <c r="AE71" s="210"/>
      <c r="AF71" s="268"/>
      <c r="AG71" s="268"/>
      <c r="AJ71" s="269"/>
      <c r="AK71" s="210"/>
      <c r="AM71" s="268"/>
      <c r="AO71" s="268"/>
      <c r="AP71" s="268"/>
      <c r="AQ71" s="232"/>
      <c r="AS71" s="210"/>
      <c r="AT71" s="267"/>
      <c r="AU71" s="267"/>
      <c r="AV71" s="204"/>
      <c r="AW71" s="267"/>
      <c r="AX71" s="267"/>
      <c r="AY71" s="210"/>
      <c r="AZ71" s="268"/>
      <c r="BA71" s="268"/>
      <c r="BD71" s="269"/>
      <c r="BE71" s="210"/>
      <c r="BF71" s="268"/>
      <c r="BG71" s="268"/>
      <c r="BI71" s="268"/>
      <c r="BJ71" s="268"/>
      <c r="BK71" s="232"/>
      <c r="BM71" s="210"/>
      <c r="BN71" s="267"/>
      <c r="BO71" s="267"/>
      <c r="BP71" s="204"/>
      <c r="BQ71" s="267"/>
      <c r="BR71" s="267"/>
      <c r="BS71" s="210"/>
      <c r="BT71" s="268"/>
      <c r="BU71" s="268"/>
      <c r="BX71" s="269"/>
      <c r="BY71" s="210"/>
      <c r="BZ71" s="268"/>
      <c r="CA71" s="268"/>
      <c r="CC71" s="268"/>
      <c r="CD71" s="268"/>
      <c r="CE71" s="210"/>
      <c r="CG71" s="210"/>
      <c r="CH71" s="267"/>
      <c r="CI71" s="267"/>
      <c r="CJ71" s="204"/>
      <c r="CK71" s="267"/>
      <c r="CL71" s="267"/>
      <c r="CM71" s="210"/>
      <c r="CN71" s="268"/>
      <c r="CO71" s="268"/>
      <c r="CR71" s="269"/>
      <c r="CS71" s="210"/>
      <c r="CT71" s="268"/>
      <c r="CU71" s="268"/>
      <c r="CW71" s="268"/>
      <c r="CX71" s="268"/>
      <c r="CY71" s="232"/>
      <c r="DA71" s="210"/>
      <c r="DB71" s="267"/>
      <c r="DC71" s="267"/>
      <c r="DD71" s="204"/>
      <c r="DE71" s="267"/>
      <c r="DF71" s="267"/>
      <c r="DG71" s="210"/>
      <c r="DH71" s="268"/>
      <c r="DI71" s="268"/>
      <c r="DL71" s="269"/>
      <c r="DM71" s="210"/>
      <c r="DN71" s="268"/>
      <c r="DO71" s="268"/>
      <c r="DQ71" s="268"/>
      <c r="DR71" s="268"/>
      <c r="DS71" s="232"/>
      <c r="DU71" s="210"/>
      <c r="DV71" s="267"/>
      <c r="DW71" s="267"/>
      <c r="DX71" s="204"/>
      <c r="DY71" s="267"/>
      <c r="DZ71" s="267"/>
      <c r="EA71" s="210"/>
      <c r="EC71" s="270"/>
      <c r="EF71" s="269"/>
      <c r="EG71" s="210"/>
      <c r="EH71" s="268"/>
      <c r="EI71" s="268"/>
      <c r="EK71" s="268"/>
      <c r="EL71" s="268"/>
      <c r="EM71" s="232"/>
      <c r="EO71" s="210"/>
      <c r="EP71" s="267"/>
      <c r="EQ71" s="267"/>
      <c r="ER71" s="204"/>
      <c r="ES71" s="267"/>
      <c r="ET71" s="267"/>
      <c r="EU71" s="210"/>
      <c r="EV71" s="268"/>
      <c r="EW71" s="268"/>
      <c r="EZ71" s="269"/>
      <c r="FA71" s="210"/>
      <c r="FB71" s="268"/>
      <c r="FC71" s="268"/>
      <c r="FE71" s="268"/>
      <c r="FF71" s="268"/>
      <c r="FG71" s="232"/>
      <c r="FI71" s="210"/>
      <c r="FJ71" s="267"/>
      <c r="FK71" s="267"/>
      <c r="FL71" s="204"/>
      <c r="FM71" s="267"/>
      <c r="FN71" s="267"/>
      <c r="FO71" s="210"/>
      <c r="FP71" s="268"/>
      <c r="FQ71" s="268"/>
      <c r="FT71" s="269"/>
      <c r="FU71" s="210"/>
      <c r="FV71" s="268"/>
      <c r="FW71" s="268"/>
      <c r="FY71" s="268"/>
      <c r="FZ71" s="268"/>
      <c r="GA71" s="232"/>
      <c r="GI71" s="271"/>
      <c r="GN71" s="269"/>
      <c r="GU71" s="232"/>
      <c r="HC71" s="271"/>
      <c r="HH71" s="269"/>
      <c r="HO71" s="232"/>
      <c r="HW71" s="271"/>
      <c r="IB71" s="269"/>
      <c r="II71" s="232"/>
      <c r="IQ71" s="271"/>
      <c r="IV71" s="269"/>
    </row>
    <row r="72" spans="2:256" s="230" customFormat="1" ht="13.5" customHeight="1" x14ac:dyDescent="0.2">
      <c r="B72" s="204"/>
      <c r="C72" s="232"/>
      <c r="E72" s="210"/>
      <c r="F72" s="267"/>
      <c r="G72" s="268"/>
      <c r="H72" s="204"/>
      <c r="I72" s="267"/>
      <c r="J72" s="268"/>
      <c r="K72" s="210"/>
      <c r="L72" s="268"/>
      <c r="M72" s="268"/>
      <c r="P72" s="269"/>
      <c r="Q72" s="210"/>
      <c r="R72" s="268"/>
      <c r="S72" s="268"/>
      <c r="U72" s="268"/>
      <c r="V72" s="268"/>
      <c r="W72" s="232"/>
      <c r="Y72" s="210"/>
      <c r="Z72" s="267"/>
      <c r="AA72" s="267"/>
      <c r="AB72" s="204"/>
      <c r="AC72" s="267"/>
      <c r="AD72" s="267"/>
      <c r="AE72" s="210"/>
      <c r="AF72" s="268"/>
      <c r="AG72" s="268"/>
      <c r="AJ72" s="269"/>
      <c r="AK72" s="210"/>
      <c r="AM72" s="268"/>
      <c r="AO72" s="268"/>
      <c r="AP72" s="268"/>
      <c r="AQ72" s="232"/>
      <c r="AS72" s="210"/>
      <c r="AT72" s="267"/>
      <c r="AU72" s="267"/>
      <c r="AV72" s="204"/>
      <c r="AW72" s="267"/>
      <c r="AX72" s="267"/>
      <c r="AY72" s="210"/>
      <c r="AZ72" s="268"/>
      <c r="BA72" s="268"/>
      <c r="BD72" s="269"/>
      <c r="BE72" s="210"/>
      <c r="BF72" s="268"/>
      <c r="BG72" s="268"/>
      <c r="BI72" s="268"/>
      <c r="BJ72" s="268"/>
      <c r="BK72" s="232"/>
      <c r="BM72" s="210"/>
      <c r="BN72" s="267"/>
      <c r="BO72" s="267"/>
      <c r="BP72" s="204"/>
      <c r="BQ72" s="267"/>
      <c r="BR72" s="267"/>
      <c r="BS72" s="210"/>
      <c r="BT72" s="268"/>
      <c r="BU72" s="268"/>
      <c r="BX72" s="269"/>
      <c r="BY72" s="210"/>
      <c r="BZ72" s="268"/>
      <c r="CA72" s="268"/>
      <c r="CC72" s="268"/>
      <c r="CD72" s="268"/>
      <c r="CE72" s="210"/>
      <c r="CG72" s="210"/>
      <c r="CH72" s="267"/>
      <c r="CI72" s="267"/>
      <c r="CJ72" s="204"/>
      <c r="CK72" s="267"/>
      <c r="CL72" s="267"/>
      <c r="CM72" s="210"/>
      <c r="CN72" s="268"/>
      <c r="CO72" s="268"/>
      <c r="CR72" s="269"/>
      <c r="CS72" s="210"/>
      <c r="CT72" s="268"/>
      <c r="CU72" s="268"/>
      <c r="CW72" s="268"/>
      <c r="CX72" s="268"/>
      <c r="CY72" s="232"/>
      <c r="DA72" s="210"/>
      <c r="DB72" s="267"/>
      <c r="DC72" s="267"/>
      <c r="DD72" s="204"/>
      <c r="DE72" s="267"/>
      <c r="DF72" s="267"/>
      <c r="DG72" s="210"/>
      <c r="DH72" s="268"/>
      <c r="DI72" s="268"/>
      <c r="DL72" s="269"/>
      <c r="DM72" s="210"/>
      <c r="DN72" s="268"/>
      <c r="DO72" s="268"/>
      <c r="DQ72" s="268"/>
      <c r="DR72" s="268"/>
      <c r="DS72" s="232"/>
      <c r="DU72" s="210"/>
      <c r="DV72" s="267"/>
      <c r="DW72" s="267"/>
      <c r="DX72" s="204"/>
      <c r="DY72" s="267"/>
      <c r="DZ72" s="267"/>
      <c r="EA72" s="210"/>
      <c r="EC72" s="270"/>
      <c r="EF72" s="269"/>
      <c r="EG72" s="210"/>
      <c r="EH72" s="268"/>
      <c r="EI72" s="268"/>
      <c r="EK72" s="268"/>
      <c r="EL72" s="268"/>
      <c r="EM72" s="232"/>
      <c r="EO72" s="210"/>
      <c r="EP72" s="267"/>
      <c r="EQ72" s="267"/>
      <c r="ER72" s="204"/>
      <c r="ES72" s="267"/>
      <c r="ET72" s="267"/>
      <c r="EU72" s="210"/>
      <c r="EV72" s="268"/>
      <c r="EW72" s="268"/>
      <c r="EZ72" s="269"/>
      <c r="FA72" s="210"/>
      <c r="FB72" s="268"/>
      <c r="FC72" s="268"/>
      <c r="FE72" s="268"/>
      <c r="FF72" s="268"/>
      <c r="FG72" s="232"/>
      <c r="FI72" s="210"/>
      <c r="FJ72" s="267"/>
      <c r="FK72" s="267"/>
      <c r="FL72" s="204"/>
      <c r="FM72" s="267"/>
      <c r="FN72" s="267"/>
      <c r="FO72" s="210"/>
      <c r="FP72" s="268"/>
      <c r="FQ72" s="268"/>
      <c r="FT72" s="269"/>
      <c r="FU72" s="210"/>
      <c r="FV72" s="268"/>
      <c r="FW72" s="268"/>
      <c r="FY72" s="268"/>
      <c r="FZ72" s="268"/>
      <c r="GA72" s="232"/>
      <c r="GI72" s="271"/>
      <c r="GN72" s="269"/>
      <c r="GU72" s="232"/>
      <c r="HC72" s="271"/>
      <c r="HH72" s="269"/>
      <c r="HO72" s="232"/>
      <c r="HW72" s="271"/>
      <c r="IB72" s="269"/>
      <c r="II72" s="232"/>
      <c r="IQ72" s="271"/>
      <c r="IV72" s="269"/>
    </row>
    <row r="73" spans="2:256" s="230" customFormat="1" ht="13.5" customHeight="1" x14ac:dyDescent="0.2">
      <c r="B73" s="204"/>
      <c r="C73" s="232"/>
      <c r="E73" s="210"/>
      <c r="F73" s="267"/>
      <c r="G73" s="268"/>
      <c r="H73" s="204"/>
      <c r="I73" s="267"/>
      <c r="J73" s="268"/>
      <c r="K73" s="210"/>
      <c r="L73" s="268"/>
      <c r="M73" s="268"/>
      <c r="P73" s="269"/>
      <c r="Q73" s="210"/>
      <c r="R73" s="268"/>
      <c r="S73" s="268"/>
      <c r="U73" s="268"/>
      <c r="V73" s="268"/>
      <c r="W73" s="232"/>
      <c r="Y73" s="210"/>
      <c r="Z73" s="267"/>
      <c r="AA73" s="267"/>
      <c r="AB73" s="204"/>
      <c r="AC73" s="267"/>
      <c r="AD73" s="267"/>
      <c r="AE73" s="210"/>
      <c r="AF73" s="268"/>
      <c r="AG73" s="268"/>
      <c r="AJ73" s="269"/>
      <c r="AK73" s="210"/>
      <c r="AM73" s="268"/>
      <c r="AO73" s="268"/>
      <c r="AP73" s="268"/>
      <c r="AQ73" s="232"/>
      <c r="AS73" s="210"/>
      <c r="AT73" s="267"/>
      <c r="AU73" s="267"/>
      <c r="AV73" s="204"/>
      <c r="AW73" s="267"/>
      <c r="AX73" s="267"/>
      <c r="AY73" s="210"/>
      <c r="AZ73" s="268"/>
      <c r="BA73" s="268"/>
      <c r="BD73" s="269"/>
      <c r="BE73" s="210"/>
      <c r="BF73" s="268"/>
      <c r="BG73" s="268"/>
      <c r="BI73" s="268"/>
      <c r="BJ73" s="268"/>
      <c r="BK73" s="232"/>
      <c r="BM73" s="210"/>
      <c r="BN73" s="267"/>
      <c r="BO73" s="267"/>
      <c r="BP73" s="204"/>
      <c r="BQ73" s="267"/>
      <c r="BR73" s="267"/>
      <c r="BS73" s="210"/>
      <c r="BT73" s="268"/>
      <c r="BU73" s="268"/>
      <c r="BX73" s="269"/>
      <c r="BY73" s="210"/>
      <c r="BZ73" s="268"/>
      <c r="CA73" s="268"/>
      <c r="CC73" s="268"/>
      <c r="CD73" s="268"/>
      <c r="CE73" s="210"/>
      <c r="CG73" s="210"/>
      <c r="CH73" s="267"/>
      <c r="CI73" s="267"/>
      <c r="CJ73" s="204"/>
      <c r="CK73" s="267"/>
      <c r="CL73" s="267"/>
      <c r="CM73" s="210"/>
      <c r="CN73" s="268"/>
      <c r="CO73" s="268"/>
      <c r="CR73" s="269"/>
      <c r="CS73" s="210"/>
      <c r="CT73" s="268"/>
      <c r="CU73" s="268"/>
      <c r="CW73" s="268"/>
      <c r="CX73" s="268"/>
      <c r="CY73" s="232"/>
      <c r="DA73" s="210"/>
      <c r="DB73" s="267"/>
      <c r="DC73" s="267"/>
      <c r="DD73" s="204"/>
      <c r="DE73" s="267"/>
      <c r="DF73" s="267"/>
      <c r="DG73" s="210"/>
      <c r="DH73" s="268"/>
      <c r="DI73" s="268"/>
      <c r="DL73" s="269"/>
      <c r="DM73" s="210"/>
      <c r="DN73" s="268"/>
      <c r="DO73" s="268"/>
      <c r="DQ73" s="268"/>
      <c r="DR73" s="268"/>
      <c r="DS73" s="232"/>
      <c r="DU73" s="210"/>
      <c r="DV73" s="267"/>
      <c r="DW73" s="267"/>
      <c r="DX73" s="204"/>
      <c r="DY73" s="267"/>
      <c r="DZ73" s="267"/>
      <c r="EA73" s="210"/>
      <c r="EC73" s="270"/>
      <c r="EF73" s="269"/>
      <c r="EG73" s="210"/>
      <c r="EH73" s="268"/>
      <c r="EI73" s="268"/>
      <c r="EK73" s="268"/>
      <c r="EL73" s="268"/>
      <c r="EM73" s="232"/>
      <c r="EO73" s="210"/>
      <c r="EP73" s="267"/>
      <c r="EQ73" s="267"/>
      <c r="ER73" s="204"/>
      <c r="ES73" s="267"/>
      <c r="ET73" s="267"/>
      <c r="EU73" s="210"/>
      <c r="EV73" s="268"/>
      <c r="EW73" s="268"/>
      <c r="EZ73" s="269"/>
      <c r="FA73" s="210"/>
      <c r="FB73" s="268"/>
      <c r="FC73" s="268"/>
      <c r="FE73" s="268"/>
      <c r="FF73" s="268"/>
      <c r="FG73" s="232"/>
      <c r="FI73" s="210"/>
      <c r="FJ73" s="267"/>
      <c r="FK73" s="267"/>
      <c r="FL73" s="204"/>
      <c r="FM73" s="267"/>
      <c r="FN73" s="267"/>
      <c r="FO73" s="210"/>
      <c r="FP73" s="268"/>
      <c r="FQ73" s="268"/>
      <c r="FT73" s="269"/>
      <c r="FU73" s="210"/>
      <c r="FV73" s="268"/>
      <c r="FW73" s="268"/>
      <c r="FY73" s="268"/>
      <c r="FZ73" s="268"/>
      <c r="GA73" s="232"/>
      <c r="GI73" s="271"/>
      <c r="GN73" s="269"/>
      <c r="GU73" s="232"/>
      <c r="HC73" s="271"/>
      <c r="HH73" s="269"/>
      <c r="HO73" s="232"/>
      <c r="HW73" s="271"/>
      <c r="IB73" s="269"/>
      <c r="II73" s="232"/>
      <c r="IQ73" s="271"/>
      <c r="IV73" s="269"/>
    </row>
    <row r="74" spans="2:256" s="230" customFormat="1" ht="13.5" customHeight="1" x14ac:dyDescent="0.2">
      <c r="B74" s="204"/>
      <c r="C74" s="232"/>
      <c r="E74" s="210"/>
      <c r="F74" s="267"/>
      <c r="G74" s="268"/>
      <c r="H74" s="204"/>
      <c r="I74" s="267"/>
      <c r="J74" s="268"/>
      <c r="K74" s="210"/>
      <c r="L74" s="268"/>
      <c r="M74" s="268"/>
      <c r="P74" s="269"/>
      <c r="Q74" s="210"/>
      <c r="R74" s="268"/>
      <c r="S74" s="268"/>
      <c r="U74" s="268"/>
      <c r="V74" s="268"/>
      <c r="W74" s="232"/>
      <c r="Y74" s="210"/>
      <c r="Z74" s="267"/>
      <c r="AA74" s="267"/>
      <c r="AB74" s="204"/>
      <c r="AC74" s="267"/>
      <c r="AD74" s="267"/>
      <c r="AE74" s="210"/>
      <c r="AF74" s="268"/>
      <c r="AG74" s="268"/>
      <c r="AJ74" s="269"/>
      <c r="AK74" s="210"/>
      <c r="AM74" s="268"/>
      <c r="AO74" s="268"/>
      <c r="AP74" s="268"/>
      <c r="AQ74" s="232"/>
      <c r="AS74" s="210"/>
      <c r="AT74" s="267"/>
      <c r="AU74" s="267"/>
      <c r="AV74" s="204"/>
      <c r="AW74" s="267"/>
      <c r="AX74" s="267"/>
      <c r="AY74" s="210"/>
      <c r="AZ74" s="268"/>
      <c r="BA74" s="268"/>
      <c r="BD74" s="269"/>
      <c r="BE74" s="210"/>
      <c r="BF74" s="268"/>
      <c r="BG74" s="268"/>
      <c r="BI74" s="268"/>
      <c r="BJ74" s="268"/>
      <c r="BK74" s="232"/>
      <c r="BM74" s="210"/>
      <c r="BN74" s="267"/>
      <c r="BO74" s="267"/>
      <c r="BP74" s="204"/>
      <c r="BQ74" s="267"/>
      <c r="BR74" s="267"/>
      <c r="BS74" s="210"/>
      <c r="BT74" s="268"/>
      <c r="BU74" s="268"/>
      <c r="BX74" s="269"/>
      <c r="BY74" s="210"/>
      <c r="BZ74" s="268"/>
      <c r="CA74" s="268"/>
      <c r="CC74" s="268"/>
      <c r="CD74" s="268"/>
      <c r="CE74" s="210"/>
      <c r="CG74" s="210"/>
      <c r="CH74" s="267"/>
      <c r="CI74" s="267"/>
      <c r="CJ74" s="204"/>
      <c r="CK74" s="267"/>
      <c r="CL74" s="267"/>
      <c r="CM74" s="210"/>
      <c r="CN74" s="268"/>
      <c r="CO74" s="268"/>
      <c r="CR74" s="269"/>
      <c r="CS74" s="210"/>
      <c r="CT74" s="268"/>
      <c r="CU74" s="268"/>
      <c r="CW74" s="268"/>
      <c r="CX74" s="268"/>
      <c r="CY74" s="232"/>
      <c r="DA74" s="210"/>
      <c r="DB74" s="267"/>
      <c r="DC74" s="267"/>
      <c r="DD74" s="204"/>
      <c r="DE74" s="267"/>
      <c r="DF74" s="267"/>
      <c r="DG74" s="210"/>
      <c r="DH74" s="268"/>
      <c r="DI74" s="268"/>
      <c r="DL74" s="269"/>
      <c r="DM74" s="210"/>
      <c r="DN74" s="268"/>
      <c r="DO74" s="268"/>
      <c r="DQ74" s="268"/>
      <c r="DR74" s="268"/>
      <c r="DS74" s="232"/>
      <c r="DU74" s="210"/>
      <c r="DV74" s="267"/>
      <c r="DW74" s="267"/>
      <c r="DX74" s="204"/>
      <c r="DY74" s="267"/>
      <c r="DZ74" s="267"/>
      <c r="EA74" s="210"/>
      <c r="EC74" s="270"/>
      <c r="EF74" s="269"/>
      <c r="EG74" s="210"/>
      <c r="EH74" s="268"/>
      <c r="EI74" s="268"/>
      <c r="EK74" s="268"/>
      <c r="EL74" s="268"/>
      <c r="EM74" s="232"/>
      <c r="EO74" s="210"/>
      <c r="EP74" s="267"/>
      <c r="EQ74" s="267"/>
      <c r="ER74" s="204"/>
      <c r="ES74" s="267"/>
      <c r="ET74" s="267"/>
      <c r="EU74" s="210"/>
      <c r="EV74" s="268"/>
      <c r="EW74" s="268"/>
      <c r="EZ74" s="269"/>
      <c r="FA74" s="210"/>
      <c r="FB74" s="268"/>
      <c r="FC74" s="268"/>
      <c r="FE74" s="268"/>
      <c r="FF74" s="268"/>
      <c r="FG74" s="232"/>
      <c r="FI74" s="210"/>
      <c r="FJ74" s="267"/>
      <c r="FK74" s="267"/>
      <c r="FL74" s="204"/>
      <c r="FM74" s="267"/>
      <c r="FN74" s="267"/>
      <c r="FO74" s="210"/>
      <c r="FP74" s="268"/>
      <c r="FQ74" s="268"/>
      <c r="FT74" s="269"/>
      <c r="FU74" s="210"/>
      <c r="FV74" s="268"/>
      <c r="FW74" s="268"/>
      <c r="FY74" s="268"/>
      <c r="FZ74" s="268"/>
      <c r="GA74" s="232"/>
      <c r="GI74" s="271"/>
      <c r="GN74" s="269"/>
      <c r="GU74" s="232"/>
      <c r="HC74" s="271"/>
      <c r="HH74" s="269"/>
      <c r="HO74" s="232"/>
      <c r="HW74" s="271"/>
      <c r="IB74" s="269"/>
      <c r="II74" s="232"/>
      <c r="IQ74" s="271"/>
      <c r="IV74" s="269"/>
    </row>
    <row r="75" spans="2:256" s="230" customFormat="1" ht="13.5" customHeight="1" x14ac:dyDescent="0.2">
      <c r="B75" s="204"/>
      <c r="C75" s="232"/>
      <c r="E75" s="210"/>
      <c r="F75" s="267"/>
      <c r="G75" s="268"/>
      <c r="H75" s="204"/>
      <c r="I75" s="267"/>
      <c r="J75" s="268"/>
      <c r="K75" s="210"/>
      <c r="L75" s="268"/>
      <c r="M75" s="268"/>
      <c r="P75" s="269"/>
      <c r="Q75" s="210"/>
      <c r="R75" s="268"/>
      <c r="S75" s="268"/>
      <c r="U75" s="268"/>
      <c r="V75" s="268"/>
      <c r="W75" s="232"/>
      <c r="Y75" s="210"/>
      <c r="Z75" s="267"/>
      <c r="AA75" s="267"/>
      <c r="AB75" s="204"/>
      <c r="AC75" s="267"/>
      <c r="AD75" s="267"/>
      <c r="AE75" s="210"/>
      <c r="AF75" s="268"/>
      <c r="AG75" s="268"/>
      <c r="AJ75" s="269"/>
      <c r="AK75" s="210"/>
      <c r="AM75" s="268"/>
      <c r="AO75" s="268"/>
      <c r="AP75" s="268"/>
      <c r="AQ75" s="232"/>
      <c r="AS75" s="210"/>
      <c r="AT75" s="267"/>
      <c r="AU75" s="267"/>
      <c r="AV75" s="204"/>
      <c r="AW75" s="267"/>
      <c r="AX75" s="267"/>
      <c r="AY75" s="210"/>
      <c r="AZ75" s="268"/>
      <c r="BA75" s="268"/>
      <c r="BD75" s="269"/>
      <c r="BE75" s="210"/>
      <c r="BF75" s="268"/>
      <c r="BG75" s="268"/>
      <c r="BI75" s="268"/>
      <c r="BJ75" s="268"/>
      <c r="BK75" s="232"/>
      <c r="BM75" s="210"/>
      <c r="BN75" s="267"/>
      <c r="BO75" s="267"/>
      <c r="BP75" s="204"/>
      <c r="BQ75" s="267"/>
      <c r="BR75" s="267"/>
      <c r="BS75" s="210"/>
      <c r="BT75" s="268"/>
      <c r="BU75" s="268"/>
      <c r="BX75" s="269"/>
      <c r="BY75" s="210"/>
      <c r="BZ75" s="268"/>
      <c r="CA75" s="268"/>
      <c r="CC75" s="268"/>
      <c r="CD75" s="268"/>
      <c r="CE75" s="210"/>
      <c r="CG75" s="210"/>
      <c r="CH75" s="267"/>
      <c r="CI75" s="267"/>
      <c r="CJ75" s="204"/>
      <c r="CK75" s="267"/>
      <c r="CL75" s="267"/>
      <c r="CM75" s="210"/>
      <c r="CN75" s="268"/>
      <c r="CO75" s="268"/>
      <c r="CR75" s="269"/>
      <c r="CS75" s="210"/>
      <c r="CT75" s="268"/>
      <c r="CU75" s="268"/>
      <c r="CW75" s="268"/>
      <c r="CX75" s="268"/>
      <c r="CY75" s="232"/>
      <c r="DA75" s="210"/>
      <c r="DB75" s="267"/>
      <c r="DC75" s="267"/>
      <c r="DD75" s="204"/>
      <c r="DE75" s="267"/>
      <c r="DF75" s="267"/>
      <c r="DG75" s="210"/>
      <c r="DH75" s="268"/>
      <c r="DI75" s="268"/>
      <c r="DL75" s="269"/>
      <c r="DM75" s="210"/>
      <c r="DN75" s="268"/>
      <c r="DO75" s="268"/>
      <c r="DQ75" s="268"/>
      <c r="DR75" s="268"/>
      <c r="DS75" s="232"/>
      <c r="DU75" s="210"/>
      <c r="DV75" s="267"/>
      <c r="DW75" s="267"/>
      <c r="DX75" s="204"/>
      <c r="DY75" s="267"/>
      <c r="DZ75" s="267"/>
      <c r="EA75" s="210"/>
      <c r="EC75" s="270"/>
      <c r="EF75" s="269"/>
      <c r="EG75" s="210"/>
      <c r="EH75" s="268"/>
      <c r="EI75" s="268"/>
      <c r="EK75" s="268"/>
      <c r="EL75" s="268"/>
      <c r="EM75" s="232"/>
      <c r="EO75" s="210"/>
      <c r="EP75" s="267"/>
      <c r="EQ75" s="267"/>
      <c r="ER75" s="204"/>
      <c r="ES75" s="267"/>
      <c r="ET75" s="267"/>
      <c r="EU75" s="210"/>
      <c r="EV75" s="268"/>
      <c r="EW75" s="268"/>
      <c r="EZ75" s="269"/>
      <c r="FA75" s="210"/>
      <c r="FB75" s="268"/>
      <c r="FC75" s="268"/>
      <c r="FE75" s="268"/>
      <c r="FF75" s="268"/>
      <c r="FG75" s="232"/>
      <c r="FI75" s="210"/>
      <c r="FJ75" s="267"/>
      <c r="FK75" s="267"/>
      <c r="FL75" s="204"/>
      <c r="FM75" s="267"/>
      <c r="FN75" s="267"/>
      <c r="FO75" s="210"/>
      <c r="FP75" s="268"/>
      <c r="FQ75" s="268"/>
      <c r="FT75" s="269"/>
      <c r="FU75" s="210"/>
      <c r="FV75" s="268"/>
      <c r="FW75" s="268"/>
      <c r="FY75" s="268"/>
      <c r="FZ75" s="268"/>
      <c r="GA75" s="232"/>
      <c r="GI75" s="271"/>
      <c r="GN75" s="269"/>
      <c r="GU75" s="232"/>
      <c r="HC75" s="271"/>
      <c r="HH75" s="269"/>
      <c r="HO75" s="232"/>
      <c r="HW75" s="271"/>
      <c r="IB75" s="269"/>
      <c r="II75" s="232"/>
      <c r="IQ75" s="271"/>
      <c r="IV75" s="269"/>
    </row>
    <row r="76" spans="2:256" s="230" customFormat="1" ht="13.5" customHeight="1" x14ac:dyDescent="0.2">
      <c r="B76" s="204"/>
      <c r="C76" s="232"/>
      <c r="E76" s="210"/>
      <c r="F76" s="267"/>
      <c r="G76" s="268"/>
      <c r="H76" s="204"/>
      <c r="I76" s="267"/>
      <c r="J76" s="268"/>
      <c r="K76" s="210"/>
      <c r="L76" s="268"/>
      <c r="M76" s="268"/>
      <c r="P76" s="269"/>
      <c r="Q76" s="210"/>
      <c r="R76" s="268"/>
      <c r="S76" s="268"/>
      <c r="U76" s="268"/>
      <c r="V76" s="268"/>
      <c r="W76" s="232"/>
      <c r="Y76" s="210"/>
      <c r="Z76" s="267"/>
      <c r="AA76" s="267"/>
      <c r="AB76" s="204"/>
      <c r="AC76" s="267"/>
      <c r="AD76" s="267"/>
      <c r="AE76" s="210"/>
      <c r="AF76" s="268"/>
      <c r="AG76" s="268"/>
      <c r="AJ76" s="269"/>
      <c r="AK76" s="210"/>
      <c r="AM76" s="268"/>
      <c r="AO76" s="268"/>
      <c r="AP76" s="268"/>
      <c r="AQ76" s="232"/>
      <c r="AS76" s="210"/>
      <c r="AT76" s="267"/>
      <c r="AU76" s="267"/>
      <c r="AV76" s="204"/>
      <c r="AW76" s="267"/>
      <c r="AX76" s="267"/>
      <c r="AY76" s="210"/>
      <c r="AZ76" s="268"/>
      <c r="BA76" s="268"/>
      <c r="BD76" s="269"/>
      <c r="BE76" s="210"/>
      <c r="BF76" s="268"/>
      <c r="BG76" s="268"/>
      <c r="BI76" s="268"/>
      <c r="BJ76" s="268"/>
      <c r="BK76" s="232"/>
      <c r="BM76" s="210"/>
      <c r="BN76" s="267"/>
      <c r="BO76" s="267"/>
      <c r="BP76" s="204"/>
      <c r="BQ76" s="267"/>
      <c r="BR76" s="267"/>
      <c r="BS76" s="210"/>
      <c r="BT76" s="268"/>
      <c r="BU76" s="268"/>
      <c r="BX76" s="269"/>
      <c r="BY76" s="210"/>
      <c r="BZ76" s="268"/>
      <c r="CA76" s="268"/>
      <c r="CC76" s="268"/>
      <c r="CD76" s="268"/>
      <c r="CE76" s="210"/>
      <c r="CG76" s="210"/>
      <c r="CH76" s="267"/>
      <c r="CI76" s="267"/>
      <c r="CJ76" s="204"/>
      <c r="CK76" s="267"/>
      <c r="CL76" s="267"/>
      <c r="CM76" s="210"/>
      <c r="CN76" s="268"/>
      <c r="CO76" s="268"/>
      <c r="CR76" s="269"/>
      <c r="CS76" s="210"/>
      <c r="CT76" s="268"/>
      <c r="CU76" s="268"/>
      <c r="CW76" s="268"/>
      <c r="CX76" s="268"/>
      <c r="CY76" s="232"/>
      <c r="DA76" s="210"/>
      <c r="DB76" s="267"/>
      <c r="DC76" s="267"/>
      <c r="DD76" s="204"/>
      <c r="DE76" s="267"/>
      <c r="DF76" s="267"/>
      <c r="DG76" s="210"/>
      <c r="DH76" s="268"/>
      <c r="DI76" s="268"/>
      <c r="DL76" s="269"/>
      <c r="DM76" s="210"/>
      <c r="DN76" s="268"/>
      <c r="DO76" s="268"/>
      <c r="DQ76" s="268"/>
      <c r="DR76" s="268"/>
      <c r="DS76" s="232"/>
      <c r="DU76" s="210"/>
      <c r="DV76" s="267"/>
      <c r="DW76" s="267"/>
      <c r="DX76" s="204"/>
      <c r="DY76" s="267"/>
      <c r="DZ76" s="267"/>
      <c r="EA76" s="210"/>
      <c r="EC76" s="270"/>
      <c r="EF76" s="269"/>
      <c r="EG76" s="210"/>
      <c r="EH76" s="268"/>
      <c r="EI76" s="268"/>
      <c r="EK76" s="268"/>
      <c r="EL76" s="268"/>
      <c r="EM76" s="232"/>
      <c r="EO76" s="210"/>
      <c r="EP76" s="267"/>
      <c r="EQ76" s="267"/>
      <c r="ER76" s="204"/>
      <c r="ES76" s="267"/>
      <c r="ET76" s="267"/>
      <c r="EU76" s="210"/>
      <c r="EV76" s="268"/>
      <c r="EW76" s="268"/>
      <c r="EZ76" s="269"/>
      <c r="FA76" s="210"/>
      <c r="FB76" s="268"/>
      <c r="FC76" s="268"/>
      <c r="FE76" s="268"/>
      <c r="FF76" s="268"/>
      <c r="FG76" s="232"/>
      <c r="FI76" s="210"/>
      <c r="FJ76" s="267"/>
      <c r="FK76" s="267"/>
      <c r="FL76" s="204"/>
      <c r="FM76" s="267"/>
      <c r="FN76" s="267"/>
      <c r="FO76" s="210"/>
      <c r="FP76" s="268"/>
      <c r="FQ76" s="268"/>
      <c r="FT76" s="269"/>
      <c r="FU76" s="210"/>
      <c r="FV76" s="268"/>
      <c r="FW76" s="268"/>
      <c r="FY76" s="268"/>
      <c r="FZ76" s="268"/>
      <c r="GA76" s="232"/>
      <c r="GI76" s="271"/>
      <c r="GN76" s="269"/>
      <c r="GU76" s="232"/>
      <c r="HC76" s="271"/>
      <c r="HH76" s="269"/>
      <c r="HO76" s="232"/>
      <c r="HW76" s="271"/>
      <c r="IB76" s="269"/>
      <c r="II76" s="232"/>
      <c r="IQ76" s="271"/>
      <c r="IV76" s="269"/>
    </row>
    <row r="77" spans="2:256" s="230" customFormat="1" ht="13.5" customHeight="1" x14ac:dyDescent="0.2">
      <c r="B77" s="204"/>
      <c r="C77" s="232"/>
      <c r="E77" s="210"/>
      <c r="F77" s="267"/>
      <c r="G77" s="268"/>
      <c r="H77" s="204"/>
      <c r="I77" s="267"/>
      <c r="J77" s="268"/>
      <c r="K77" s="210"/>
      <c r="L77" s="268"/>
      <c r="M77" s="268"/>
      <c r="P77" s="269"/>
      <c r="Q77" s="210"/>
      <c r="R77" s="268"/>
      <c r="S77" s="268"/>
      <c r="U77" s="268"/>
      <c r="V77" s="268"/>
      <c r="W77" s="232"/>
      <c r="Y77" s="210"/>
      <c r="Z77" s="267"/>
      <c r="AA77" s="267"/>
      <c r="AB77" s="204"/>
      <c r="AC77" s="267"/>
      <c r="AD77" s="267"/>
      <c r="AE77" s="210"/>
      <c r="AF77" s="268"/>
      <c r="AG77" s="268"/>
      <c r="AJ77" s="269"/>
      <c r="AK77" s="210"/>
      <c r="AM77" s="268"/>
      <c r="AO77" s="268"/>
      <c r="AP77" s="268"/>
      <c r="AQ77" s="232"/>
      <c r="AS77" s="210"/>
      <c r="AT77" s="267"/>
      <c r="AU77" s="267"/>
      <c r="AV77" s="204"/>
      <c r="AW77" s="267"/>
      <c r="AX77" s="267"/>
      <c r="AY77" s="210"/>
      <c r="AZ77" s="268"/>
      <c r="BA77" s="268"/>
      <c r="BD77" s="269"/>
      <c r="BE77" s="210"/>
      <c r="BF77" s="268"/>
      <c r="BG77" s="268"/>
      <c r="BI77" s="268"/>
      <c r="BJ77" s="268"/>
      <c r="BK77" s="232"/>
      <c r="BM77" s="210"/>
      <c r="BN77" s="267"/>
      <c r="BO77" s="267"/>
      <c r="BP77" s="204"/>
      <c r="BQ77" s="267"/>
      <c r="BR77" s="267"/>
      <c r="BS77" s="210"/>
      <c r="BT77" s="268"/>
      <c r="BU77" s="268"/>
      <c r="BX77" s="269"/>
      <c r="BY77" s="210"/>
      <c r="BZ77" s="268"/>
      <c r="CA77" s="268"/>
      <c r="CC77" s="268"/>
      <c r="CD77" s="268"/>
      <c r="CE77" s="210"/>
      <c r="CG77" s="210"/>
      <c r="CH77" s="267"/>
      <c r="CI77" s="267"/>
      <c r="CJ77" s="204"/>
      <c r="CK77" s="267"/>
      <c r="CL77" s="267"/>
      <c r="CM77" s="210"/>
      <c r="CN77" s="268"/>
      <c r="CO77" s="268"/>
      <c r="CR77" s="269"/>
      <c r="CS77" s="210"/>
      <c r="CT77" s="268"/>
      <c r="CU77" s="268"/>
      <c r="CW77" s="268"/>
      <c r="CX77" s="268"/>
      <c r="CY77" s="232"/>
      <c r="DA77" s="210"/>
      <c r="DB77" s="267"/>
      <c r="DC77" s="267"/>
      <c r="DD77" s="204"/>
      <c r="DE77" s="267"/>
      <c r="DF77" s="267"/>
      <c r="DG77" s="210"/>
      <c r="DH77" s="268"/>
      <c r="DI77" s="268"/>
      <c r="DL77" s="269"/>
      <c r="DM77" s="210"/>
      <c r="DN77" s="268"/>
      <c r="DO77" s="268"/>
      <c r="DQ77" s="268"/>
      <c r="DR77" s="268"/>
      <c r="DS77" s="232"/>
      <c r="DU77" s="210"/>
      <c r="DV77" s="267"/>
      <c r="DW77" s="267"/>
      <c r="DX77" s="204"/>
      <c r="DY77" s="267"/>
      <c r="DZ77" s="267"/>
      <c r="EA77" s="210"/>
      <c r="EC77" s="270"/>
      <c r="EF77" s="269"/>
      <c r="EG77" s="210"/>
      <c r="EH77" s="268"/>
      <c r="EI77" s="268"/>
      <c r="EK77" s="268"/>
      <c r="EL77" s="268"/>
      <c r="EM77" s="232"/>
      <c r="EO77" s="210"/>
      <c r="EP77" s="267"/>
      <c r="EQ77" s="267"/>
      <c r="ER77" s="204"/>
      <c r="ES77" s="267"/>
      <c r="ET77" s="267"/>
      <c r="EU77" s="210"/>
      <c r="EV77" s="268"/>
      <c r="EW77" s="268"/>
      <c r="EZ77" s="269"/>
      <c r="FA77" s="210"/>
      <c r="FB77" s="268"/>
      <c r="FC77" s="268"/>
      <c r="FE77" s="268"/>
      <c r="FF77" s="268"/>
      <c r="FG77" s="232"/>
      <c r="FI77" s="210"/>
      <c r="FJ77" s="267"/>
      <c r="FK77" s="267"/>
      <c r="FL77" s="204"/>
      <c r="FM77" s="267"/>
      <c r="FN77" s="267"/>
      <c r="FO77" s="210"/>
      <c r="FP77" s="268"/>
      <c r="FQ77" s="268"/>
      <c r="FT77" s="269"/>
      <c r="FU77" s="210"/>
      <c r="FV77" s="268"/>
      <c r="FW77" s="268"/>
      <c r="FY77" s="268"/>
      <c r="FZ77" s="268"/>
      <c r="GA77" s="232"/>
      <c r="GI77" s="271"/>
      <c r="GN77" s="269"/>
      <c r="GU77" s="232"/>
      <c r="HC77" s="271"/>
      <c r="HH77" s="269"/>
      <c r="HO77" s="232"/>
      <c r="HW77" s="271"/>
      <c r="IB77" s="269"/>
      <c r="II77" s="232"/>
      <c r="IQ77" s="271"/>
      <c r="IV77" s="269"/>
    </row>
    <row r="78" spans="2:256" s="230" customFormat="1" ht="13.5" customHeight="1" x14ac:dyDescent="0.2">
      <c r="B78" s="204"/>
      <c r="C78" s="232"/>
      <c r="E78" s="210"/>
      <c r="F78" s="267"/>
      <c r="G78" s="268"/>
      <c r="H78" s="204"/>
      <c r="I78" s="267"/>
      <c r="J78" s="268"/>
      <c r="K78" s="210"/>
      <c r="L78" s="268"/>
      <c r="M78" s="268"/>
      <c r="P78" s="269"/>
      <c r="Q78" s="210"/>
      <c r="R78" s="268"/>
      <c r="S78" s="268"/>
      <c r="U78" s="268"/>
      <c r="V78" s="268"/>
      <c r="W78" s="232"/>
      <c r="Y78" s="210"/>
      <c r="Z78" s="267"/>
      <c r="AA78" s="267"/>
      <c r="AB78" s="204"/>
      <c r="AC78" s="267"/>
      <c r="AD78" s="267"/>
      <c r="AE78" s="210"/>
      <c r="AF78" s="268"/>
      <c r="AG78" s="268"/>
      <c r="AJ78" s="269"/>
      <c r="AK78" s="210"/>
      <c r="AM78" s="268"/>
      <c r="AO78" s="268"/>
      <c r="AP78" s="268"/>
      <c r="AQ78" s="232"/>
      <c r="AS78" s="210"/>
      <c r="AT78" s="267"/>
      <c r="AU78" s="267"/>
      <c r="AV78" s="204"/>
      <c r="AW78" s="267"/>
      <c r="AX78" s="267"/>
      <c r="AY78" s="210"/>
      <c r="AZ78" s="268"/>
      <c r="BA78" s="268"/>
      <c r="BD78" s="269"/>
      <c r="BE78" s="210"/>
      <c r="BF78" s="268"/>
      <c r="BG78" s="268"/>
      <c r="BI78" s="268"/>
      <c r="BJ78" s="268"/>
      <c r="BK78" s="232"/>
      <c r="BM78" s="210"/>
      <c r="BN78" s="267"/>
      <c r="BO78" s="267"/>
      <c r="BP78" s="204"/>
      <c r="BQ78" s="267"/>
      <c r="BR78" s="267"/>
      <c r="BS78" s="210"/>
      <c r="BT78" s="268"/>
      <c r="BU78" s="268"/>
      <c r="BX78" s="269"/>
      <c r="BY78" s="210"/>
      <c r="BZ78" s="268"/>
      <c r="CA78" s="268"/>
      <c r="CC78" s="268"/>
      <c r="CD78" s="268"/>
      <c r="CE78" s="210"/>
      <c r="CG78" s="210"/>
      <c r="CH78" s="267"/>
      <c r="CI78" s="267"/>
      <c r="CJ78" s="204"/>
      <c r="CK78" s="267"/>
      <c r="CL78" s="267"/>
      <c r="CM78" s="210"/>
      <c r="CN78" s="268"/>
      <c r="CO78" s="268"/>
      <c r="CR78" s="269"/>
      <c r="CS78" s="210"/>
      <c r="CT78" s="268"/>
      <c r="CU78" s="268"/>
      <c r="CW78" s="268"/>
      <c r="CX78" s="268"/>
      <c r="CY78" s="232"/>
      <c r="DA78" s="210"/>
      <c r="DB78" s="267"/>
      <c r="DC78" s="267"/>
      <c r="DD78" s="204"/>
      <c r="DE78" s="267"/>
      <c r="DF78" s="267"/>
      <c r="DG78" s="210"/>
      <c r="DH78" s="268"/>
      <c r="DI78" s="268"/>
      <c r="DL78" s="269"/>
      <c r="DM78" s="210"/>
      <c r="DN78" s="268"/>
      <c r="DO78" s="268"/>
      <c r="DQ78" s="268"/>
      <c r="DR78" s="268"/>
      <c r="DS78" s="232"/>
      <c r="DU78" s="210"/>
      <c r="DV78" s="267"/>
      <c r="DW78" s="267"/>
      <c r="DX78" s="204"/>
      <c r="DY78" s="267"/>
      <c r="DZ78" s="267"/>
      <c r="EA78" s="210"/>
      <c r="EC78" s="270"/>
      <c r="EF78" s="269"/>
      <c r="EG78" s="210"/>
      <c r="EH78" s="268"/>
      <c r="EI78" s="268"/>
      <c r="EK78" s="268"/>
      <c r="EL78" s="268"/>
      <c r="EM78" s="232"/>
      <c r="EO78" s="210"/>
      <c r="EP78" s="267"/>
      <c r="EQ78" s="267"/>
      <c r="ER78" s="204"/>
      <c r="ES78" s="267"/>
      <c r="ET78" s="267"/>
      <c r="EU78" s="210"/>
      <c r="EV78" s="268"/>
      <c r="EW78" s="268"/>
      <c r="EZ78" s="269"/>
      <c r="FA78" s="210"/>
      <c r="FB78" s="268"/>
      <c r="FC78" s="268"/>
      <c r="FE78" s="268"/>
      <c r="FF78" s="268"/>
      <c r="FG78" s="232"/>
      <c r="FI78" s="210"/>
      <c r="FJ78" s="267"/>
      <c r="FK78" s="267"/>
      <c r="FL78" s="204"/>
      <c r="FM78" s="267"/>
      <c r="FN78" s="267"/>
      <c r="FO78" s="210"/>
      <c r="FP78" s="268"/>
      <c r="FQ78" s="268"/>
      <c r="FT78" s="269"/>
      <c r="FU78" s="210"/>
      <c r="FV78" s="268"/>
      <c r="FW78" s="268"/>
      <c r="FY78" s="268"/>
      <c r="FZ78" s="268"/>
      <c r="GA78" s="232"/>
      <c r="GI78" s="271"/>
      <c r="GN78" s="269"/>
      <c r="GU78" s="232"/>
      <c r="HC78" s="271"/>
      <c r="HH78" s="269"/>
      <c r="HO78" s="232"/>
      <c r="HW78" s="271"/>
      <c r="IB78" s="269"/>
      <c r="II78" s="232"/>
      <c r="IQ78" s="271"/>
      <c r="IV78" s="269"/>
    </row>
    <row r="79" spans="2:256" s="230" customFormat="1" ht="13.5" customHeight="1" x14ac:dyDescent="0.2">
      <c r="B79" s="204"/>
      <c r="C79" s="232"/>
      <c r="E79" s="210"/>
      <c r="F79" s="267"/>
      <c r="G79" s="268"/>
      <c r="H79" s="204"/>
      <c r="I79" s="267"/>
      <c r="J79" s="268"/>
      <c r="K79" s="210"/>
      <c r="L79" s="268"/>
      <c r="M79" s="268"/>
      <c r="P79" s="269"/>
      <c r="Q79" s="210"/>
      <c r="R79" s="268"/>
      <c r="S79" s="268"/>
      <c r="U79" s="268"/>
      <c r="V79" s="268"/>
      <c r="W79" s="232"/>
      <c r="Y79" s="210"/>
      <c r="Z79" s="267"/>
      <c r="AA79" s="267"/>
      <c r="AB79" s="204"/>
      <c r="AC79" s="267"/>
      <c r="AD79" s="267"/>
      <c r="AE79" s="210"/>
      <c r="AF79" s="268"/>
      <c r="AG79" s="268"/>
      <c r="AJ79" s="269"/>
      <c r="AK79" s="210"/>
      <c r="AM79" s="268"/>
      <c r="AO79" s="268"/>
      <c r="AP79" s="268"/>
      <c r="AQ79" s="232"/>
      <c r="AS79" s="210"/>
      <c r="AT79" s="267"/>
      <c r="AU79" s="267"/>
      <c r="AV79" s="204"/>
      <c r="AW79" s="267"/>
      <c r="AX79" s="267"/>
      <c r="AY79" s="210"/>
      <c r="AZ79" s="268"/>
      <c r="BA79" s="268"/>
      <c r="BD79" s="269"/>
      <c r="BE79" s="210"/>
      <c r="BF79" s="268"/>
      <c r="BG79" s="268"/>
      <c r="BI79" s="268"/>
      <c r="BJ79" s="268"/>
      <c r="BK79" s="232"/>
      <c r="BM79" s="210"/>
      <c r="BN79" s="267"/>
      <c r="BO79" s="267"/>
      <c r="BP79" s="204"/>
      <c r="BQ79" s="267"/>
      <c r="BR79" s="267"/>
      <c r="BS79" s="210"/>
      <c r="BT79" s="268"/>
      <c r="BU79" s="268"/>
      <c r="BX79" s="269"/>
      <c r="BY79" s="210"/>
      <c r="BZ79" s="268"/>
      <c r="CA79" s="268"/>
      <c r="CC79" s="268"/>
      <c r="CD79" s="268"/>
      <c r="CE79" s="210"/>
      <c r="CG79" s="210"/>
      <c r="CH79" s="267"/>
      <c r="CI79" s="267"/>
      <c r="CJ79" s="204"/>
      <c r="CK79" s="267"/>
      <c r="CL79" s="267"/>
      <c r="CM79" s="210"/>
      <c r="CN79" s="268"/>
      <c r="CO79" s="268"/>
      <c r="CR79" s="269"/>
      <c r="CS79" s="210"/>
      <c r="CT79" s="268"/>
      <c r="CU79" s="268"/>
      <c r="CW79" s="268"/>
      <c r="CX79" s="268"/>
      <c r="CY79" s="232"/>
      <c r="DA79" s="210"/>
      <c r="DB79" s="267"/>
      <c r="DC79" s="267"/>
      <c r="DD79" s="204"/>
      <c r="DE79" s="267"/>
      <c r="DF79" s="267"/>
      <c r="DG79" s="210"/>
      <c r="DH79" s="268"/>
      <c r="DI79" s="268"/>
      <c r="DL79" s="269"/>
      <c r="DM79" s="210"/>
      <c r="DN79" s="268"/>
      <c r="DO79" s="268"/>
      <c r="DQ79" s="268"/>
      <c r="DR79" s="268"/>
      <c r="DS79" s="232"/>
      <c r="DU79" s="210"/>
      <c r="DV79" s="267"/>
      <c r="DW79" s="267"/>
      <c r="DX79" s="204"/>
      <c r="DY79" s="267"/>
      <c r="DZ79" s="267"/>
      <c r="EA79" s="210"/>
      <c r="EC79" s="270"/>
      <c r="EF79" s="269"/>
      <c r="EG79" s="210"/>
      <c r="EH79" s="268"/>
      <c r="EI79" s="268"/>
      <c r="EK79" s="268"/>
      <c r="EL79" s="268"/>
      <c r="EM79" s="232"/>
      <c r="EO79" s="210"/>
      <c r="EP79" s="267"/>
      <c r="EQ79" s="267"/>
      <c r="ER79" s="204"/>
      <c r="ES79" s="267"/>
      <c r="ET79" s="267"/>
      <c r="EU79" s="210"/>
      <c r="EV79" s="268"/>
      <c r="EW79" s="268"/>
      <c r="EZ79" s="269"/>
      <c r="FA79" s="210"/>
      <c r="FB79" s="268"/>
      <c r="FC79" s="268"/>
      <c r="FE79" s="268"/>
      <c r="FF79" s="268"/>
      <c r="FG79" s="232"/>
      <c r="FI79" s="210"/>
      <c r="FJ79" s="267"/>
      <c r="FK79" s="267"/>
      <c r="FL79" s="204"/>
      <c r="FM79" s="267"/>
      <c r="FN79" s="267"/>
      <c r="FO79" s="210"/>
      <c r="FP79" s="268"/>
      <c r="FQ79" s="268"/>
      <c r="FT79" s="269"/>
      <c r="FU79" s="210"/>
      <c r="FV79" s="268"/>
      <c r="FW79" s="268"/>
      <c r="FY79" s="268"/>
      <c r="FZ79" s="268"/>
      <c r="GA79" s="232"/>
      <c r="GI79" s="271"/>
      <c r="GN79" s="269"/>
      <c r="GU79" s="232"/>
      <c r="HC79" s="271"/>
      <c r="HH79" s="269"/>
      <c r="HO79" s="232"/>
      <c r="HW79" s="271"/>
      <c r="IB79" s="269"/>
      <c r="II79" s="232"/>
      <c r="IQ79" s="271"/>
      <c r="IV79" s="269"/>
    </row>
    <row r="80" spans="2:256" s="230" customFormat="1" ht="13.5" customHeight="1" x14ac:dyDescent="0.2">
      <c r="B80" s="204"/>
      <c r="C80" s="232"/>
      <c r="E80" s="210"/>
      <c r="F80" s="267"/>
      <c r="G80" s="268"/>
      <c r="H80" s="204"/>
      <c r="I80" s="267"/>
      <c r="J80" s="268"/>
      <c r="K80" s="210"/>
      <c r="L80" s="268"/>
      <c r="M80" s="268"/>
      <c r="P80" s="269"/>
      <c r="Q80" s="210"/>
      <c r="R80" s="268"/>
      <c r="S80" s="268"/>
      <c r="U80" s="268"/>
      <c r="V80" s="268"/>
      <c r="W80" s="232"/>
      <c r="Y80" s="210"/>
      <c r="Z80" s="267"/>
      <c r="AA80" s="267"/>
      <c r="AB80" s="204"/>
      <c r="AC80" s="267"/>
      <c r="AD80" s="267"/>
      <c r="AE80" s="210"/>
      <c r="AF80" s="268"/>
      <c r="AG80" s="268"/>
      <c r="AJ80" s="269"/>
      <c r="AK80" s="210"/>
      <c r="AM80" s="268"/>
      <c r="AO80" s="268"/>
      <c r="AP80" s="268"/>
      <c r="AQ80" s="232"/>
      <c r="AS80" s="210"/>
      <c r="AT80" s="267"/>
      <c r="AU80" s="267"/>
      <c r="AV80" s="204"/>
      <c r="AW80" s="267"/>
      <c r="AX80" s="267"/>
      <c r="AY80" s="210"/>
      <c r="AZ80" s="268"/>
      <c r="BA80" s="268"/>
      <c r="BD80" s="269"/>
      <c r="BE80" s="210"/>
      <c r="BF80" s="268"/>
      <c r="BG80" s="268"/>
      <c r="BI80" s="268"/>
      <c r="BJ80" s="268"/>
      <c r="BK80" s="232"/>
      <c r="BM80" s="210"/>
      <c r="BN80" s="267"/>
      <c r="BO80" s="267"/>
      <c r="BP80" s="204"/>
      <c r="BQ80" s="267"/>
      <c r="BR80" s="267"/>
      <c r="BS80" s="210"/>
      <c r="BT80" s="268"/>
      <c r="BU80" s="268"/>
      <c r="BX80" s="269"/>
      <c r="BY80" s="210"/>
      <c r="BZ80" s="268"/>
      <c r="CA80" s="268"/>
      <c r="CC80" s="268"/>
      <c r="CD80" s="268"/>
      <c r="CE80" s="210"/>
      <c r="CG80" s="210"/>
      <c r="CH80" s="267"/>
      <c r="CI80" s="267"/>
      <c r="CJ80" s="204"/>
      <c r="CK80" s="267"/>
      <c r="CL80" s="267"/>
      <c r="CM80" s="210"/>
      <c r="CN80" s="268"/>
      <c r="CO80" s="268"/>
      <c r="CR80" s="269"/>
      <c r="CS80" s="210"/>
      <c r="CT80" s="268"/>
      <c r="CU80" s="268"/>
      <c r="CW80" s="268"/>
      <c r="CX80" s="268"/>
      <c r="CY80" s="232"/>
      <c r="DA80" s="210"/>
      <c r="DB80" s="267"/>
      <c r="DC80" s="267"/>
      <c r="DD80" s="204"/>
      <c r="DE80" s="267"/>
      <c r="DF80" s="267"/>
      <c r="DG80" s="210"/>
      <c r="DH80" s="268"/>
      <c r="DI80" s="268"/>
      <c r="DL80" s="269"/>
      <c r="DM80" s="210"/>
      <c r="DN80" s="268"/>
      <c r="DO80" s="268"/>
      <c r="DQ80" s="268"/>
      <c r="DR80" s="268"/>
      <c r="DS80" s="232"/>
      <c r="DU80" s="210"/>
      <c r="DV80" s="267"/>
      <c r="DW80" s="267"/>
      <c r="DX80" s="204"/>
      <c r="DY80" s="267"/>
      <c r="DZ80" s="267"/>
      <c r="EA80" s="210"/>
      <c r="EC80" s="270"/>
      <c r="EF80" s="269"/>
      <c r="EG80" s="210"/>
      <c r="EH80" s="268"/>
      <c r="EI80" s="268"/>
      <c r="EK80" s="268"/>
      <c r="EL80" s="268"/>
      <c r="EM80" s="232"/>
      <c r="EO80" s="210"/>
      <c r="EP80" s="267"/>
      <c r="EQ80" s="267"/>
      <c r="ER80" s="204"/>
      <c r="ES80" s="267"/>
      <c r="ET80" s="267"/>
      <c r="EU80" s="210"/>
      <c r="EV80" s="268"/>
      <c r="EW80" s="268"/>
      <c r="EZ80" s="269"/>
      <c r="FA80" s="210"/>
      <c r="FB80" s="268"/>
      <c r="FC80" s="268"/>
      <c r="FE80" s="268"/>
      <c r="FF80" s="268"/>
      <c r="FG80" s="232"/>
      <c r="FI80" s="210"/>
      <c r="FJ80" s="267"/>
      <c r="FK80" s="267"/>
      <c r="FL80" s="204"/>
      <c r="FM80" s="267"/>
      <c r="FN80" s="267"/>
      <c r="FO80" s="210"/>
      <c r="FP80" s="268"/>
      <c r="FQ80" s="268"/>
      <c r="FT80" s="269"/>
      <c r="FU80" s="210"/>
      <c r="FV80" s="268"/>
      <c r="FW80" s="268"/>
      <c r="FY80" s="268"/>
      <c r="FZ80" s="268"/>
      <c r="GA80" s="232"/>
      <c r="GI80" s="271"/>
      <c r="GN80" s="269"/>
      <c r="GU80" s="232"/>
      <c r="HC80" s="271"/>
      <c r="HH80" s="269"/>
      <c r="HO80" s="232"/>
      <c r="HW80" s="271"/>
      <c r="IB80" s="269"/>
      <c r="II80" s="232"/>
      <c r="IQ80" s="271"/>
      <c r="IV80" s="269"/>
    </row>
    <row r="81" spans="1:256" s="230" customFormat="1" ht="13.5" customHeight="1" x14ac:dyDescent="0.2">
      <c r="B81" s="204"/>
      <c r="C81" s="232"/>
      <c r="E81" s="210"/>
      <c r="F81" s="267"/>
      <c r="G81" s="268"/>
      <c r="H81" s="204"/>
      <c r="I81" s="267"/>
      <c r="J81" s="268"/>
      <c r="K81" s="210"/>
      <c r="L81" s="268"/>
      <c r="M81" s="268"/>
      <c r="P81" s="269"/>
      <c r="Q81" s="210"/>
      <c r="R81" s="268"/>
      <c r="S81" s="268"/>
      <c r="U81" s="268"/>
      <c r="V81" s="268"/>
      <c r="W81" s="232"/>
      <c r="Y81" s="210"/>
      <c r="Z81" s="267"/>
      <c r="AA81" s="267"/>
      <c r="AB81" s="204"/>
      <c r="AC81" s="267"/>
      <c r="AD81" s="267"/>
      <c r="AE81" s="210"/>
      <c r="AF81" s="268"/>
      <c r="AG81" s="268"/>
      <c r="AJ81" s="269"/>
      <c r="AK81" s="210"/>
      <c r="AM81" s="268"/>
      <c r="AO81" s="268"/>
      <c r="AP81" s="268"/>
      <c r="AQ81" s="232"/>
      <c r="AS81" s="210"/>
      <c r="AT81" s="267"/>
      <c r="AU81" s="267"/>
      <c r="AV81" s="204"/>
      <c r="AW81" s="267"/>
      <c r="AX81" s="267"/>
      <c r="AY81" s="210"/>
      <c r="AZ81" s="268"/>
      <c r="BA81" s="268"/>
      <c r="BD81" s="269"/>
      <c r="BE81" s="210"/>
      <c r="BF81" s="268"/>
      <c r="BG81" s="268"/>
      <c r="BI81" s="268"/>
      <c r="BJ81" s="268"/>
      <c r="BK81" s="232"/>
      <c r="BM81" s="210"/>
      <c r="BN81" s="267"/>
      <c r="BO81" s="267"/>
      <c r="BP81" s="204"/>
      <c r="BQ81" s="267"/>
      <c r="BR81" s="267"/>
      <c r="BS81" s="210"/>
      <c r="BT81" s="268"/>
      <c r="BU81" s="268"/>
      <c r="BX81" s="269"/>
      <c r="BY81" s="210"/>
      <c r="BZ81" s="268"/>
      <c r="CA81" s="268"/>
      <c r="CC81" s="268"/>
      <c r="CD81" s="268"/>
      <c r="CE81" s="210"/>
      <c r="CG81" s="210"/>
      <c r="CH81" s="267"/>
      <c r="CI81" s="267"/>
      <c r="CJ81" s="204"/>
      <c r="CK81" s="267"/>
      <c r="CL81" s="267"/>
      <c r="CM81" s="210"/>
      <c r="CN81" s="268"/>
      <c r="CO81" s="268"/>
      <c r="CR81" s="269"/>
      <c r="CS81" s="210"/>
      <c r="CT81" s="268"/>
      <c r="CU81" s="268"/>
      <c r="CW81" s="268"/>
      <c r="CX81" s="268"/>
      <c r="CY81" s="232"/>
      <c r="DA81" s="210"/>
      <c r="DB81" s="267"/>
      <c r="DC81" s="267"/>
      <c r="DD81" s="204"/>
      <c r="DE81" s="267"/>
      <c r="DF81" s="267"/>
      <c r="DG81" s="210"/>
      <c r="DH81" s="268"/>
      <c r="DI81" s="268"/>
      <c r="DL81" s="269"/>
      <c r="DM81" s="210"/>
      <c r="DN81" s="268"/>
      <c r="DO81" s="268"/>
      <c r="DQ81" s="268"/>
      <c r="DR81" s="268"/>
      <c r="DS81" s="232"/>
      <c r="DU81" s="210"/>
      <c r="DV81" s="267"/>
      <c r="DW81" s="267"/>
      <c r="DX81" s="204"/>
      <c r="DY81" s="267"/>
      <c r="DZ81" s="267"/>
      <c r="EA81" s="210"/>
      <c r="EC81" s="270"/>
      <c r="EF81" s="269"/>
      <c r="EG81" s="210"/>
      <c r="EH81" s="268"/>
      <c r="EI81" s="268"/>
      <c r="EK81" s="268"/>
      <c r="EL81" s="268"/>
      <c r="EM81" s="232"/>
      <c r="EO81" s="210"/>
      <c r="EP81" s="267"/>
      <c r="EQ81" s="267"/>
      <c r="ER81" s="204"/>
      <c r="ES81" s="267"/>
      <c r="ET81" s="267"/>
      <c r="EU81" s="210"/>
      <c r="EV81" s="268"/>
      <c r="EW81" s="268"/>
      <c r="EZ81" s="269"/>
      <c r="FA81" s="210"/>
      <c r="FB81" s="268"/>
      <c r="FC81" s="268"/>
      <c r="FE81" s="268"/>
      <c r="FF81" s="268"/>
      <c r="FG81" s="232"/>
      <c r="FI81" s="210"/>
      <c r="FJ81" s="267"/>
      <c r="FK81" s="267"/>
      <c r="FL81" s="204"/>
      <c r="FM81" s="267"/>
      <c r="FN81" s="267"/>
      <c r="FO81" s="210"/>
      <c r="FP81" s="268"/>
      <c r="FQ81" s="268"/>
      <c r="FT81" s="269"/>
      <c r="FU81" s="210"/>
      <c r="FV81" s="268"/>
      <c r="FW81" s="268"/>
      <c r="FY81" s="268"/>
      <c r="FZ81" s="268"/>
      <c r="GA81" s="232"/>
      <c r="GI81" s="271"/>
      <c r="GN81" s="269"/>
      <c r="GU81" s="232"/>
      <c r="HC81" s="271"/>
      <c r="HH81" s="269"/>
      <c r="HO81" s="232"/>
      <c r="HW81" s="271"/>
      <c r="IB81" s="269"/>
      <c r="II81" s="232"/>
      <c r="IQ81" s="271"/>
      <c r="IV81" s="269"/>
    </row>
    <row r="82" spans="1:256" s="230" customFormat="1" ht="13.5" customHeight="1" x14ac:dyDescent="0.2">
      <c r="B82" s="204"/>
      <c r="C82" s="232"/>
      <c r="E82" s="210"/>
      <c r="F82" s="267"/>
      <c r="G82" s="268"/>
      <c r="H82" s="204"/>
      <c r="I82" s="267"/>
      <c r="J82" s="268"/>
      <c r="K82" s="210"/>
      <c r="L82" s="268"/>
      <c r="M82" s="268"/>
      <c r="P82" s="269"/>
      <c r="Q82" s="210"/>
      <c r="R82" s="268"/>
      <c r="S82" s="268"/>
      <c r="U82" s="268"/>
      <c r="V82" s="268"/>
      <c r="W82" s="232"/>
      <c r="Y82" s="210"/>
      <c r="Z82" s="267"/>
      <c r="AA82" s="267"/>
      <c r="AB82" s="204"/>
      <c r="AC82" s="267"/>
      <c r="AD82" s="267"/>
      <c r="AE82" s="210"/>
      <c r="AF82" s="268"/>
      <c r="AG82" s="268"/>
      <c r="AJ82" s="269"/>
      <c r="AK82" s="210"/>
      <c r="AM82" s="268"/>
      <c r="AO82" s="268"/>
      <c r="AP82" s="268"/>
      <c r="AQ82" s="232"/>
      <c r="AS82" s="210"/>
      <c r="AT82" s="267"/>
      <c r="AU82" s="267"/>
      <c r="AV82" s="204"/>
      <c r="AW82" s="267"/>
      <c r="AX82" s="267"/>
      <c r="AY82" s="210"/>
      <c r="AZ82" s="268"/>
      <c r="BA82" s="268"/>
      <c r="BD82" s="269"/>
      <c r="BE82" s="210"/>
      <c r="BF82" s="268"/>
      <c r="BG82" s="268"/>
      <c r="BI82" s="268"/>
      <c r="BJ82" s="268"/>
      <c r="BK82" s="232"/>
      <c r="BM82" s="210"/>
      <c r="BN82" s="267"/>
      <c r="BO82" s="267"/>
      <c r="BP82" s="204"/>
      <c r="BQ82" s="267"/>
      <c r="BR82" s="267"/>
      <c r="BS82" s="210"/>
      <c r="BT82" s="268"/>
      <c r="BU82" s="268"/>
      <c r="BX82" s="269"/>
      <c r="BY82" s="210"/>
      <c r="BZ82" s="268"/>
      <c r="CA82" s="268"/>
      <c r="CC82" s="268"/>
      <c r="CD82" s="268"/>
      <c r="CE82" s="210"/>
      <c r="CG82" s="210"/>
      <c r="CH82" s="267"/>
      <c r="CI82" s="267"/>
      <c r="CJ82" s="204"/>
      <c r="CK82" s="267"/>
      <c r="CL82" s="267"/>
      <c r="CM82" s="210"/>
      <c r="CN82" s="268"/>
      <c r="CO82" s="268"/>
      <c r="CR82" s="269"/>
      <c r="CS82" s="210"/>
      <c r="CT82" s="268"/>
      <c r="CU82" s="268"/>
      <c r="CW82" s="268"/>
      <c r="CX82" s="268"/>
      <c r="CY82" s="232"/>
      <c r="DA82" s="210"/>
      <c r="DB82" s="267"/>
      <c r="DC82" s="267"/>
      <c r="DD82" s="204"/>
      <c r="DE82" s="267"/>
      <c r="DF82" s="267"/>
      <c r="DG82" s="210"/>
      <c r="DH82" s="268"/>
      <c r="DI82" s="268"/>
      <c r="DL82" s="269"/>
      <c r="DM82" s="210"/>
      <c r="DN82" s="268"/>
      <c r="DO82" s="268"/>
      <c r="DQ82" s="268"/>
      <c r="DR82" s="268"/>
      <c r="DS82" s="232"/>
      <c r="DU82" s="210"/>
      <c r="DV82" s="267"/>
      <c r="DW82" s="267"/>
      <c r="DX82" s="204"/>
      <c r="DY82" s="267"/>
      <c r="DZ82" s="267"/>
      <c r="EA82" s="210"/>
      <c r="EC82" s="270"/>
      <c r="EF82" s="269"/>
      <c r="EG82" s="210"/>
      <c r="EH82" s="268"/>
      <c r="EI82" s="268"/>
      <c r="EK82" s="268"/>
      <c r="EL82" s="268"/>
      <c r="EM82" s="232"/>
      <c r="EO82" s="210"/>
      <c r="EP82" s="267"/>
      <c r="EQ82" s="267"/>
      <c r="ER82" s="204"/>
      <c r="ES82" s="267"/>
      <c r="ET82" s="267"/>
      <c r="EU82" s="210"/>
      <c r="EV82" s="268"/>
      <c r="EW82" s="268"/>
      <c r="EZ82" s="269"/>
      <c r="FA82" s="210"/>
      <c r="FB82" s="268"/>
      <c r="FC82" s="268"/>
      <c r="FE82" s="268"/>
      <c r="FF82" s="268"/>
      <c r="FG82" s="232"/>
      <c r="FI82" s="210"/>
      <c r="FJ82" s="267"/>
      <c r="FK82" s="267"/>
      <c r="FL82" s="204"/>
      <c r="FM82" s="267"/>
      <c r="FN82" s="267"/>
      <c r="FO82" s="210"/>
      <c r="FP82" s="268"/>
      <c r="FQ82" s="268"/>
      <c r="FT82" s="269"/>
      <c r="FU82" s="210"/>
      <c r="FV82" s="268"/>
      <c r="FW82" s="268"/>
      <c r="FY82" s="268"/>
      <c r="FZ82" s="268"/>
      <c r="GA82" s="232"/>
      <c r="GI82" s="271"/>
      <c r="GN82" s="269"/>
      <c r="GU82" s="232"/>
      <c r="HC82" s="271"/>
      <c r="HH82" s="269"/>
      <c r="HO82" s="232"/>
      <c r="HW82" s="271"/>
      <c r="IB82" s="269"/>
      <c r="II82" s="232"/>
      <c r="IQ82" s="271"/>
      <c r="IV82" s="269"/>
    </row>
    <row r="83" spans="1:256" s="230" customFormat="1" ht="13.5" customHeight="1" x14ac:dyDescent="0.2">
      <c r="B83" s="204"/>
      <c r="C83" s="232"/>
      <c r="E83" s="210"/>
      <c r="F83" s="267"/>
      <c r="G83" s="268"/>
      <c r="H83" s="204"/>
      <c r="I83" s="267"/>
      <c r="J83" s="268"/>
      <c r="K83" s="210"/>
      <c r="L83" s="268"/>
      <c r="M83" s="268"/>
      <c r="P83" s="269"/>
      <c r="Q83" s="210"/>
      <c r="R83" s="268"/>
      <c r="S83" s="268"/>
      <c r="U83" s="268"/>
      <c r="V83" s="268"/>
      <c r="W83" s="232"/>
      <c r="Y83" s="210"/>
      <c r="Z83" s="267"/>
      <c r="AA83" s="267"/>
      <c r="AB83" s="204"/>
      <c r="AC83" s="267"/>
      <c r="AD83" s="267"/>
      <c r="AE83" s="210"/>
      <c r="AF83" s="268"/>
      <c r="AG83" s="268"/>
      <c r="AJ83" s="269"/>
      <c r="AK83" s="210"/>
      <c r="AM83" s="268"/>
      <c r="AO83" s="268"/>
      <c r="AP83" s="268"/>
      <c r="AQ83" s="232"/>
      <c r="AS83" s="210"/>
      <c r="AT83" s="267"/>
      <c r="AU83" s="267"/>
      <c r="AV83" s="204"/>
      <c r="AW83" s="267"/>
      <c r="AX83" s="267"/>
      <c r="AY83" s="210"/>
      <c r="AZ83" s="268"/>
      <c r="BA83" s="268"/>
      <c r="BD83" s="269"/>
      <c r="BE83" s="210"/>
      <c r="BF83" s="268"/>
      <c r="BG83" s="268"/>
      <c r="BI83" s="268"/>
      <c r="BJ83" s="268"/>
      <c r="BK83" s="232"/>
      <c r="BM83" s="210"/>
      <c r="BN83" s="267"/>
      <c r="BO83" s="267"/>
      <c r="BP83" s="204"/>
      <c r="BQ83" s="267"/>
      <c r="BR83" s="267"/>
      <c r="BS83" s="210"/>
      <c r="BT83" s="268"/>
      <c r="BU83" s="268"/>
      <c r="BX83" s="269"/>
      <c r="BY83" s="210"/>
      <c r="BZ83" s="268"/>
      <c r="CA83" s="268"/>
      <c r="CC83" s="268"/>
      <c r="CD83" s="268"/>
      <c r="CE83" s="210"/>
      <c r="CG83" s="210"/>
      <c r="CH83" s="267"/>
      <c r="CI83" s="267"/>
      <c r="CJ83" s="204"/>
      <c r="CK83" s="267"/>
      <c r="CL83" s="267"/>
      <c r="CM83" s="210"/>
      <c r="CN83" s="268"/>
      <c r="CO83" s="268"/>
      <c r="CR83" s="269"/>
      <c r="CS83" s="210"/>
      <c r="CT83" s="268"/>
      <c r="CU83" s="268"/>
      <c r="CW83" s="268"/>
      <c r="CX83" s="268"/>
      <c r="CY83" s="232"/>
      <c r="DA83" s="210"/>
      <c r="DB83" s="267"/>
      <c r="DC83" s="267"/>
      <c r="DD83" s="204"/>
      <c r="DE83" s="267"/>
      <c r="DF83" s="267"/>
      <c r="DG83" s="210"/>
      <c r="DH83" s="268"/>
      <c r="DI83" s="268"/>
      <c r="DL83" s="269"/>
      <c r="DM83" s="210"/>
      <c r="DN83" s="268"/>
      <c r="DO83" s="268"/>
      <c r="DQ83" s="268"/>
      <c r="DR83" s="268"/>
      <c r="DS83" s="232"/>
      <c r="DU83" s="210"/>
      <c r="DV83" s="267"/>
      <c r="DW83" s="267"/>
      <c r="DX83" s="204"/>
      <c r="DY83" s="267"/>
      <c r="DZ83" s="267"/>
      <c r="EA83" s="210"/>
      <c r="EC83" s="270"/>
      <c r="EF83" s="269"/>
      <c r="EG83" s="210"/>
      <c r="EH83" s="268"/>
      <c r="EI83" s="268"/>
      <c r="EK83" s="268"/>
      <c r="EL83" s="268"/>
      <c r="EM83" s="232"/>
      <c r="EO83" s="210"/>
      <c r="EP83" s="267"/>
      <c r="EQ83" s="267"/>
      <c r="ER83" s="204"/>
      <c r="ES83" s="267"/>
      <c r="ET83" s="267"/>
      <c r="EU83" s="210"/>
      <c r="EV83" s="268"/>
      <c r="EW83" s="268"/>
      <c r="EZ83" s="269"/>
      <c r="FA83" s="210"/>
      <c r="FB83" s="268"/>
      <c r="FC83" s="268"/>
      <c r="FE83" s="268"/>
      <c r="FF83" s="268"/>
      <c r="FG83" s="232"/>
      <c r="FI83" s="210"/>
      <c r="FJ83" s="267"/>
      <c r="FK83" s="267"/>
      <c r="FL83" s="204"/>
      <c r="FM83" s="267"/>
      <c r="FN83" s="267"/>
      <c r="FO83" s="210"/>
      <c r="FP83" s="268"/>
      <c r="FQ83" s="268"/>
      <c r="FT83" s="269"/>
      <c r="FU83" s="210"/>
      <c r="FV83" s="268"/>
      <c r="FW83" s="268"/>
      <c r="FY83" s="268"/>
      <c r="FZ83" s="268"/>
      <c r="GA83" s="232"/>
      <c r="GI83" s="271"/>
      <c r="GN83" s="269"/>
      <c r="GU83" s="232"/>
      <c r="HC83" s="271"/>
      <c r="HH83" s="269"/>
      <c r="HO83" s="232"/>
      <c r="HW83" s="271"/>
      <c r="IB83" s="269"/>
      <c r="II83" s="232"/>
      <c r="IQ83" s="271"/>
      <c r="IV83" s="269"/>
    </row>
    <row r="84" spans="1:256" s="230" customFormat="1" ht="13.5" customHeight="1" x14ac:dyDescent="0.2">
      <c r="B84" s="204"/>
      <c r="C84" s="232"/>
      <c r="E84" s="210"/>
      <c r="F84" s="267"/>
      <c r="G84" s="268"/>
      <c r="H84" s="204"/>
      <c r="I84" s="267"/>
      <c r="J84" s="268"/>
      <c r="K84" s="210"/>
      <c r="L84" s="268"/>
      <c r="M84" s="268"/>
      <c r="P84" s="269"/>
      <c r="Q84" s="210"/>
      <c r="R84" s="268"/>
      <c r="S84" s="268"/>
      <c r="U84" s="268"/>
      <c r="V84" s="268"/>
      <c r="W84" s="232"/>
      <c r="Y84" s="210"/>
      <c r="Z84" s="267"/>
      <c r="AA84" s="267"/>
      <c r="AB84" s="204"/>
      <c r="AC84" s="267"/>
      <c r="AD84" s="267"/>
      <c r="AE84" s="210"/>
      <c r="AF84" s="268"/>
      <c r="AG84" s="268"/>
      <c r="AJ84" s="269"/>
      <c r="AK84" s="210"/>
      <c r="AM84" s="268"/>
      <c r="AO84" s="268"/>
      <c r="AP84" s="268"/>
      <c r="AQ84" s="232"/>
      <c r="AS84" s="210"/>
      <c r="AT84" s="267"/>
      <c r="AU84" s="267"/>
      <c r="AV84" s="204"/>
      <c r="AW84" s="267"/>
      <c r="AX84" s="267"/>
      <c r="AY84" s="210"/>
      <c r="AZ84" s="268"/>
      <c r="BA84" s="268"/>
      <c r="BD84" s="269"/>
      <c r="BE84" s="210"/>
      <c r="BF84" s="268"/>
      <c r="BG84" s="268"/>
      <c r="BI84" s="268"/>
      <c r="BJ84" s="268"/>
      <c r="BK84" s="232"/>
      <c r="BM84" s="210"/>
      <c r="BN84" s="267"/>
      <c r="BO84" s="267"/>
      <c r="BP84" s="204"/>
      <c r="BQ84" s="267"/>
      <c r="BR84" s="267"/>
      <c r="BS84" s="210"/>
      <c r="BT84" s="268"/>
      <c r="BU84" s="268"/>
      <c r="BX84" s="269"/>
      <c r="BY84" s="210"/>
      <c r="BZ84" s="268"/>
      <c r="CA84" s="268"/>
      <c r="CC84" s="268"/>
      <c r="CD84" s="268"/>
      <c r="CE84" s="210"/>
      <c r="CG84" s="210"/>
      <c r="CH84" s="267"/>
      <c r="CI84" s="267"/>
      <c r="CJ84" s="204"/>
      <c r="CK84" s="267"/>
      <c r="CL84" s="267"/>
      <c r="CM84" s="210"/>
      <c r="CN84" s="268"/>
      <c r="CO84" s="268"/>
      <c r="CR84" s="269"/>
      <c r="CS84" s="210"/>
      <c r="CT84" s="268"/>
      <c r="CU84" s="268"/>
      <c r="CW84" s="268"/>
      <c r="CX84" s="268"/>
      <c r="CY84" s="232"/>
      <c r="DA84" s="210"/>
      <c r="DB84" s="267"/>
      <c r="DC84" s="267"/>
      <c r="DD84" s="204"/>
      <c r="DE84" s="267"/>
      <c r="DF84" s="267"/>
      <c r="DG84" s="210"/>
      <c r="DH84" s="268"/>
      <c r="DI84" s="268"/>
      <c r="DL84" s="269"/>
      <c r="DM84" s="210"/>
      <c r="DN84" s="268"/>
      <c r="DO84" s="268"/>
      <c r="DQ84" s="268"/>
      <c r="DR84" s="268"/>
      <c r="DS84" s="232"/>
      <c r="DU84" s="210"/>
      <c r="DV84" s="267"/>
      <c r="DW84" s="267"/>
      <c r="DX84" s="204"/>
      <c r="DY84" s="267"/>
      <c r="DZ84" s="267"/>
      <c r="EA84" s="210"/>
      <c r="EC84" s="270"/>
      <c r="EF84" s="269"/>
      <c r="EG84" s="210"/>
      <c r="EH84" s="268"/>
      <c r="EI84" s="268"/>
      <c r="EK84" s="268"/>
      <c r="EL84" s="268"/>
      <c r="EM84" s="232"/>
      <c r="EO84" s="210"/>
      <c r="EP84" s="267"/>
      <c r="EQ84" s="267"/>
      <c r="ER84" s="204"/>
      <c r="ES84" s="267"/>
      <c r="ET84" s="267"/>
      <c r="EU84" s="210"/>
      <c r="EV84" s="268"/>
      <c r="EW84" s="268"/>
      <c r="EZ84" s="269"/>
      <c r="FA84" s="210"/>
      <c r="FB84" s="268"/>
      <c r="FC84" s="268"/>
      <c r="FE84" s="268"/>
      <c r="FF84" s="268"/>
      <c r="FG84" s="232"/>
      <c r="FI84" s="210"/>
      <c r="FJ84" s="267"/>
      <c r="FK84" s="267"/>
      <c r="FL84" s="204"/>
      <c r="FM84" s="267"/>
      <c r="FN84" s="267"/>
      <c r="FO84" s="210"/>
      <c r="FP84" s="268"/>
      <c r="FQ84" s="268"/>
      <c r="FT84" s="269"/>
      <c r="FU84" s="210"/>
      <c r="FV84" s="268"/>
      <c r="FW84" s="268"/>
      <c r="FY84" s="268"/>
      <c r="FZ84" s="268"/>
      <c r="GA84" s="232"/>
      <c r="GI84" s="271"/>
      <c r="GN84" s="269"/>
      <c r="GU84" s="232"/>
      <c r="HC84" s="271"/>
      <c r="HH84" s="269"/>
      <c r="HO84" s="232"/>
      <c r="HW84" s="271"/>
      <c r="IB84" s="269"/>
      <c r="II84" s="232"/>
      <c r="IQ84" s="271"/>
      <c r="IV84" s="269"/>
    </row>
    <row r="85" spans="1:256" s="230" customFormat="1" ht="13.5" customHeight="1" x14ac:dyDescent="0.2">
      <c r="B85" s="204"/>
      <c r="C85" s="232"/>
      <c r="E85" s="210"/>
      <c r="F85" s="267"/>
      <c r="G85" s="268"/>
      <c r="H85" s="204"/>
      <c r="I85" s="267"/>
      <c r="J85" s="268"/>
      <c r="K85" s="210"/>
      <c r="L85" s="268"/>
      <c r="M85" s="268"/>
      <c r="P85" s="269"/>
      <c r="Q85" s="210"/>
      <c r="R85" s="268"/>
      <c r="S85" s="268"/>
      <c r="U85" s="268"/>
      <c r="V85" s="268"/>
      <c r="W85" s="232"/>
      <c r="Y85" s="210"/>
      <c r="Z85" s="267"/>
      <c r="AA85" s="267"/>
      <c r="AB85" s="204"/>
      <c r="AC85" s="267"/>
      <c r="AD85" s="267"/>
      <c r="AE85" s="210"/>
      <c r="AF85" s="268"/>
      <c r="AG85" s="268"/>
      <c r="AJ85" s="269"/>
      <c r="AK85" s="210"/>
      <c r="AM85" s="268"/>
      <c r="AO85" s="268"/>
      <c r="AP85" s="268"/>
      <c r="AQ85" s="232"/>
      <c r="AS85" s="210"/>
      <c r="AT85" s="267"/>
      <c r="AU85" s="267"/>
      <c r="AV85" s="204"/>
      <c r="AW85" s="267"/>
      <c r="AX85" s="267"/>
      <c r="AY85" s="210"/>
      <c r="AZ85" s="268"/>
      <c r="BA85" s="268"/>
      <c r="BD85" s="269"/>
      <c r="BE85" s="210"/>
      <c r="BF85" s="268"/>
      <c r="BG85" s="268"/>
      <c r="BI85" s="268"/>
      <c r="BJ85" s="268"/>
      <c r="BK85" s="232"/>
      <c r="BM85" s="210"/>
      <c r="BN85" s="267"/>
      <c r="BO85" s="267"/>
      <c r="BP85" s="204"/>
      <c r="BQ85" s="267"/>
      <c r="BR85" s="267"/>
      <c r="BS85" s="210"/>
      <c r="BT85" s="268"/>
      <c r="BU85" s="268"/>
      <c r="BX85" s="269"/>
      <c r="BY85" s="210"/>
      <c r="BZ85" s="268"/>
      <c r="CA85" s="268"/>
      <c r="CC85" s="268"/>
      <c r="CD85" s="268"/>
      <c r="CE85" s="210"/>
      <c r="CG85" s="210"/>
      <c r="CH85" s="267"/>
      <c r="CI85" s="267"/>
      <c r="CJ85" s="204"/>
      <c r="CK85" s="267"/>
      <c r="CL85" s="267"/>
      <c r="CM85" s="210"/>
      <c r="CN85" s="268"/>
      <c r="CO85" s="268"/>
      <c r="CR85" s="269"/>
      <c r="CS85" s="210"/>
      <c r="CT85" s="268"/>
      <c r="CU85" s="268"/>
      <c r="CW85" s="268"/>
      <c r="CX85" s="268"/>
      <c r="CY85" s="232"/>
      <c r="DA85" s="210"/>
      <c r="DB85" s="267"/>
      <c r="DC85" s="267"/>
      <c r="DD85" s="204"/>
      <c r="DE85" s="267"/>
      <c r="DF85" s="267"/>
      <c r="DG85" s="210"/>
      <c r="DH85" s="268"/>
      <c r="DI85" s="268"/>
      <c r="DL85" s="269"/>
      <c r="DM85" s="210"/>
      <c r="DN85" s="268"/>
      <c r="DO85" s="268"/>
      <c r="DQ85" s="268"/>
      <c r="DR85" s="268"/>
      <c r="DS85" s="232"/>
      <c r="DU85" s="210"/>
      <c r="DV85" s="267"/>
      <c r="DW85" s="267"/>
      <c r="DX85" s="204"/>
      <c r="DY85" s="267"/>
      <c r="DZ85" s="267"/>
      <c r="EA85" s="210"/>
      <c r="EC85" s="270"/>
      <c r="EF85" s="269"/>
      <c r="EG85" s="210"/>
      <c r="EH85" s="268"/>
      <c r="EI85" s="268"/>
      <c r="EK85" s="268"/>
      <c r="EL85" s="268"/>
      <c r="EM85" s="232"/>
      <c r="EO85" s="210"/>
      <c r="EP85" s="267"/>
      <c r="EQ85" s="267"/>
      <c r="ER85" s="204"/>
      <c r="ES85" s="267"/>
      <c r="ET85" s="267"/>
      <c r="EU85" s="210"/>
      <c r="EV85" s="268"/>
      <c r="EW85" s="268"/>
      <c r="EZ85" s="269"/>
      <c r="FA85" s="210"/>
      <c r="FB85" s="268"/>
      <c r="FC85" s="268"/>
      <c r="FE85" s="268"/>
      <c r="FF85" s="268"/>
      <c r="FG85" s="232"/>
      <c r="FI85" s="210"/>
      <c r="FJ85" s="267"/>
      <c r="FK85" s="267"/>
      <c r="FL85" s="204"/>
      <c r="FM85" s="267"/>
      <c r="FN85" s="267"/>
      <c r="FO85" s="210"/>
      <c r="FP85" s="268"/>
      <c r="FQ85" s="268"/>
      <c r="FT85" s="269"/>
      <c r="FU85" s="210"/>
      <c r="FV85" s="268"/>
      <c r="FW85" s="268"/>
      <c r="FY85" s="268"/>
      <c r="FZ85" s="268"/>
      <c r="GA85" s="232"/>
      <c r="GI85" s="271"/>
      <c r="GN85" s="269"/>
      <c r="GU85" s="232"/>
      <c r="HC85" s="271"/>
      <c r="HH85" s="269"/>
      <c r="HO85" s="232"/>
      <c r="HW85" s="271"/>
      <c r="IB85" s="269"/>
      <c r="II85" s="232"/>
      <c r="IQ85" s="271"/>
      <c r="IV85" s="269"/>
    </row>
    <row r="86" spans="1:256" s="230" customFormat="1" ht="13.5" customHeight="1" x14ac:dyDescent="0.2">
      <c r="B86" s="204"/>
      <c r="C86" s="232"/>
      <c r="E86" s="210"/>
      <c r="F86" s="267"/>
      <c r="G86" s="268"/>
      <c r="H86" s="204"/>
      <c r="I86" s="267"/>
      <c r="J86" s="268"/>
      <c r="K86" s="210"/>
      <c r="L86" s="268"/>
      <c r="M86" s="268"/>
      <c r="P86" s="269"/>
      <c r="Q86" s="210"/>
      <c r="R86" s="268"/>
      <c r="S86" s="268"/>
      <c r="U86" s="268"/>
      <c r="V86" s="268"/>
      <c r="W86" s="232"/>
      <c r="Y86" s="210"/>
      <c r="Z86" s="267"/>
      <c r="AA86" s="267"/>
      <c r="AB86" s="204"/>
      <c r="AC86" s="267"/>
      <c r="AD86" s="267"/>
      <c r="AE86" s="210"/>
      <c r="AF86" s="268"/>
      <c r="AG86" s="268"/>
      <c r="AJ86" s="269"/>
      <c r="AK86" s="210"/>
      <c r="AM86" s="268"/>
      <c r="AO86" s="268"/>
      <c r="AP86" s="268"/>
      <c r="AQ86" s="232"/>
      <c r="AS86" s="210"/>
      <c r="AT86" s="267"/>
      <c r="AU86" s="267"/>
      <c r="AV86" s="204"/>
      <c r="AW86" s="267"/>
      <c r="AX86" s="267"/>
      <c r="AY86" s="210"/>
      <c r="AZ86" s="268"/>
      <c r="BA86" s="268"/>
      <c r="BD86" s="269"/>
      <c r="BE86" s="210"/>
      <c r="BF86" s="268"/>
      <c r="BG86" s="268"/>
      <c r="BI86" s="268"/>
      <c r="BJ86" s="268"/>
      <c r="BK86" s="232"/>
      <c r="BM86" s="210"/>
      <c r="BN86" s="267"/>
      <c r="BO86" s="267"/>
      <c r="BP86" s="204"/>
      <c r="BQ86" s="267"/>
      <c r="BR86" s="267"/>
      <c r="BS86" s="210"/>
      <c r="BT86" s="268"/>
      <c r="BU86" s="268"/>
      <c r="BX86" s="269"/>
      <c r="BY86" s="210"/>
      <c r="BZ86" s="268"/>
      <c r="CA86" s="268"/>
      <c r="CC86" s="268"/>
      <c r="CD86" s="268"/>
      <c r="CE86" s="210"/>
      <c r="CG86" s="210"/>
      <c r="CH86" s="267"/>
      <c r="CI86" s="267"/>
      <c r="CJ86" s="204"/>
      <c r="CK86" s="267"/>
      <c r="CL86" s="267"/>
      <c r="CM86" s="210"/>
      <c r="CN86" s="268"/>
      <c r="CO86" s="268"/>
      <c r="CR86" s="269"/>
      <c r="CS86" s="210"/>
      <c r="CT86" s="268"/>
      <c r="CU86" s="268"/>
      <c r="CW86" s="268"/>
      <c r="CX86" s="268"/>
      <c r="CY86" s="232"/>
      <c r="DA86" s="210"/>
      <c r="DB86" s="267"/>
      <c r="DC86" s="267"/>
      <c r="DD86" s="204"/>
      <c r="DE86" s="267"/>
      <c r="DF86" s="267"/>
      <c r="DG86" s="210"/>
      <c r="DH86" s="268"/>
      <c r="DI86" s="268"/>
      <c r="DL86" s="269"/>
      <c r="DM86" s="210"/>
      <c r="DN86" s="268"/>
      <c r="DO86" s="268"/>
      <c r="DQ86" s="268"/>
      <c r="DR86" s="268"/>
      <c r="DS86" s="232"/>
      <c r="DU86" s="210"/>
      <c r="DV86" s="267"/>
      <c r="DW86" s="267"/>
      <c r="DX86" s="204"/>
      <c r="DY86" s="267"/>
      <c r="DZ86" s="267"/>
      <c r="EA86" s="210"/>
      <c r="EC86" s="270"/>
      <c r="EF86" s="269"/>
      <c r="EG86" s="210"/>
      <c r="EH86" s="268"/>
      <c r="EI86" s="268"/>
      <c r="EK86" s="268"/>
      <c r="EL86" s="268"/>
      <c r="EM86" s="232"/>
      <c r="EO86" s="210"/>
      <c r="EP86" s="267"/>
      <c r="EQ86" s="267"/>
      <c r="ER86" s="204"/>
      <c r="ES86" s="267"/>
      <c r="ET86" s="267"/>
      <c r="EU86" s="210"/>
      <c r="EV86" s="268"/>
      <c r="EW86" s="268"/>
      <c r="EZ86" s="269"/>
      <c r="FA86" s="210"/>
      <c r="FB86" s="268"/>
      <c r="FC86" s="268"/>
      <c r="FE86" s="268"/>
      <c r="FF86" s="268"/>
      <c r="FG86" s="232"/>
      <c r="FI86" s="210"/>
      <c r="FJ86" s="267"/>
      <c r="FK86" s="267"/>
      <c r="FL86" s="204"/>
      <c r="FM86" s="267"/>
      <c r="FN86" s="267"/>
      <c r="FO86" s="210"/>
      <c r="FP86" s="268"/>
      <c r="FQ86" s="268"/>
      <c r="FT86" s="269"/>
      <c r="FU86" s="210"/>
      <c r="FV86" s="268"/>
      <c r="FW86" s="268"/>
      <c r="FY86" s="268"/>
      <c r="FZ86" s="268"/>
      <c r="GA86" s="232"/>
      <c r="GI86" s="271"/>
      <c r="GN86" s="269"/>
      <c r="GU86" s="232"/>
      <c r="HC86" s="271"/>
      <c r="HH86" s="269"/>
      <c r="HO86" s="232"/>
      <c r="HW86" s="271"/>
      <c r="IB86" s="269"/>
      <c r="II86" s="232"/>
      <c r="IQ86" s="271"/>
      <c r="IV86" s="269"/>
    </row>
    <row r="87" spans="1:256" s="230" customFormat="1" ht="13.5" customHeight="1" x14ac:dyDescent="0.2">
      <c r="B87" s="204"/>
      <c r="C87" s="232"/>
      <c r="E87" s="210"/>
      <c r="F87" s="267"/>
      <c r="G87" s="268"/>
      <c r="H87" s="204"/>
      <c r="I87" s="267"/>
      <c r="J87" s="268"/>
      <c r="K87" s="210"/>
      <c r="L87" s="268"/>
      <c r="M87" s="268"/>
      <c r="P87" s="269"/>
      <c r="Q87" s="210"/>
      <c r="R87" s="268"/>
      <c r="S87" s="268"/>
      <c r="U87" s="268"/>
      <c r="V87" s="268"/>
      <c r="W87" s="232"/>
      <c r="Y87" s="210"/>
      <c r="Z87" s="267"/>
      <c r="AA87" s="267"/>
      <c r="AB87" s="204"/>
      <c r="AC87" s="267"/>
      <c r="AD87" s="267"/>
      <c r="AE87" s="210"/>
      <c r="AF87" s="268"/>
      <c r="AG87" s="268"/>
      <c r="AJ87" s="269"/>
      <c r="AK87" s="210"/>
      <c r="AM87" s="268"/>
      <c r="AO87" s="268"/>
      <c r="AP87" s="268"/>
      <c r="AQ87" s="232"/>
      <c r="AS87" s="210"/>
      <c r="AT87" s="267"/>
      <c r="AU87" s="267"/>
      <c r="AV87" s="204"/>
      <c r="AW87" s="267"/>
      <c r="AX87" s="267"/>
      <c r="AY87" s="210"/>
      <c r="AZ87" s="268"/>
      <c r="BA87" s="268"/>
      <c r="BD87" s="269"/>
      <c r="BE87" s="210"/>
      <c r="BF87" s="268"/>
      <c r="BG87" s="268"/>
      <c r="BI87" s="268"/>
      <c r="BJ87" s="268"/>
      <c r="BK87" s="232"/>
      <c r="BM87" s="210"/>
      <c r="BN87" s="267"/>
      <c r="BO87" s="267"/>
      <c r="BP87" s="204"/>
      <c r="BQ87" s="267"/>
      <c r="BR87" s="267"/>
      <c r="BS87" s="210"/>
      <c r="BT87" s="268"/>
      <c r="BU87" s="268"/>
      <c r="BX87" s="269"/>
      <c r="BY87" s="210"/>
      <c r="BZ87" s="268"/>
      <c r="CA87" s="268"/>
      <c r="CC87" s="268"/>
      <c r="CD87" s="268"/>
      <c r="CE87" s="210"/>
      <c r="CG87" s="210"/>
      <c r="CH87" s="267"/>
      <c r="CI87" s="267"/>
      <c r="CJ87" s="204"/>
      <c r="CK87" s="267"/>
      <c r="CL87" s="267"/>
      <c r="CM87" s="210"/>
      <c r="CN87" s="268"/>
      <c r="CO87" s="268"/>
      <c r="CR87" s="269"/>
      <c r="CS87" s="210"/>
      <c r="CT87" s="268"/>
      <c r="CU87" s="268"/>
      <c r="CW87" s="268"/>
      <c r="CX87" s="268"/>
      <c r="CY87" s="232"/>
      <c r="DA87" s="210"/>
      <c r="DB87" s="267"/>
      <c r="DC87" s="267"/>
      <c r="DD87" s="204"/>
      <c r="DE87" s="267"/>
      <c r="DF87" s="267"/>
      <c r="DG87" s="210"/>
      <c r="DH87" s="268"/>
      <c r="DI87" s="268"/>
      <c r="DL87" s="269"/>
      <c r="DM87" s="210"/>
      <c r="DN87" s="268"/>
      <c r="DO87" s="268"/>
      <c r="DQ87" s="268"/>
      <c r="DR87" s="268"/>
      <c r="DS87" s="232"/>
      <c r="DU87" s="210"/>
      <c r="DV87" s="267"/>
      <c r="DW87" s="267"/>
      <c r="DX87" s="204"/>
      <c r="DY87" s="267"/>
      <c r="DZ87" s="267"/>
      <c r="EA87" s="210"/>
      <c r="EC87" s="270"/>
      <c r="EF87" s="269"/>
      <c r="EG87" s="210"/>
      <c r="EH87" s="268"/>
      <c r="EI87" s="268"/>
      <c r="EK87" s="268"/>
      <c r="EL87" s="268"/>
      <c r="EM87" s="232"/>
      <c r="EO87" s="210"/>
      <c r="EP87" s="267"/>
      <c r="EQ87" s="267"/>
      <c r="ER87" s="204"/>
      <c r="ES87" s="267"/>
      <c r="ET87" s="267"/>
      <c r="EU87" s="210"/>
      <c r="EV87" s="268"/>
      <c r="EW87" s="268"/>
      <c r="EZ87" s="269"/>
      <c r="FA87" s="210"/>
      <c r="FB87" s="268"/>
      <c r="FC87" s="268"/>
      <c r="FE87" s="268"/>
      <c r="FF87" s="268"/>
      <c r="FG87" s="232"/>
      <c r="FI87" s="210"/>
      <c r="FJ87" s="267"/>
      <c r="FK87" s="267"/>
      <c r="FL87" s="204"/>
      <c r="FM87" s="267"/>
      <c r="FN87" s="267"/>
      <c r="FO87" s="210"/>
      <c r="FP87" s="268"/>
      <c r="FQ87" s="268"/>
      <c r="FT87" s="269"/>
      <c r="FU87" s="210"/>
      <c r="FV87" s="268"/>
      <c r="FW87" s="268"/>
      <c r="FY87" s="268"/>
      <c r="FZ87" s="268"/>
      <c r="GA87" s="232"/>
      <c r="GI87" s="271"/>
      <c r="GN87" s="269"/>
      <c r="GU87" s="232"/>
      <c r="HC87" s="271"/>
      <c r="HH87" s="269"/>
      <c r="HO87" s="232"/>
      <c r="HW87" s="271"/>
      <c r="IB87" s="269"/>
      <c r="II87" s="232"/>
      <c r="IQ87" s="271"/>
      <c r="IV87" s="269"/>
    </row>
    <row r="88" spans="1:256" ht="13.5" customHeight="1" x14ac:dyDescent="0.2">
      <c r="A88" s="230"/>
      <c r="C88" s="232"/>
      <c r="D88" s="230"/>
      <c r="E88" s="210"/>
      <c r="F88" s="267"/>
      <c r="G88" s="268"/>
      <c r="I88" s="267"/>
      <c r="J88" s="268"/>
      <c r="K88" s="210"/>
      <c r="L88" s="268"/>
      <c r="M88" s="268"/>
      <c r="N88" s="230"/>
      <c r="O88" s="230"/>
      <c r="P88" s="269"/>
      <c r="Q88" s="210"/>
      <c r="R88" s="268"/>
      <c r="S88" s="268"/>
      <c r="T88" s="230"/>
      <c r="U88" s="268"/>
      <c r="V88" s="268"/>
      <c r="W88" s="232"/>
      <c r="X88" s="230"/>
      <c r="Y88" s="210"/>
      <c r="Z88" s="267"/>
      <c r="AA88" s="267"/>
      <c r="AC88" s="267"/>
      <c r="AD88" s="267"/>
      <c r="AE88" s="210"/>
      <c r="AF88" s="268"/>
      <c r="AG88" s="268"/>
      <c r="AH88" s="230"/>
      <c r="AI88" s="230"/>
      <c r="AJ88" s="269"/>
      <c r="AK88" s="210"/>
      <c r="AL88" s="230"/>
      <c r="AM88" s="268"/>
      <c r="AN88" s="230"/>
      <c r="AO88" s="268"/>
      <c r="AP88" s="268"/>
      <c r="AQ88" s="232"/>
      <c r="AR88" s="230"/>
      <c r="AS88" s="210"/>
      <c r="AT88" s="267"/>
      <c r="AU88" s="267"/>
      <c r="AW88" s="267"/>
      <c r="AX88" s="267"/>
      <c r="AY88" s="210"/>
      <c r="AZ88" s="268"/>
      <c r="BA88" s="268"/>
      <c r="BB88" s="230"/>
      <c r="BC88" s="230"/>
      <c r="BD88" s="269"/>
      <c r="BE88" s="210"/>
      <c r="BF88" s="268"/>
      <c r="BG88" s="268"/>
      <c r="BH88" s="230"/>
      <c r="BI88" s="268"/>
      <c r="BJ88" s="268"/>
      <c r="BK88" s="232"/>
      <c r="BL88" s="230"/>
      <c r="BM88" s="210"/>
      <c r="BN88" s="267"/>
      <c r="BO88" s="267"/>
      <c r="BQ88" s="267"/>
      <c r="BR88" s="267"/>
      <c r="BS88" s="210"/>
      <c r="BT88" s="268"/>
      <c r="BU88" s="268"/>
      <c r="BV88" s="230"/>
      <c r="BW88" s="230"/>
      <c r="BX88" s="269"/>
      <c r="BY88" s="210"/>
      <c r="BZ88" s="268"/>
      <c r="CA88" s="268"/>
      <c r="CB88" s="230"/>
      <c r="CC88" s="268"/>
      <c r="CD88" s="268"/>
      <c r="CE88" s="210"/>
      <c r="CF88" s="230"/>
      <c r="CG88" s="210"/>
      <c r="CH88" s="267"/>
      <c r="CI88" s="267"/>
      <c r="CK88" s="267"/>
      <c r="CL88" s="267"/>
      <c r="CM88" s="210"/>
      <c r="CN88" s="268"/>
      <c r="CO88" s="268"/>
      <c r="CP88" s="230"/>
      <c r="CQ88" s="230"/>
      <c r="CR88" s="269"/>
      <c r="CS88" s="210"/>
      <c r="CT88" s="268"/>
      <c r="CU88" s="268"/>
      <c r="CV88" s="230"/>
      <c r="CW88" s="268"/>
      <c r="CX88" s="268"/>
      <c r="CY88" s="232"/>
      <c r="CZ88" s="230"/>
      <c r="DA88" s="210"/>
      <c r="DB88" s="267"/>
      <c r="DC88" s="267"/>
      <c r="DE88" s="267"/>
      <c r="DF88" s="267"/>
      <c r="DG88" s="210"/>
      <c r="DH88" s="268"/>
      <c r="DI88" s="268"/>
      <c r="DJ88" s="230"/>
      <c r="DK88" s="230"/>
      <c r="DL88" s="269"/>
      <c r="DM88" s="210"/>
      <c r="DN88" s="268"/>
      <c r="DO88" s="268"/>
      <c r="DP88" s="230"/>
      <c r="DQ88" s="268"/>
      <c r="DR88" s="268"/>
      <c r="DS88" s="232"/>
      <c r="DT88" s="230"/>
      <c r="DU88" s="210"/>
      <c r="DV88" s="267"/>
      <c r="DW88" s="267"/>
      <c r="DY88" s="267"/>
      <c r="DZ88" s="267"/>
      <c r="EA88" s="210"/>
      <c r="EB88" s="230"/>
      <c r="EC88" s="270"/>
      <c r="ED88" s="230"/>
      <c r="EE88" s="230"/>
      <c r="EF88" s="269"/>
      <c r="EG88" s="210"/>
      <c r="EH88" s="268"/>
      <c r="EI88" s="268"/>
      <c r="EJ88" s="230"/>
      <c r="EK88" s="268"/>
      <c r="EL88" s="268"/>
      <c r="EM88" s="232"/>
      <c r="EN88" s="230"/>
      <c r="EO88" s="210"/>
      <c r="EP88" s="267"/>
      <c r="EQ88" s="267"/>
      <c r="ES88" s="267"/>
      <c r="ET88" s="267"/>
      <c r="EU88" s="210"/>
      <c r="EV88" s="268"/>
      <c r="EW88" s="268"/>
      <c r="EX88" s="230"/>
      <c r="EY88" s="230"/>
      <c r="EZ88" s="269"/>
      <c r="FA88" s="210"/>
      <c r="FB88" s="268"/>
      <c r="FC88" s="268"/>
      <c r="FD88" s="230"/>
      <c r="FE88" s="268"/>
      <c r="FF88" s="268"/>
      <c r="FG88" s="232"/>
      <c r="FH88" s="230"/>
      <c r="FI88" s="210"/>
      <c r="FJ88" s="267"/>
      <c r="FK88" s="267"/>
      <c r="FM88" s="267"/>
      <c r="FN88" s="267"/>
      <c r="FO88" s="210"/>
      <c r="FP88" s="268"/>
      <c r="FQ88" s="268"/>
      <c r="FR88" s="230"/>
      <c r="FS88" s="230"/>
      <c r="FT88" s="269"/>
      <c r="FU88" s="210"/>
      <c r="FV88" s="268"/>
      <c r="FW88" s="268"/>
      <c r="FX88" s="230"/>
      <c r="FY88" s="268"/>
      <c r="FZ88" s="268"/>
      <c r="GA88" s="205"/>
      <c r="GI88" s="253"/>
      <c r="GN88" s="254"/>
      <c r="GU88" s="205"/>
      <c r="HC88" s="253"/>
      <c r="HH88" s="254"/>
      <c r="HO88" s="205"/>
      <c r="HW88" s="253"/>
      <c r="IB88" s="254"/>
      <c r="II88" s="205"/>
      <c r="IQ88" s="253"/>
      <c r="IV88" s="254"/>
    </row>
    <row r="89" spans="1:256" ht="13.5" customHeight="1" x14ac:dyDescent="0.2">
      <c r="A89" s="230"/>
      <c r="C89" s="232"/>
      <c r="D89" s="230"/>
      <c r="E89" s="210"/>
      <c r="F89" s="267"/>
      <c r="G89" s="268"/>
      <c r="I89" s="267"/>
      <c r="J89" s="268"/>
      <c r="K89" s="210"/>
      <c r="L89" s="268"/>
      <c r="M89" s="268"/>
      <c r="N89" s="230"/>
      <c r="O89" s="230"/>
      <c r="P89" s="269"/>
      <c r="Q89" s="210"/>
      <c r="R89" s="268"/>
      <c r="S89" s="268"/>
      <c r="T89" s="230"/>
      <c r="U89" s="268"/>
      <c r="V89" s="268"/>
      <c r="W89" s="232"/>
      <c r="X89" s="230"/>
      <c r="Y89" s="210"/>
      <c r="Z89" s="267"/>
      <c r="AA89" s="267"/>
      <c r="AC89" s="267"/>
      <c r="AD89" s="267"/>
      <c r="AE89" s="210"/>
      <c r="AF89" s="268"/>
      <c r="AG89" s="268"/>
      <c r="AH89" s="230"/>
      <c r="AI89" s="230"/>
      <c r="AJ89" s="269"/>
      <c r="AK89" s="210"/>
      <c r="AL89" s="230"/>
      <c r="AM89" s="268"/>
      <c r="AN89" s="230"/>
      <c r="AO89" s="268"/>
      <c r="AP89" s="268"/>
      <c r="AQ89" s="232"/>
      <c r="AR89" s="230"/>
      <c r="AS89" s="210"/>
      <c r="AT89" s="267"/>
      <c r="AU89" s="267"/>
      <c r="AW89" s="267"/>
      <c r="AX89" s="267"/>
      <c r="AY89" s="210"/>
      <c r="AZ89" s="268"/>
      <c r="BA89" s="268"/>
      <c r="BB89" s="230"/>
      <c r="BC89" s="230"/>
      <c r="BD89" s="269"/>
      <c r="BE89" s="210"/>
      <c r="BF89" s="268"/>
      <c r="BG89" s="268"/>
      <c r="BH89" s="230"/>
      <c r="BI89" s="268"/>
      <c r="BJ89" s="268"/>
      <c r="BK89" s="232"/>
      <c r="BL89" s="230"/>
      <c r="BM89" s="210"/>
      <c r="BN89" s="267"/>
      <c r="BO89" s="267"/>
      <c r="BQ89" s="267"/>
      <c r="BR89" s="267"/>
      <c r="BS89" s="210"/>
      <c r="BT89" s="268"/>
      <c r="BU89" s="268"/>
      <c r="BV89" s="230"/>
      <c r="BW89" s="230"/>
      <c r="BX89" s="269"/>
      <c r="BY89" s="210"/>
      <c r="BZ89" s="268"/>
      <c r="CA89" s="268"/>
      <c r="CB89" s="230"/>
      <c r="CC89" s="268"/>
      <c r="CD89" s="268"/>
      <c r="CE89" s="210"/>
      <c r="CF89" s="230"/>
      <c r="CG89" s="210"/>
      <c r="CH89" s="267"/>
      <c r="CI89" s="267"/>
      <c r="CK89" s="267"/>
      <c r="CL89" s="267"/>
      <c r="CM89" s="210"/>
      <c r="CN89" s="268"/>
      <c r="CO89" s="268"/>
      <c r="CP89" s="230"/>
      <c r="CQ89" s="230"/>
      <c r="CR89" s="269"/>
      <c r="CS89" s="210"/>
      <c r="CT89" s="268"/>
      <c r="CU89" s="268"/>
      <c r="CV89" s="230"/>
      <c r="CW89" s="268"/>
      <c r="CX89" s="268"/>
      <c r="CY89" s="232"/>
      <c r="CZ89" s="230"/>
      <c r="DA89" s="210"/>
      <c r="DB89" s="267"/>
      <c r="DC89" s="267"/>
      <c r="DE89" s="267"/>
      <c r="DF89" s="267"/>
      <c r="DG89" s="210"/>
      <c r="DH89" s="268"/>
      <c r="DI89" s="268"/>
      <c r="DJ89" s="230"/>
      <c r="DK89" s="230"/>
      <c r="DL89" s="269"/>
      <c r="DM89" s="210"/>
      <c r="DN89" s="268"/>
      <c r="DO89" s="268"/>
      <c r="DP89" s="230"/>
      <c r="DQ89" s="268"/>
      <c r="DR89" s="268"/>
      <c r="DS89" s="232"/>
      <c r="DT89" s="230"/>
      <c r="DU89" s="210"/>
      <c r="DV89" s="267"/>
      <c r="DW89" s="267"/>
      <c r="DY89" s="267"/>
      <c r="DZ89" s="267"/>
      <c r="EA89" s="210"/>
      <c r="EB89" s="230"/>
      <c r="EC89" s="270"/>
      <c r="ED89" s="230"/>
      <c r="EE89" s="230"/>
      <c r="EF89" s="269"/>
      <c r="EG89" s="210"/>
      <c r="EH89" s="268"/>
      <c r="EI89" s="268"/>
      <c r="EJ89" s="230"/>
      <c r="EK89" s="268"/>
      <c r="EL89" s="268"/>
      <c r="EM89" s="232"/>
      <c r="EN89" s="230"/>
      <c r="EO89" s="210"/>
      <c r="EP89" s="267"/>
      <c r="EQ89" s="267"/>
      <c r="ES89" s="267"/>
      <c r="ET89" s="267"/>
      <c r="EU89" s="210"/>
      <c r="EV89" s="268"/>
      <c r="EW89" s="268"/>
      <c r="EX89" s="230"/>
      <c r="EY89" s="230"/>
      <c r="EZ89" s="269"/>
      <c r="FA89" s="210"/>
      <c r="FB89" s="268"/>
      <c r="FC89" s="268"/>
      <c r="FD89" s="230"/>
      <c r="FE89" s="268"/>
      <c r="FF89" s="268"/>
      <c r="FG89" s="232"/>
      <c r="FH89" s="230"/>
      <c r="FI89" s="210"/>
      <c r="FJ89" s="267"/>
      <c r="FK89" s="267"/>
      <c r="FM89" s="267"/>
      <c r="FN89" s="267"/>
      <c r="FO89" s="210"/>
      <c r="FP89" s="268"/>
      <c r="FQ89" s="268"/>
      <c r="FR89" s="230"/>
      <c r="FS89" s="230"/>
      <c r="FT89" s="269"/>
      <c r="FU89" s="210"/>
      <c r="FV89" s="268"/>
      <c r="FW89" s="268"/>
      <c r="FX89" s="230"/>
      <c r="FY89" s="268"/>
      <c r="FZ89" s="268"/>
      <c r="GA89" s="205"/>
      <c r="GI89" s="253"/>
      <c r="GN89" s="254"/>
      <c r="GU89" s="205"/>
      <c r="HC89" s="253"/>
      <c r="HH89" s="254"/>
      <c r="HO89" s="205"/>
      <c r="HW89" s="253"/>
      <c r="IB89" s="254"/>
      <c r="II89" s="205"/>
      <c r="IQ89" s="253"/>
      <c r="IV89" s="254"/>
    </row>
    <row r="90" spans="1:256" ht="13.5" customHeight="1" x14ac:dyDescent="0.2">
      <c r="A90" s="230"/>
      <c r="C90" s="232"/>
      <c r="D90" s="230"/>
      <c r="E90" s="210"/>
      <c r="F90" s="267"/>
      <c r="G90" s="268"/>
      <c r="I90" s="267"/>
      <c r="J90" s="268"/>
      <c r="K90" s="210"/>
      <c r="L90" s="268"/>
      <c r="M90" s="268"/>
      <c r="N90" s="230"/>
      <c r="O90" s="230"/>
      <c r="P90" s="269"/>
      <c r="Q90" s="210"/>
      <c r="R90" s="268"/>
      <c r="S90" s="268"/>
      <c r="T90" s="230"/>
      <c r="U90" s="268"/>
      <c r="V90" s="268"/>
      <c r="W90" s="232"/>
      <c r="X90" s="230"/>
      <c r="Y90" s="210"/>
      <c r="Z90" s="267"/>
      <c r="AA90" s="267"/>
      <c r="AC90" s="267"/>
      <c r="AD90" s="267"/>
      <c r="AE90" s="210"/>
      <c r="AF90" s="268"/>
      <c r="AG90" s="268"/>
      <c r="AH90" s="230"/>
      <c r="AI90" s="230"/>
      <c r="AJ90" s="269"/>
      <c r="AK90" s="210"/>
      <c r="AL90" s="230"/>
      <c r="AM90" s="268"/>
      <c r="AN90" s="230"/>
      <c r="AO90" s="268"/>
      <c r="AP90" s="268"/>
      <c r="AQ90" s="232"/>
      <c r="AR90" s="230"/>
      <c r="AS90" s="210"/>
      <c r="AT90" s="267"/>
      <c r="AU90" s="267"/>
      <c r="AW90" s="267"/>
      <c r="AX90" s="267"/>
      <c r="AY90" s="210"/>
      <c r="AZ90" s="268"/>
      <c r="BA90" s="268"/>
      <c r="BB90" s="230"/>
      <c r="BC90" s="230"/>
      <c r="BD90" s="269"/>
      <c r="BE90" s="210"/>
      <c r="BF90" s="268"/>
      <c r="BG90" s="268"/>
      <c r="BH90" s="230"/>
      <c r="BI90" s="268"/>
      <c r="BJ90" s="268"/>
      <c r="BK90" s="232"/>
      <c r="BL90" s="230"/>
      <c r="BM90" s="210"/>
      <c r="BN90" s="267"/>
      <c r="BO90" s="267"/>
      <c r="BQ90" s="267"/>
      <c r="BR90" s="267"/>
      <c r="BS90" s="210"/>
      <c r="BT90" s="268"/>
      <c r="BU90" s="268"/>
      <c r="BV90" s="230"/>
      <c r="BW90" s="230"/>
      <c r="BX90" s="269"/>
      <c r="BY90" s="210"/>
      <c r="BZ90" s="268"/>
      <c r="CA90" s="268"/>
      <c r="CB90" s="230"/>
      <c r="CC90" s="268"/>
      <c r="CD90" s="268"/>
      <c r="CE90" s="210"/>
      <c r="CF90" s="230"/>
      <c r="CG90" s="210"/>
      <c r="CH90" s="267"/>
      <c r="CI90" s="267"/>
      <c r="CK90" s="267"/>
      <c r="CL90" s="267"/>
      <c r="CM90" s="210"/>
      <c r="CN90" s="268"/>
      <c r="CO90" s="268"/>
      <c r="CP90" s="230"/>
      <c r="CQ90" s="230"/>
      <c r="CR90" s="269"/>
      <c r="CS90" s="210"/>
      <c r="CT90" s="268"/>
      <c r="CU90" s="268"/>
      <c r="CV90" s="230"/>
      <c r="CW90" s="268"/>
      <c r="CX90" s="268"/>
      <c r="CY90" s="232"/>
      <c r="CZ90" s="230"/>
      <c r="DA90" s="210"/>
      <c r="DB90" s="267"/>
      <c r="DC90" s="267"/>
      <c r="DE90" s="267"/>
      <c r="DF90" s="267"/>
      <c r="DG90" s="210"/>
      <c r="DH90" s="268"/>
      <c r="DI90" s="268"/>
      <c r="DJ90" s="230"/>
      <c r="DK90" s="230"/>
      <c r="DL90" s="269"/>
      <c r="DM90" s="210"/>
      <c r="DN90" s="268"/>
      <c r="DO90" s="268"/>
      <c r="DP90" s="230"/>
      <c r="DQ90" s="268"/>
      <c r="DR90" s="268"/>
      <c r="DS90" s="232"/>
      <c r="DT90" s="230"/>
      <c r="DU90" s="210"/>
      <c r="DV90" s="267"/>
      <c r="DW90" s="267"/>
      <c r="DY90" s="267"/>
      <c r="DZ90" s="267"/>
      <c r="EA90" s="210"/>
      <c r="EB90" s="230"/>
      <c r="EC90" s="270"/>
      <c r="ED90" s="230"/>
      <c r="EE90" s="230"/>
      <c r="EF90" s="269"/>
      <c r="EG90" s="210"/>
      <c r="EH90" s="268"/>
      <c r="EI90" s="268"/>
      <c r="EJ90" s="230"/>
      <c r="EK90" s="268"/>
      <c r="EL90" s="268"/>
      <c r="EM90" s="232"/>
      <c r="EN90" s="230"/>
      <c r="EO90" s="210"/>
      <c r="EP90" s="267"/>
      <c r="EQ90" s="267"/>
      <c r="ES90" s="267"/>
      <c r="ET90" s="267"/>
      <c r="EU90" s="210"/>
      <c r="EV90" s="268"/>
      <c r="EW90" s="268"/>
      <c r="EX90" s="230"/>
      <c r="EY90" s="230"/>
      <c r="EZ90" s="269"/>
      <c r="FA90" s="210"/>
      <c r="FB90" s="268"/>
      <c r="FC90" s="268"/>
      <c r="FD90" s="230"/>
      <c r="FE90" s="268"/>
      <c r="FF90" s="268"/>
      <c r="FG90" s="232"/>
      <c r="FH90" s="230"/>
      <c r="FI90" s="210"/>
      <c r="FJ90" s="267"/>
      <c r="FK90" s="267"/>
      <c r="FM90" s="267"/>
      <c r="FN90" s="267"/>
      <c r="FO90" s="210"/>
      <c r="FP90" s="268"/>
      <c r="FQ90" s="268"/>
      <c r="FR90" s="230"/>
      <c r="FS90" s="230"/>
      <c r="FT90" s="269"/>
      <c r="FU90" s="210"/>
      <c r="FV90" s="268"/>
      <c r="FW90" s="268"/>
      <c r="FX90" s="230"/>
      <c r="FY90" s="268"/>
      <c r="FZ90" s="268"/>
      <c r="GA90" s="205"/>
      <c r="GI90" s="253"/>
      <c r="GN90" s="254"/>
      <c r="GU90" s="205"/>
      <c r="HC90" s="253"/>
      <c r="HH90" s="254"/>
      <c r="HO90" s="205"/>
      <c r="HW90" s="253"/>
      <c r="IB90" s="254"/>
      <c r="II90" s="205"/>
      <c r="IQ90" s="253"/>
      <c r="IV90" s="254"/>
    </row>
    <row r="91" spans="1:256" ht="13.5" customHeight="1" x14ac:dyDescent="0.2">
      <c r="A91" s="230"/>
      <c r="C91" s="232"/>
      <c r="D91" s="230"/>
      <c r="E91" s="210"/>
      <c r="F91" s="267"/>
      <c r="G91" s="268"/>
      <c r="I91" s="267"/>
      <c r="J91" s="268"/>
      <c r="K91" s="210"/>
      <c r="L91" s="268"/>
      <c r="M91" s="268"/>
      <c r="N91" s="230"/>
      <c r="O91" s="230"/>
      <c r="P91" s="269"/>
      <c r="Q91" s="210"/>
      <c r="R91" s="268"/>
      <c r="S91" s="268"/>
      <c r="T91" s="230"/>
      <c r="U91" s="268"/>
      <c r="V91" s="268"/>
      <c r="W91" s="232"/>
      <c r="X91" s="230"/>
      <c r="Y91" s="210"/>
      <c r="Z91" s="267"/>
      <c r="AA91" s="267"/>
      <c r="AC91" s="267"/>
      <c r="AD91" s="267"/>
      <c r="AE91" s="210"/>
      <c r="AF91" s="268"/>
      <c r="AG91" s="268"/>
      <c r="AH91" s="230"/>
      <c r="AI91" s="230"/>
      <c r="AJ91" s="269"/>
      <c r="AK91" s="210"/>
      <c r="AL91" s="230"/>
      <c r="AM91" s="268"/>
      <c r="AN91" s="230"/>
      <c r="AO91" s="268"/>
      <c r="AP91" s="268"/>
      <c r="AQ91" s="232"/>
      <c r="AR91" s="230"/>
      <c r="AS91" s="210"/>
      <c r="AT91" s="267"/>
      <c r="AU91" s="267"/>
      <c r="AW91" s="267"/>
      <c r="AX91" s="267"/>
      <c r="AY91" s="210"/>
      <c r="AZ91" s="268"/>
      <c r="BA91" s="268"/>
      <c r="BB91" s="230"/>
      <c r="BC91" s="230"/>
      <c r="BD91" s="269"/>
      <c r="BE91" s="210"/>
      <c r="BF91" s="268"/>
      <c r="BG91" s="268"/>
      <c r="BH91" s="230"/>
      <c r="BI91" s="268"/>
      <c r="BJ91" s="268"/>
      <c r="BK91" s="232"/>
      <c r="BL91" s="230"/>
      <c r="BM91" s="210"/>
      <c r="BN91" s="267"/>
      <c r="BO91" s="267"/>
      <c r="BQ91" s="267"/>
      <c r="BR91" s="267"/>
      <c r="BS91" s="210"/>
      <c r="BT91" s="268"/>
      <c r="BU91" s="268"/>
      <c r="BV91" s="230"/>
      <c r="BW91" s="230"/>
      <c r="BX91" s="269"/>
      <c r="BY91" s="210"/>
      <c r="BZ91" s="268"/>
      <c r="CA91" s="268"/>
      <c r="CB91" s="230"/>
      <c r="CC91" s="268"/>
      <c r="CD91" s="268"/>
      <c r="CE91" s="210"/>
      <c r="CF91" s="230"/>
      <c r="CG91" s="210"/>
      <c r="CH91" s="267"/>
      <c r="CI91" s="267"/>
      <c r="CK91" s="267"/>
      <c r="CL91" s="267"/>
      <c r="CM91" s="210"/>
      <c r="CN91" s="268"/>
      <c r="CO91" s="268"/>
      <c r="CP91" s="230"/>
      <c r="CQ91" s="230"/>
      <c r="CR91" s="269"/>
      <c r="CS91" s="210"/>
      <c r="CT91" s="268"/>
      <c r="CU91" s="268"/>
      <c r="CV91" s="230"/>
      <c r="CW91" s="268"/>
      <c r="CX91" s="268"/>
      <c r="CY91" s="232"/>
      <c r="CZ91" s="230"/>
      <c r="DA91" s="210"/>
      <c r="DB91" s="267"/>
      <c r="DC91" s="267"/>
      <c r="DE91" s="267"/>
      <c r="DF91" s="267"/>
      <c r="DG91" s="210"/>
      <c r="DH91" s="268"/>
      <c r="DI91" s="268"/>
      <c r="DJ91" s="230"/>
      <c r="DK91" s="230"/>
      <c r="DL91" s="269"/>
      <c r="DM91" s="210"/>
      <c r="DN91" s="268"/>
      <c r="DO91" s="268"/>
      <c r="DP91" s="230"/>
      <c r="DQ91" s="268"/>
      <c r="DR91" s="268"/>
      <c r="DS91" s="232"/>
      <c r="DT91" s="230"/>
      <c r="DU91" s="210"/>
      <c r="DV91" s="267"/>
      <c r="DW91" s="267"/>
      <c r="DY91" s="267"/>
      <c r="DZ91" s="267"/>
      <c r="EA91" s="210"/>
      <c r="EB91" s="230"/>
      <c r="EC91" s="270"/>
      <c r="ED91" s="230"/>
      <c r="EE91" s="230"/>
      <c r="EF91" s="269"/>
      <c r="EG91" s="210"/>
      <c r="EH91" s="268"/>
      <c r="EI91" s="268"/>
      <c r="EJ91" s="230"/>
      <c r="EK91" s="268"/>
      <c r="EL91" s="268"/>
      <c r="EM91" s="232"/>
      <c r="EN91" s="230"/>
      <c r="EO91" s="210"/>
      <c r="EP91" s="267"/>
      <c r="EQ91" s="267"/>
      <c r="ES91" s="267"/>
      <c r="ET91" s="267"/>
      <c r="EU91" s="210"/>
      <c r="EV91" s="268"/>
      <c r="EW91" s="268"/>
      <c r="EX91" s="230"/>
      <c r="EY91" s="230"/>
      <c r="EZ91" s="269"/>
      <c r="FA91" s="210"/>
      <c r="FB91" s="268"/>
      <c r="FC91" s="268"/>
      <c r="FD91" s="230"/>
      <c r="FE91" s="268"/>
      <c r="FF91" s="268"/>
      <c r="FG91" s="232"/>
      <c r="FH91" s="230"/>
      <c r="FI91" s="210"/>
      <c r="FJ91" s="267"/>
      <c r="FK91" s="267"/>
      <c r="FM91" s="267"/>
      <c r="FN91" s="267"/>
      <c r="FO91" s="210"/>
      <c r="FP91" s="268"/>
      <c r="FQ91" s="268"/>
      <c r="FR91" s="230"/>
      <c r="FS91" s="230"/>
      <c r="FT91" s="269"/>
      <c r="FU91" s="210"/>
      <c r="FV91" s="268"/>
      <c r="FW91" s="268"/>
      <c r="FX91" s="230"/>
      <c r="FY91" s="268"/>
      <c r="FZ91" s="268"/>
      <c r="GA91" s="205"/>
      <c r="GI91" s="253"/>
      <c r="GN91" s="254"/>
      <c r="GU91" s="205"/>
      <c r="HC91" s="253"/>
      <c r="HH91" s="254"/>
      <c r="HO91" s="205"/>
      <c r="HW91" s="253"/>
      <c r="IB91" s="254"/>
      <c r="II91" s="205"/>
      <c r="IQ91" s="253"/>
      <c r="IV91" s="254"/>
    </row>
    <row r="92" spans="1:256" ht="13.5" customHeight="1" x14ac:dyDescent="0.2">
      <c r="A92" s="230"/>
      <c r="C92" s="232"/>
      <c r="D92" s="230"/>
      <c r="E92" s="210"/>
      <c r="F92" s="267"/>
      <c r="G92" s="268"/>
      <c r="I92" s="267"/>
      <c r="J92" s="268"/>
      <c r="K92" s="210"/>
      <c r="L92" s="268"/>
      <c r="M92" s="268"/>
      <c r="N92" s="230"/>
      <c r="O92" s="230"/>
      <c r="P92" s="269"/>
      <c r="Q92" s="210"/>
      <c r="R92" s="268"/>
      <c r="S92" s="268"/>
      <c r="T92" s="230"/>
      <c r="U92" s="268"/>
      <c r="V92" s="268"/>
      <c r="W92" s="232"/>
      <c r="X92" s="230"/>
      <c r="Y92" s="210"/>
      <c r="Z92" s="267"/>
      <c r="AA92" s="267"/>
      <c r="AC92" s="267"/>
      <c r="AD92" s="267"/>
      <c r="AE92" s="210"/>
      <c r="AF92" s="268"/>
      <c r="AG92" s="268"/>
      <c r="AH92" s="230"/>
      <c r="AI92" s="230"/>
      <c r="AJ92" s="269"/>
      <c r="AK92" s="210"/>
      <c r="AL92" s="230"/>
      <c r="AM92" s="268"/>
      <c r="AN92" s="230"/>
      <c r="AO92" s="268"/>
      <c r="AP92" s="268"/>
      <c r="AQ92" s="232"/>
      <c r="AR92" s="230"/>
      <c r="AS92" s="210"/>
      <c r="AT92" s="267"/>
      <c r="AU92" s="267"/>
      <c r="AW92" s="267"/>
      <c r="AX92" s="267"/>
      <c r="AY92" s="210"/>
      <c r="AZ92" s="268"/>
      <c r="BA92" s="268"/>
      <c r="BB92" s="230"/>
      <c r="BC92" s="230"/>
      <c r="BD92" s="269"/>
      <c r="BE92" s="210"/>
      <c r="BF92" s="268"/>
      <c r="BG92" s="268"/>
      <c r="BH92" s="230"/>
      <c r="BI92" s="268"/>
      <c r="BJ92" s="268"/>
      <c r="BK92" s="232"/>
      <c r="BL92" s="230"/>
      <c r="BM92" s="210"/>
      <c r="BN92" s="267"/>
      <c r="BO92" s="267"/>
      <c r="BQ92" s="267"/>
      <c r="BR92" s="267"/>
      <c r="BS92" s="210"/>
      <c r="BT92" s="268"/>
      <c r="BU92" s="268"/>
      <c r="BV92" s="230"/>
      <c r="BW92" s="230"/>
      <c r="BX92" s="269"/>
      <c r="BY92" s="210"/>
      <c r="BZ92" s="268"/>
      <c r="CA92" s="268"/>
      <c r="CB92" s="230"/>
      <c r="CC92" s="268"/>
      <c r="CD92" s="268"/>
      <c r="CE92" s="210"/>
      <c r="CF92" s="230"/>
      <c r="CG92" s="210"/>
      <c r="CH92" s="267"/>
      <c r="CI92" s="267"/>
      <c r="CK92" s="267"/>
      <c r="CL92" s="267"/>
      <c r="CM92" s="210"/>
      <c r="CN92" s="268"/>
      <c r="CO92" s="268"/>
      <c r="CP92" s="230"/>
      <c r="CQ92" s="230"/>
      <c r="CR92" s="269"/>
      <c r="CS92" s="210"/>
      <c r="CT92" s="268"/>
      <c r="CU92" s="268"/>
      <c r="CV92" s="230"/>
      <c r="CW92" s="268"/>
      <c r="CX92" s="268"/>
      <c r="CY92" s="232"/>
      <c r="CZ92" s="230"/>
      <c r="DA92" s="210"/>
      <c r="DB92" s="267"/>
      <c r="DC92" s="267"/>
      <c r="DE92" s="267"/>
      <c r="DF92" s="267"/>
      <c r="DG92" s="210"/>
      <c r="DH92" s="268"/>
      <c r="DI92" s="268"/>
      <c r="DJ92" s="230"/>
      <c r="DK92" s="230"/>
      <c r="DL92" s="269"/>
      <c r="DM92" s="210"/>
      <c r="DN92" s="268"/>
      <c r="DO92" s="268"/>
      <c r="DP92" s="230"/>
      <c r="DQ92" s="268"/>
      <c r="DR92" s="268"/>
      <c r="DS92" s="232"/>
      <c r="DT92" s="230"/>
      <c r="DU92" s="210"/>
      <c r="DV92" s="267"/>
      <c r="DW92" s="267"/>
      <c r="DY92" s="267"/>
      <c r="DZ92" s="267"/>
      <c r="EA92" s="210"/>
      <c r="EB92" s="230"/>
      <c r="EC92" s="270"/>
      <c r="ED92" s="230"/>
      <c r="EE92" s="230"/>
      <c r="EF92" s="269"/>
      <c r="EG92" s="210"/>
      <c r="EH92" s="268"/>
      <c r="EI92" s="268"/>
      <c r="EJ92" s="230"/>
      <c r="EK92" s="268"/>
      <c r="EL92" s="268"/>
      <c r="EM92" s="232"/>
      <c r="EN92" s="230"/>
      <c r="EO92" s="210"/>
      <c r="EP92" s="267"/>
      <c r="EQ92" s="267"/>
      <c r="ES92" s="267"/>
      <c r="ET92" s="267"/>
      <c r="EU92" s="210"/>
      <c r="EV92" s="268"/>
      <c r="EW92" s="268"/>
      <c r="EX92" s="230"/>
      <c r="EY92" s="230"/>
      <c r="EZ92" s="269"/>
      <c r="FA92" s="210"/>
      <c r="FB92" s="268"/>
      <c r="FC92" s="268"/>
      <c r="FD92" s="230"/>
      <c r="FE92" s="268"/>
      <c r="FF92" s="268"/>
      <c r="FG92" s="232"/>
      <c r="FH92" s="230"/>
      <c r="FI92" s="210"/>
      <c r="FJ92" s="267"/>
      <c r="FK92" s="267"/>
      <c r="FM92" s="267"/>
      <c r="FN92" s="267"/>
      <c r="FO92" s="210"/>
      <c r="FP92" s="268"/>
      <c r="FQ92" s="268"/>
      <c r="FR92" s="230"/>
      <c r="FS92" s="230"/>
      <c r="FT92" s="269"/>
      <c r="FU92" s="210"/>
      <c r="FV92" s="268"/>
      <c r="FW92" s="268"/>
      <c r="FX92" s="230"/>
      <c r="FY92" s="268"/>
      <c r="FZ92" s="268"/>
      <c r="GA92" s="205"/>
      <c r="GI92" s="253"/>
      <c r="GN92" s="254"/>
      <c r="GU92" s="205"/>
      <c r="HC92" s="253"/>
      <c r="HH92" s="254"/>
      <c r="HO92" s="205"/>
      <c r="HW92" s="253"/>
      <c r="IB92" s="254"/>
      <c r="II92" s="205"/>
      <c r="IQ92" s="253"/>
      <c r="IV92" s="254"/>
    </row>
    <row r="93" spans="1:256" ht="13.5" customHeight="1" x14ac:dyDescent="0.2">
      <c r="A93" s="230"/>
      <c r="C93" s="232"/>
      <c r="D93" s="230"/>
      <c r="E93" s="210"/>
      <c r="F93" s="267"/>
      <c r="G93" s="268"/>
      <c r="I93" s="267"/>
      <c r="J93" s="268"/>
      <c r="K93" s="210"/>
      <c r="L93" s="268"/>
      <c r="M93" s="268"/>
      <c r="N93" s="230"/>
      <c r="O93" s="230"/>
      <c r="P93" s="269"/>
      <c r="Q93" s="210"/>
      <c r="R93" s="268"/>
      <c r="S93" s="268"/>
      <c r="T93" s="230"/>
      <c r="U93" s="268"/>
      <c r="V93" s="268"/>
      <c r="W93" s="232"/>
      <c r="X93" s="230"/>
      <c r="Y93" s="210"/>
      <c r="Z93" s="267"/>
      <c r="AA93" s="267"/>
      <c r="AC93" s="267"/>
      <c r="AD93" s="267"/>
      <c r="AE93" s="210"/>
      <c r="AF93" s="268"/>
      <c r="AG93" s="268"/>
      <c r="AH93" s="230"/>
      <c r="AI93" s="230"/>
      <c r="AJ93" s="269"/>
      <c r="AK93" s="210"/>
      <c r="AL93" s="230"/>
      <c r="AM93" s="268"/>
      <c r="AN93" s="230"/>
      <c r="AO93" s="268"/>
      <c r="AP93" s="268"/>
      <c r="AQ93" s="232"/>
      <c r="AR93" s="230"/>
      <c r="AS93" s="210"/>
      <c r="AT93" s="267"/>
      <c r="AU93" s="267"/>
      <c r="AW93" s="267"/>
      <c r="AX93" s="267"/>
      <c r="AY93" s="210"/>
      <c r="AZ93" s="268"/>
      <c r="BA93" s="268"/>
      <c r="BB93" s="230"/>
      <c r="BC93" s="230"/>
      <c r="BD93" s="269"/>
      <c r="BE93" s="210"/>
      <c r="BF93" s="268"/>
      <c r="BG93" s="268"/>
      <c r="BH93" s="230"/>
      <c r="BI93" s="268"/>
      <c r="BJ93" s="268"/>
      <c r="BK93" s="232"/>
      <c r="BL93" s="230"/>
      <c r="BM93" s="210"/>
      <c r="BN93" s="267"/>
      <c r="BO93" s="267"/>
      <c r="BQ93" s="267"/>
      <c r="BR93" s="267"/>
      <c r="BS93" s="210"/>
      <c r="BT93" s="268"/>
      <c r="BU93" s="268"/>
      <c r="BV93" s="230"/>
      <c r="BW93" s="230"/>
      <c r="BX93" s="269"/>
      <c r="BY93" s="210"/>
      <c r="BZ93" s="268"/>
      <c r="CA93" s="268"/>
      <c r="CB93" s="230"/>
      <c r="CC93" s="268"/>
      <c r="CD93" s="268"/>
      <c r="CE93" s="210"/>
      <c r="CF93" s="230"/>
      <c r="CG93" s="210"/>
      <c r="CH93" s="267"/>
      <c r="CI93" s="267"/>
      <c r="CK93" s="267"/>
      <c r="CL93" s="267"/>
      <c r="CM93" s="210"/>
      <c r="CN93" s="268"/>
      <c r="CO93" s="268"/>
      <c r="CP93" s="230"/>
      <c r="CQ93" s="230"/>
      <c r="CR93" s="269"/>
      <c r="CS93" s="210"/>
      <c r="CT93" s="268"/>
      <c r="CU93" s="268"/>
      <c r="CV93" s="230"/>
      <c r="CW93" s="268"/>
      <c r="CX93" s="268"/>
      <c r="CY93" s="232"/>
      <c r="CZ93" s="230"/>
      <c r="DA93" s="210"/>
      <c r="DB93" s="267"/>
      <c r="DC93" s="267"/>
      <c r="DE93" s="267"/>
      <c r="DF93" s="267"/>
      <c r="DG93" s="210"/>
      <c r="DH93" s="268"/>
      <c r="DI93" s="268"/>
      <c r="DJ93" s="230"/>
      <c r="DK93" s="230"/>
      <c r="DL93" s="269"/>
      <c r="DM93" s="210"/>
      <c r="DN93" s="268"/>
      <c r="DO93" s="268"/>
      <c r="DP93" s="230"/>
      <c r="DQ93" s="268"/>
      <c r="DR93" s="268"/>
      <c r="DS93" s="232"/>
      <c r="DT93" s="230"/>
      <c r="DU93" s="210"/>
      <c r="DV93" s="267"/>
      <c r="DW93" s="267"/>
      <c r="DY93" s="267"/>
      <c r="DZ93" s="267"/>
      <c r="EA93" s="210"/>
      <c r="EB93" s="230"/>
      <c r="EC93" s="270"/>
      <c r="ED93" s="230"/>
      <c r="EE93" s="230"/>
      <c r="EF93" s="269"/>
      <c r="EG93" s="210"/>
      <c r="EH93" s="268"/>
      <c r="EI93" s="268"/>
      <c r="EJ93" s="230"/>
      <c r="EK93" s="268"/>
      <c r="EL93" s="268"/>
      <c r="EM93" s="232"/>
      <c r="EN93" s="230"/>
      <c r="EO93" s="210"/>
      <c r="EP93" s="267"/>
      <c r="EQ93" s="267"/>
      <c r="ES93" s="267"/>
      <c r="ET93" s="267"/>
      <c r="EU93" s="210"/>
      <c r="EV93" s="268"/>
      <c r="EW93" s="268"/>
      <c r="EX93" s="230"/>
      <c r="EY93" s="230"/>
      <c r="EZ93" s="269"/>
      <c r="FA93" s="210"/>
      <c r="FB93" s="268"/>
      <c r="FC93" s="268"/>
      <c r="FD93" s="230"/>
      <c r="FE93" s="268"/>
      <c r="FF93" s="268"/>
      <c r="FG93" s="232"/>
      <c r="FH93" s="230"/>
      <c r="FI93" s="210"/>
      <c r="FJ93" s="267"/>
      <c r="FK93" s="267"/>
      <c r="FM93" s="267"/>
      <c r="FN93" s="267"/>
      <c r="FO93" s="210"/>
      <c r="FP93" s="268"/>
      <c r="FQ93" s="268"/>
      <c r="FR93" s="230"/>
      <c r="FS93" s="230"/>
      <c r="FT93" s="269"/>
      <c r="FU93" s="210"/>
      <c r="FV93" s="268"/>
      <c r="FW93" s="268"/>
      <c r="FX93" s="230"/>
      <c r="FY93" s="268"/>
      <c r="FZ93" s="268"/>
      <c r="GA93" s="205"/>
      <c r="GI93" s="253"/>
      <c r="GN93" s="254"/>
      <c r="GU93" s="205"/>
      <c r="HC93" s="253"/>
      <c r="HH93" s="254"/>
      <c r="HO93" s="205"/>
      <c r="HW93" s="253"/>
      <c r="IB93" s="254"/>
      <c r="II93" s="205"/>
      <c r="IQ93" s="253"/>
      <c r="IV93" s="254"/>
    </row>
    <row r="94" spans="1:256" ht="13.5" customHeight="1" x14ac:dyDescent="0.2">
      <c r="A94" s="230"/>
      <c r="C94" s="232"/>
      <c r="D94" s="230"/>
      <c r="E94" s="210"/>
      <c r="F94" s="267"/>
      <c r="G94" s="268"/>
      <c r="I94" s="267"/>
      <c r="J94" s="268"/>
      <c r="K94" s="210"/>
      <c r="L94" s="268"/>
      <c r="M94" s="268"/>
      <c r="N94" s="230"/>
      <c r="O94" s="230"/>
      <c r="P94" s="269"/>
      <c r="Q94" s="210"/>
      <c r="R94" s="268"/>
      <c r="S94" s="268"/>
      <c r="T94" s="230"/>
      <c r="U94" s="268"/>
      <c r="V94" s="268"/>
      <c r="W94" s="232"/>
      <c r="X94" s="230"/>
      <c r="Y94" s="210"/>
      <c r="Z94" s="267"/>
      <c r="AA94" s="267"/>
      <c r="AC94" s="267"/>
      <c r="AD94" s="267"/>
      <c r="AE94" s="210"/>
      <c r="AF94" s="268"/>
      <c r="AG94" s="268"/>
      <c r="AH94" s="230"/>
      <c r="AI94" s="230"/>
      <c r="AJ94" s="269"/>
      <c r="AK94" s="210"/>
      <c r="AL94" s="230"/>
      <c r="AM94" s="268"/>
      <c r="AN94" s="230"/>
      <c r="AO94" s="268"/>
      <c r="AP94" s="268"/>
      <c r="AQ94" s="232"/>
      <c r="AR94" s="230"/>
      <c r="AS94" s="210"/>
      <c r="AT94" s="267"/>
      <c r="AU94" s="267"/>
      <c r="AW94" s="267"/>
      <c r="AX94" s="267"/>
      <c r="AY94" s="210"/>
      <c r="AZ94" s="268"/>
      <c r="BA94" s="268"/>
      <c r="BB94" s="230"/>
      <c r="BC94" s="230"/>
      <c r="BD94" s="269"/>
      <c r="BE94" s="210"/>
      <c r="BF94" s="268"/>
      <c r="BG94" s="268"/>
      <c r="BH94" s="230"/>
      <c r="BI94" s="268"/>
      <c r="BJ94" s="268"/>
      <c r="BK94" s="232"/>
      <c r="BL94" s="230"/>
      <c r="BM94" s="210"/>
      <c r="BN94" s="267"/>
      <c r="BO94" s="267"/>
      <c r="BQ94" s="267"/>
      <c r="BR94" s="267"/>
      <c r="BS94" s="210"/>
      <c r="BT94" s="268"/>
      <c r="BU94" s="268"/>
      <c r="BV94" s="230"/>
      <c r="BW94" s="230"/>
      <c r="BX94" s="269"/>
      <c r="BY94" s="210"/>
      <c r="BZ94" s="268"/>
      <c r="CA94" s="268"/>
      <c r="CB94" s="230"/>
      <c r="CC94" s="268"/>
      <c r="CD94" s="268"/>
      <c r="CE94" s="210"/>
      <c r="CF94" s="230"/>
      <c r="CG94" s="210"/>
      <c r="CH94" s="267"/>
      <c r="CI94" s="267"/>
      <c r="CK94" s="267"/>
      <c r="CL94" s="267"/>
      <c r="CM94" s="210"/>
      <c r="CN94" s="268"/>
      <c r="CO94" s="268"/>
      <c r="CP94" s="230"/>
      <c r="CQ94" s="230"/>
      <c r="CR94" s="269"/>
      <c r="CS94" s="210"/>
      <c r="CT94" s="268"/>
      <c r="CU94" s="268"/>
      <c r="CV94" s="230"/>
      <c r="CW94" s="268"/>
      <c r="CX94" s="268"/>
      <c r="CY94" s="232"/>
      <c r="CZ94" s="230"/>
      <c r="DA94" s="210"/>
      <c r="DB94" s="267"/>
      <c r="DC94" s="267"/>
      <c r="DE94" s="267"/>
      <c r="DF94" s="267"/>
      <c r="DG94" s="210"/>
      <c r="DH94" s="268"/>
      <c r="DI94" s="268"/>
      <c r="DJ94" s="230"/>
      <c r="DK94" s="230"/>
      <c r="DL94" s="269"/>
      <c r="DM94" s="210"/>
      <c r="DN94" s="268"/>
      <c r="DO94" s="268"/>
      <c r="DP94" s="230"/>
      <c r="DQ94" s="268"/>
      <c r="DR94" s="268"/>
      <c r="DS94" s="232"/>
      <c r="DT94" s="230"/>
      <c r="DU94" s="210"/>
      <c r="DV94" s="267"/>
      <c r="DW94" s="267"/>
      <c r="DY94" s="267"/>
      <c r="DZ94" s="267"/>
      <c r="EA94" s="210"/>
      <c r="EB94" s="230"/>
      <c r="EC94" s="270"/>
      <c r="ED94" s="230"/>
      <c r="EE94" s="230"/>
      <c r="EF94" s="269"/>
      <c r="EG94" s="210"/>
      <c r="EH94" s="268"/>
      <c r="EI94" s="268"/>
      <c r="EJ94" s="230"/>
      <c r="EK94" s="268"/>
      <c r="EL94" s="268"/>
      <c r="EM94" s="232"/>
      <c r="EN94" s="230"/>
      <c r="EO94" s="210"/>
      <c r="EP94" s="267"/>
      <c r="EQ94" s="267"/>
      <c r="ES94" s="267"/>
      <c r="ET94" s="267"/>
      <c r="EU94" s="210"/>
      <c r="EV94" s="268"/>
      <c r="EW94" s="268"/>
      <c r="EX94" s="230"/>
      <c r="EY94" s="230"/>
      <c r="EZ94" s="269"/>
      <c r="FA94" s="210"/>
      <c r="FB94" s="268"/>
      <c r="FC94" s="268"/>
      <c r="FD94" s="230"/>
      <c r="FE94" s="268"/>
      <c r="FF94" s="268"/>
      <c r="FG94" s="232"/>
      <c r="FH94" s="230"/>
      <c r="FI94" s="210"/>
      <c r="FJ94" s="267"/>
      <c r="FK94" s="267"/>
      <c r="FM94" s="267"/>
      <c r="FN94" s="267"/>
      <c r="FO94" s="210"/>
      <c r="FP94" s="268"/>
      <c r="FQ94" s="268"/>
      <c r="FR94" s="230"/>
      <c r="FS94" s="230"/>
      <c r="FT94" s="269"/>
      <c r="FU94" s="210"/>
      <c r="FV94" s="268"/>
      <c r="FW94" s="268"/>
      <c r="FX94" s="230"/>
      <c r="FY94" s="268"/>
      <c r="FZ94" s="268"/>
      <c r="GA94" s="205"/>
      <c r="GI94" s="253"/>
      <c r="GN94" s="254"/>
      <c r="GU94" s="205"/>
      <c r="HC94" s="253"/>
      <c r="HH94" s="254"/>
      <c r="HO94" s="205"/>
      <c r="HW94" s="253"/>
      <c r="IB94" s="254"/>
      <c r="II94" s="205"/>
      <c r="IQ94" s="253"/>
      <c r="IV94" s="254"/>
    </row>
    <row r="95" spans="1:256" ht="13.5" customHeight="1" x14ac:dyDescent="0.2">
      <c r="A95" s="230"/>
      <c r="C95" s="232"/>
      <c r="D95" s="230"/>
      <c r="E95" s="210"/>
      <c r="F95" s="267"/>
      <c r="G95" s="268"/>
      <c r="I95" s="267"/>
      <c r="J95" s="268"/>
      <c r="K95" s="210"/>
      <c r="L95" s="268"/>
      <c r="M95" s="268"/>
      <c r="N95" s="230"/>
      <c r="O95" s="230"/>
      <c r="P95" s="269"/>
      <c r="Q95" s="210"/>
      <c r="R95" s="268"/>
      <c r="S95" s="268"/>
      <c r="T95" s="230"/>
      <c r="U95" s="268"/>
      <c r="V95" s="268"/>
      <c r="W95" s="232"/>
      <c r="X95" s="230"/>
      <c r="Y95" s="210"/>
      <c r="Z95" s="267"/>
      <c r="AA95" s="267"/>
      <c r="AC95" s="267"/>
      <c r="AD95" s="267"/>
      <c r="AE95" s="210"/>
      <c r="AF95" s="268"/>
      <c r="AG95" s="268"/>
      <c r="AH95" s="230"/>
      <c r="AI95" s="230"/>
      <c r="AJ95" s="269"/>
      <c r="AK95" s="210"/>
      <c r="AL95" s="230"/>
      <c r="AM95" s="268"/>
      <c r="AN95" s="230"/>
      <c r="AO95" s="268"/>
      <c r="AP95" s="268"/>
      <c r="AQ95" s="232"/>
      <c r="AR95" s="230"/>
      <c r="AS95" s="210"/>
      <c r="AT95" s="267"/>
      <c r="AU95" s="267"/>
      <c r="AW95" s="267"/>
      <c r="AX95" s="267"/>
      <c r="AY95" s="210"/>
      <c r="AZ95" s="268"/>
      <c r="BA95" s="268"/>
      <c r="BB95" s="230"/>
      <c r="BC95" s="230"/>
      <c r="BD95" s="269"/>
      <c r="BE95" s="210"/>
      <c r="BF95" s="268"/>
      <c r="BG95" s="268"/>
      <c r="BH95" s="230"/>
      <c r="BI95" s="268"/>
      <c r="BJ95" s="268"/>
      <c r="BK95" s="232"/>
      <c r="BL95" s="230"/>
      <c r="BM95" s="210"/>
      <c r="BN95" s="267"/>
      <c r="BO95" s="267"/>
      <c r="BQ95" s="267"/>
      <c r="BR95" s="267"/>
      <c r="BS95" s="210"/>
      <c r="BT95" s="268"/>
      <c r="BU95" s="268"/>
      <c r="BV95" s="230"/>
      <c r="BW95" s="230"/>
      <c r="BX95" s="269"/>
      <c r="BY95" s="210"/>
      <c r="BZ95" s="268"/>
      <c r="CA95" s="268"/>
      <c r="CB95" s="230"/>
      <c r="CC95" s="268"/>
      <c r="CD95" s="268"/>
      <c r="CE95" s="210"/>
      <c r="CF95" s="230"/>
      <c r="CG95" s="210"/>
      <c r="CH95" s="267"/>
      <c r="CI95" s="267"/>
      <c r="CK95" s="267"/>
      <c r="CL95" s="267"/>
      <c r="CM95" s="210"/>
      <c r="CN95" s="268"/>
      <c r="CO95" s="268"/>
      <c r="CP95" s="230"/>
      <c r="CQ95" s="230"/>
      <c r="CR95" s="269"/>
      <c r="CS95" s="210"/>
      <c r="CT95" s="268"/>
      <c r="CU95" s="268"/>
      <c r="CV95" s="230"/>
      <c r="CW95" s="268"/>
      <c r="CX95" s="268"/>
      <c r="CY95" s="232"/>
      <c r="CZ95" s="230"/>
      <c r="DA95" s="210"/>
      <c r="DB95" s="267"/>
      <c r="DC95" s="267"/>
      <c r="DE95" s="267"/>
      <c r="DF95" s="267"/>
      <c r="DG95" s="210"/>
      <c r="DH95" s="268"/>
      <c r="DI95" s="268"/>
      <c r="DJ95" s="230"/>
      <c r="DK95" s="230"/>
      <c r="DL95" s="269"/>
      <c r="DM95" s="210"/>
      <c r="DN95" s="268"/>
      <c r="DO95" s="268"/>
      <c r="DP95" s="230"/>
      <c r="DQ95" s="268"/>
      <c r="DR95" s="268"/>
      <c r="DS95" s="232"/>
      <c r="DT95" s="230"/>
      <c r="DU95" s="210"/>
      <c r="DV95" s="267"/>
      <c r="DW95" s="267"/>
      <c r="DY95" s="267"/>
      <c r="DZ95" s="267"/>
      <c r="EA95" s="210"/>
      <c r="EB95" s="230"/>
      <c r="EC95" s="270"/>
      <c r="ED95" s="230"/>
      <c r="EE95" s="230"/>
      <c r="EF95" s="269"/>
      <c r="EG95" s="210"/>
      <c r="EH95" s="268"/>
      <c r="EI95" s="268"/>
      <c r="EJ95" s="230"/>
      <c r="EK95" s="268"/>
      <c r="EL95" s="268"/>
      <c r="EM95" s="232"/>
      <c r="EN95" s="230"/>
      <c r="EO95" s="210"/>
      <c r="EP95" s="267"/>
      <c r="EQ95" s="267"/>
      <c r="ES95" s="267"/>
      <c r="ET95" s="267"/>
      <c r="EU95" s="210"/>
      <c r="EV95" s="268"/>
      <c r="EW95" s="268"/>
      <c r="EX95" s="230"/>
      <c r="EY95" s="230"/>
      <c r="EZ95" s="269"/>
      <c r="FA95" s="210"/>
      <c r="FB95" s="268"/>
      <c r="FC95" s="268"/>
      <c r="FD95" s="230"/>
      <c r="FE95" s="268"/>
      <c r="FF95" s="268"/>
      <c r="FG95" s="232"/>
      <c r="FH95" s="230"/>
      <c r="FI95" s="210"/>
      <c r="FJ95" s="267"/>
      <c r="FK95" s="267"/>
      <c r="FM95" s="267"/>
      <c r="FN95" s="267"/>
      <c r="FO95" s="210"/>
      <c r="FP95" s="268"/>
      <c r="FQ95" s="268"/>
      <c r="FR95" s="230"/>
      <c r="FS95" s="230"/>
      <c r="FT95" s="269"/>
      <c r="FU95" s="210"/>
      <c r="FV95" s="268"/>
      <c r="FW95" s="268"/>
      <c r="FX95" s="230"/>
      <c r="FY95" s="268"/>
      <c r="FZ95" s="268"/>
      <c r="GA95" s="205"/>
      <c r="GI95" s="253"/>
      <c r="GN95" s="254"/>
      <c r="GU95" s="205"/>
      <c r="HC95" s="253"/>
      <c r="HH95" s="254"/>
      <c r="HO95" s="205"/>
      <c r="HW95" s="253"/>
      <c r="IB95" s="254"/>
      <c r="II95" s="205"/>
      <c r="IQ95" s="253"/>
      <c r="IV95" s="254"/>
    </row>
    <row r="96" spans="1:256" ht="13.5" customHeight="1" x14ac:dyDescent="0.2">
      <c r="A96" s="230"/>
      <c r="C96" s="232"/>
      <c r="D96" s="230"/>
      <c r="E96" s="210"/>
      <c r="F96" s="267"/>
      <c r="G96" s="268"/>
      <c r="I96" s="267"/>
      <c r="J96" s="268"/>
      <c r="K96" s="210"/>
      <c r="L96" s="268"/>
      <c r="M96" s="268"/>
      <c r="N96" s="230"/>
      <c r="O96" s="230"/>
      <c r="P96" s="269"/>
      <c r="Q96" s="210"/>
      <c r="R96" s="268"/>
      <c r="S96" s="268"/>
      <c r="T96" s="230"/>
      <c r="U96" s="268"/>
      <c r="V96" s="268"/>
      <c r="W96" s="232"/>
      <c r="X96" s="230"/>
      <c r="Y96" s="210"/>
      <c r="Z96" s="267"/>
      <c r="AA96" s="267"/>
      <c r="AC96" s="267"/>
      <c r="AD96" s="267"/>
      <c r="AE96" s="210"/>
      <c r="AF96" s="268"/>
      <c r="AG96" s="268"/>
      <c r="AH96" s="230"/>
      <c r="AI96" s="230"/>
      <c r="AJ96" s="269"/>
      <c r="AK96" s="210"/>
      <c r="AL96" s="230"/>
      <c r="AM96" s="268"/>
      <c r="AN96" s="230"/>
      <c r="AO96" s="268"/>
      <c r="AP96" s="268"/>
      <c r="AQ96" s="232"/>
      <c r="AR96" s="230"/>
      <c r="AS96" s="210"/>
      <c r="AT96" s="267"/>
      <c r="AU96" s="267"/>
      <c r="AW96" s="267"/>
      <c r="AX96" s="267"/>
      <c r="AY96" s="210"/>
      <c r="AZ96" s="268"/>
      <c r="BA96" s="268"/>
      <c r="BB96" s="230"/>
      <c r="BC96" s="230"/>
      <c r="BD96" s="269"/>
      <c r="BE96" s="210"/>
      <c r="BF96" s="268"/>
      <c r="BG96" s="268"/>
      <c r="BH96" s="230"/>
      <c r="BI96" s="268"/>
      <c r="BJ96" s="268"/>
      <c r="BK96" s="232"/>
      <c r="BL96" s="230"/>
      <c r="BM96" s="210"/>
      <c r="BN96" s="267"/>
      <c r="BO96" s="267"/>
      <c r="BQ96" s="267"/>
      <c r="BR96" s="267"/>
      <c r="BS96" s="210"/>
      <c r="BT96" s="268"/>
      <c r="BU96" s="268"/>
      <c r="BV96" s="230"/>
      <c r="BW96" s="230"/>
      <c r="BX96" s="269"/>
      <c r="BY96" s="210"/>
      <c r="BZ96" s="268"/>
      <c r="CA96" s="268"/>
      <c r="CB96" s="230"/>
      <c r="CC96" s="268"/>
      <c r="CD96" s="268"/>
      <c r="CE96" s="210"/>
      <c r="CF96" s="230"/>
      <c r="CG96" s="210"/>
      <c r="CH96" s="267"/>
      <c r="CI96" s="267"/>
      <c r="CK96" s="267"/>
      <c r="CL96" s="267"/>
      <c r="CM96" s="210"/>
      <c r="CN96" s="268"/>
      <c r="CO96" s="268"/>
      <c r="CP96" s="230"/>
      <c r="CQ96" s="230"/>
      <c r="CR96" s="269"/>
      <c r="CS96" s="210"/>
      <c r="CT96" s="268"/>
      <c r="CU96" s="268"/>
      <c r="CV96" s="230"/>
      <c r="CW96" s="268"/>
      <c r="CX96" s="268"/>
      <c r="CY96" s="232"/>
      <c r="CZ96" s="230"/>
      <c r="DA96" s="210"/>
      <c r="DB96" s="267"/>
      <c r="DC96" s="267"/>
      <c r="DE96" s="267"/>
      <c r="DF96" s="267"/>
      <c r="DG96" s="210"/>
      <c r="DH96" s="268"/>
      <c r="DI96" s="268"/>
      <c r="DJ96" s="230"/>
      <c r="DK96" s="230"/>
      <c r="DL96" s="269"/>
      <c r="DM96" s="210"/>
      <c r="DN96" s="268"/>
      <c r="DO96" s="268"/>
      <c r="DP96" s="230"/>
      <c r="DQ96" s="268"/>
      <c r="DR96" s="268"/>
      <c r="DS96" s="232"/>
      <c r="DT96" s="230"/>
      <c r="DU96" s="210"/>
      <c r="DV96" s="267"/>
      <c r="DW96" s="267"/>
      <c r="DY96" s="267"/>
      <c r="DZ96" s="267"/>
      <c r="EA96" s="210"/>
      <c r="EB96" s="230"/>
      <c r="EC96" s="270"/>
      <c r="ED96" s="230"/>
      <c r="EE96" s="230"/>
      <c r="EF96" s="269"/>
      <c r="EG96" s="210"/>
      <c r="EH96" s="268"/>
      <c r="EI96" s="268"/>
      <c r="EJ96" s="230"/>
      <c r="EK96" s="268"/>
      <c r="EL96" s="268"/>
      <c r="EM96" s="232"/>
      <c r="EN96" s="230"/>
      <c r="EO96" s="210"/>
      <c r="EP96" s="267"/>
      <c r="EQ96" s="267"/>
      <c r="ES96" s="267"/>
      <c r="ET96" s="267"/>
      <c r="EU96" s="210"/>
      <c r="EV96" s="268"/>
      <c r="EW96" s="268"/>
      <c r="EX96" s="230"/>
      <c r="EY96" s="230"/>
      <c r="EZ96" s="269"/>
      <c r="FA96" s="210"/>
      <c r="FB96" s="268"/>
      <c r="FC96" s="268"/>
      <c r="FD96" s="230"/>
      <c r="FE96" s="268"/>
      <c r="FF96" s="268"/>
      <c r="FG96" s="232"/>
      <c r="FH96" s="230"/>
      <c r="FI96" s="210"/>
      <c r="FJ96" s="267"/>
      <c r="FK96" s="267"/>
      <c r="FM96" s="267"/>
      <c r="FN96" s="267"/>
      <c r="FO96" s="210"/>
      <c r="FP96" s="268"/>
      <c r="FQ96" s="268"/>
      <c r="FR96" s="230"/>
      <c r="FS96" s="230"/>
      <c r="FT96" s="269"/>
      <c r="FU96" s="210"/>
      <c r="FV96" s="268"/>
      <c r="FW96" s="268"/>
      <c r="FX96" s="230"/>
      <c r="FY96" s="268"/>
      <c r="FZ96" s="268"/>
      <c r="GA96" s="205"/>
      <c r="GI96" s="253"/>
      <c r="GN96" s="254"/>
      <c r="GU96" s="205"/>
      <c r="HC96" s="253"/>
      <c r="HH96" s="254"/>
      <c r="HO96" s="205"/>
      <c r="HW96" s="253"/>
      <c r="IB96" s="254"/>
      <c r="II96" s="205"/>
      <c r="IQ96" s="253"/>
      <c r="IV96" s="254"/>
    </row>
    <row r="97" spans="1:256" ht="13.5" customHeight="1" x14ac:dyDescent="0.2">
      <c r="A97" s="230"/>
      <c r="C97" s="232"/>
      <c r="D97" s="230"/>
      <c r="E97" s="210"/>
      <c r="F97" s="267"/>
      <c r="G97" s="268"/>
      <c r="I97" s="267"/>
      <c r="J97" s="268"/>
      <c r="K97" s="210"/>
      <c r="L97" s="268"/>
      <c r="M97" s="268"/>
      <c r="N97" s="230"/>
      <c r="O97" s="230"/>
      <c r="P97" s="269"/>
      <c r="Q97" s="210"/>
      <c r="R97" s="268"/>
      <c r="S97" s="268"/>
      <c r="T97" s="230"/>
      <c r="U97" s="268"/>
      <c r="V97" s="268"/>
      <c r="W97" s="232"/>
      <c r="X97" s="230"/>
      <c r="Y97" s="210"/>
      <c r="Z97" s="267"/>
      <c r="AA97" s="267"/>
      <c r="AC97" s="267"/>
      <c r="AD97" s="267"/>
      <c r="AE97" s="210"/>
      <c r="AF97" s="268"/>
      <c r="AG97" s="268"/>
      <c r="AH97" s="230"/>
      <c r="AI97" s="230"/>
      <c r="AJ97" s="269"/>
      <c r="AK97" s="210"/>
      <c r="AL97" s="230"/>
      <c r="AM97" s="268"/>
      <c r="AN97" s="230"/>
      <c r="AO97" s="268"/>
      <c r="AP97" s="268"/>
      <c r="AQ97" s="232"/>
      <c r="AR97" s="230"/>
      <c r="AS97" s="210"/>
      <c r="AT97" s="267"/>
      <c r="AU97" s="267"/>
      <c r="AW97" s="267"/>
      <c r="AX97" s="267"/>
      <c r="AY97" s="210"/>
      <c r="AZ97" s="268"/>
      <c r="BA97" s="268"/>
      <c r="BB97" s="230"/>
      <c r="BC97" s="230"/>
      <c r="BD97" s="269"/>
      <c r="BE97" s="210"/>
      <c r="BF97" s="268"/>
      <c r="BG97" s="268"/>
      <c r="BH97" s="230"/>
      <c r="BI97" s="268"/>
      <c r="BJ97" s="268"/>
      <c r="BK97" s="232"/>
      <c r="BL97" s="230"/>
      <c r="BM97" s="210"/>
      <c r="BN97" s="267"/>
      <c r="BO97" s="267"/>
      <c r="BQ97" s="267"/>
      <c r="BR97" s="267"/>
      <c r="BS97" s="210"/>
      <c r="BT97" s="268"/>
      <c r="BU97" s="268"/>
      <c r="BV97" s="230"/>
      <c r="BW97" s="230"/>
      <c r="BX97" s="269"/>
      <c r="BY97" s="210"/>
      <c r="BZ97" s="268"/>
      <c r="CA97" s="268"/>
      <c r="CB97" s="230"/>
      <c r="CC97" s="268"/>
      <c r="CD97" s="268"/>
      <c r="CE97" s="210"/>
      <c r="CF97" s="230"/>
      <c r="CG97" s="210"/>
      <c r="CH97" s="267"/>
      <c r="CI97" s="267"/>
      <c r="CK97" s="267"/>
      <c r="CL97" s="267"/>
      <c r="CM97" s="210"/>
      <c r="CN97" s="268"/>
      <c r="CO97" s="268"/>
      <c r="CP97" s="230"/>
      <c r="CQ97" s="230"/>
      <c r="CR97" s="269"/>
      <c r="CS97" s="210"/>
      <c r="CT97" s="268"/>
      <c r="CU97" s="268"/>
      <c r="CV97" s="230"/>
      <c r="CW97" s="268"/>
      <c r="CX97" s="268"/>
      <c r="CY97" s="232"/>
      <c r="CZ97" s="230"/>
      <c r="DA97" s="210"/>
      <c r="DB97" s="267"/>
      <c r="DC97" s="267"/>
      <c r="DE97" s="267"/>
      <c r="DF97" s="267"/>
      <c r="DG97" s="210"/>
      <c r="DH97" s="268"/>
      <c r="DI97" s="268"/>
      <c r="DJ97" s="230"/>
      <c r="DK97" s="230"/>
      <c r="DL97" s="269"/>
      <c r="DM97" s="210"/>
      <c r="DN97" s="268"/>
      <c r="DO97" s="268"/>
      <c r="DP97" s="230"/>
      <c r="DQ97" s="268"/>
      <c r="DR97" s="268"/>
      <c r="DS97" s="232"/>
      <c r="DT97" s="230"/>
      <c r="DU97" s="210"/>
      <c r="DV97" s="267"/>
      <c r="DW97" s="267"/>
      <c r="DY97" s="267"/>
      <c r="DZ97" s="267"/>
      <c r="EA97" s="210"/>
      <c r="EB97" s="230"/>
      <c r="EC97" s="270"/>
      <c r="ED97" s="230"/>
      <c r="EE97" s="230"/>
      <c r="EF97" s="269"/>
      <c r="EG97" s="210"/>
      <c r="EH97" s="268"/>
      <c r="EI97" s="268"/>
      <c r="EJ97" s="230"/>
      <c r="EK97" s="268"/>
      <c r="EL97" s="268"/>
      <c r="EM97" s="232"/>
      <c r="EN97" s="230"/>
      <c r="EO97" s="210"/>
      <c r="EP97" s="267"/>
      <c r="EQ97" s="267"/>
      <c r="ES97" s="267"/>
      <c r="ET97" s="267"/>
      <c r="EU97" s="210"/>
      <c r="EV97" s="268"/>
      <c r="EW97" s="268"/>
      <c r="EX97" s="230"/>
      <c r="EY97" s="230"/>
      <c r="EZ97" s="269"/>
      <c r="FA97" s="210"/>
      <c r="FB97" s="268"/>
      <c r="FC97" s="268"/>
      <c r="FD97" s="230"/>
      <c r="FE97" s="268"/>
      <c r="FF97" s="268"/>
      <c r="FG97" s="232"/>
      <c r="FH97" s="230"/>
      <c r="FI97" s="210"/>
      <c r="FJ97" s="267"/>
      <c r="FK97" s="267"/>
      <c r="FM97" s="267"/>
      <c r="FN97" s="267"/>
      <c r="FO97" s="210"/>
      <c r="FP97" s="268"/>
      <c r="FQ97" s="268"/>
      <c r="FR97" s="230"/>
      <c r="FS97" s="230"/>
      <c r="FT97" s="269"/>
      <c r="FU97" s="210"/>
      <c r="FV97" s="268"/>
      <c r="FW97" s="268"/>
      <c r="FX97" s="230"/>
      <c r="FY97" s="268"/>
      <c r="FZ97" s="268"/>
      <c r="GA97" s="205"/>
      <c r="GI97" s="253"/>
      <c r="GN97" s="254"/>
      <c r="GU97" s="205"/>
      <c r="HC97" s="253"/>
      <c r="HH97" s="254"/>
      <c r="HO97" s="205"/>
      <c r="HW97" s="253"/>
      <c r="IB97" s="254"/>
      <c r="II97" s="205"/>
      <c r="IQ97" s="253"/>
      <c r="IV97" s="254"/>
    </row>
    <row r="98" spans="1:256" ht="13.5" customHeight="1" x14ac:dyDescent="0.2">
      <c r="A98" s="230"/>
      <c r="C98" s="232"/>
      <c r="D98" s="230"/>
      <c r="E98" s="210"/>
      <c r="F98" s="267"/>
      <c r="G98" s="268"/>
      <c r="I98" s="267"/>
      <c r="J98" s="268"/>
      <c r="K98" s="210"/>
      <c r="L98" s="268"/>
      <c r="M98" s="268"/>
      <c r="N98" s="230"/>
      <c r="O98" s="230"/>
      <c r="P98" s="269"/>
      <c r="Q98" s="210"/>
      <c r="R98" s="268"/>
      <c r="S98" s="268"/>
      <c r="T98" s="230"/>
      <c r="U98" s="268"/>
      <c r="V98" s="268"/>
      <c r="W98" s="232"/>
      <c r="X98" s="230"/>
      <c r="Y98" s="210"/>
      <c r="Z98" s="267"/>
      <c r="AA98" s="267"/>
      <c r="AC98" s="267"/>
      <c r="AD98" s="267"/>
      <c r="AE98" s="210"/>
      <c r="AF98" s="268"/>
      <c r="AG98" s="268"/>
      <c r="AH98" s="230"/>
      <c r="AI98" s="230"/>
      <c r="AJ98" s="269"/>
      <c r="AK98" s="210"/>
      <c r="AL98" s="230"/>
      <c r="AM98" s="268"/>
      <c r="AN98" s="230"/>
      <c r="AO98" s="268"/>
      <c r="AP98" s="268"/>
      <c r="AQ98" s="232"/>
      <c r="AR98" s="230"/>
      <c r="AS98" s="210"/>
      <c r="AT98" s="267"/>
      <c r="AU98" s="267"/>
      <c r="AW98" s="267"/>
      <c r="AX98" s="267"/>
      <c r="AY98" s="210"/>
      <c r="AZ98" s="268"/>
      <c r="BA98" s="268"/>
      <c r="BB98" s="230"/>
      <c r="BC98" s="230"/>
      <c r="BD98" s="269"/>
      <c r="BE98" s="210"/>
      <c r="BF98" s="268"/>
      <c r="BG98" s="268"/>
      <c r="BH98" s="230"/>
      <c r="BI98" s="268"/>
      <c r="BJ98" s="268"/>
      <c r="BK98" s="232"/>
      <c r="BL98" s="230"/>
      <c r="BM98" s="210"/>
      <c r="BN98" s="267"/>
      <c r="BO98" s="267"/>
      <c r="BQ98" s="267"/>
      <c r="BR98" s="267"/>
      <c r="BS98" s="210"/>
      <c r="BT98" s="268"/>
      <c r="BU98" s="268"/>
      <c r="BV98" s="230"/>
      <c r="BW98" s="230"/>
      <c r="BX98" s="269"/>
      <c r="BY98" s="210"/>
      <c r="BZ98" s="268"/>
      <c r="CA98" s="268"/>
      <c r="CB98" s="230"/>
      <c r="CC98" s="268"/>
      <c r="CD98" s="268"/>
      <c r="CE98" s="210"/>
      <c r="CF98" s="230"/>
      <c r="CG98" s="210"/>
      <c r="CH98" s="267"/>
      <c r="CI98" s="267"/>
      <c r="CK98" s="267"/>
      <c r="CL98" s="267"/>
      <c r="CM98" s="210"/>
      <c r="CN98" s="268"/>
      <c r="CO98" s="268"/>
      <c r="CP98" s="230"/>
      <c r="CQ98" s="230"/>
      <c r="CR98" s="269"/>
      <c r="CS98" s="210"/>
      <c r="CT98" s="268"/>
      <c r="CU98" s="268"/>
      <c r="CV98" s="230"/>
      <c r="CW98" s="268"/>
      <c r="CX98" s="268"/>
      <c r="CY98" s="232"/>
      <c r="CZ98" s="230"/>
      <c r="DA98" s="210"/>
      <c r="DB98" s="267"/>
      <c r="DC98" s="267"/>
      <c r="DE98" s="267"/>
      <c r="DF98" s="267"/>
      <c r="DG98" s="210"/>
      <c r="DH98" s="268"/>
      <c r="DI98" s="268"/>
      <c r="DJ98" s="230"/>
      <c r="DK98" s="230"/>
      <c r="DL98" s="269"/>
      <c r="DM98" s="210"/>
      <c r="DN98" s="268"/>
      <c r="DO98" s="268"/>
      <c r="DP98" s="230"/>
      <c r="DQ98" s="268"/>
      <c r="DR98" s="268"/>
      <c r="DS98" s="232"/>
      <c r="DT98" s="230"/>
      <c r="DU98" s="210"/>
      <c r="DV98" s="267"/>
      <c r="DW98" s="267"/>
      <c r="DY98" s="267"/>
      <c r="DZ98" s="267"/>
      <c r="EA98" s="210"/>
      <c r="EB98" s="230"/>
      <c r="EC98" s="270"/>
      <c r="ED98" s="230"/>
      <c r="EE98" s="230"/>
      <c r="EF98" s="269"/>
      <c r="EG98" s="210"/>
      <c r="EH98" s="268"/>
      <c r="EI98" s="268"/>
      <c r="EJ98" s="230"/>
      <c r="EK98" s="268"/>
      <c r="EL98" s="268"/>
      <c r="EM98" s="232"/>
      <c r="EN98" s="230"/>
      <c r="EO98" s="210"/>
      <c r="EP98" s="267"/>
      <c r="EQ98" s="267"/>
      <c r="ES98" s="267"/>
      <c r="ET98" s="267"/>
      <c r="EU98" s="210"/>
      <c r="EV98" s="268"/>
      <c r="EW98" s="268"/>
      <c r="EX98" s="230"/>
      <c r="EY98" s="230"/>
      <c r="EZ98" s="269"/>
      <c r="FA98" s="210"/>
      <c r="FB98" s="268"/>
      <c r="FC98" s="268"/>
      <c r="FD98" s="230"/>
      <c r="FE98" s="268"/>
      <c r="FF98" s="268"/>
      <c r="FG98" s="232"/>
      <c r="FH98" s="230"/>
      <c r="FI98" s="210"/>
      <c r="FJ98" s="267"/>
      <c r="FK98" s="267"/>
      <c r="FM98" s="267"/>
      <c r="FN98" s="267"/>
      <c r="FO98" s="210"/>
      <c r="FP98" s="268"/>
      <c r="FQ98" s="268"/>
      <c r="FR98" s="230"/>
      <c r="FS98" s="230"/>
      <c r="FT98" s="269"/>
      <c r="FU98" s="210"/>
      <c r="FV98" s="268"/>
      <c r="FW98" s="268"/>
      <c r="FX98" s="230"/>
      <c r="FY98" s="268"/>
      <c r="FZ98" s="268"/>
      <c r="GA98" s="205"/>
      <c r="GI98" s="253"/>
      <c r="GN98" s="254"/>
      <c r="GU98" s="205"/>
      <c r="HC98" s="253"/>
      <c r="HH98" s="254"/>
      <c r="HO98" s="205"/>
      <c r="HW98" s="253"/>
      <c r="IB98" s="254"/>
      <c r="II98" s="205"/>
      <c r="IQ98" s="253"/>
      <c r="IV98" s="254"/>
    </row>
    <row r="99" spans="1:256" ht="13.5" customHeight="1" x14ac:dyDescent="0.2">
      <c r="A99" s="230"/>
      <c r="C99" s="232"/>
      <c r="D99" s="230"/>
      <c r="E99" s="210"/>
      <c r="F99" s="267"/>
      <c r="G99" s="268"/>
      <c r="I99" s="267"/>
      <c r="J99" s="268"/>
      <c r="K99" s="210"/>
      <c r="L99" s="268"/>
      <c r="M99" s="268"/>
      <c r="N99" s="230"/>
      <c r="O99" s="230"/>
      <c r="P99" s="269"/>
      <c r="Q99" s="210"/>
      <c r="R99" s="268"/>
      <c r="S99" s="268"/>
      <c r="T99" s="230"/>
      <c r="U99" s="268"/>
      <c r="V99" s="268"/>
      <c r="W99" s="232"/>
      <c r="X99" s="230"/>
      <c r="Y99" s="210"/>
      <c r="Z99" s="267"/>
      <c r="AA99" s="267"/>
      <c r="AC99" s="267"/>
      <c r="AD99" s="267"/>
      <c r="AE99" s="210"/>
      <c r="AF99" s="268"/>
      <c r="AG99" s="268"/>
      <c r="AH99" s="230"/>
      <c r="AI99" s="230"/>
      <c r="AJ99" s="269"/>
      <c r="AK99" s="210"/>
      <c r="AL99" s="230"/>
      <c r="AM99" s="268"/>
      <c r="AN99" s="230"/>
      <c r="AO99" s="268"/>
      <c r="AP99" s="268"/>
      <c r="AQ99" s="232"/>
      <c r="AR99" s="230"/>
      <c r="AS99" s="210"/>
      <c r="AT99" s="267"/>
      <c r="AU99" s="267"/>
      <c r="AW99" s="267"/>
      <c r="AX99" s="267"/>
      <c r="AY99" s="210"/>
      <c r="AZ99" s="268"/>
      <c r="BA99" s="268"/>
      <c r="BB99" s="230"/>
      <c r="BC99" s="230"/>
      <c r="BD99" s="269"/>
      <c r="BE99" s="210"/>
      <c r="BF99" s="268"/>
      <c r="BG99" s="268"/>
      <c r="BH99" s="230"/>
      <c r="BI99" s="268"/>
      <c r="BJ99" s="268"/>
      <c r="BK99" s="232"/>
      <c r="BL99" s="230"/>
      <c r="BM99" s="210"/>
      <c r="BN99" s="267"/>
      <c r="BO99" s="267"/>
      <c r="BQ99" s="267"/>
      <c r="BR99" s="267"/>
      <c r="BS99" s="210"/>
      <c r="BT99" s="268"/>
      <c r="BU99" s="268"/>
      <c r="BV99" s="230"/>
      <c r="BW99" s="230"/>
      <c r="BX99" s="269"/>
      <c r="BY99" s="210"/>
      <c r="BZ99" s="268"/>
      <c r="CA99" s="268"/>
      <c r="CB99" s="230"/>
      <c r="CC99" s="268"/>
      <c r="CD99" s="268"/>
      <c r="CE99" s="210"/>
      <c r="CF99" s="230"/>
      <c r="CG99" s="210"/>
      <c r="CH99" s="267"/>
      <c r="CI99" s="267"/>
      <c r="CK99" s="267"/>
      <c r="CL99" s="267"/>
      <c r="CM99" s="210"/>
      <c r="CN99" s="268"/>
      <c r="CO99" s="268"/>
      <c r="CP99" s="230"/>
      <c r="CQ99" s="230"/>
      <c r="CR99" s="269"/>
      <c r="CS99" s="210"/>
      <c r="CT99" s="268"/>
      <c r="CU99" s="268"/>
      <c r="CV99" s="230"/>
      <c r="CW99" s="268"/>
      <c r="CX99" s="268"/>
      <c r="CY99" s="232"/>
      <c r="CZ99" s="230"/>
      <c r="DA99" s="210"/>
      <c r="DB99" s="267"/>
      <c r="DC99" s="267"/>
      <c r="DE99" s="267"/>
      <c r="DF99" s="267"/>
      <c r="DG99" s="210"/>
      <c r="DH99" s="268"/>
      <c r="DI99" s="268"/>
      <c r="DJ99" s="230"/>
      <c r="DK99" s="230"/>
      <c r="DL99" s="269"/>
      <c r="DM99" s="210"/>
      <c r="DN99" s="268"/>
      <c r="DO99" s="268"/>
      <c r="DP99" s="230"/>
      <c r="DQ99" s="268"/>
      <c r="DR99" s="268"/>
      <c r="DS99" s="232"/>
      <c r="DT99" s="230"/>
      <c r="DU99" s="210"/>
      <c r="DV99" s="267"/>
      <c r="DW99" s="267"/>
      <c r="DY99" s="267"/>
      <c r="DZ99" s="267"/>
      <c r="EA99" s="210"/>
      <c r="EB99" s="230"/>
      <c r="EC99" s="270"/>
      <c r="ED99" s="230"/>
      <c r="EE99" s="230"/>
      <c r="EF99" s="269"/>
      <c r="EG99" s="210"/>
      <c r="EH99" s="268"/>
      <c r="EI99" s="268"/>
      <c r="EJ99" s="230"/>
      <c r="EK99" s="268"/>
      <c r="EL99" s="268"/>
      <c r="EM99" s="232"/>
      <c r="EN99" s="230"/>
      <c r="EO99" s="210"/>
      <c r="EP99" s="267"/>
      <c r="EQ99" s="267"/>
      <c r="ES99" s="267"/>
      <c r="ET99" s="267"/>
      <c r="EU99" s="210"/>
      <c r="EV99" s="268"/>
      <c r="EW99" s="268"/>
      <c r="EX99" s="230"/>
      <c r="EY99" s="230"/>
      <c r="EZ99" s="269"/>
      <c r="FA99" s="210"/>
      <c r="FB99" s="268"/>
      <c r="FC99" s="268"/>
      <c r="FD99" s="230"/>
      <c r="FE99" s="268"/>
      <c r="FF99" s="268"/>
      <c r="FG99" s="232"/>
      <c r="FH99" s="230"/>
      <c r="FI99" s="210"/>
      <c r="FJ99" s="267"/>
      <c r="FK99" s="267"/>
      <c r="FM99" s="267"/>
      <c r="FN99" s="267"/>
      <c r="FO99" s="210"/>
      <c r="FP99" s="268"/>
      <c r="FQ99" s="268"/>
      <c r="FR99" s="230"/>
      <c r="FS99" s="230"/>
      <c r="FT99" s="269"/>
      <c r="FU99" s="210"/>
      <c r="FV99" s="268"/>
      <c r="FW99" s="268"/>
      <c r="FX99" s="230"/>
      <c r="FY99" s="268"/>
      <c r="FZ99" s="268"/>
      <c r="GA99" s="205"/>
      <c r="GI99" s="253"/>
      <c r="GN99" s="254"/>
      <c r="GU99" s="205"/>
      <c r="HC99" s="253"/>
      <c r="HH99" s="254"/>
      <c r="HO99" s="205"/>
      <c r="HW99" s="253"/>
      <c r="IB99" s="254"/>
      <c r="II99" s="205"/>
      <c r="IQ99" s="253"/>
      <c r="IV99" s="254"/>
    </row>
    <row r="100" spans="1:256" ht="13.5" customHeight="1" x14ac:dyDescent="0.2">
      <c r="A100" s="230"/>
      <c r="C100" s="232"/>
      <c r="D100" s="230"/>
      <c r="E100" s="210"/>
      <c r="F100" s="267"/>
      <c r="G100" s="268"/>
      <c r="I100" s="267"/>
      <c r="J100" s="268"/>
      <c r="K100" s="210"/>
      <c r="L100" s="268"/>
      <c r="M100" s="268"/>
      <c r="N100" s="230"/>
      <c r="O100" s="230"/>
      <c r="P100" s="269"/>
      <c r="Q100" s="210"/>
      <c r="R100" s="268"/>
      <c r="S100" s="268"/>
      <c r="T100" s="230"/>
      <c r="U100" s="268"/>
      <c r="V100" s="268"/>
      <c r="W100" s="232"/>
      <c r="X100" s="230"/>
      <c r="Y100" s="210"/>
      <c r="Z100" s="267"/>
      <c r="AA100" s="267"/>
      <c r="AC100" s="267"/>
      <c r="AD100" s="267"/>
      <c r="AE100" s="210"/>
      <c r="AF100" s="268"/>
      <c r="AG100" s="268"/>
      <c r="AH100" s="230"/>
      <c r="AI100" s="230"/>
      <c r="AJ100" s="269"/>
      <c r="AK100" s="210"/>
      <c r="AL100" s="230"/>
      <c r="AM100" s="268"/>
      <c r="AN100" s="230"/>
      <c r="AO100" s="268"/>
      <c r="AP100" s="268"/>
      <c r="AQ100" s="232"/>
      <c r="AR100" s="230"/>
      <c r="AS100" s="210"/>
      <c r="AT100" s="267"/>
      <c r="AU100" s="267"/>
      <c r="AW100" s="267"/>
      <c r="AX100" s="267"/>
      <c r="AY100" s="210"/>
      <c r="AZ100" s="268"/>
      <c r="BA100" s="268"/>
      <c r="BB100" s="230"/>
      <c r="BC100" s="230"/>
      <c r="BD100" s="269"/>
      <c r="BE100" s="210"/>
      <c r="BF100" s="268"/>
      <c r="BG100" s="268"/>
      <c r="BH100" s="230"/>
      <c r="BI100" s="268"/>
      <c r="BJ100" s="268"/>
      <c r="BK100" s="232"/>
      <c r="BL100" s="230"/>
      <c r="BM100" s="210"/>
      <c r="BN100" s="267"/>
      <c r="BO100" s="267"/>
      <c r="BQ100" s="267"/>
      <c r="BR100" s="267"/>
      <c r="BS100" s="210"/>
      <c r="BT100" s="268"/>
      <c r="BU100" s="268"/>
      <c r="BV100" s="230"/>
      <c r="BW100" s="230"/>
      <c r="BX100" s="269"/>
      <c r="BY100" s="210"/>
      <c r="BZ100" s="268"/>
      <c r="CA100" s="268"/>
      <c r="CB100" s="230"/>
      <c r="CC100" s="268"/>
      <c r="CD100" s="268"/>
      <c r="CE100" s="210"/>
      <c r="CF100" s="230"/>
      <c r="CG100" s="210"/>
      <c r="CH100" s="267"/>
      <c r="CI100" s="267"/>
      <c r="CK100" s="267"/>
      <c r="CL100" s="267"/>
      <c r="CM100" s="210"/>
      <c r="CN100" s="268"/>
      <c r="CO100" s="268"/>
      <c r="CP100" s="230"/>
      <c r="CQ100" s="230"/>
      <c r="CR100" s="269"/>
      <c r="CS100" s="210"/>
      <c r="CT100" s="268"/>
      <c r="CU100" s="268"/>
      <c r="CV100" s="230"/>
      <c r="CW100" s="268"/>
      <c r="CX100" s="268"/>
      <c r="CY100" s="232"/>
      <c r="CZ100" s="230"/>
      <c r="DA100" s="210"/>
      <c r="DB100" s="267"/>
      <c r="DC100" s="267"/>
      <c r="DE100" s="267"/>
      <c r="DF100" s="267"/>
      <c r="DG100" s="210"/>
      <c r="DH100" s="268"/>
      <c r="DI100" s="268"/>
      <c r="DJ100" s="230"/>
      <c r="DK100" s="230"/>
      <c r="DL100" s="269"/>
      <c r="DM100" s="210"/>
      <c r="DN100" s="268"/>
      <c r="DO100" s="268"/>
      <c r="DP100" s="230"/>
      <c r="DQ100" s="268"/>
      <c r="DR100" s="268"/>
      <c r="DS100" s="232"/>
      <c r="DT100" s="230"/>
      <c r="DU100" s="210"/>
      <c r="DV100" s="267"/>
      <c r="DW100" s="267"/>
      <c r="DY100" s="267"/>
      <c r="DZ100" s="267"/>
      <c r="EA100" s="210"/>
      <c r="EB100" s="230"/>
      <c r="EC100" s="270"/>
      <c r="ED100" s="230"/>
      <c r="EE100" s="230"/>
      <c r="EF100" s="269"/>
      <c r="EG100" s="210"/>
      <c r="EH100" s="268"/>
      <c r="EI100" s="268"/>
      <c r="EJ100" s="230"/>
      <c r="EK100" s="268"/>
      <c r="EL100" s="268"/>
      <c r="EM100" s="232"/>
      <c r="EN100" s="230"/>
      <c r="EO100" s="210"/>
      <c r="EP100" s="267"/>
      <c r="EQ100" s="267"/>
      <c r="ES100" s="267"/>
      <c r="ET100" s="267"/>
      <c r="EU100" s="210"/>
      <c r="EV100" s="268"/>
      <c r="EW100" s="268"/>
      <c r="EX100" s="230"/>
      <c r="EY100" s="230"/>
      <c r="EZ100" s="269"/>
      <c r="FA100" s="210"/>
      <c r="FB100" s="268"/>
      <c r="FC100" s="268"/>
      <c r="FD100" s="230"/>
      <c r="FE100" s="268"/>
      <c r="FF100" s="268"/>
      <c r="FG100" s="232"/>
      <c r="FH100" s="230"/>
      <c r="FI100" s="210"/>
      <c r="FJ100" s="267"/>
      <c r="FK100" s="267"/>
      <c r="FM100" s="267"/>
      <c r="FN100" s="267"/>
      <c r="FO100" s="210"/>
      <c r="FP100" s="268"/>
      <c r="FQ100" s="268"/>
      <c r="FR100" s="230"/>
      <c r="FS100" s="230"/>
      <c r="FT100" s="269"/>
      <c r="FU100" s="210"/>
      <c r="FV100" s="268"/>
      <c r="FW100" s="268"/>
      <c r="FX100" s="230"/>
      <c r="FY100" s="268"/>
      <c r="FZ100" s="268"/>
      <c r="GA100" s="205"/>
      <c r="GI100" s="253"/>
      <c r="GN100" s="254"/>
      <c r="GU100" s="205"/>
      <c r="HC100" s="253"/>
      <c r="HH100" s="254"/>
      <c r="HO100" s="205"/>
      <c r="HW100" s="253"/>
      <c r="IB100" s="254"/>
      <c r="II100" s="205"/>
      <c r="IQ100" s="253"/>
      <c r="IV100" s="254"/>
    </row>
    <row r="101" spans="1:256" ht="13.5" customHeight="1" x14ac:dyDescent="0.2">
      <c r="S101" s="267"/>
    </row>
    <row r="113" s="204" customFormat="1" ht="13.5" customHeight="1" x14ac:dyDescent="0.2"/>
    <row r="114" s="204" customFormat="1" ht="13.5" customHeight="1" x14ac:dyDescent="0.2"/>
    <row r="115" s="204" customFormat="1" ht="13.5" customHeight="1" x14ac:dyDescent="0.2"/>
    <row r="116" s="204" customFormat="1" ht="13.5" customHeight="1" x14ac:dyDescent="0.2"/>
    <row r="117" s="204" customFormat="1" ht="13.5" customHeight="1" x14ac:dyDescent="0.2"/>
    <row r="118" s="204" customFormat="1" ht="13.5" customHeight="1" x14ac:dyDescent="0.2"/>
    <row r="119" s="204" customFormat="1" ht="13.5" customHeight="1" x14ac:dyDescent="0.2"/>
    <row r="120" s="204" customFormat="1" ht="13.5" customHeight="1" x14ac:dyDescent="0.2"/>
    <row r="121" s="204" customFormat="1" ht="13.5" customHeight="1" x14ac:dyDescent="0.2"/>
    <row r="122" s="204" customFormat="1" ht="13.5" customHeight="1" x14ac:dyDescent="0.2"/>
    <row r="123" s="204" customFormat="1" ht="13.5" customHeight="1" x14ac:dyDescent="0.2"/>
    <row r="124" s="204" customFormat="1" ht="13.5" customHeight="1" x14ac:dyDescent="0.2"/>
    <row r="125" s="204" customFormat="1" ht="13.5" customHeight="1" x14ac:dyDescent="0.2"/>
    <row r="126" s="204" customFormat="1" ht="13.5" customHeight="1" x14ac:dyDescent="0.2"/>
    <row r="127" s="204" customFormat="1" ht="13.5" customHeight="1" x14ac:dyDescent="0.2"/>
    <row r="128" s="204" customFormat="1" ht="13.5" customHeight="1" x14ac:dyDescent="0.2"/>
    <row r="129" s="204" customFormat="1" ht="13.5" customHeight="1" x14ac:dyDescent="0.2"/>
    <row r="130" s="204" customFormat="1" ht="13.5" customHeight="1" x14ac:dyDescent="0.2"/>
    <row r="131" s="204" customFormat="1" ht="13.5" customHeight="1" x14ac:dyDescent="0.2"/>
    <row r="132" s="204" customFormat="1" ht="13.5" customHeight="1" x14ac:dyDescent="0.2"/>
    <row r="133" s="204" customFormat="1" ht="13.5" customHeight="1" x14ac:dyDescent="0.2"/>
    <row r="134" s="204" customFormat="1" ht="13.5" customHeight="1" x14ac:dyDescent="0.2"/>
    <row r="135" s="204" customFormat="1" ht="13.5" customHeight="1" x14ac:dyDescent="0.2"/>
    <row r="136" s="204" customFormat="1" ht="13.5" customHeight="1" x14ac:dyDescent="0.2"/>
    <row r="137" s="204" customFormat="1" ht="13.5" customHeight="1" x14ac:dyDescent="0.2"/>
    <row r="138" s="204" customFormat="1" ht="13.5" customHeight="1" x14ac:dyDescent="0.2"/>
    <row r="139" s="204" customFormat="1" ht="13.5" customHeight="1" x14ac:dyDescent="0.2"/>
    <row r="140" s="204" customFormat="1" ht="13.5" customHeight="1" x14ac:dyDescent="0.2"/>
    <row r="141" s="204" customFormat="1" ht="13.5" customHeight="1" x14ac:dyDescent="0.2"/>
    <row r="142" s="204" customFormat="1" ht="13.5" customHeight="1" x14ac:dyDescent="0.2"/>
    <row r="143" s="204" customFormat="1" ht="13.5" customHeight="1" x14ac:dyDescent="0.2"/>
    <row r="144" s="204" customFormat="1" ht="13.5" customHeight="1" x14ac:dyDescent="0.2"/>
    <row r="145" s="204" customFormat="1" ht="13.5" customHeight="1" x14ac:dyDescent="0.2"/>
    <row r="146" s="204" customFormat="1" ht="13.5" customHeight="1" x14ac:dyDescent="0.2"/>
    <row r="147" s="204" customFormat="1" ht="13.5" customHeight="1" x14ac:dyDescent="0.2"/>
    <row r="148" s="204" customFormat="1" ht="13.5" customHeight="1" x14ac:dyDescent="0.2"/>
    <row r="149" s="204" customFormat="1" ht="13.5" customHeight="1" x14ac:dyDescent="0.2"/>
    <row r="150" s="204" customFormat="1" ht="13.5" customHeight="1" x14ac:dyDescent="0.2"/>
    <row r="151" s="204" customFormat="1" ht="13.5" customHeight="1" x14ac:dyDescent="0.2"/>
    <row r="152" s="204" customFormat="1" ht="13.5" customHeight="1" x14ac:dyDescent="0.2"/>
    <row r="153" s="204" customFormat="1" ht="13.5" customHeight="1" x14ac:dyDescent="0.2"/>
    <row r="154" s="204" customFormat="1" ht="13.5" customHeight="1" x14ac:dyDescent="0.2"/>
    <row r="155" s="204" customFormat="1" ht="13.5" customHeight="1" x14ac:dyDescent="0.2"/>
    <row r="156" s="204" customFormat="1" ht="13.5" customHeight="1" x14ac:dyDescent="0.2"/>
    <row r="157" s="204" customFormat="1" ht="13.5" customHeight="1" x14ac:dyDescent="0.2"/>
    <row r="158" s="204" customFormat="1" ht="13.5" customHeight="1" x14ac:dyDescent="0.2"/>
    <row r="159" s="204" customFormat="1" ht="13.5" customHeight="1" x14ac:dyDescent="0.2"/>
    <row r="160" s="204" customFormat="1" ht="13.5" customHeight="1" x14ac:dyDescent="0.2"/>
    <row r="161" s="204" customFormat="1" ht="13.5" customHeight="1" x14ac:dyDescent="0.2"/>
    <row r="162" s="204" customFormat="1" ht="13.5" customHeight="1" x14ac:dyDescent="0.2"/>
    <row r="163" s="204" customFormat="1" ht="13.5" customHeight="1" x14ac:dyDescent="0.2"/>
    <row r="164" s="204" customFormat="1" ht="13.5" customHeight="1" x14ac:dyDescent="0.2"/>
    <row r="165" s="204" customFormat="1" ht="13.5" customHeight="1" x14ac:dyDescent="0.2"/>
    <row r="166" s="204" customFormat="1" ht="13.5" customHeight="1" x14ac:dyDescent="0.2"/>
    <row r="167" s="204" customFormat="1" ht="13.5" customHeight="1" x14ac:dyDescent="0.2"/>
    <row r="168" s="204" customFormat="1" ht="13.5" customHeight="1" x14ac:dyDescent="0.2"/>
    <row r="169" s="204" customFormat="1" ht="13.5" customHeight="1" x14ac:dyDescent="0.2"/>
    <row r="170" s="204" customFormat="1" ht="13.5" customHeight="1" x14ac:dyDescent="0.2"/>
    <row r="171" s="204" customFormat="1" ht="13.5" customHeight="1" x14ac:dyDescent="0.2"/>
    <row r="172" s="204" customFormat="1" ht="13.5" customHeight="1" x14ac:dyDescent="0.2"/>
    <row r="173" s="204" customFormat="1" ht="13.5" customHeight="1" x14ac:dyDescent="0.2"/>
    <row r="174" s="204" customFormat="1" ht="13.5" customHeight="1" x14ac:dyDescent="0.2"/>
    <row r="175" s="204" customFormat="1" ht="13.5" customHeight="1" x14ac:dyDescent="0.2"/>
    <row r="176" s="204" customFormat="1" ht="13.5" customHeight="1" x14ac:dyDescent="0.2"/>
    <row r="177" s="204" customFormat="1" ht="13.5" customHeight="1" x14ac:dyDescent="0.2"/>
    <row r="178" s="204" customFormat="1" ht="13.5" customHeight="1" x14ac:dyDescent="0.2"/>
    <row r="179" s="204" customFormat="1" ht="13.5" customHeight="1" x14ac:dyDescent="0.2"/>
    <row r="180" s="204" customFormat="1" ht="13.5" customHeight="1" x14ac:dyDescent="0.2"/>
    <row r="181" s="204" customFormat="1" ht="13.5" customHeight="1" x14ac:dyDescent="0.2"/>
    <row r="182" s="204" customFormat="1" ht="13.5" customHeight="1" x14ac:dyDescent="0.2"/>
    <row r="183" s="204" customFormat="1" ht="13.5" customHeight="1" x14ac:dyDescent="0.2"/>
    <row r="184" s="204" customFormat="1" ht="13.5" customHeight="1" x14ac:dyDescent="0.2"/>
    <row r="185" s="204" customFormat="1" ht="13.5" customHeight="1" x14ac:dyDescent="0.2"/>
    <row r="186" s="204" customFormat="1" ht="13.5" customHeight="1" x14ac:dyDescent="0.2"/>
    <row r="187" s="204" customFormat="1" ht="13.5" customHeight="1" x14ac:dyDescent="0.2"/>
    <row r="188" s="204" customFormat="1" ht="13.5" customHeight="1" x14ac:dyDescent="0.2"/>
    <row r="189" s="204" customFormat="1" ht="13.5" customHeight="1" x14ac:dyDescent="0.2"/>
    <row r="190" s="204" customFormat="1" ht="13.5" customHeight="1" x14ac:dyDescent="0.2"/>
    <row r="191" s="204" customFormat="1" ht="13.5" customHeight="1" x14ac:dyDescent="0.2"/>
    <row r="192" s="204" customFormat="1" ht="13.5" customHeight="1" x14ac:dyDescent="0.2"/>
    <row r="193" s="204" customFormat="1" ht="13.5" customHeight="1" x14ac:dyDescent="0.2"/>
    <row r="194" s="204" customFormat="1" ht="13.5" customHeight="1" x14ac:dyDescent="0.2"/>
    <row r="195" s="204" customFormat="1" ht="13.5" customHeight="1" x14ac:dyDescent="0.2"/>
    <row r="196" s="204" customFormat="1" ht="13.5" customHeight="1" x14ac:dyDescent="0.2"/>
    <row r="197" s="204" customFormat="1" ht="13.5" customHeight="1" x14ac:dyDescent="0.2"/>
    <row r="198" s="204" customFormat="1" ht="13.5" customHeight="1" x14ac:dyDescent="0.2"/>
    <row r="199" s="204" customFormat="1" ht="13.5" customHeight="1" x14ac:dyDescent="0.2"/>
    <row r="200" s="204" customFormat="1" ht="13.5" customHeight="1" x14ac:dyDescent="0.2"/>
    <row r="201" s="204" customFormat="1" ht="13.5" customHeight="1" x14ac:dyDescent="0.2"/>
    <row r="202" s="204" customFormat="1" ht="13.5" customHeight="1" x14ac:dyDescent="0.2"/>
    <row r="203" s="204" customFormat="1" ht="13.5" customHeight="1" x14ac:dyDescent="0.2"/>
    <row r="204" s="204" customFormat="1" ht="13.5" customHeight="1" x14ac:dyDescent="0.2"/>
    <row r="205" s="204" customFormat="1" ht="13.5" customHeight="1" x14ac:dyDescent="0.2"/>
    <row r="206" s="204" customFormat="1" ht="13.5" customHeight="1" x14ac:dyDescent="0.2"/>
    <row r="207" s="204" customFormat="1" ht="13.5" customHeight="1" x14ac:dyDescent="0.2"/>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info_parties!$A$1:$A$141</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DCDCDC"/>
  </sheetPr>
  <dimension ref="A1:BY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C35" sqref="C35"/>
    </sheetView>
  </sheetViews>
  <sheetFormatPr defaultColWidth="9.140625" defaultRowHeight="13.5" customHeight="1" x14ac:dyDescent="0.2"/>
  <cols>
    <col min="1" max="1" width="9.140625" style="204"/>
    <col min="2" max="2" width="27.5703125" style="204" customWidth="1"/>
    <col min="3" max="4" width="10.42578125" style="204" customWidth="1"/>
    <col min="5" max="5" width="9.140625" style="204"/>
    <col min="6" max="6" width="9.140625" style="234" customWidth="1"/>
    <col min="7" max="8" width="9.140625" style="204" customWidth="1"/>
    <col min="9" max="9" width="9.140625" style="204"/>
    <col min="10" max="11" width="12" style="204" customWidth="1"/>
    <col min="12" max="16384" width="9.140625" style="204"/>
  </cols>
  <sheetData>
    <row r="1" spans="1:77" ht="13.5" customHeight="1" x14ac:dyDescent="0.2">
      <c r="A1" s="204" t="s">
        <v>5</v>
      </c>
      <c r="C1" s="223"/>
      <c r="D1" s="224"/>
      <c r="E1" s="224"/>
      <c r="F1" s="225"/>
      <c r="G1" s="224"/>
      <c r="H1" s="226"/>
      <c r="I1" s="223"/>
      <c r="J1" s="224"/>
      <c r="K1" s="224"/>
      <c r="L1" s="225"/>
      <c r="M1" s="224"/>
      <c r="N1" s="226"/>
      <c r="O1" s="225"/>
      <c r="P1" s="224"/>
      <c r="Q1" s="226"/>
      <c r="R1" s="227"/>
      <c r="S1" s="224"/>
      <c r="T1" s="226"/>
      <c r="U1" s="225"/>
      <c r="V1" s="224"/>
      <c r="W1" s="226"/>
      <c r="X1" s="225"/>
      <c r="Y1" s="224"/>
      <c r="Z1" s="226"/>
      <c r="AA1" s="225"/>
      <c r="AB1" s="224"/>
      <c r="AC1" s="226"/>
      <c r="AD1" s="225"/>
      <c r="AE1" s="224"/>
      <c r="AF1" s="226"/>
      <c r="AG1" s="225"/>
      <c r="AH1" s="224"/>
      <c r="AI1" s="226"/>
      <c r="AJ1" s="225"/>
      <c r="AK1" s="224"/>
      <c r="AL1" s="226"/>
      <c r="AM1" s="225"/>
      <c r="AN1" s="224"/>
      <c r="AO1" s="226"/>
      <c r="AP1" s="225"/>
      <c r="AQ1" s="224"/>
      <c r="AR1" s="226"/>
      <c r="AS1" s="225"/>
      <c r="AT1" s="224"/>
      <c r="AU1" s="226"/>
      <c r="AV1" s="225"/>
      <c r="AW1" s="224"/>
      <c r="AX1" s="226"/>
      <c r="AY1" s="225"/>
      <c r="AZ1" s="224"/>
      <c r="BA1" s="226"/>
      <c r="BB1" s="225"/>
      <c r="BC1" s="224"/>
      <c r="BD1" s="226"/>
      <c r="BE1" s="225"/>
      <c r="BF1" s="224"/>
      <c r="BG1" s="226"/>
      <c r="BH1" s="225"/>
      <c r="BI1" s="224"/>
      <c r="BJ1" s="226"/>
      <c r="BK1" s="225"/>
      <c r="BL1" s="224"/>
      <c r="BM1" s="226"/>
      <c r="BN1" s="225"/>
      <c r="BO1" s="224"/>
      <c r="BP1" s="226"/>
      <c r="BQ1" s="225"/>
      <c r="BR1" s="224"/>
      <c r="BS1" s="226"/>
      <c r="BT1" s="225"/>
      <c r="BU1" s="224"/>
      <c r="BV1" s="226"/>
      <c r="BW1" s="225"/>
      <c r="BX1" s="224"/>
      <c r="BY1" s="226"/>
    </row>
    <row r="2" spans="1:77" ht="3.75" customHeight="1" x14ac:dyDescent="0.2">
      <c r="C2" s="225"/>
      <c r="D2" s="224"/>
      <c r="E2" s="224"/>
      <c r="F2" s="225"/>
      <c r="G2" s="224"/>
      <c r="H2" s="226"/>
      <c r="I2" s="223"/>
      <c r="J2" s="224"/>
      <c r="K2" s="224"/>
      <c r="L2" s="225"/>
      <c r="M2" s="224"/>
      <c r="N2" s="226"/>
      <c r="O2" s="225"/>
      <c r="P2" s="224"/>
      <c r="Q2" s="226"/>
      <c r="R2" s="225"/>
      <c r="S2" s="224"/>
      <c r="T2" s="226"/>
      <c r="U2" s="225"/>
      <c r="V2" s="224"/>
      <c r="W2" s="226"/>
      <c r="X2" s="225"/>
      <c r="Y2" s="224"/>
      <c r="Z2" s="226"/>
      <c r="AA2" s="225"/>
      <c r="AB2" s="224"/>
      <c r="AC2" s="226"/>
      <c r="AD2" s="225"/>
      <c r="AE2" s="224"/>
      <c r="AF2" s="226"/>
      <c r="AG2" s="225"/>
      <c r="AH2" s="224"/>
      <c r="AI2" s="226"/>
      <c r="AJ2" s="225"/>
      <c r="AK2" s="224"/>
      <c r="AL2" s="226"/>
      <c r="AM2" s="225"/>
      <c r="AN2" s="224"/>
      <c r="AO2" s="226"/>
      <c r="AP2" s="225"/>
      <c r="AQ2" s="224"/>
      <c r="AR2" s="226"/>
      <c r="AS2" s="225"/>
      <c r="AT2" s="224"/>
      <c r="AU2" s="226"/>
      <c r="AV2" s="225"/>
      <c r="AW2" s="224"/>
      <c r="AX2" s="226"/>
      <c r="AY2" s="225"/>
      <c r="AZ2" s="224"/>
      <c r="BA2" s="226"/>
      <c r="BB2" s="225"/>
      <c r="BC2" s="224"/>
      <c r="BD2" s="226"/>
      <c r="BE2" s="225"/>
      <c r="BF2" s="224"/>
      <c r="BG2" s="226"/>
      <c r="BH2" s="225"/>
      <c r="BI2" s="224"/>
      <c r="BJ2" s="226"/>
      <c r="BK2" s="225"/>
      <c r="BL2" s="224"/>
      <c r="BM2" s="226"/>
      <c r="BN2" s="225"/>
      <c r="BO2" s="224"/>
      <c r="BP2" s="226"/>
      <c r="BQ2" s="225"/>
      <c r="BR2" s="224"/>
      <c r="BS2" s="226"/>
      <c r="BT2" s="225"/>
      <c r="BU2" s="224"/>
      <c r="BV2" s="226"/>
      <c r="BW2" s="225"/>
      <c r="BX2" s="224"/>
      <c r="BY2" s="226"/>
    </row>
    <row r="3" spans="1:77" ht="3.75" customHeight="1" x14ac:dyDescent="0.2">
      <c r="C3" s="225"/>
      <c r="D3" s="224"/>
      <c r="E3" s="224"/>
      <c r="F3" s="225"/>
      <c r="G3" s="224"/>
      <c r="H3" s="226"/>
      <c r="I3" s="223"/>
      <c r="J3" s="224"/>
      <c r="K3" s="224"/>
      <c r="L3" s="225"/>
      <c r="M3" s="224"/>
      <c r="N3" s="226"/>
      <c r="O3" s="225"/>
      <c r="P3" s="224"/>
      <c r="Q3" s="226"/>
      <c r="R3" s="225"/>
      <c r="S3" s="224"/>
      <c r="T3" s="226"/>
      <c r="U3" s="225"/>
      <c r="V3" s="224"/>
      <c r="W3" s="226"/>
      <c r="X3" s="225"/>
      <c r="Y3" s="224"/>
      <c r="Z3" s="226"/>
      <c r="AA3" s="225"/>
      <c r="AB3" s="224"/>
      <c r="AC3" s="226"/>
      <c r="AD3" s="225"/>
      <c r="AE3" s="224"/>
      <c r="AF3" s="226"/>
      <c r="AG3" s="225"/>
      <c r="AH3" s="224"/>
      <c r="AI3" s="226"/>
      <c r="AJ3" s="225"/>
      <c r="AK3" s="224"/>
      <c r="AL3" s="226"/>
      <c r="AM3" s="225"/>
      <c r="AN3" s="224"/>
      <c r="AO3" s="226"/>
      <c r="AP3" s="225"/>
      <c r="AQ3" s="224"/>
      <c r="AR3" s="226"/>
      <c r="AS3" s="225"/>
      <c r="AT3" s="224"/>
      <c r="AU3" s="226"/>
      <c r="AV3" s="225"/>
      <c r="AW3" s="224"/>
      <c r="AX3" s="226"/>
      <c r="AY3" s="225"/>
      <c r="AZ3" s="224"/>
      <c r="BA3" s="226"/>
      <c r="BB3" s="225"/>
      <c r="BC3" s="224"/>
      <c r="BD3" s="226"/>
      <c r="BE3" s="225"/>
      <c r="BF3" s="224"/>
      <c r="BG3" s="226"/>
      <c r="BH3" s="225"/>
      <c r="BI3" s="224"/>
      <c r="BJ3" s="226"/>
      <c r="BK3" s="225"/>
      <c r="BL3" s="224"/>
      <c r="BM3" s="226"/>
      <c r="BN3" s="225"/>
      <c r="BO3" s="224"/>
      <c r="BP3" s="226"/>
      <c r="BQ3" s="225"/>
      <c r="BR3" s="224"/>
      <c r="BS3" s="226"/>
      <c r="BT3" s="225"/>
      <c r="BU3" s="224"/>
      <c r="BV3" s="226"/>
      <c r="BW3" s="225"/>
      <c r="BX3" s="224"/>
      <c r="BY3" s="226"/>
    </row>
    <row r="4" spans="1:77" ht="3.75" customHeight="1" x14ac:dyDescent="0.2">
      <c r="C4" s="225"/>
      <c r="D4" s="224"/>
      <c r="E4" s="224"/>
      <c r="F4" s="225"/>
      <c r="G4" s="224"/>
      <c r="H4" s="226"/>
      <c r="I4" s="223"/>
      <c r="J4" s="224"/>
      <c r="K4" s="224"/>
      <c r="L4" s="225"/>
      <c r="M4" s="224"/>
      <c r="N4" s="226"/>
      <c r="O4" s="225"/>
      <c r="P4" s="224"/>
      <c r="Q4" s="226"/>
      <c r="R4" s="225"/>
      <c r="S4" s="224"/>
      <c r="T4" s="226"/>
      <c r="U4" s="225"/>
      <c r="V4" s="224"/>
      <c r="W4" s="226"/>
      <c r="X4" s="225"/>
      <c r="Y4" s="224"/>
      <c r="Z4" s="226"/>
      <c r="AA4" s="225"/>
      <c r="AB4" s="224"/>
      <c r="AC4" s="226"/>
      <c r="AD4" s="225"/>
      <c r="AE4" s="224"/>
      <c r="AF4" s="226"/>
      <c r="AG4" s="225"/>
      <c r="AH4" s="224"/>
      <c r="AI4" s="226"/>
      <c r="AJ4" s="225"/>
      <c r="AK4" s="224"/>
      <c r="AL4" s="226"/>
      <c r="AM4" s="225"/>
      <c r="AN4" s="224"/>
      <c r="AO4" s="226"/>
      <c r="AP4" s="225"/>
      <c r="AQ4" s="224"/>
      <c r="AR4" s="226"/>
      <c r="AS4" s="225"/>
      <c r="AT4" s="224"/>
      <c r="AU4" s="226"/>
      <c r="AV4" s="225"/>
      <c r="AW4" s="224"/>
      <c r="AX4" s="226"/>
      <c r="AY4" s="225"/>
      <c r="AZ4" s="224"/>
      <c r="BA4" s="226"/>
      <c r="BB4" s="225"/>
      <c r="BC4" s="224"/>
      <c r="BD4" s="226"/>
      <c r="BE4" s="225"/>
      <c r="BF4" s="224"/>
      <c r="BG4" s="226"/>
      <c r="BH4" s="225"/>
      <c r="BI4" s="224"/>
      <c r="BJ4" s="226"/>
      <c r="BK4" s="225"/>
      <c r="BL4" s="224"/>
      <c r="BM4" s="226"/>
      <c r="BN4" s="225"/>
      <c r="BO4" s="224"/>
      <c r="BP4" s="226"/>
      <c r="BQ4" s="225"/>
      <c r="BR4" s="224"/>
      <c r="BS4" s="226"/>
      <c r="BT4" s="225"/>
      <c r="BU4" s="224"/>
      <c r="BV4" s="226"/>
      <c r="BW4" s="225"/>
      <c r="BX4" s="224"/>
      <c r="BY4" s="226"/>
    </row>
    <row r="5" spans="1:77" ht="3.75" customHeight="1" x14ac:dyDescent="0.2">
      <c r="C5" s="225"/>
      <c r="D5" s="224"/>
      <c r="E5" s="224"/>
      <c r="F5" s="225"/>
      <c r="G5" s="224"/>
      <c r="H5" s="226"/>
      <c r="I5" s="223"/>
      <c r="J5" s="224"/>
      <c r="K5" s="224"/>
      <c r="L5" s="225"/>
      <c r="M5" s="224"/>
      <c r="N5" s="226"/>
      <c r="O5" s="225"/>
      <c r="P5" s="224"/>
      <c r="Q5" s="226"/>
      <c r="R5" s="225"/>
      <c r="S5" s="224"/>
      <c r="T5" s="226"/>
      <c r="U5" s="225"/>
      <c r="V5" s="224"/>
      <c r="W5" s="226"/>
      <c r="X5" s="225"/>
      <c r="Y5" s="224"/>
      <c r="Z5" s="226"/>
      <c r="AA5" s="225"/>
      <c r="AB5" s="224"/>
      <c r="AC5" s="226"/>
      <c r="AD5" s="225"/>
      <c r="AE5" s="224"/>
      <c r="AF5" s="226"/>
      <c r="AG5" s="225"/>
      <c r="AH5" s="224"/>
      <c r="AI5" s="226"/>
      <c r="AJ5" s="225"/>
      <c r="AK5" s="224"/>
      <c r="AL5" s="226"/>
      <c r="AM5" s="225"/>
      <c r="AN5" s="224"/>
      <c r="AO5" s="226"/>
      <c r="AP5" s="225"/>
      <c r="AQ5" s="224"/>
      <c r="AR5" s="226"/>
      <c r="AS5" s="225"/>
      <c r="AT5" s="224"/>
      <c r="AU5" s="226"/>
      <c r="AV5" s="225"/>
      <c r="AW5" s="224"/>
      <c r="AX5" s="226"/>
      <c r="AY5" s="225"/>
      <c r="AZ5" s="224"/>
      <c r="BA5" s="226"/>
      <c r="BB5" s="225"/>
      <c r="BC5" s="224"/>
      <c r="BD5" s="226"/>
      <c r="BE5" s="225"/>
      <c r="BF5" s="224"/>
      <c r="BG5" s="226"/>
      <c r="BH5" s="225"/>
      <c r="BI5" s="224"/>
      <c r="BJ5" s="226"/>
      <c r="BK5" s="225"/>
      <c r="BL5" s="224"/>
      <c r="BM5" s="226"/>
      <c r="BN5" s="225"/>
      <c r="BO5" s="224"/>
      <c r="BP5" s="226"/>
      <c r="BQ5" s="225"/>
      <c r="BR5" s="224"/>
      <c r="BS5" s="226"/>
      <c r="BT5" s="225"/>
      <c r="BU5" s="224"/>
      <c r="BV5" s="226"/>
      <c r="BW5" s="225"/>
      <c r="BX5" s="224"/>
      <c r="BY5" s="226"/>
    </row>
    <row r="6" spans="1:77" ht="3.75" customHeight="1" x14ac:dyDescent="0.2">
      <c r="C6" s="225"/>
      <c r="D6" s="224"/>
      <c r="E6" s="224"/>
      <c r="F6" s="225"/>
      <c r="G6" s="224"/>
      <c r="H6" s="226"/>
      <c r="I6" s="223"/>
      <c r="J6" s="224"/>
      <c r="K6" s="224"/>
      <c r="L6" s="225"/>
      <c r="M6" s="224"/>
      <c r="N6" s="226"/>
      <c r="O6" s="225"/>
      <c r="P6" s="224"/>
      <c r="Q6" s="226"/>
      <c r="R6" s="225"/>
      <c r="S6" s="224"/>
      <c r="T6" s="226"/>
      <c r="U6" s="225"/>
      <c r="V6" s="224"/>
      <c r="W6" s="226"/>
      <c r="X6" s="225"/>
      <c r="Y6" s="224"/>
      <c r="Z6" s="226"/>
      <c r="AA6" s="225"/>
      <c r="AB6" s="224"/>
      <c r="AC6" s="226"/>
      <c r="AD6" s="225"/>
      <c r="AE6" s="224"/>
      <c r="AF6" s="226"/>
      <c r="AG6" s="225"/>
      <c r="AH6" s="224"/>
      <c r="AI6" s="226"/>
      <c r="AJ6" s="225"/>
      <c r="AK6" s="224"/>
      <c r="AL6" s="226"/>
      <c r="AM6" s="225"/>
      <c r="AN6" s="224"/>
      <c r="AO6" s="226"/>
      <c r="AP6" s="225"/>
      <c r="AQ6" s="224"/>
      <c r="AR6" s="226"/>
      <c r="AS6" s="225"/>
      <c r="AT6" s="224"/>
      <c r="AU6" s="226"/>
      <c r="AV6" s="225"/>
      <c r="AW6" s="224"/>
      <c r="AX6" s="226"/>
      <c r="AY6" s="225"/>
      <c r="AZ6" s="224"/>
      <c r="BA6" s="226"/>
      <c r="BB6" s="225"/>
      <c r="BC6" s="224"/>
      <c r="BD6" s="226"/>
      <c r="BE6" s="225"/>
      <c r="BF6" s="224"/>
      <c r="BG6" s="226"/>
      <c r="BH6" s="225"/>
      <c r="BI6" s="224"/>
      <c r="BJ6" s="226"/>
      <c r="BK6" s="225"/>
      <c r="BL6" s="224"/>
      <c r="BM6" s="226"/>
      <c r="BN6" s="225"/>
      <c r="BO6" s="224"/>
      <c r="BP6" s="226"/>
      <c r="BQ6" s="225"/>
      <c r="BR6" s="224"/>
      <c r="BS6" s="226"/>
      <c r="BT6" s="225"/>
      <c r="BU6" s="224"/>
      <c r="BV6" s="226"/>
      <c r="BW6" s="225"/>
      <c r="BX6" s="224"/>
      <c r="BY6" s="226"/>
    </row>
    <row r="7" spans="1:77" ht="3.75" customHeight="1" x14ac:dyDescent="0.2">
      <c r="C7" s="225"/>
      <c r="D7" s="224"/>
      <c r="E7" s="224"/>
      <c r="F7" s="225"/>
      <c r="G7" s="224"/>
      <c r="H7" s="226"/>
      <c r="I7" s="223"/>
      <c r="J7" s="224"/>
      <c r="K7" s="224"/>
      <c r="L7" s="225"/>
      <c r="M7" s="224"/>
      <c r="N7" s="226"/>
      <c r="O7" s="225"/>
      <c r="P7" s="224"/>
      <c r="Q7" s="226"/>
      <c r="R7" s="225"/>
      <c r="S7" s="224"/>
      <c r="T7" s="226"/>
      <c r="U7" s="225"/>
      <c r="V7" s="224"/>
      <c r="W7" s="226"/>
      <c r="X7" s="225"/>
      <c r="Y7" s="224"/>
      <c r="Z7" s="226"/>
      <c r="AA7" s="225"/>
      <c r="AB7" s="224"/>
      <c r="AC7" s="226"/>
      <c r="AD7" s="225"/>
      <c r="AE7" s="224"/>
      <c r="AF7" s="226"/>
      <c r="AG7" s="225"/>
      <c r="AH7" s="224"/>
      <c r="AI7" s="226"/>
      <c r="AJ7" s="225"/>
      <c r="AK7" s="224"/>
      <c r="AL7" s="226"/>
      <c r="AM7" s="225"/>
      <c r="AN7" s="224"/>
      <c r="AO7" s="226"/>
      <c r="AP7" s="225"/>
      <c r="AQ7" s="224"/>
      <c r="AR7" s="226"/>
      <c r="AS7" s="225"/>
      <c r="AT7" s="224"/>
      <c r="AU7" s="226"/>
      <c r="AV7" s="225"/>
      <c r="AW7" s="224"/>
      <c r="AX7" s="226"/>
      <c r="AY7" s="225"/>
      <c r="AZ7" s="224"/>
      <c r="BA7" s="226"/>
      <c r="BB7" s="225"/>
      <c r="BC7" s="224"/>
      <c r="BD7" s="226"/>
      <c r="BE7" s="225"/>
      <c r="BF7" s="224"/>
      <c r="BG7" s="226"/>
      <c r="BH7" s="225"/>
      <c r="BI7" s="224"/>
      <c r="BJ7" s="226"/>
      <c r="BK7" s="225"/>
      <c r="BL7" s="224"/>
      <c r="BM7" s="226"/>
      <c r="BN7" s="225"/>
      <c r="BO7" s="224"/>
      <c r="BP7" s="226"/>
      <c r="BQ7" s="225"/>
      <c r="BR7" s="224"/>
      <c r="BS7" s="226"/>
      <c r="BT7" s="225"/>
      <c r="BU7" s="224"/>
      <c r="BV7" s="226"/>
      <c r="BW7" s="225"/>
      <c r="BX7" s="224"/>
      <c r="BY7" s="226"/>
    </row>
    <row r="8" spans="1:77" ht="3.75" customHeight="1" x14ac:dyDescent="0.2">
      <c r="C8" s="225"/>
      <c r="D8" s="224"/>
      <c r="E8" s="224"/>
      <c r="F8" s="225"/>
      <c r="G8" s="224"/>
      <c r="H8" s="226"/>
      <c r="I8" s="223"/>
      <c r="J8" s="224"/>
      <c r="K8" s="224"/>
      <c r="L8" s="225"/>
      <c r="M8" s="224"/>
      <c r="N8" s="226"/>
      <c r="O8" s="225"/>
      <c r="P8" s="224"/>
      <c r="Q8" s="226"/>
      <c r="R8" s="225"/>
      <c r="S8" s="224"/>
      <c r="T8" s="226"/>
      <c r="U8" s="225"/>
      <c r="V8" s="224"/>
      <c r="W8" s="226"/>
      <c r="X8" s="225"/>
      <c r="Y8" s="224"/>
      <c r="Z8" s="226"/>
      <c r="AA8" s="225"/>
      <c r="AB8" s="224"/>
      <c r="AC8" s="226"/>
      <c r="AD8" s="225"/>
      <c r="AE8" s="224"/>
      <c r="AF8" s="226"/>
      <c r="AG8" s="225"/>
      <c r="AH8" s="224"/>
      <c r="AI8" s="226"/>
      <c r="AJ8" s="225"/>
      <c r="AK8" s="224"/>
      <c r="AL8" s="226"/>
      <c r="AM8" s="225"/>
      <c r="AN8" s="224"/>
      <c r="AO8" s="226"/>
      <c r="AP8" s="225"/>
      <c r="AQ8" s="224"/>
      <c r="AR8" s="226"/>
      <c r="AS8" s="225"/>
      <c r="AT8" s="224"/>
      <c r="AU8" s="226"/>
      <c r="AV8" s="225"/>
      <c r="AW8" s="224"/>
      <c r="AX8" s="226"/>
      <c r="AY8" s="225"/>
      <c r="AZ8" s="224"/>
      <c r="BA8" s="226"/>
      <c r="BB8" s="225"/>
      <c r="BC8" s="224"/>
      <c r="BD8" s="226"/>
      <c r="BE8" s="225"/>
      <c r="BF8" s="224"/>
      <c r="BG8" s="226"/>
      <c r="BH8" s="225"/>
      <c r="BI8" s="224"/>
      <c r="BJ8" s="226"/>
      <c r="BK8" s="225"/>
      <c r="BL8" s="224"/>
      <c r="BM8" s="226"/>
      <c r="BN8" s="225"/>
      <c r="BO8" s="224"/>
      <c r="BP8" s="226"/>
      <c r="BQ8" s="225"/>
      <c r="BR8" s="224"/>
      <c r="BS8" s="226"/>
      <c r="BT8" s="225"/>
      <c r="BU8" s="224"/>
      <c r="BV8" s="226"/>
      <c r="BW8" s="225"/>
      <c r="BX8" s="224"/>
      <c r="BY8" s="226"/>
    </row>
    <row r="9" spans="1:77" ht="13.5" customHeight="1" x14ac:dyDescent="0.2">
      <c r="A9" s="204" t="s">
        <v>6</v>
      </c>
      <c r="C9" s="223"/>
      <c r="D9" s="224"/>
      <c r="E9" s="224"/>
      <c r="F9" s="225"/>
      <c r="G9" s="224"/>
      <c r="H9" s="226"/>
      <c r="I9" s="223"/>
      <c r="J9" s="224"/>
      <c r="K9" s="224"/>
      <c r="L9" s="225"/>
      <c r="M9" s="224"/>
      <c r="N9" s="226"/>
      <c r="O9" s="225"/>
      <c r="P9" s="224"/>
      <c r="Q9" s="226"/>
      <c r="R9" s="225"/>
      <c r="S9" s="224"/>
      <c r="T9" s="226"/>
      <c r="U9" s="225"/>
      <c r="V9" s="224"/>
      <c r="W9" s="226"/>
      <c r="X9" s="225"/>
      <c r="Y9" s="224"/>
      <c r="Z9" s="226"/>
      <c r="AA9" s="225"/>
      <c r="AB9" s="224"/>
      <c r="AC9" s="226"/>
      <c r="AD9" s="225"/>
      <c r="AE9" s="224"/>
      <c r="AF9" s="226"/>
      <c r="AG9" s="225"/>
      <c r="AH9" s="224"/>
      <c r="AI9" s="226"/>
      <c r="AJ9" s="225"/>
      <c r="AK9" s="224"/>
      <c r="AL9" s="226"/>
      <c r="AM9" s="225"/>
      <c r="AN9" s="224"/>
      <c r="AO9" s="226"/>
      <c r="AP9" s="225"/>
      <c r="AQ9" s="224"/>
      <c r="AR9" s="226"/>
      <c r="AS9" s="225"/>
      <c r="AT9" s="224"/>
      <c r="AU9" s="226"/>
      <c r="AV9" s="225"/>
      <c r="AW9" s="224"/>
      <c r="AX9" s="226"/>
      <c r="AY9" s="225"/>
      <c r="AZ9" s="224"/>
      <c r="BA9" s="226"/>
      <c r="BB9" s="225"/>
      <c r="BC9" s="224"/>
      <c r="BD9" s="226"/>
      <c r="BE9" s="225"/>
      <c r="BF9" s="224"/>
      <c r="BG9" s="226"/>
      <c r="BH9" s="225"/>
      <c r="BI9" s="224"/>
      <c r="BJ9" s="226"/>
      <c r="BK9" s="225"/>
      <c r="BL9" s="224"/>
      <c r="BM9" s="226"/>
      <c r="BN9" s="225"/>
      <c r="BO9" s="224"/>
      <c r="BP9" s="226"/>
      <c r="BQ9" s="225"/>
      <c r="BR9" s="224" t="s">
        <v>286</v>
      </c>
      <c r="BS9" s="226"/>
      <c r="BT9" s="225"/>
      <c r="BU9" s="224"/>
      <c r="BV9" s="226"/>
      <c r="BW9" s="225"/>
      <c r="BX9" s="224"/>
      <c r="BY9" s="226"/>
    </row>
    <row r="10" spans="1:77" ht="31.5" customHeight="1" x14ac:dyDescent="0.2">
      <c r="A10" s="214" t="s">
        <v>125</v>
      </c>
      <c r="B10" s="214" t="s">
        <v>33</v>
      </c>
      <c r="C10" s="215" t="s">
        <v>122</v>
      </c>
      <c r="D10" s="214" t="s">
        <v>34</v>
      </c>
      <c r="E10" s="214" t="s">
        <v>35</v>
      </c>
      <c r="F10" s="215" t="s">
        <v>122</v>
      </c>
      <c r="G10" s="214" t="s">
        <v>34</v>
      </c>
      <c r="H10" s="228" t="s">
        <v>35</v>
      </c>
      <c r="I10" s="214" t="s">
        <v>122</v>
      </c>
      <c r="J10" s="214" t="s">
        <v>34</v>
      </c>
      <c r="K10" s="214" t="s">
        <v>35</v>
      </c>
      <c r="L10" s="215" t="s">
        <v>122</v>
      </c>
      <c r="M10" s="214" t="s">
        <v>34</v>
      </c>
      <c r="N10" s="228" t="s">
        <v>35</v>
      </c>
      <c r="O10" s="215" t="s">
        <v>122</v>
      </c>
      <c r="P10" s="214" t="s">
        <v>34</v>
      </c>
      <c r="Q10" s="228" t="s">
        <v>35</v>
      </c>
      <c r="R10" s="215" t="s">
        <v>122</v>
      </c>
      <c r="S10" s="214" t="s">
        <v>34</v>
      </c>
      <c r="T10" s="228" t="s">
        <v>35</v>
      </c>
      <c r="U10" s="215" t="s">
        <v>122</v>
      </c>
      <c r="V10" s="214" t="s">
        <v>34</v>
      </c>
      <c r="W10" s="228" t="s">
        <v>35</v>
      </c>
      <c r="X10" s="215" t="s">
        <v>122</v>
      </c>
      <c r="Y10" s="214" t="s">
        <v>34</v>
      </c>
      <c r="Z10" s="228" t="s">
        <v>35</v>
      </c>
      <c r="AA10" s="215" t="s">
        <v>122</v>
      </c>
      <c r="AB10" s="214" t="s">
        <v>34</v>
      </c>
      <c r="AC10" s="228" t="s">
        <v>35</v>
      </c>
      <c r="AD10" s="215" t="s">
        <v>122</v>
      </c>
      <c r="AE10" s="214" t="s">
        <v>34</v>
      </c>
      <c r="AF10" s="228" t="s">
        <v>35</v>
      </c>
      <c r="AG10" s="215" t="s">
        <v>122</v>
      </c>
      <c r="AH10" s="214" t="s">
        <v>34</v>
      </c>
      <c r="AI10" s="228" t="s">
        <v>35</v>
      </c>
      <c r="AJ10" s="215" t="s">
        <v>122</v>
      </c>
      <c r="AK10" s="214" t="s">
        <v>34</v>
      </c>
      <c r="AL10" s="228" t="s">
        <v>35</v>
      </c>
      <c r="AM10" s="215" t="s">
        <v>122</v>
      </c>
      <c r="AN10" s="214" t="s">
        <v>34</v>
      </c>
      <c r="AO10" s="228" t="s">
        <v>35</v>
      </c>
      <c r="AP10" s="215" t="s">
        <v>122</v>
      </c>
      <c r="AQ10" s="214" t="s">
        <v>34</v>
      </c>
      <c r="AR10" s="228" t="s">
        <v>35</v>
      </c>
      <c r="AS10" s="215" t="s">
        <v>122</v>
      </c>
      <c r="AT10" s="214" t="s">
        <v>34</v>
      </c>
      <c r="AU10" s="228" t="s">
        <v>35</v>
      </c>
      <c r="AV10" s="215" t="s">
        <v>122</v>
      </c>
      <c r="AW10" s="214" t="s">
        <v>34</v>
      </c>
      <c r="AX10" s="228" t="s">
        <v>35</v>
      </c>
      <c r="AY10" s="215" t="s">
        <v>122</v>
      </c>
      <c r="AZ10" s="214" t="s">
        <v>34</v>
      </c>
      <c r="BA10" s="228" t="s">
        <v>35</v>
      </c>
      <c r="BB10" s="215" t="s">
        <v>122</v>
      </c>
      <c r="BC10" s="214" t="s">
        <v>34</v>
      </c>
      <c r="BD10" s="228" t="s">
        <v>35</v>
      </c>
      <c r="BE10" s="215" t="s">
        <v>122</v>
      </c>
      <c r="BF10" s="214" t="s">
        <v>34</v>
      </c>
      <c r="BG10" s="228" t="s">
        <v>35</v>
      </c>
      <c r="BH10" s="215" t="s">
        <v>122</v>
      </c>
      <c r="BI10" s="214" t="s">
        <v>34</v>
      </c>
      <c r="BJ10" s="228" t="s">
        <v>35</v>
      </c>
      <c r="BK10" s="215" t="s">
        <v>122</v>
      </c>
      <c r="BL10" s="214" t="s">
        <v>34</v>
      </c>
      <c r="BM10" s="228" t="s">
        <v>35</v>
      </c>
      <c r="BN10" s="215" t="s">
        <v>122</v>
      </c>
      <c r="BO10" s="214" t="s">
        <v>34</v>
      </c>
      <c r="BP10" s="228" t="s">
        <v>35</v>
      </c>
      <c r="BQ10" s="215" t="s">
        <v>122</v>
      </c>
      <c r="BR10" s="214" t="s">
        <v>34</v>
      </c>
      <c r="BS10" s="228" t="s">
        <v>35</v>
      </c>
      <c r="BT10" s="215" t="s">
        <v>122</v>
      </c>
      <c r="BU10" s="214" t="s">
        <v>34</v>
      </c>
      <c r="BV10" s="228" t="s">
        <v>35</v>
      </c>
      <c r="BW10" s="215" t="s">
        <v>122</v>
      </c>
      <c r="BX10" s="214" t="s">
        <v>34</v>
      </c>
      <c r="BY10" s="228" t="s">
        <v>35</v>
      </c>
    </row>
    <row r="11" spans="1:77" ht="13.5" customHeight="1" x14ac:dyDescent="0.2">
      <c r="F11" s="205"/>
      <c r="H11" s="229"/>
      <c r="L11" s="205"/>
      <c r="N11" s="229"/>
      <c r="O11" s="205"/>
      <c r="Q11" s="229"/>
      <c r="R11" s="205"/>
      <c r="T11" s="229"/>
      <c r="U11" s="205"/>
      <c r="W11" s="229"/>
      <c r="X11" s="205"/>
      <c r="Z11" s="229"/>
      <c r="AA11" s="205"/>
      <c r="AC11" s="229"/>
      <c r="AD11" s="205"/>
      <c r="AF11" s="229"/>
      <c r="AG11" s="205"/>
      <c r="AI11" s="229"/>
      <c r="AJ11" s="205"/>
      <c r="AL11" s="229"/>
      <c r="AM11" s="205"/>
      <c r="AO11" s="229"/>
      <c r="AP11" s="205"/>
      <c r="AR11" s="229"/>
      <c r="AS11" s="205"/>
      <c r="AU11" s="229"/>
      <c r="AV11" s="205"/>
      <c r="AX11" s="229"/>
      <c r="AY11" s="205"/>
      <c r="BA11" s="229"/>
      <c r="BB11" s="205"/>
      <c r="BD11" s="229"/>
      <c r="BE11" s="205"/>
      <c r="BG11" s="229"/>
      <c r="BH11" s="205"/>
      <c r="BJ11" s="229"/>
      <c r="BK11" s="205"/>
      <c r="BM11" s="229"/>
      <c r="BN11" s="205"/>
      <c r="BP11" s="229"/>
      <c r="BQ11" s="205"/>
      <c r="BS11" s="229"/>
      <c r="BT11" s="205"/>
      <c r="BV11" s="229"/>
      <c r="BW11" s="205"/>
      <c r="BY11" s="229"/>
    </row>
    <row r="12" spans="1:77" ht="13.5" customHeight="1" x14ac:dyDescent="0.2">
      <c r="F12" s="205"/>
      <c r="H12" s="229"/>
      <c r="L12" s="205"/>
      <c r="N12" s="229"/>
      <c r="O12" s="205"/>
      <c r="Q12" s="229"/>
      <c r="R12" s="205"/>
      <c r="T12" s="229"/>
      <c r="U12" s="205"/>
      <c r="W12" s="229"/>
      <c r="X12" s="205"/>
      <c r="Z12" s="229"/>
      <c r="AA12" s="205"/>
      <c r="AC12" s="229"/>
      <c r="AD12" s="205"/>
      <c r="AF12" s="229"/>
      <c r="AG12" s="205"/>
      <c r="AI12" s="229"/>
      <c r="AJ12" s="205"/>
      <c r="AL12" s="229"/>
      <c r="AM12" s="205"/>
      <c r="AO12" s="229"/>
      <c r="AP12" s="205"/>
      <c r="AR12" s="229"/>
      <c r="AS12" s="205"/>
      <c r="AU12" s="229"/>
      <c r="AV12" s="205"/>
      <c r="AX12" s="229"/>
      <c r="AY12" s="205"/>
      <c r="BA12" s="229"/>
      <c r="BB12" s="205"/>
      <c r="BD12" s="229"/>
      <c r="BE12" s="205"/>
      <c r="BG12" s="229"/>
      <c r="BH12" s="205"/>
      <c r="BJ12" s="229"/>
      <c r="BK12" s="205"/>
      <c r="BM12" s="229"/>
      <c r="BN12" s="205"/>
      <c r="BP12" s="229"/>
      <c r="BQ12" s="205"/>
      <c r="BS12" s="229"/>
      <c r="BT12" s="205"/>
      <c r="BV12" s="229"/>
      <c r="BW12" s="205"/>
      <c r="BY12" s="229"/>
    </row>
    <row r="13" spans="1:77" ht="13.5" customHeight="1" x14ac:dyDescent="0.2">
      <c r="A13" s="221"/>
      <c r="F13" s="205"/>
      <c r="H13" s="229"/>
      <c r="L13" s="205"/>
      <c r="N13" s="229"/>
      <c r="O13" s="205"/>
      <c r="Q13" s="229"/>
      <c r="R13" s="205"/>
      <c r="T13" s="229"/>
      <c r="U13" s="205"/>
      <c r="W13" s="229"/>
      <c r="X13" s="205"/>
      <c r="Z13" s="229"/>
      <c r="AA13" s="205"/>
      <c r="AC13" s="229"/>
      <c r="AD13" s="205"/>
      <c r="AF13" s="229"/>
      <c r="AG13" s="205"/>
      <c r="AI13" s="229"/>
      <c r="AJ13" s="205"/>
      <c r="AL13" s="229"/>
      <c r="AM13" s="205"/>
      <c r="AO13" s="229"/>
      <c r="AP13" s="205"/>
      <c r="AR13" s="229"/>
      <c r="AS13" s="205"/>
      <c r="AU13" s="229"/>
      <c r="AV13" s="205"/>
      <c r="AX13" s="229"/>
      <c r="AY13" s="205"/>
      <c r="BA13" s="229"/>
      <c r="BB13" s="205"/>
      <c r="BD13" s="229"/>
      <c r="BE13" s="205"/>
      <c r="BG13" s="229"/>
      <c r="BH13" s="205"/>
      <c r="BJ13" s="229"/>
      <c r="BK13" s="205"/>
      <c r="BM13" s="229"/>
      <c r="BN13" s="205"/>
      <c r="BP13" s="229"/>
      <c r="BQ13" s="205"/>
      <c r="BS13" s="229"/>
      <c r="BT13" s="205"/>
      <c r="BV13" s="229"/>
      <c r="BW13" s="205"/>
      <c r="BY13" s="229"/>
    </row>
    <row r="14" spans="1:77" ht="13.5" customHeight="1" x14ac:dyDescent="0.2">
      <c r="F14" s="205"/>
      <c r="H14" s="229"/>
      <c r="L14" s="205"/>
      <c r="N14" s="229"/>
      <c r="O14" s="205"/>
      <c r="Q14" s="229"/>
      <c r="R14" s="205"/>
      <c r="T14" s="229"/>
      <c r="U14" s="205"/>
      <c r="W14" s="229"/>
      <c r="X14" s="205"/>
      <c r="Z14" s="229"/>
      <c r="AA14" s="205"/>
      <c r="AC14" s="229"/>
      <c r="AD14" s="205"/>
      <c r="AF14" s="229"/>
      <c r="AG14" s="205"/>
      <c r="AI14" s="229"/>
      <c r="AJ14" s="205"/>
      <c r="AL14" s="229"/>
      <c r="AM14" s="205"/>
      <c r="AO14" s="229"/>
      <c r="AP14" s="205"/>
      <c r="AR14" s="229"/>
      <c r="AS14" s="205"/>
      <c r="AU14" s="229"/>
      <c r="AV14" s="205"/>
      <c r="AX14" s="229"/>
      <c r="AY14" s="205"/>
      <c r="BA14" s="229"/>
      <c r="BB14" s="205"/>
      <c r="BD14" s="229"/>
      <c r="BE14" s="205"/>
      <c r="BG14" s="229"/>
      <c r="BH14" s="205"/>
      <c r="BJ14" s="229"/>
      <c r="BK14" s="205"/>
      <c r="BM14" s="229"/>
      <c r="BN14" s="205"/>
      <c r="BP14" s="229"/>
      <c r="BQ14" s="205"/>
      <c r="BS14" s="229"/>
      <c r="BT14" s="205"/>
      <c r="BV14" s="229"/>
      <c r="BW14" s="205"/>
      <c r="BY14" s="229"/>
    </row>
    <row r="15" spans="1:77" ht="13.5" customHeight="1" x14ac:dyDescent="0.2">
      <c r="F15" s="205"/>
      <c r="H15" s="229"/>
      <c r="L15" s="205"/>
      <c r="N15" s="229"/>
      <c r="O15" s="205"/>
      <c r="Q15" s="229"/>
      <c r="R15" s="205"/>
      <c r="T15" s="229"/>
      <c r="U15" s="205"/>
      <c r="W15" s="229"/>
      <c r="X15" s="205"/>
      <c r="Z15" s="229"/>
      <c r="AA15" s="205"/>
      <c r="AC15" s="229"/>
      <c r="AD15" s="205"/>
      <c r="AF15" s="229"/>
      <c r="AG15" s="205"/>
      <c r="AI15" s="229"/>
      <c r="AJ15" s="205"/>
      <c r="AL15" s="229"/>
      <c r="AM15" s="205"/>
      <c r="AO15" s="229"/>
      <c r="AP15" s="205"/>
      <c r="AR15" s="229"/>
      <c r="AS15" s="205"/>
      <c r="AU15" s="229"/>
      <c r="AV15" s="205"/>
      <c r="AX15" s="229"/>
      <c r="AY15" s="205"/>
      <c r="BA15" s="229"/>
      <c r="BB15" s="205"/>
      <c r="BD15" s="229"/>
      <c r="BE15" s="205"/>
      <c r="BG15" s="229"/>
      <c r="BH15" s="205"/>
      <c r="BJ15" s="229"/>
      <c r="BK15" s="205"/>
      <c r="BM15" s="229"/>
      <c r="BN15" s="205"/>
      <c r="BP15" s="229"/>
      <c r="BQ15" s="205"/>
      <c r="BS15" s="229"/>
      <c r="BT15" s="205"/>
      <c r="BV15" s="229"/>
      <c r="BW15" s="205"/>
      <c r="BY15" s="229"/>
    </row>
    <row r="16" spans="1:77" ht="13.5" customHeight="1" x14ac:dyDescent="0.2">
      <c r="F16" s="205"/>
      <c r="H16" s="229"/>
      <c r="L16" s="205"/>
      <c r="N16" s="229"/>
      <c r="O16" s="205"/>
      <c r="Q16" s="229"/>
      <c r="R16" s="205"/>
      <c r="T16" s="229"/>
      <c r="U16" s="205"/>
      <c r="W16" s="229"/>
      <c r="X16" s="205"/>
      <c r="Z16" s="229"/>
      <c r="AA16" s="205"/>
      <c r="AC16" s="229"/>
      <c r="AD16" s="205"/>
      <c r="AF16" s="229"/>
      <c r="AG16" s="205"/>
      <c r="AI16" s="229"/>
      <c r="AJ16" s="205"/>
      <c r="AL16" s="229"/>
      <c r="AM16" s="205"/>
      <c r="AO16" s="229"/>
      <c r="AP16" s="205"/>
      <c r="AR16" s="229"/>
      <c r="AS16" s="205"/>
      <c r="AU16" s="229"/>
      <c r="AV16" s="205"/>
      <c r="AX16" s="229"/>
      <c r="AY16" s="205"/>
      <c r="BA16" s="229"/>
      <c r="BB16" s="205"/>
      <c r="BD16" s="229"/>
      <c r="BE16" s="205"/>
      <c r="BG16" s="229"/>
      <c r="BH16" s="205"/>
      <c r="BJ16" s="229"/>
      <c r="BK16" s="205"/>
      <c r="BM16" s="229"/>
      <c r="BN16" s="205"/>
      <c r="BP16" s="229"/>
      <c r="BQ16" s="205"/>
      <c r="BS16" s="229"/>
      <c r="BT16" s="205"/>
      <c r="BV16" s="229"/>
      <c r="BW16" s="205"/>
      <c r="BY16" s="229"/>
    </row>
    <row r="17" spans="1:77" ht="13.5" customHeight="1" x14ac:dyDescent="0.2">
      <c r="F17" s="205"/>
      <c r="H17" s="229"/>
      <c r="L17" s="205"/>
      <c r="N17" s="229"/>
      <c r="O17" s="205"/>
      <c r="Q17" s="229"/>
      <c r="R17" s="205"/>
      <c r="T17" s="229"/>
      <c r="U17" s="205"/>
      <c r="W17" s="229"/>
      <c r="X17" s="205"/>
      <c r="Z17" s="229"/>
      <c r="AA17" s="205"/>
      <c r="AC17" s="229"/>
      <c r="AD17" s="205"/>
      <c r="AF17" s="229"/>
      <c r="AG17" s="205"/>
      <c r="AI17" s="229"/>
      <c r="AJ17" s="205"/>
      <c r="AL17" s="229"/>
      <c r="AM17" s="205"/>
      <c r="AO17" s="229"/>
      <c r="AP17" s="205"/>
      <c r="AR17" s="229"/>
      <c r="AS17" s="205"/>
      <c r="AU17" s="229"/>
      <c r="AV17" s="205"/>
      <c r="AX17" s="229"/>
      <c r="AY17" s="205"/>
      <c r="BA17" s="229"/>
      <c r="BB17" s="205"/>
      <c r="BD17" s="229"/>
      <c r="BE17" s="205"/>
      <c r="BG17" s="229"/>
      <c r="BH17" s="205"/>
      <c r="BJ17" s="229"/>
      <c r="BK17" s="205"/>
      <c r="BM17" s="229"/>
      <c r="BN17" s="205"/>
      <c r="BP17" s="229"/>
      <c r="BQ17" s="205"/>
      <c r="BS17" s="229"/>
      <c r="BT17" s="205"/>
      <c r="BV17" s="229"/>
      <c r="BW17" s="205"/>
      <c r="BY17" s="229"/>
    </row>
    <row r="18" spans="1:77" ht="13.5" customHeight="1" x14ac:dyDescent="0.2">
      <c r="F18" s="205"/>
      <c r="H18" s="229"/>
      <c r="L18" s="205"/>
      <c r="N18" s="229"/>
      <c r="O18" s="205"/>
      <c r="Q18" s="229"/>
      <c r="R18" s="205"/>
      <c r="T18" s="229"/>
      <c r="U18" s="205"/>
      <c r="W18" s="229"/>
      <c r="X18" s="205"/>
      <c r="Z18" s="229"/>
      <c r="AA18" s="205"/>
      <c r="AC18" s="229"/>
      <c r="AD18" s="205"/>
      <c r="AF18" s="229"/>
      <c r="AG18" s="205"/>
      <c r="AI18" s="229"/>
      <c r="AJ18" s="205"/>
      <c r="AL18" s="229"/>
      <c r="AM18" s="205"/>
      <c r="AO18" s="229"/>
      <c r="AP18" s="205"/>
      <c r="AR18" s="229"/>
      <c r="AS18" s="205"/>
      <c r="AU18" s="229"/>
      <c r="AV18" s="205"/>
      <c r="AX18" s="229"/>
      <c r="AY18" s="205"/>
      <c r="BA18" s="229"/>
      <c r="BB18" s="205"/>
      <c r="BD18" s="229"/>
      <c r="BE18" s="205"/>
      <c r="BG18" s="229"/>
      <c r="BH18" s="205"/>
      <c r="BJ18" s="229"/>
      <c r="BK18" s="205"/>
      <c r="BM18" s="229"/>
      <c r="BN18" s="205"/>
      <c r="BP18" s="229"/>
      <c r="BQ18" s="205"/>
      <c r="BS18" s="229"/>
      <c r="BT18" s="205"/>
      <c r="BV18" s="229"/>
      <c r="BW18" s="205"/>
      <c r="BY18" s="229"/>
    </row>
    <row r="19" spans="1:77" ht="13.5" customHeight="1" x14ac:dyDescent="0.2">
      <c r="F19" s="205"/>
      <c r="H19" s="229"/>
      <c r="L19" s="205"/>
      <c r="N19" s="229"/>
      <c r="O19" s="205"/>
      <c r="Q19" s="229"/>
      <c r="R19" s="205"/>
      <c r="T19" s="229"/>
      <c r="U19" s="205"/>
      <c r="W19" s="229"/>
      <c r="X19" s="205"/>
      <c r="Z19" s="229"/>
      <c r="AA19" s="205"/>
      <c r="AC19" s="229"/>
      <c r="AD19" s="205"/>
      <c r="AF19" s="229"/>
      <c r="AG19" s="205"/>
      <c r="AI19" s="229"/>
      <c r="AJ19" s="205"/>
      <c r="AL19" s="229"/>
      <c r="AM19" s="205"/>
      <c r="AO19" s="229"/>
      <c r="AP19" s="205"/>
      <c r="AR19" s="229"/>
      <c r="AS19" s="205"/>
      <c r="AU19" s="229"/>
      <c r="AV19" s="205"/>
      <c r="AX19" s="229"/>
      <c r="AY19" s="205"/>
      <c r="BA19" s="229"/>
      <c r="BB19" s="205"/>
      <c r="BD19" s="229"/>
      <c r="BE19" s="205"/>
      <c r="BG19" s="229"/>
      <c r="BH19" s="205"/>
      <c r="BJ19" s="229"/>
      <c r="BK19" s="205"/>
      <c r="BM19" s="229"/>
      <c r="BN19" s="205"/>
      <c r="BP19" s="229"/>
      <c r="BQ19" s="205"/>
      <c r="BS19" s="229"/>
      <c r="BT19" s="205"/>
      <c r="BV19" s="229"/>
      <c r="BW19" s="205"/>
      <c r="BY19" s="229"/>
    </row>
    <row r="20" spans="1:77" ht="13.5" customHeight="1" x14ac:dyDescent="0.2">
      <c r="F20" s="205"/>
      <c r="H20" s="229"/>
      <c r="L20" s="205"/>
      <c r="N20" s="229"/>
      <c r="O20" s="205"/>
      <c r="Q20" s="229"/>
      <c r="R20" s="205"/>
      <c r="T20" s="229"/>
      <c r="U20" s="205"/>
      <c r="W20" s="229"/>
      <c r="X20" s="205"/>
      <c r="Z20" s="229"/>
      <c r="AA20" s="205"/>
      <c r="AC20" s="229"/>
      <c r="AD20" s="205"/>
      <c r="AF20" s="229"/>
      <c r="AG20" s="205"/>
      <c r="AI20" s="229"/>
      <c r="AJ20" s="205"/>
      <c r="AL20" s="229"/>
      <c r="AM20" s="205"/>
      <c r="AO20" s="229"/>
      <c r="AP20" s="205"/>
      <c r="AR20" s="229"/>
      <c r="AS20" s="205"/>
      <c r="AU20" s="229"/>
      <c r="AV20" s="205"/>
      <c r="AX20" s="229"/>
      <c r="AY20" s="205"/>
      <c r="BA20" s="229"/>
      <c r="BB20" s="205"/>
      <c r="BD20" s="229"/>
      <c r="BE20" s="205"/>
      <c r="BG20" s="229"/>
      <c r="BH20" s="205"/>
      <c r="BJ20" s="229"/>
      <c r="BK20" s="205"/>
      <c r="BM20" s="229"/>
      <c r="BN20" s="205"/>
      <c r="BP20" s="229"/>
      <c r="BQ20" s="205"/>
      <c r="BS20" s="229"/>
      <c r="BT20" s="205"/>
      <c r="BV20" s="229"/>
      <c r="BW20" s="205"/>
      <c r="BY20" s="229"/>
    </row>
    <row r="21" spans="1:77" ht="13.5" customHeight="1" x14ac:dyDescent="0.2">
      <c r="F21" s="205"/>
      <c r="H21" s="229"/>
      <c r="L21" s="205"/>
      <c r="N21" s="229"/>
      <c r="O21" s="205"/>
      <c r="Q21" s="229"/>
      <c r="R21" s="205"/>
      <c r="T21" s="229"/>
      <c r="U21" s="205"/>
      <c r="W21" s="229"/>
      <c r="X21" s="205"/>
      <c r="Z21" s="229"/>
      <c r="AA21" s="205"/>
      <c r="AC21" s="229"/>
      <c r="AD21" s="205"/>
      <c r="AF21" s="229"/>
      <c r="AG21" s="205"/>
      <c r="AI21" s="229"/>
      <c r="AJ21" s="205"/>
      <c r="AL21" s="229"/>
      <c r="AM21" s="205"/>
      <c r="AO21" s="229"/>
      <c r="AP21" s="205"/>
      <c r="AR21" s="229"/>
      <c r="AS21" s="205"/>
      <c r="AU21" s="229"/>
      <c r="AV21" s="205"/>
      <c r="AX21" s="229"/>
      <c r="AY21" s="205"/>
      <c r="BA21" s="229"/>
      <c r="BB21" s="205"/>
      <c r="BD21" s="229"/>
      <c r="BE21" s="205"/>
      <c r="BG21" s="229"/>
      <c r="BH21" s="205"/>
      <c r="BJ21" s="229"/>
      <c r="BK21" s="205"/>
      <c r="BM21" s="229"/>
      <c r="BN21" s="205"/>
      <c r="BP21" s="229"/>
      <c r="BQ21" s="205"/>
      <c r="BS21" s="229"/>
      <c r="BT21" s="205"/>
      <c r="BV21" s="229"/>
      <c r="BW21" s="205"/>
      <c r="BY21" s="229"/>
    </row>
    <row r="22" spans="1:77" ht="13.5" customHeight="1" x14ac:dyDescent="0.2">
      <c r="F22" s="205"/>
      <c r="H22" s="229"/>
      <c r="L22" s="205"/>
      <c r="N22" s="229"/>
      <c r="O22" s="205"/>
      <c r="Q22" s="229"/>
      <c r="R22" s="205"/>
      <c r="T22" s="229"/>
      <c r="U22" s="205"/>
      <c r="W22" s="229"/>
      <c r="X22" s="205"/>
      <c r="Z22" s="229"/>
      <c r="AA22" s="205"/>
      <c r="AC22" s="229"/>
      <c r="AD22" s="205"/>
      <c r="AF22" s="229"/>
      <c r="AG22" s="205"/>
      <c r="AI22" s="229"/>
      <c r="AJ22" s="205"/>
      <c r="AL22" s="229"/>
      <c r="AM22" s="205"/>
      <c r="AO22" s="229"/>
      <c r="AP22" s="205"/>
      <c r="AR22" s="229"/>
      <c r="AS22" s="205"/>
      <c r="AU22" s="229"/>
      <c r="AV22" s="205"/>
      <c r="AX22" s="229"/>
      <c r="AY22" s="205"/>
      <c r="BA22" s="229"/>
      <c r="BB22" s="205"/>
      <c r="BD22" s="229"/>
      <c r="BE22" s="205"/>
      <c r="BG22" s="229"/>
      <c r="BH22" s="205"/>
      <c r="BJ22" s="229"/>
      <c r="BK22" s="205"/>
      <c r="BM22" s="229"/>
      <c r="BN22" s="205"/>
      <c r="BP22" s="229"/>
      <c r="BQ22" s="205"/>
      <c r="BS22" s="229"/>
      <c r="BT22" s="205"/>
      <c r="BV22" s="229"/>
      <c r="BW22" s="205"/>
      <c r="BY22" s="229"/>
    </row>
    <row r="23" spans="1:77" ht="13.5" customHeight="1" x14ac:dyDescent="0.2">
      <c r="F23" s="205"/>
      <c r="H23" s="229"/>
      <c r="L23" s="205"/>
      <c r="N23" s="229"/>
      <c r="O23" s="205"/>
      <c r="Q23" s="229"/>
      <c r="R23" s="205"/>
      <c r="T23" s="229"/>
      <c r="U23" s="205"/>
      <c r="W23" s="229"/>
      <c r="X23" s="205"/>
      <c r="Z23" s="229"/>
      <c r="AA23" s="205"/>
      <c r="AC23" s="229"/>
      <c r="AD23" s="205"/>
      <c r="AF23" s="229"/>
      <c r="AG23" s="205"/>
      <c r="AI23" s="229"/>
      <c r="AJ23" s="205"/>
      <c r="AL23" s="229"/>
      <c r="AM23" s="205"/>
      <c r="AO23" s="229"/>
      <c r="AP23" s="205"/>
      <c r="AR23" s="229"/>
      <c r="AS23" s="205"/>
      <c r="AU23" s="229"/>
      <c r="AV23" s="205"/>
      <c r="AX23" s="229"/>
      <c r="AY23" s="205"/>
      <c r="BA23" s="229"/>
      <c r="BB23" s="205"/>
      <c r="BD23" s="229"/>
      <c r="BE23" s="205"/>
      <c r="BG23" s="229"/>
      <c r="BH23" s="205"/>
      <c r="BJ23" s="229"/>
      <c r="BK23" s="205"/>
      <c r="BM23" s="229"/>
      <c r="BN23" s="205"/>
      <c r="BP23" s="229"/>
      <c r="BQ23" s="205"/>
      <c r="BS23" s="229"/>
      <c r="BT23" s="205"/>
      <c r="BV23" s="229"/>
      <c r="BW23" s="205"/>
      <c r="BY23" s="229"/>
    </row>
    <row r="24" spans="1:77" ht="13.5" customHeight="1" x14ac:dyDescent="0.2">
      <c r="A24" s="230"/>
      <c r="F24" s="205"/>
      <c r="H24" s="229"/>
      <c r="L24" s="205"/>
      <c r="N24" s="229"/>
      <c r="O24" s="205"/>
      <c r="Q24" s="229"/>
      <c r="R24" s="205"/>
      <c r="T24" s="229"/>
      <c r="U24" s="205"/>
      <c r="W24" s="229"/>
      <c r="X24" s="205"/>
      <c r="Z24" s="229"/>
      <c r="AA24" s="205"/>
      <c r="AC24" s="229"/>
      <c r="AD24" s="205"/>
      <c r="AF24" s="229"/>
      <c r="AG24" s="205"/>
      <c r="AI24" s="229"/>
      <c r="AJ24" s="205"/>
      <c r="AL24" s="229"/>
      <c r="AM24" s="205"/>
      <c r="AO24" s="229"/>
      <c r="AP24" s="205"/>
      <c r="AR24" s="229"/>
      <c r="AS24" s="205"/>
      <c r="AU24" s="229"/>
      <c r="AV24" s="205"/>
      <c r="AX24" s="229"/>
      <c r="AY24" s="205"/>
      <c r="BA24" s="229"/>
      <c r="BB24" s="205"/>
      <c r="BD24" s="229"/>
      <c r="BE24" s="205"/>
      <c r="BG24" s="229"/>
      <c r="BH24" s="205"/>
      <c r="BJ24" s="229"/>
      <c r="BK24" s="205"/>
      <c r="BM24" s="229"/>
      <c r="BN24" s="205"/>
      <c r="BP24" s="229"/>
      <c r="BQ24" s="205"/>
      <c r="BS24" s="229"/>
      <c r="BT24" s="205"/>
      <c r="BV24" s="229"/>
      <c r="BW24" s="205"/>
      <c r="BY24" s="229"/>
    </row>
    <row r="25" spans="1:77" ht="13.5" customHeight="1" x14ac:dyDescent="0.2">
      <c r="F25" s="205"/>
      <c r="H25" s="229"/>
      <c r="L25" s="205"/>
      <c r="N25" s="229"/>
      <c r="O25" s="205"/>
      <c r="Q25" s="229"/>
      <c r="R25" s="205"/>
      <c r="T25" s="229"/>
      <c r="U25" s="205"/>
      <c r="W25" s="229"/>
      <c r="X25" s="205"/>
      <c r="Z25" s="229"/>
      <c r="AA25" s="205"/>
      <c r="AC25" s="229"/>
      <c r="AD25" s="205"/>
      <c r="AF25" s="229"/>
      <c r="AG25" s="205"/>
      <c r="AI25" s="229"/>
      <c r="AJ25" s="205"/>
      <c r="AL25" s="229"/>
      <c r="AM25" s="205"/>
      <c r="AO25" s="229"/>
      <c r="AP25" s="205"/>
      <c r="AR25" s="229"/>
      <c r="AS25" s="205"/>
      <c r="AU25" s="229"/>
      <c r="AV25" s="205"/>
      <c r="AX25" s="229"/>
      <c r="AY25" s="205"/>
      <c r="BA25" s="229"/>
      <c r="BB25" s="205"/>
      <c r="BD25" s="229"/>
      <c r="BE25" s="205"/>
      <c r="BG25" s="229"/>
      <c r="BH25" s="205"/>
      <c r="BJ25" s="229"/>
      <c r="BK25" s="205"/>
      <c r="BM25" s="229"/>
      <c r="BN25" s="205"/>
      <c r="BP25" s="229"/>
      <c r="BQ25" s="205"/>
      <c r="BS25" s="229"/>
      <c r="BT25" s="205"/>
      <c r="BV25" s="229"/>
      <c r="BW25" s="205"/>
      <c r="BY25" s="229"/>
    </row>
    <row r="26" spans="1:77" ht="13.5" customHeight="1" x14ac:dyDescent="0.2">
      <c r="F26" s="205"/>
      <c r="H26" s="229"/>
      <c r="L26" s="205"/>
      <c r="N26" s="229"/>
      <c r="O26" s="205"/>
      <c r="Q26" s="229"/>
      <c r="R26" s="205"/>
      <c r="T26" s="229"/>
      <c r="U26" s="205"/>
      <c r="W26" s="229"/>
      <c r="X26" s="205"/>
      <c r="Z26" s="229"/>
      <c r="AA26" s="205"/>
      <c r="AC26" s="229"/>
      <c r="AD26" s="205"/>
      <c r="AF26" s="229"/>
      <c r="AG26" s="205"/>
      <c r="AI26" s="229"/>
      <c r="AJ26" s="205"/>
      <c r="AL26" s="229"/>
      <c r="AM26" s="205"/>
      <c r="AO26" s="229"/>
      <c r="AP26" s="205"/>
      <c r="AR26" s="229"/>
      <c r="AS26" s="205"/>
      <c r="AU26" s="229"/>
      <c r="AV26" s="205"/>
      <c r="AX26" s="229"/>
      <c r="AY26" s="205"/>
      <c r="BA26" s="229"/>
      <c r="BB26" s="205"/>
      <c r="BD26" s="229"/>
      <c r="BE26" s="205"/>
      <c r="BG26" s="229"/>
      <c r="BH26" s="205"/>
      <c r="BJ26" s="229"/>
      <c r="BK26" s="205"/>
      <c r="BM26" s="229"/>
      <c r="BN26" s="205"/>
      <c r="BP26" s="229"/>
      <c r="BQ26" s="205"/>
      <c r="BS26" s="229"/>
      <c r="BT26" s="205"/>
      <c r="BV26" s="229"/>
      <c r="BW26" s="205"/>
      <c r="BY26" s="229"/>
    </row>
    <row r="27" spans="1:77" ht="13.5" customHeight="1" x14ac:dyDescent="0.2">
      <c r="F27" s="205"/>
      <c r="H27" s="229"/>
      <c r="J27" s="231"/>
      <c r="L27" s="205"/>
      <c r="N27" s="229"/>
      <c r="O27" s="205"/>
      <c r="Q27" s="229"/>
      <c r="R27" s="205"/>
      <c r="T27" s="229"/>
      <c r="U27" s="205"/>
      <c r="W27" s="229"/>
      <c r="X27" s="205"/>
      <c r="Z27" s="229"/>
      <c r="AA27" s="205"/>
      <c r="AC27" s="229"/>
      <c r="AD27" s="205"/>
      <c r="AF27" s="229"/>
      <c r="AG27" s="205"/>
      <c r="AI27" s="229"/>
      <c r="AJ27" s="205"/>
      <c r="AL27" s="229"/>
      <c r="AM27" s="205"/>
      <c r="AO27" s="229"/>
      <c r="AP27" s="205"/>
      <c r="AR27" s="229"/>
      <c r="AS27" s="205"/>
      <c r="AU27" s="229"/>
      <c r="AV27" s="205"/>
      <c r="AX27" s="229"/>
      <c r="AY27" s="205"/>
      <c r="BA27" s="229"/>
      <c r="BB27" s="205"/>
      <c r="BD27" s="229"/>
      <c r="BE27" s="205"/>
      <c r="BG27" s="229"/>
      <c r="BH27" s="205"/>
      <c r="BJ27" s="229"/>
      <c r="BK27" s="205"/>
      <c r="BM27" s="229"/>
      <c r="BN27" s="205"/>
      <c r="BP27" s="229"/>
      <c r="BQ27" s="205"/>
      <c r="BS27" s="229"/>
      <c r="BT27" s="205"/>
      <c r="BV27" s="229"/>
      <c r="BW27" s="205"/>
      <c r="BY27" s="229"/>
    </row>
    <row r="28" spans="1:77" ht="13.5" customHeight="1" x14ac:dyDescent="0.2">
      <c r="F28" s="205"/>
      <c r="H28" s="229"/>
      <c r="L28" s="205"/>
      <c r="N28" s="229"/>
      <c r="O28" s="205"/>
      <c r="Q28" s="229"/>
      <c r="R28" s="205"/>
      <c r="T28" s="229"/>
      <c r="U28" s="205"/>
      <c r="W28" s="229"/>
      <c r="X28" s="205"/>
      <c r="Z28" s="229"/>
      <c r="AA28" s="205"/>
      <c r="AC28" s="229"/>
      <c r="AD28" s="205"/>
      <c r="AF28" s="229"/>
      <c r="AG28" s="205"/>
      <c r="AI28" s="229"/>
      <c r="AJ28" s="205"/>
      <c r="AL28" s="229"/>
      <c r="AM28" s="205"/>
      <c r="AO28" s="229"/>
      <c r="AP28" s="205"/>
      <c r="AR28" s="229"/>
      <c r="AS28" s="205"/>
      <c r="AU28" s="229"/>
      <c r="AV28" s="205"/>
      <c r="AX28" s="229"/>
      <c r="AY28" s="205"/>
      <c r="BA28" s="229"/>
      <c r="BB28" s="205"/>
      <c r="BD28" s="229"/>
      <c r="BE28" s="205"/>
      <c r="BG28" s="229"/>
      <c r="BH28" s="205"/>
      <c r="BJ28" s="229"/>
      <c r="BK28" s="205"/>
      <c r="BM28" s="229"/>
      <c r="BN28" s="205"/>
      <c r="BP28" s="229"/>
      <c r="BQ28" s="205"/>
      <c r="BS28" s="229"/>
      <c r="BT28" s="205"/>
      <c r="BV28" s="229"/>
      <c r="BW28" s="205"/>
      <c r="BY28" s="229"/>
    </row>
    <row r="29" spans="1:77" ht="13.5" customHeight="1" x14ac:dyDescent="0.2">
      <c r="F29" s="205"/>
      <c r="H29" s="229"/>
      <c r="L29" s="205"/>
      <c r="N29" s="229"/>
      <c r="O29" s="205"/>
      <c r="Q29" s="229"/>
      <c r="R29" s="205"/>
      <c r="T29" s="229"/>
      <c r="U29" s="205"/>
      <c r="W29" s="229"/>
      <c r="X29" s="205"/>
      <c r="Z29" s="229"/>
      <c r="AA29" s="205"/>
      <c r="AC29" s="229"/>
      <c r="AD29" s="205"/>
      <c r="AF29" s="229"/>
      <c r="AG29" s="205"/>
      <c r="AI29" s="229"/>
      <c r="AJ29" s="205"/>
      <c r="AL29" s="229"/>
      <c r="AM29" s="205"/>
      <c r="AO29" s="229"/>
      <c r="AP29" s="205"/>
      <c r="AR29" s="229"/>
      <c r="AS29" s="205"/>
      <c r="AU29" s="229"/>
      <c r="AV29" s="205"/>
      <c r="AX29" s="229"/>
      <c r="AY29" s="205"/>
      <c r="BA29" s="229"/>
      <c r="BB29" s="205"/>
      <c r="BD29" s="229"/>
      <c r="BE29" s="205"/>
      <c r="BG29" s="229"/>
      <c r="BH29" s="205"/>
      <c r="BJ29" s="229"/>
      <c r="BK29" s="205"/>
      <c r="BM29" s="229"/>
      <c r="BN29" s="205"/>
      <c r="BP29" s="229"/>
      <c r="BQ29" s="205"/>
      <c r="BS29" s="229"/>
      <c r="BT29" s="205"/>
      <c r="BV29" s="229"/>
      <c r="BW29" s="205"/>
      <c r="BY29" s="229"/>
    </row>
    <row r="30" spans="1:77" ht="13.5" customHeight="1" x14ac:dyDescent="0.2">
      <c r="F30" s="205"/>
      <c r="H30" s="229"/>
      <c r="L30" s="205"/>
      <c r="N30" s="229"/>
      <c r="O30" s="205"/>
      <c r="Q30" s="229"/>
      <c r="R30" s="205"/>
      <c r="T30" s="229"/>
      <c r="U30" s="205"/>
      <c r="W30" s="229"/>
      <c r="X30" s="205"/>
      <c r="Z30" s="229"/>
      <c r="AA30" s="205"/>
      <c r="AC30" s="229"/>
      <c r="AD30" s="205"/>
      <c r="AF30" s="229"/>
      <c r="AG30" s="205"/>
      <c r="AI30" s="229"/>
      <c r="AJ30" s="205"/>
      <c r="AL30" s="229"/>
      <c r="AM30" s="205"/>
      <c r="AO30" s="229"/>
      <c r="AP30" s="205"/>
      <c r="AR30" s="229"/>
      <c r="AS30" s="205"/>
      <c r="AU30" s="229"/>
      <c r="AV30" s="205"/>
      <c r="AX30" s="229"/>
      <c r="AY30" s="205"/>
      <c r="BA30" s="229"/>
      <c r="BB30" s="205"/>
      <c r="BD30" s="229"/>
      <c r="BE30" s="205"/>
      <c r="BG30" s="229"/>
      <c r="BH30" s="205"/>
      <c r="BJ30" s="229"/>
      <c r="BK30" s="205"/>
      <c r="BM30" s="229"/>
      <c r="BN30" s="205"/>
      <c r="BP30" s="229"/>
      <c r="BQ30" s="205"/>
      <c r="BS30" s="229"/>
      <c r="BT30" s="205"/>
      <c r="BV30" s="229"/>
      <c r="BW30" s="205"/>
      <c r="BY30" s="229"/>
    </row>
    <row r="31" spans="1:77" ht="13.5" customHeight="1" x14ac:dyDescent="0.2">
      <c r="F31" s="205"/>
      <c r="H31" s="229"/>
      <c r="L31" s="205"/>
      <c r="N31" s="229"/>
      <c r="O31" s="205"/>
      <c r="Q31" s="229"/>
      <c r="R31" s="205"/>
      <c r="T31" s="229"/>
      <c r="U31" s="205"/>
      <c r="W31" s="229"/>
      <c r="X31" s="205"/>
      <c r="Z31" s="229"/>
      <c r="AA31" s="205"/>
      <c r="AC31" s="229"/>
      <c r="AD31" s="205"/>
      <c r="AF31" s="229"/>
      <c r="AG31" s="205"/>
      <c r="AI31" s="229"/>
      <c r="AJ31" s="205"/>
      <c r="AL31" s="229"/>
      <c r="AM31" s="205"/>
      <c r="AO31" s="229"/>
      <c r="AP31" s="205"/>
      <c r="AR31" s="229"/>
      <c r="AS31" s="205"/>
      <c r="AU31" s="229"/>
      <c r="AV31" s="205"/>
      <c r="AX31" s="229"/>
      <c r="AY31" s="205"/>
      <c r="BA31" s="229"/>
      <c r="BB31" s="205"/>
      <c r="BD31" s="229"/>
      <c r="BE31" s="205"/>
      <c r="BG31" s="229"/>
      <c r="BH31" s="205"/>
      <c r="BJ31" s="229"/>
      <c r="BK31" s="205"/>
      <c r="BM31" s="229"/>
      <c r="BN31" s="205"/>
      <c r="BP31" s="229"/>
      <c r="BQ31" s="205"/>
      <c r="BS31" s="229"/>
      <c r="BT31" s="205"/>
      <c r="BV31" s="229"/>
      <c r="BW31" s="205"/>
      <c r="BY31" s="229"/>
    </row>
    <row r="32" spans="1:77" ht="13.5" customHeight="1" x14ac:dyDescent="0.2">
      <c r="F32" s="205"/>
      <c r="H32" s="229"/>
      <c r="L32" s="205"/>
      <c r="N32" s="229"/>
      <c r="O32" s="205"/>
      <c r="Q32" s="229"/>
      <c r="R32" s="205"/>
      <c r="T32" s="229"/>
      <c r="U32" s="205"/>
      <c r="W32" s="229"/>
      <c r="X32" s="205"/>
      <c r="Z32" s="229"/>
      <c r="AA32" s="205"/>
      <c r="AC32" s="229"/>
      <c r="AD32" s="205"/>
      <c r="AF32" s="229"/>
      <c r="AG32" s="205"/>
      <c r="AI32" s="229"/>
      <c r="AJ32" s="205"/>
      <c r="AL32" s="229"/>
      <c r="AM32" s="205"/>
      <c r="AO32" s="229"/>
      <c r="AP32" s="205"/>
      <c r="AR32" s="229"/>
      <c r="AS32" s="205"/>
      <c r="AU32" s="229"/>
      <c r="AV32" s="205"/>
      <c r="AX32" s="229"/>
      <c r="AY32" s="205"/>
      <c r="BA32" s="229"/>
      <c r="BB32" s="205"/>
      <c r="BD32" s="229"/>
      <c r="BE32" s="205"/>
      <c r="BG32" s="229"/>
      <c r="BH32" s="205"/>
      <c r="BJ32" s="229"/>
      <c r="BK32" s="205"/>
      <c r="BM32" s="229"/>
      <c r="BN32" s="205"/>
      <c r="BP32" s="229"/>
      <c r="BQ32" s="205"/>
      <c r="BS32" s="229"/>
      <c r="BT32" s="205"/>
      <c r="BV32" s="229"/>
      <c r="BW32" s="205"/>
      <c r="BY32" s="229"/>
    </row>
    <row r="33" spans="1:77" ht="13.5" customHeight="1" x14ac:dyDescent="0.2">
      <c r="F33" s="205"/>
      <c r="H33" s="229"/>
      <c r="L33" s="205"/>
      <c r="N33" s="229"/>
      <c r="O33" s="205"/>
      <c r="Q33" s="229"/>
      <c r="R33" s="205"/>
      <c r="T33" s="229"/>
      <c r="U33" s="205"/>
      <c r="W33" s="229"/>
      <c r="X33" s="205"/>
      <c r="Z33" s="229"/>
      <c r="AA33" s="205"/>
      <c r="AC33" s="229"/>
      <c r="AD33" s="205"/>
      <c r="AF33" s="229"/>
      <c r="AG33" s="205"/>
      <c r="AI33" s="229"/>
      <c r="AJ33" s="205"/>
      <c r="AL33" s="229"/>
      <c r="AM33" s="205"/>
      <c r="AO33" s="229"/>
      <c r="AP33" s="205"/>
      <c r="AR33" s="229"/>
      <c r="AS33" s="205"/>
      <c r="AU33" s="229"/>
      <c r="AV33" s="205"/>
      <c r="AX33" s="229"/>
      <c r="AY33" s="205"/>
      <c r="BA33" s="229"/>
      <c r="BB33" s="205"/>
      <c r="BD33" s="229"/>
      <c r="BE33" s="205"/>
      <c r="BG33" s="229"/>
      <c r="BH33" s="205"/>
      <c r="BJ33" s="229"/>
      <c r="BK33" s="205"/>
      <c r="BM33" s="229"/>
      <c r="BN33" s="205"/>
      <c r="BP33" s="229"/>
      <c r="BQ33" s="205"/>
      <c r="BS33" s="229"/>
      <c r="BT33" s="205"/>
      <c r="BV33" s="229"/>
      <c r="BW33" s="205"/>
      <c r="BY33" s="229"/>
    </row>
    <row r="34" spans="1:77" ht="13.5" customHeight="1" x14ac:dyDescent="0.2">
      <c r="A34" s="230"/>
      <c r="F34" s="205"/>
      <c r="H34" s="229"/>
      <c r="L34" s="205"/>
      <c r="N34" s="229"/>
      <c r="O34" s="205"/>
      <c r="Q34" s="229"/>
      <c r="R34" s="205"/>
      <c r="T34" s="229"/>
      <c r="U34" s="205"/>
      <c r="W34" s="229"/>
      <c r="X34" s="205"/>
      <c r="Z34" s="229"/>
      <c r="AA34" s="205"/>
      <c r="AC34" s="229"/>
      <c r="AD34" s="205"/>
      <c r="AF34" s="229"/>
      <c r="AG34" s="205"/>
      <c r="AI34" s="229"/>
      <c r="AJ34" s="205"/>
      <c r="AL34" s="229"/>
      <c r="AM34" s="205"/>
      <c r="AO34" s="229"/>
      <c r="AP34" s="205"/>
      <c r="AR34" s="229"/>
      <c r="AS34" s="205"/>
      <c r="AU34" s="229"/>
      <c r="AV34" s="205"/>
      <c r="AX34" s="229"/>
      <c r="AY34" s="205"/>
      <c r="BA34" s="229"/>
      <c r="BB34" s="205"/>
      <c r="BD34" s="229"/>
      <c r="BE34" s="205"/>
      <c r="BG34" s="229"/>
      <c r="BH34" s="205"/>
      <c r="BJ34" s="229"/>
      <c r="BK34" s="205"/>
      <c r="BM34" s="229"/>
      <c r="BN34" s="205"/>
      <c r="BP34" s="229"/>
      <c r="BQ34" s="205"/>
      <c r="BS34" s="229"/>
      <c r="BT34" s="205"/>
      <c r="BV34" s="229"/>
      <c r="BW34" s="205"/>
      <c r="BY34" s="229"/>
    </row>
    <row r="35" spans="1:77" ht="13.5" customHeight="1" x14ac:dyDescent="0.2">
      <c r="A35" s="230"/>
      <c r="F35" s="205"/>
      <c r="H35" s="229"/>
      <c r="L35" s="205"/>
      <c r="N35" s="229"/>
      <c r="O35" s="205"/>
      <c r="Q35" s="229"/>
      <c r="R35" s="205"/>
      <c r="T35" s="229"/>
      <c r="U35" s="205"/>
      <c r="W35" s="229"/>
      <c r="X35" s="205"/>
      <c r="Z35" s="229"/>
      <c r="AA35" s="205"/>
      <c r="AC35" s="229"/>
      <c r="AD35" s="205"/>
      <c r="AF35" s="229"/>
      <c r="AG35" s="205"/>
      <c r="AI35" s="229"/>
      <c r="AJ35" s="205"/>
      <c r="AL35" s="229"/>
      <c r="AM35" s="205"/>
      <c r="AO35" s="229"/>
      <c r="AP35" s="205"/>
      <c r="AR35" s="229"/>
      <c r="AS35" s="205"/>
      <c r="AU35" s="229"/>
      <c r="AV35" s="205"/>
      <c r="AX35" s="229"/>
      <c r="AY35" s="205"/>
      <c r="BA35" s="229"/>
      <c r="BB35" s="205"/>
      <c r="BD35" s="229"/>
      <c r="BE35" s="205"/>
      <c r="BG35" s="229"/>
      <c r="BH35" s="205"/>
      <c r="BJ35" s="229"/>
      <c r="BK35" s="205"/>
      <c r="BM35" s="229"/>
      <c r="BN35" s="205"/>
      <c r="BP35" s="229"/>
      <c r="BQ35" s="205"/>
      <c r="BS35" s="229"/>
      <c r="BT35" s="205"/>
      <c r="BV35" s="229"/>
      <c r="BW35" s="205"/>
      <c r="BY35" s="229"/>
    </row>
    <row r="36" spans="1:77" ht="13.5" customHeight="1" x14ac:dyDescent="0.2">
      <c r="A36" s="230"/>
      <c r="F36" s="205"/>
      <c r="H36" s="229"/>
      <c r="L36" s="205"/>
      <c r="N36" s="229"/>
      <c r="O36" s="205"/>
      <c r="Q36" s="229"/>
      <c r="R36" s="205"/>
      <c r="T36" s="229"/>
      <c r="U36" s="205"/>
      <c r="W36" s="229"/>
      <c r="X36" s="205"/>
      <c r="Z36" s="229"/>
      <c r="AA36" s="205"/>
      <c r="AC36" s="229"/>
      <c r="AD36" s="205"/>
      <c r="AF36" s="229"/>
      <c r="AG36" s="205"/>
      <c r="AI36" s="229"/>
      <c r="AJ36" s="205"/>
      <c r="AL36" s="229"/>
      <c r="AM36" s="205"/>
      <c r="AO36" s="229"/>
      <c r="AP36" s="205"/>
      <c r="AR36" s="229"/>
      <c r="AS36" s="205"/>
      <c r="AU36" s="229"/>
      <c r="AV36" s="205"/>
      <c r="AX36" s="229"/>
      <c r="AY36" s="205"/>
      <c r="BA36" s="229"/>
      <c r="BB36" s="205"/>
      <c r="BD36" s="229"/>
      <c r="BE36" s="205"/>
      <c r="BG36" s="229"/>
      <c r="BH36" s="205"/>
      <c r="BJ36" s="229"/>
      <c r="BK36" s="205"/>
      <c r="BM36" s="229"/>
      <c r="BN36" s="205"/>
      <c r="BP36" s="229"/>
      <c r="BQ36" s="205"/>
      <c r="BS36" s="229"/>
      <c r="BT36" s="205"/>
      <c r="BV36" s="229"/>
      <c r="BW36" s="205"/>
      <c r="BY36" s="229"/>
    </row>
    <row r="37" spans="1:77" ht="13.5" customHeight="1" x14ac:dyDescent="0.2">
      <c r="F37" s="205"/>
      <c r="H37" s="229"/>
      <c r="L37" s="205"/>
      <c r="N37" s="229"/>
      <c r="O37" s="205"/>
      <c r="Q37" s="229"/>
      <c r="R37" s="205"/>
      <c r="T37" s="229"/>
      <c r="U37" s="205"/>
      <c r="W37" s="229"/>
      <c r="X37" s="205"/>
      <c r="Z37" s="229"/>
      <c r="AA37" s="205"/>
      <c r="AC37" s="229"/>
      <c r="AD37" s="205"/>
      <c r="AF37" s="229"/>
      <c r="AG37" s="205"/>
      <c r="AI37" s="229"/>
      <c r="AJ37" s="205"/>
      <c r="AL37" s="229"/>
      <c r="AM37" s="205"/>
      <c r="AO37" s="229"/>
      <c r="AP37" s="205"/>
      <c r="AR37" s="229"/>
      <c r="AS37" s="205"/>
      <c r="AU37" s="229"/>
      <c r="AV37" s="205"/>
      <c r="AX37" s="229"/>
      <c r="AY37" s="205"/>
      <c r="BA37" s="229"/>
      <c r="BB37" s="205"/>
      <c r="BD37" s="229"/>
      <c r="BE37" s="205"/>
      <c r="BG37" s="229"/>
      <c r="BH37" s="205"/>
      <c r="BJ37" s="229"/>
      <c r="BK37" s="205"/>
      <c r="BM37" s="229"/>
      <c r="BN37" s="205"/>
      <c r="BP37" s="229"/>
      <c r="BQ37" s="205"/>
      <c r="BS37" s="229"/>
      <c r="BT37" s="205"/>
      <c r="BV37" s="229"/>
      <c r="BW37" s="205"/>
      <c r="BY37" s="229"/>
    </row>
    <row r="38" spans="1:77" ht="13.5" customHeight="1" x14ac:dyDescent="0.2">
      <c r="F38" s="205"/>
      <c r="H38" s="229"/>
      <c r="L38" s="205"/>
      <c r="N38" s="229"/>
      <c r="O38" s="205"/>
      <c r="Q38" s="229"/>
      <c r="R38" s="205"/>
      <c r="T38" s="229"/>
      <c r="U38" s="205"/>
      <c r="W38" s="229"/>
      <c r="X38" s="205"/>
      <c r="Z38" s="229"/>
      <c r="AA38" s="205"/>
      <c r="AC38" s="229"/>
      <c r="AD38" s="205"/>
      <c r="AF38" s="229"/>
      <c r="AG38" s="205"/>
      <c r="AI38" s="229"/>
      <c r="AJ38" s="205"/>
      <c r="AL38" s="229"/>
      <c r="AM38" s="205"/>
      <c r="AO38" s="229"/>
      <c r="AP38" s="205"/>
      <c r="AR38" s="229"/>
      <c r="AS38" s="205"/>
      <c r="AU38" s="229"/>
      <c r="AV38" s="205"/>
      <c r="AX38" s="229"/>
      <c r="AY38" s="205"/>
      <c r="BA38" s="229"/>
      <c r="BB38" s="205"/>
      <c r="BD38" s="229"/>
      <c r="BE38" s="205"/>
      <c r="BG38" s="229"/>
      <c r="BH38" s="205"/>
      <c r="BJ38" s="229"/>
      <c r="BK38" s="205"/>
      <c r="BM38" s="229"/>
      <c r="BN38" s="205"/>
      <c r="BP38" s="229"/>
      <c r="BQ38" s="205"/>
      <c r="BS38" s="229"/>
      <c r="BT38" s="205"/>
      <c r="BV38" s="229"/>
      <c r="BW38" s="205"/>
      <c r="BY38" s="229"/>
    </row>
    <row r="39" spans="1:77" ht="13.5" customHeight="1" x14ac:dyDescent="0.2">
      <c r="F39" s="205"/>
      <c r="H39" s="229"/>
      <c r="L39" s="205"/>
      <c r="N39" s="229"/>
      <c r="O39" s="205"/>
      <c r="Q39" s="229"/>
      <c r="R39" s="205"/>
      <c r="T39" s="229"/>
      <c r="U39" s="205"/>
      <c r="W39" s="229"/>
      <c r="X39" s="205"/>
      <c r="Z39" s="229"/>
      <c r="AA39" s="205"/>
      <c r="AC39" s="229"/>
      <c r="AD39" s="205"/>
      <c r="AF39" s="229"/>
      <c r="AG39" s="205"/>
      <c r="AI39" s="229"/>
      <c r="AJ39" s="205"/>
      <c r="AL39" s="229"/>
      <c r="AM39" s="205"/>
      <c r="AO39" s="229"/>
      <c r="AP39" s="205"/>
      <c r="AR39" s="229"/>
      <c r="AS39" s="205"/>
      <c r="AU39" s="229"/>
      <c r="AV39" s="205"/>
      <c r="AX39" s="229"/>
      <c r="AY39" s="205"/>
      <c r="BA39" s="229"/>
      <c r="BB39" s="205"/>
      <c r="BD39" s="229"/>
      <c r="BE39" s="205"/>
      <c r="BG39" s="229"/>
      <c r="BH39" s="205"/>
      <c r="BJ39" s="229"/>
      <c r="BK39" s="205"/>
      <c r="BM39" s="229"/>
      <c r="BN39" s="205"/>
      <c r="BP39" s="229"/>
      <c r="BQ39" s="205"/>
      <c r="BS39" s="229"/>
      <c r="BT39" s="205"/>
      <c r="BV39" s="229"/>
      <c r="BW39" s="205"/>
      <c r="BY39" s="229"/>
    </row>
    <row r="40" spans="1:77" ht="13.5" customHeight="1" x14ac:dyDescent="0.2">
      <c r="F40" s="205"/>
      <c r="H40" s="229"/>
      <c r="L40" s="205"/>
      <c r="N40" s="229"/>
      <c r="O40" s="205"/>
      <c r="Q40" s="229"/>
      <c r="R40" s="205"/>
      <c r="T40" s="229"/>
      <c r="U40" s="205"/>
      <c r="W40" s="229"/>
      <c r="X40" s="205"/>
      <c r="Z40" s="229"/>
      <c r="AA40" s="205"/>
      <c r="AC40" s="229"/>
      <c r="AD40" s="205"/>
      <c r="AF40" s="229"/>
      <c r="AG40" s="205"/>
      <c r="AI40" s="229"/>
      <c r="AJ40" s="205"/>
      <c r="AL40" s="229"/>
      <c r="AM40" s="205"/>
      <c r="AO40" s="229"/>
      <c r="AP40" s="205"/>
      <c r="AR40" s="229"/>
      <c r="AS40" s="205"/>
      <c r="AU40" s="229"/>
      <c r="AV40" s="205"/>
      <c r="AX40" s="229"/>
      <c r="AY40" s="205"/>
      <c r="BA40" s="229"/>
      <c r="BB40" s="205"/>
      <c r="BD40" s="229"/>
      <c r="BE40" s="205"/>
      <c r="BG40" s="229"/>
      <c r="BH40" s="205"/>
      <c r="BJ40" s="229"/>
      <c r="BK40" s="205"/>
      <c r="BM40" s="229"/>
      <c r="BN40" s="205"/>
      <c r="BP40" s="229"/>
      <c r="BQ40" s="205"/>
      <c r="BS40" s="229"/>
      <c r="BT40" s="205"/>
      <c r="BV40" s="229"/>
      <c r="BW40" s="205"/>
      <c r="BY40" s="229"/>
    </row>
    <row r="41" spans="1:77" ht="13.5" customHeight="1" x14ac:dyDescent="0.2">
      <c r="F41" s="205"/>
      <c r="H41" s="229"/>
      <c r="L41" s="205"/>
      <c r="N41" s="229"/>
      <c r="O41" s="205"/>
      <c r="Q41" s="229"/>
      <c r="R41" s="205"/>
      <c r="S41" s="230"/>
      <c r="T41" s="229"/>
      <c r="U41" s="205"/>
      <c r="W41" s="229"/>
      <c r="X41" s="205"/>
      <c r="Z41" s="229"/>
      <c r="AA41" s="205"/>
      <c r="AC41" s="229"/>
      <c r="AD41" s="205"/>
      <c r="AF41" s="229"/>
      <c r="AG41" s="205"/>
      <c r="AI41" s="229"/>
      <c r="AJ41" s="205"/>
      <c r="AL41" s="229"/>
      <c r="AM41" s="205"/>
      <c r="AO41" s="229"/>
      <c r="AP41" s="205"/>
      <c r="AR41" s="229"/>
      <c r="AS41" s="205"/>
      <c r="AU41" s="229"/>
      <c r="AV41" s="205"/>
      <c r="AX41" s="229"/>
      <c r="AY41" s="205"/>
      <c r="BA41" s="229"/>
      <c r="BB41" s="205"/>
      <c r="BD41" s="229"/>
      <c r="BE41" s="205"/>
      <c r="BG41" s="229"/>
      <c r="BH41" s="205"/>
      <c r="BJ41" s="229"/>
      <c r="BK41" s="205"/>
      <c r="BM41" s="229"/>
      <c r="BN41" s="205"/>
      <c r="BP41" s="229"/>
      <c r="BQ41" s="205"/>
      <c r="BS41" s="229"/>
      <c r="BT41" s="205"/>
      <c r="BV41" s="229"/>
      <c r="BW41" s="205"/>
      <c r="BY41" s="229"/>
    </row>
    <row r="42" spans="1:77" ht="13.5" customHeight="1" x14ac:dyDescent="0.2">
      <c r="C42" s="232"/>
      <c r="D42" s="230"/>
      <c r="E42" s="230"/>
      <c r="F42" s="232"/>
      <c r="G42" s="230"/>
      <c r="H42" s="233"/>
      <c r="I42" s="230"/>
      <c r="J42" s="230"/>
      <c r="K42" s="230"/>
      <c r="L42" s="232"/>
      <c r="M42" s="230"/>
      <c r="N42" s="233"/>
      <c r="O42" s="232"/>
      <c r="P42" s="230"/>
      <c r="Q42" s="233"/>
      <c r="R42" s="232"/>
      <c r="S42" s="230"/>
      <c r="T42" s="233"/>
      <c r="U42" s="232"/>
      <c r="V42" s="230"/>
      <c r="W42" s="233"/>
      <c r="X42" s="232"/>
      <c r="Y42" s="230"/>
      <c r="Z42" s="233"/>
      <c r="AA42" s="232"/>
      <c r="AB42" s="230"/>
      <c r="AC42" s="233"/>
      <c r="AD42" s="232"/>
      <c r="AE42" s="230"/>
      <c r="AF42" s="233"/>
      <c r="AG42" s="232"/>
      <c r="AH42" s="230"/>
      <c r="AI42" s="233"/>
      <c r="AJ42" s="232"/>
      <c r="AK42" s="230"/>
      <c r="AL42" s="233"/>
      <c r="AM42" s="232"/>
      <c r="AN42" s="230"/>
      <c r="AO42" s="233"/>
      <c r="AP42" s="232"/>
      <c r="AQ42" s="230"/>
      <c r="AR42" s="233"/>
      <c r="AS42" s="232"/>
      <c r="AT42" s="230"/>
      <c r="AU42" s="233"/>
      <c r="AV42" s="232"/>
      <c r="AW42" s="230"/>
      <c r="AX42" s="233"/>
      <c r="AY42" s="232"/>
      <c r="AZ42" s="230"/>
      <c r="BA42" s="233"/>
      <c r="BB42" s="232"/>
      <c r="BC42" s="230"/>
      <c r="BD42" s="233"/>
      <c r="BE42" s="232"/>
      <c r="BF42" s="230"/>
      <c r="BG42" s="233"/>
      <c r="BH42" s="232"/>
      <c r="BI42" s="230"/>
      <c r="BJ42" s="233"/>
      <c r="BK42" s="232"/>
      <c r="BL42" s="230"/>
      <c r="BM42" s="233"/>
      <c r="BN42" s="232"/>
      <c r="BO42" s="230"/>
      <c r="BP42" s="233"/>
      <c r="BQ42" s="232"/>
      <c r="BR42" s="230"/>
      <c r="BS42" s="233"/>
      <c r="BT42" s="232"/>
      <c r="BU42" s="230"/>
      <c r="BV42" s="233"/>
      <c r="BW42" s="232"/>
      <c r="BX42" s="230"/>
      <c r="BY42" s="233"/>
    </row>
    <row r="43" spans="1:77" ht="13.5" customHeight="1" x14ac:dyDescent="0.2">
      <c r="C43" s="232"/>
      <c r="D43" s="230"/>
      <c r="E43" s="230"/>
      <c r="F43" s="232"/>
      <c r="G43" s="230"/>
      <c r="H43" s="233"/>
      <c r="I43" s="230"/>
      <c r="J43" s="230"/>
      <c r="K43" s="230"/>
      <c r="L43" s="232"/>
      <c r="M43" s="230"/>
      <c r="N43" s="233"/>
      <c r="O43" s="232"/>
      <c r="P43" s="230"/>
      <c r="Q43" s="233"/>
      <c r="R43" s="232"/>
      <c r="S43" s="230"/>
      <c r="T43" s="233"/>
      <c r="U43" s="232"/>
      <c r="V43" s="230"/>
      <c r="W43" s="233"/>
      <c r="X43" s="232"/>
      <c r="Y43" s="230"/>
      <c r="Z43" s="233"/>
      <c r="AA43" s="232"/>
      <c r="AB43" s="230"/>
      <c r="AC43" s="233"/>
      <c r="AD43" s="232"/>
      <c r="AE43" s="230"/>
      <c r="AF43" s="233"/>
      <c r="AG43" s="232"/>
      <c r="AH43" s="230"/>
      <c r="AI43" s="233"/>
      <c r="AJ43" s="232"/>
      <c r="AK43" s="230"/>
      <c r="AL43" s="233"/>
      <c r="AM43" s="232"/>
      <c r="AN43" s="230"/>
      <c r="AO43" s="233"/>
      <c r="AP43" s="232"/>
      <c r="AQ43" s="230"/>
      <c r="AR43" s="233"/>
      <c r="AS43" s="232"/>
      <c r="AT43" s="230"/>
      <c r="AU43" s="233"/>
      <c r="AV43" s="232"/>
      <c r="AW43" s="230"/>
      <c r="AX43" s="233"/>
      <c r="AY43" s="232"/>
      <c r="AZ43" s="230"/>
      <c r="BA43" s="233"/>
      <c r="BB43" s="232"/>
      <c r="BC43" s="230"/>
      <c r="BD43" s="233"/>
      <c r="BE43" s="232"/>
      <c r="BF43" s="230"/>
      <c r="BG43" s="233"/>
      <c r="BH43" s="232"/>
      <c r="BI43" s="230"/>
      <c r="BJ43" s="233"/>
      <c r="BK43" s="232"/>
      <c r="BL43" s="230"/>
      <c r="BM43" s="233"/>
      <c r="BN43" s="232"/>
      <c r="BO43" s="230"/>
      <c r="BP43" s="233"/>
      <c r="BQ43" s="232"/>
      <c r="BR43" s="230"/>
      <c r="BS43" s="233"/>
      <c r="BT43" s="232"/>
      <c r="BU43" s="230"/>
      <c r="BV43" s="233"/>
      <c r="BW43" s="232"/>
      <c r="BX43" s="230"/>
      <c r="BY43" s="233"/>
    </row>
    <row r="44" spans="1:77" ht="13.5" customHeight="1" x14ac:dyDescent="0.2">
      <c r="C44" s="232"/>
      <c r="D44" s="230"/>
      <c r="E44" s="230"/>
      <c r="F44" s="232"/>
      <c r="G44" s="230"/>
      <c r="H44" s="233"/>
      <c r="I44" s="230"/>
      <c r="J44" s="230"/>
      <c r="K44" s="230"/>
      <c r="L44" s="232"/>
      <c r="M44" s="230"/>
      <c r="N44" s="233"/>
      <c r="O44" s="232"/>
      <c r="P44" s="230"/>
      <c r="Q44" s="233"/>
      <c r="R44" s="232"/>
      <c r="S44" s="230"/>
      <c r="T44" s="233"/>
      <c r="U44" s="232"/>
      <c r="V44" s="230"/>
      <c r="W44" s="233"/>
      <c r="X44" s="232"/>
      <c r="Y44" s="230"/>
      <c r="Z44" s="233"/>
      <c r="AA44" s="232"/>
      <c r="AB44" s="230"/>
      <c r="AC44" s="233"/>
      <c r="AD44" s="232"/>
      <c r="AE44" s="230"/>
      <c r="AF44" s="233"/>
      <c r="AG44" s="232"/>
      <c r="AH44" s="230"/>
      <c r="AI44" s="233"/>
      <c r="AJ44" s="232"/>
      <c r="AK44" s="230"/>
      <c r="AL44" s="233"/>
      <c r="AM44" s="232"/>
      <c r="AN44" s="230"/>
      <c r="AO44" s="233"/>
      <c r="AP44" s="232"/>
      <c r="AQ44" s="230"/>
      <c r="AR44" s="233"/>
      <c r="AS44" s="232"/>
      <c r="AT44" s="230"/>
      <c r="AU44" s="233"/>
      <c r="AV44" s="232"/>
      <c r="AW44" s="230"/>
      <c r="AX44" s="233"/>
      <c r="AY44" s="232"/>
      <c r="AZ44" s="230"/>
      <c r="BA44" s="233"/>
      <c r="BB44" s="232"/>
      <c r="BC44" s="230"/>
      <c r="BD44" s="233"/>
      <c r="BE44" s="232"/>
      <c r="BF44" s="230"/>
      <c r="BG44" s="233"/>
      <c r="BH44" s="232"/>
      <c r="BI44" s="230"/>
      <c r="BJ44" s="233"/>
      <c r="BK44" s="232"/>
      <c r="BL44" s="230"/>
      <c r="BM44" s="233"/>
      <c r="BN44" s="232"/>
      <c r="BO44" s="230"/>
      <c r="BP44" s="233"/>
      <c r="BQ44" s="232"/>
      <c r="BR44" s="230"/>
      <c r="BS44" s="233"/>
      <c r="BT44" s="232"/>
      <c r="BU44" s="230"/>
      <c r="BV44" s="233"/>
      <c r="BW44" s="232"/>
      <c r="BX44" s="230"/>
      <c r="BY44" s="233"/>
    </row>
    <row r="45" spans="1:77" ht="13.5" customHeight="1" x14ac:dyDescent="0.2">
      <c r="C45" s="232"/>
      <c r="D45" s="230"/>
      <c r="E45" s="230"/>
      <c r="F45" s="232"/>
      <c r="G45" s="230"/>
      <c r="H45" s="233"/>
      <c r="I45" s="230"/>
      <c r="J45" s="230"/>
      <c r="K45" s="230"/>
      <c r="L45" s="232"/>
      <c r="M45" s="230"/>
      <c r="N45" s="233"/>
      <c r="O45" s="232"/>
      <c r="P45" s="230"/>
      <c r="Q45" s="233"/>
      <c r="R45" s="232"/>
      <c r="T45" s="233"/>
      <c r="U45" s="232"/>
      <c r="V45" s="230"/>
      <c r="W45" s="233"/>
      <c r="X45" s="232"/>
      <c r="Y45" s="230"/>
      <c r="Z45" s="233"/>
      <c r="AA45" s="232"/>
      <c r="AB45" s="230"/>
      <c r="AC45" s="233"/>
      <c r="AD45" s="232"/>
      <c r="AE45" s="230"/>
      <c r="AF45" s="233"/>
      <c r="AG45" s="232"/>
      <c r="AH45" s="230"/>
      <c r="AI45" s="233"/>
      <c r="AJ45" s="232"/>
      <c r="AK45" s="230"/>
      <c r="AL45" s="233"/>
      <c r="AM45" s="232"/>
      <c r="AN45" s="230"/>
      <c r="AO45" s="233"/>
      <c r="AP45" s="232"/>
      <c r="AQ45" s="230"/>
      <c r="AR45" s="233"/>
      <c r="AS45" s="232"/>
      <c r="AT45" s="230"/>
      <c r="AU45" s="233"/>
      <c r="AV45" s="232"/>
      <c r="AW45" s="230"/>
      <c r="AX45" s="233"/>
      <c r="AY45" s="232"/>
      <c r="AZ45" s="230"/>
      <c r="BA45" s="233"/>
      <c r="BB45" s="232"/>
      <c r="BC45" s="230"/>
      <c r="BD45" s="233"/>
      <c r="BE45" s="232"/>
      <c r="BF45" s="230"/>
      <c r="BG45" s="233"/>
      <c r="BH45" s="232"/>
      <c r="BI45" s="230"/>
      <c r="BJ45" s="233"/>
      <c r="BK45" s="232"/>
      <c r="BL45" s="230"/>
      <c r="BM45" s="233"/>
      <c r="BN45" s="232"/>
      <c r="BO45" s="230"/>
      <c r="BP45" s="233"/>
      <c r="BQ45" s="232"/>
      <c r="BR45" s="230"/>
      <c r="BS45" s="233"/>
      <c r="BT45" s="232"/>
      <c r="BU45" s="230"/>
      <c r="BV45" s="233"/>
      <c r="BW45" s="232"/>
      <c r="BX45" s="230"/>
      <c r="BY45" s="233"/>
    </row>
    <row r="46" spans="1:77" ht="13.5" customHeight="1" x14ac:dyDescent="0.2">
      <c r="C46" s="232"/>
      <c r="D46" s="230"/>
      <c r="E46" s="230"/>
      <c r="F46" s="232"/>
      <c r="G46" s="230"/>
      <c r="H46" s="233"/>
      <c r="I46" s="230"/>
      <c r="J46" s="230"/>
      <c r="K46" s="230"/>
      <c r="L46" s="232"/>
      <c r="M46" s="230"/>
      <c r="N46" s="233"/>
      <c r="O46" s="232"/>
      <c r="P46" s="230"/>
      <c r="Q46" s="233"/>
      <c r="R46" s="232"/>
      <c r="S46" s="230"/>
      <c r="T46" s="233"/>
      <c r="U46" s="232"/>
      <c r="V46" s="230"/>
      <c r="W46" s="233"/>
      <c r="X46" s="232"/>
      <c r="Y46" s="230"/>
      <c r="Z46" s="233"/>
      <c r="AA46" s="232"/>
      <c r="AB46" s="230"/>
      <c r="AC46" s="233"/>
      <c r="AD46" s="232"/>
      <c r="AE46" s="230"/>
      <c r="AF46" s="233"/>
      <c r="AG46" s="232"/>
      <c r="AH46" s="230"/>
      <c r="AI46" s="233"/>
      <c r="AJ46" s="232"/>
      <c r="AK46" s="230"/>
      <c r="AL46" s="233"/>
      <c r="AM46" s="232"/>
      <c r="AN46" s="230"/>
      <c r="AO46" s="233"/>
      <c r="AP46" s="232"/>
      <c r="AQ46" s="230"/>
      <c r="AR46" s="233"/>
      <c r="AS46" s="232"/>
      <c r="AT46" s="230"/>
      <c r="AU46" s="233"/>
      <c r="AV46" s="232"/>
      <c r="AW46" s="230"/>
      <c r="AX46" s="233"/>
      <c r="AY46" s="232"/>
      <c r="AZ46" s="230"/>
      <c r="BA46" s="233"/>
      <c r="BB46" s="232"/>
      <c r="BC46" s="230"/>
      <c r="BD46" s="233"/>
      <c r="BE46" s="232"/>
      <c r="BF46" s="230"/>
      <c r="BG46" s="233"/>
      <c r="BH46" s="232"/>
      <c r="BI46" s="230"/>
      <c r="BJ46" s="233"/>
      <c r="BK46" s="232"/>
      <c r="BL46" s="230"/>
      <c r="BM46" s="233"/>
      <c r="BN46" s="232"/>
      <c r="BO46" s="230"/>
      <c r="BP46" s="233"/>
      <c r="BQ46" s="232"/>
      <c r="BR46" s="230"/>
      <c r="BS46" s="233"/>
      <c r="BT46" s="232"/>
      <c r="BU46" s="230"/>
      <c r="BV46" s="233"/>
      <c r="BW46" s="232"/>
      <c r="BX46" s="230"/>
      <c r="BY46" s="233"/>
    </row>
    <row r="47" spans="1:77" ht="13.5" customHeight="1" x14ac:dyDescent="0.2">
      <c r="C47" s="232"/>
      <c r="D47" s="230"/>
      <c r="E47" s="230"/>
      <c r="F47" s="232"/>
      <c r="G47" s="230"/>
      <c r="H47" s="233"/>
      <c r="I47" s="230"/>
      <c r="J47" s="230"/>
      <c r="K47" s="230"/>
      <c r="L47" s="232"/>
      <c r="M47" s="230"/>
      <c r="N47" s="233"/>
      <c r="O47" s="232"/>
      <c r="P47" s="230"/>
      <c r="Q47" s="233"/>
      <c r="R47" s="232"/>
      <c r="S47" s="230"/>
      <c r="T47" s="233"/>
      <c r="U47" s="232"/>
      <c r="V47" s="230"/>
      <c r="W47" s="233"/>
      <c r="X47" s="232"/>
      <c r="Y47" s="230"/>
      <c r="Z47" s="233"/>
      <c r="AA47" s="232"/>
      <c r="AB47" s="230"/>
      <c r="AC47" s="233"/>
      <c r="AD47" s="232"/>
      <c r="AE47" s="230"/>
      <c r="AF47" s="233"/>
      <c r="AG47" s="232"/>
      <c r="AH47" s="230"/>
      <c r="AI47" s="233"/>
      <c r="AJ47" s="232"/>
      <c r="AK47" s="230"/>
      <c r="AL47" s="233"/>
      <c r="AM47" s="232"/>
      <c r="AN47" s="230"/>
      <c r="AO47" s="233"/>
      <c r="AP47" s="232"/>
      <c r="AQ47" s="230"/>
      <c r="AR47" s="233"/>
      <c r="AS47" s="232"/>
      <c r="AT47" s="230"/>
      <c r="AU47" s="233"/>
      <c r="AV47" s="232"/>
      <c r="AW47" s="230"/>
      <c r="AX47" s="233"/>
      <c r="AY47" s="232"/>
      <c r="AZ47" s="230"/>
      <c r="BA47" s="233"/>
      <c r="BB47" s="232"/>
      <c r="BC47" s="230"/>
      <c r="BD47" s="233"/>
      <c r="BE47" s="232"/>
      <c r="BF47" s="230"/>
      <c r="BG47" s="233"/>
      <c r="BH47" s="232"/>
      <c r="BI47" s="230"/>
      <c r="BJ47" s="233"/>
      <c r="BK47" s="232"/>
      <c r="BL47" s="230"/>
      <c r="BM47" s="233"/>
      <c r="BN47" s="232"/>
      <c r="BO47" s="230"/>
      <c r="BP47" s="233"/>
      <c r="BQ47" s="232"/>
      <c r="BR47" s="230"/>
      <c r="BS47" s="233"/>
      <c r="BT47" s="232"/>
      <c r="BU47" s="230"/>
      <c r="BV47" s="233"/>
      <c r="BW47" s="232"/>
      <c r="BX47" s="230"/>
      <c r="BY47" s="233"/>
    </row>
    <row r="48" spans="1:77" ht="13.5" customHeight="1" x14ac:dyDescent="0.2">
      <c r="C48" s="232"/>
      <c r="D48" s="230"/>
      <c r="E48" s="230"/>
      <c r="F48" s="232"/>
      <c r="G48" s="230"/>
      <c r="H48" s="233"/>
      <c r="I48" s="230"/>
      <c r="J48" s="230"/>
      <c r="K48" s="230"/>
      <c r="L48" s="232"/>
      <c r="M48" s="230"/>
      <c r="N48" s="233"/>
      <c r="O48" s="232"/>
      <c r="P48" s="230"/>
      <c r="Q48" s="233"/>
      <c r="R48" s="232"/>
      <c r="S48" s="230"/>
      <c r="T48" s="233"/>
      <c r="U48" s="232"/>
      <c r="V48" s="230"/>
      <c r="W48" s="233"/>
      <c r="X48" s="232"/>
      <c r="Y48" s="230"/>
      <c r="Z48" s="233"/>
      <c r="AA48" s="232"/>
      <c r="AB48" s="230"/>
      <c r="AC48" s="233"/>
      <c r="AD48" s="232"/>
      <c r="AE48" s="230"/>
      <c r="AF48" s="233"/>
      <c r="AG48" s="232"/>
      <c r="AH48" s="230"/>
      <c r="AI48" s="233"/>
      <c r="AJ48" s="232"/>
      <c r="AK48" s="230"/>
      <c r="AL48" s="233"/>
      <c r="AM48" s="232"/>
      <c r="AN48" s="230"/>
      <c r="AO48" s="233"/>
      <c r="AP48" s="232"/>
      <c r="AQ48" s="230"/>
      <c r="AR48" s="233"/>
      <c r="AS48" s="232"/>
      <c r="AT48" s="230"/>
      <c r="AU48" s="233"/>
      <c r="AV48" s="232"/>
      <c r="AW48" s="230"/>
      <c r="AX48" s="233"/>
      <c r="AY48" s="232"/>
      <c r="AZ48" s="230"/>
      <c r="BA48" s="233"/>
      <c r="BB48" s="232"/>
      <c r="BC48" s="230"/>
      <c r="BD48" s="233"/>
      <c r="BE48" s="232"/>
      <c r="BF48" s="230"/>
      <c r="BG48" s="233"/>
      <c r="BH48" s="232"/>
      <c r="BI48" s="230"/>
      <c r="BJ48" s="233"/>
      <c r="BK48" s="232"/>
      <c r="BL48" s="230"/>
      <c r="BM48" s="233"/>
      <c r="BN48" s="232"/>
      <c r="BO48" s="230"/>
      <c r="BP48" s="233"/>
      <c r="BQ48" s="232"/>
      <c r="BR48" s="230"/>
      <c r="BS48" s="233"/>
      <c r="BT48" s="232"/>
      <c r="BU48" s="230"/>
      <c r="BV48" s="233"/>
      <c r="BW48" s="232"/>
      <c r="BX48" s="230"/>
      <c r="BY48" s="233"/>
    </row>
    <row r="49" spans="3:77" ht="13.5" customHeight="1" x14ac:dyDescent="0.2">
      <c r="C49" s="232"/>
      <c r="D49" s="230"/>
      <c r="E49" s="230"/>
      <c r="F49" s="232"/>
      <c r="G49" s="230"/>
      <c r="H49" s="233"/>
      <c r="I49" s="230"/>
      <c r="J49" s="230"/>
      <c r="K49" s="230"/>
      <c r="L49" s="232"/>
      <c r="M49" s="230"/>
      <c r="N49" s="233"/>
      <c r="O49" s="232"/>
      <c r="P49" s="230"/>
      <c r="Q49" s="233"/>
      <c r="R49" s="232"/>
      <c r="S49" s="230"/>
      <c r="T49" s="233"/>
      <c r="U49" s="232"/>
      <c r="V49" s="230"/>
      <c r="W49" s="233"/>
      <c r="X49" s="232"/>
      <c r="Y49" s="230"/>
      <c r="Z49" s="233"/>
      <c r="AA49" s="232"/>
      <c r="AB49" s="230"/>
      <c r="AC49" s="233"/>
      <c r="AD49" s="232"/>
      <c r="AE49" s="230"/>
      <c r="AF49" s="233"/>
      <c r="AG49" s="232"/>
      <c r="AH49" s="230"/>
      <c r="AI49" s="233"/>
      <c r="AJ49" s="232"/>
      <c r="AK49" s="230"/>
      <c r="AL49" s="233"/>
      <c r="AM49" s="232"/>
      <c r="AN49" s="230"/>
      <c r="AO49" s="233"/>
      <c r="AP49" s="232"/>
      <c r="AQ49" s="230"/>
      <c r="AR49" s="233"/>
      <c r="AS49" s="232"/>
      <c r="AT49" s="230"/>
      <c r="AU49" s="233"/>
      <c r="AV49" s="232"/>
      <c r="AW49" s="230"/>
      <c r="AX49" s="233"/>
      <c r="AY49" s="232"/>
      <c r="AZ49" s="230"/>
      <c r="BA49" s="233"/>
      <c r="BB49" s="232"/>
      <c r="BC49" s="230"/>
      <c r="BD49" s="233"/>
      <c r="BE49" s="232"/>
      <c r="BF49" s="230"/>
      <c r="BG49" s="233"/>
      <c r="BH49" s="232"/>
      <c r="BI49" s="230"/>
      <c r="BJ49" s="233"/>
      <c r="BK49" s="232"/>
      <c r="BL49" s="230"/>
      <c r="BM49" s="233"/>
      <c r="BN49" s="232"/>
      <c r="BO49" s="230"/>
      <c r="BP49" s="233"/>
      <c r="BQ49" s="232"/>
      <c r="BR49" s="230"/>
      <c r="BS49" s="233"/>
      <c r="BT49" s="232"/>
      <c r="BU49" s="230"/>
      <c r="BV49" s="233"/>
      <c r="BW49" s="232"/>
      <c r="BX49" s="230"/>
      <c r="BY49" s="233"/>
    </row>
    <row r="50" spans="3:77" ht="13.5" customHeight="1" x14ac:dyDescent="0.2">
      <c r="C50" s="232"/>
      <c r="D50" s="230"/>
      <c r="E50" s="230"/>
      <c r="F50" s="232"/>
      <c r="G50" s="230"/>
      <c r="H50" s="233"/>
      <c r="I50" s="230"/>
      <c r="J50" s="230"/>
      <c r="K50" s="230"/>
      <c r="L50" s="232"/>
      <c r="M50" s="230"/>
      <c r="N50" s="233"/>
      <c r="O50" s="232"/>
      <c r="P50" s="230"/>
      <c r="Q50" s="233"/>
      <c r="R50" s="232"/>
      <c r="S50" s="230"/>
      <c r="T50" s="233"/>
      <c r="U50" s="232"/>
      <c r="V50" s="230"/>
      <c r="W50" s="233"/>
      <c r="X50" s="232"/>
      <c r="Y50" s="230"/>
      <c r="Z50" s="233"/>
      <c r="AA50" s="232"/>
      <c r="AB50" s="230"/>
      <c r="AC50" s="233"/>
      <c r="AD50" s="232"/>
      <c r="AE50" s="230"/>
      <c r="AF50" s="233"/>
      <c r="AG50" s="232"/>
      <c r="AH50" s="230"/>
      <c r="AI50" s="233"/>
      <c r="AJ50" s="232"/>
      <c r="AK50" s="230"/>
      <c r="AL50" s="233"/>
      <c r="AM50" s="232"/>
      <c r="AN50" s="230"/>
      <c r="AO50" s="233"/>
      <c r="AP50" s="232"/>
      <c r="AQ50" s="230"/>
      <c r="AR50" s="233"/>
      <c r="AS50" s="232"/>
      <c r="AT50" s="230"/>
      <c r="AU50" s="233"/>
      <c r="AV50" s="232"/>
      <c r="AW50" s="230"/>
      <c r="AX50" s="233"/>
      <c r="AY50" s="232"/>
      <c r="AZ50" s="230"/>
      <c r="BA50" s="233"/>
      <c r="BB50" s="232"/>
      <c r="BC50" s="230"/>
      <c r="BD50" s="233"/>
      <c r="BE50" s="232"/>
      <c r="BF50" s="230"/>
      <c r="BG50" s="233"/>
      <c r="BH50" s="232"/>
      <c r="BI50" s="230"/>
      <c r="BJ50" s="233"/>
      <c r="BK50" s="232"/>
      <c r="BL50" s="230"/>
      <c r="BM50" s="233"/>
      <c r="BN50" s="232"/>
      <c r="BO50" s="230"/>
      <c r="BP50" s="233"/>
      <c r="BQ50" s="232"/>
      <c r="BR50" s="230"/>
      <c r="BS50" s="233"/>
      <c r="BT50" s="232"/>
      <c r="BU50" s="230"/>
      <c r="BV50" s="233"/>
      <c r="BW50" s="232"/>
      <c r="BX50" s="230"/>
      <c r="BY50" s="233"/>
    </row>
    <row r="51" spans="3:77" ht="13.5" customHeight="1" x14ac:dyDescent="0.2">
      <c r="C51" s="232"/>
      <c r="D51" s="230"/>
      <c r="E51" s="230"/>
      <c r="F51" s="232"/>
      <c r="G51" s="230"/>
      <c r="H51" s="233"/>
      <c r="I51" s="230"/>
      <c r="J51" s="230"/>
      <c r="K51" s="230"/>
      <c r="L51" s="232"/>
      <c r="M51" s="230"/>
      <c r="N51" s="233"/>
      <c r="O51" s="232"/>
      <c r="P51" s="230"/>
      <c r="Q51" s="233"/>
      <c r="R51" s="232"/>
      <c r="S51" s="230"/>
      <c r="T51" s="233"/>
      <c r="U51" s="232"/>
      <c r="V51" s="230"/>
      <c r="W51" s="233"/>
      <c r="X51" s="232"/>
      <c r="Y51" s="230"/>
      <c r="Z51" s="233"/>
      <c r="AA51" s="232"/>
      <c r="AB51" s="230"/>
      <c r="AC51" s="233"/>
      <c r="AD51" s="232"/>
      <c r="AE51" s="230"/>
      <c r="AF51" s="233"/>
      <c r="AG51" s="232"/>
      <c r="AH51" s="230"/>
      <c r="AI51" s="233"/>
      <c r="AJ51" s="232"/>
      <c r="AK51" s="230"/>
      <c r="AL51" s="233"/>
      <c r="AM51" s="232"/>
      <c r="AN51" s="230"/>
      <c r="AO51" s="233"/>
      <c r="AP51" s="232"/>
      <c r="AQ51" s="230"/>
      <c r="AR51" s="233"/>
      <c r="AS51" s="232"/>
      <c r="AT51" s="230"/>
      <c r="AU51" s="233"/>
      <c r="AV51" s="232"/>
      <c r="AW51" s="230"/>
      <c r="AX51" s="233"/>
      <c r="AY51" s="232"/>
      <c r="AZ51" s="230"/>
      <c r="BA51" s="233"/>
      <c r="BB51" s="232"/>
      <c r="BC51" s="230"/>
      <c r="BD51" s="233"/>
      <c r="BE51" s="232"/>
      <c r="BF51" s="230"/>
      <c r="BG51" s="233"/>
      <c r="BH51" s="232"/>
      <c r="BI51" s="230"/>
      <c r="BJ51" s="233"/>
      <c r="BK51" s="232"/>
      <c r="BL51" s="230"/>
      <c r="BM51" s="233"/>
      <c r="BN51" s="232"/>
      <c r="BO51" s="230"/>
      <c r="BP51" s="233"/>
      <c r="BQ51" s="232"/>
      <c r="BR51" s="230"/>
      <c r="BS51" s="233"/>
      <c r="BT51" s="232"/>
      <c r="BU51" s="230"/>
      <c r="BV51" s="233"/>
      <c r="BW51" s="232"/>
      <c r="BX51" s="230"/>
      <c r="BY51" s="233"/>
    </row>
    <row r="52" spans="3:77" ht="13.5" customHeight="1" x14ac:dyDescent="0.2">
      <c r="C52" s="232"/>
      <c r="D52" s="230"/>
      <c r="E52" s="230"/>
      <c r="F52" s="232"/>
      <c r="G52" s="230"/>
      <c r="H52" s="233"/>
      <c r="I52" s="230"/>
      <c r="J52" s="230"/>
      <c r="K52" s="230"/>
      <c r="L52" s="232"/>
      <c r="M52" s="230"/>
      <c r="N52" s="233"/>
      <c r="O52" s="232"/>
      <c r="P52" s="230"/>
      <c r="Q52" s="233"/>
      <c r="R52" s="232"/>
      <c r="S52" s="230"/>
      <c r="T52" s="233"/>
      <c r="U52" s="232"/>
      <c r="V52" s="230"/>
      <c r="W52" s="233"/>
      <c r="X52" s="232"/>
      <c r="Y52" s="230"/>
      <c r="Z52" s="233"/>
      <c r="AA52" s="232"/>
      <c r="AB52" s="230"/>
      <c r="AC52" s="233"/>
      <c r="AD52" s="232"/>
      <c r="AE52" s="230"/>
      <c r="AF52" s="233"/>
      <c r="AG52" s="232"/>
      <c r="AH52" s="230"/>
      <c r="AI52" s="233"/>
      <c r="AJ52" s="232"/>
      <c r="AK52" s="230"/>
      <c r="AL52" s="233"/>
      <c r="AM52" s="232"/>
      <c r="AN52" s="230"/>
      <c r="AO52" s="233"/>
      <c r="AP52" s="232"/>
      <c r="AQ52" s="230"/>
      <c r="AR52" s="233"/>
      <c r="AS52" s="232"/>
      <c r="AT52" s="230"/>
      <c r="AU52" s="233"/>
      <c r="AV52" s="232"/>
      <c r="AW52" s="230"/>
      <c r="AX52" s="233"/>
      <c r="AY52" s="232"/>
      <c r="AZ52" s="230"/>
      <c r="BA52" s="233"/>
      <c r="BB52" s="232"/>
      <c r="BC52" s="230"/>
      <c r="BD52" s="233"/>
      <c r="BE52" s="232"/>
      <c r="BF52" s="230"/>
      <c r="BG52" s="233"/>
      <c r="BH52" s="232"/>
      <c r="BI52" s="230"/>
      <c r="BJ52" s="233"/>
      <c r="BK52" s="232"/>
      <c r="BL52" s="230"/>
      <c r="BM52" s="233"/>
      <c r="BN52" s="232"/>
      <c r="BO52" s="230"/>
      <c r="BP52" s="233"/>
      <c r="BQ52" s="232"/>
      <c r="BR52" s="230"/>
      <c r="BS52" s="233"/>
      <c r="BT52" s="232"/>
      <c r="BU52" s="230"/>
      <c r="BV52" s="233"/>
      <c r="BW52" s="232"/>
      <c r="BX52" s="230"/>
      <c r="BY52" s="233"/>
    </row>
    <row r="53" spans="3:77" ht="13.5" customHeight="1" x14ac:dyDescent="0.2">
      <c r="C53" s="232"/>
      <c r="D53" s="230"/>
      <c r="E53" s="230"/>
      <c r="F53" s="232"/>
      <c r="G53" s="230"/>
      <c r="H53" s="233"/>
      <c r="I53" s="230"/>
      <c r="J53" s="230"/>
      <c r="K53" s="230"/>
      <c r="L53" s="232"/>
      <c r="M53" s="230"/>
      <c r="N53" s="233"/>
      <c r="O53" s="232"/>
      <c r="P53" s="230"/>
      <c r="Q53" s="233"/>
      <c r="R53" s="232"/>
      <c r="S53" s="230"/>
      <c r="T53" s="233"/>
      <c r="U53" s="232"/>
      <c r="V53" s="230"/>
      <c r="W53" s="233"/>
      <c r="X53" s="232"/>
      <c r="Y53" s="230"/>
      <c r="Z53" s="233"/>
      <c r="AA53" s="232"/>
      <c r="AB53" s="230"/>
      <c r="AC53" s="233"/>
      <c r="AD53" s="232"/>
      <c r="AE53" s="230"/>
      <c r="AF53" s="233"/>
      <c r="AG53" s="232"/>
      <c r="AH53" s="230"/>
      <c r="AI53" s="233"/>
      <c r="AJ53" s="232"/>
      <c r="AK53" s="230"/>
      <c r="AL53" s="233"/>
      <c r="AM53" s="232"/>
      <c r="AN53" s="230"/>
      <c r="AO53" s="233"/>
      <c r="AP53" s="232"/>
      <c r="AQ53" s="230"/>
      <c r="AR53" s="233"/>
      <c r="AS53" s="232"/>
      <c r="AT53" s="230"/>
      <c r="AU53" s="233"/>
      <c r="AV53" s="232"/>
      <c r="AW53" s="230"/>
      <c r="AX53" s="233"/>
      <c r="AY53" s="232"/>
      <c r="AZ53" s="230"/>
      <c r="BA53" s="233"/>
      <c r="BB53" s="232"/>
      <c r="BC53" s="230"/>
      <c r="BD53" s="233"/>
      <c r="BE53" s="232"/>
      <c r="BF53" s="230"/>
      <c r="BG53" s="233"/>
      <c r="BH53" s="232"/>
      <c r="BI53" s="230"/>
      <c r="BJ53" s="233"/>
      <c r="BK53" s="232"/>
      <c r="BL53" s="230"/>
      <c r="BM53" s="233"/>
      <c r="BN53" s="232"/>
      <c r="BO53" s="230"/>
      <c r="BP53" s="233"/>
      <c r="BQ53" s="232"/>
      <c r="BR53" s="230"/>
      <c r="BS53" s="233"/>
      <c r="BT53" s="232"/>
      <c r="BU53" s="230"/>
      <c r="BV53" s="233"/>
      <c r="BW53" s="232"/>
      <c r="BX53" s="230"/>
      <c r="BY53" s="233"/>
    </row>
    <row r="54" spans="3:77" ht="13.5" customHeight="1" x14ac:dyDescent="0.2">
      <c r="C54" s="232"/>
      <c r="D54" s="230"/>
      <c r="E54" s="230"/>
      <c r="F54" s="232"/>
      <c r="G54" s="230"/>
      <c r="H54" s="233"/>
      <c r="I54" s="230"/>
      <c r="J54" s="230"/>
      <c r="K54" s="230"/>
      <c r="L54" s="232"/>
      <c r="M54" s="230"/>
      <c r="N54" s="233"/>
      <c r="O54" s="232"/>
      <c r="P54" s="230"/>
      <c r="Q54" s="233"/>
      <c r="R54" s="232"/>
      <c r="S54" s="230"/>
      <c r="T54" s="233"/>
      <c r="U54" s="232"/>
      <c r="V54" s="230"/>
      <c r="W54" s="233"/>
      <c r="X54" s="232"/>
      <c r="Y54" s="230"/>
      <c r="Z54" s="233"/>
      <c r="AA54" s="232"/>
      <c r="AB54" s="230"/>
      <c r="AC54" s="233"/>
      <c r="AD54" s="232"/>
      <c r="AE54" s="230"/>
      <c r="AF54" s="233"/>
      <c r="AG54" s="232"/>
      <c r="AH54" s="230"/>
      <c r="AI54" s="233"/>
      <c r="AJ54" s="232"/>
      <c r="AK54" s="230"/>
      <c r="AL54" s="233"/>
      <c r="AM54" s="232"/>
      <c r="AN54" s="230"/>
      <c r="AO54" s="233"/>
      <c r="AP54" s="232"/>
      <c r="AQ54" s="230"/>
      <c r="AR54" s="233"/>
      <c r="AS54" s="232"/>
      <c r="AT54" s="230"/>
      <c r="AU54" s="233"/>
      <c r="AV54" s="232"/>
      <c r="AW54" s="230"/>
      <c r="AX54" s="233"/>
      <c r="AY54" s="232"/>
      <c r="AZ54" s="230"/>
      <c r="BA54" s="233"/>
      <c r="BB54" s="232"/>
      <c r="BC54" s="230"/>
      <c r="BD54" s="233"/>
      <c r="BE54" s="232"/>
      <c r="BF54" s="230"/>
      <c r="BG54" s="233"/>
      <c r="BH54" s="232"/>
      <c r="BI54" s="230"/>
      <c r="BJ54" s="233"/>
      <c r="BK54" s="232"/>
      <c r="BL54" s="230"/>
      <c r="BM54" s="233"/>
      <c r="BN54" s="232"/>
      <c r="BO54" s="230"/>
      <c r="BP54" s="233"/>
      <c r="BQ54" s="232"/>
      <c r="BR54" s="230"/>
      <c r="BS54" s="233"/>
      <c r="BT54" s="232"/>
      <c r="BU54" s="230"/>
      <c r="BV54" s="233"/>
      <c r="BW54" s="232"/>
      <c r="BX54" s="230"/>
      <c r="BY54" s="233"/>
    </row>
    <row r="55" spans="3:77" ht="13.5" customHeight="1" x14ac:dyDescent="0.2">
      <c r="C55" s="232"/>
      <c r="D55" s="230"/>
      <c r="E55" s="230"/>
      <c r="F55" s="232"/>
      <c r="G55" s="230"/>
      <c r="H55" s="233"/>
      <c r="I55" s="230"/>
      <c r="J55" s="230"/>
      <c r="K55" s="230"/>
      <c r="L55" s="232"/>
      <c r="M55" s="230"/>
      <c r="N55" s="233"/>
      <c r="O55" s="232"/>
      <c r="P55" s="230"/>
      <c r="Q55" s="233"/>
      <c r="R55" s="232"/>
      <c r="S55" s="230"/>
      <c r="T55" s="233"/>
      <c r="U55" s="232"/>
      <c r="V55" s="230"/>
      <c r="W55" s="233"/>
      <c r="X55" s="232"/>
      <c r="Y55" s="230"/>
      <c r="Z55" s="233"/>
      <c r="AA55" s="232"/>
      <c r="AB55" s="230"/>
      <c r="AC55" s="233"/>
      <c r="AD55" s="232"/>
      <c r="AE55" s="230"/>
      <c r="AF55" s="233"/>
      <c r="AG55" s="232"/>
      <c r="AH55" s="230"/>
      <c r="AI55" s="233"/>
      <c r="AJ55" s="232"/>
      <c r="AK55" s="230"/>
      <c r="AL55" s="233"/>
      <c r="AM55" s="232"/>
      <c r="AN55" s="230"/>
      <c r="AO55" s="233"/>
      <c r="AP55" s="232"/>
      <c r="AQ55" s="230"/>
      <c r="AR55" s="233"/>
      <c r="AS55" s="232"/>
      <c r="AT55" s="230"/>
      <c r="AU55" s="233"/>
      <c r="AV55" s="232"/>
      <c r="AW55" s="230"/>
      <c r="AX55" s="233"/>
      <c r="AY55" s="232"/>
      <c r="AZ55" s="230"/>
      <c r="BA55" s="233"/>
      <c r="BB55" s="232"/>
      <c r="BC55" s="230"/>
      <c r="BD55" s="233"/>
      <c r="BE55" s="232"/>
      <c r="BF55" s="230"/>
      <c r="BG55" s="233"/>
      <c r="BH55" s="232"/>
      <c r="BI55" s="230"/>
      <c r="BJ55" s="233"/>
      <c r="BK55" s="232"/>
      <c r="BL55" s="230"/>
      <c r="BM55" s="233"/>
      <c r="BN55" s="232"/>
      <c r="BO55" s="230"/>
      <c r="BP55" s="233"/>
      <c r="BQ55" s="232"/>
      <c r="BR55" s="230"/>
      <c r="BS55" s="233"/>
      <c r="BT55" s="232"/>
      <c r="BU55" s="230"/>
      <c r="BV55" s="233"/>
      <c r="BW55" s="232"/>
      <c r="BX55" s="230"/>
      <c r="BY55" s="233"/>
    </row>
    <row r="56" spans="3:77" ht="13.5" customHeight="1" x14ac:dyDescent="0.2">
      <c r="C56" s="232"/>
      <c r="D56" s="230"/>
      <c r="E56" s="230"/>
      <c r="F56" s="232"/>
      <c r="G56" s="230"/>
      <c r="H56" s="233"/>
      <c r="I56" s="230"/>
      <c r="J56" s="230"/>
      <c r="K56" s="230"/>
      <c r="L56" s="232"/>
      <c r="M56" s="230"/>
      <c r="N56" s="233"/>
      <c r="O56" s="232"/>
      <c r="P56" s="230"/>
      <c r="Q56" s="233"/>
      <c r="R56" s="232"/>
      <c r="S56" s="230"/>
      <c r="T56" s="233"/>
      <c r="U56" s="232"/>
      <c r="V56" s="230"/>
      <c r="W56" s="233"/>
      <c r="X56" s="232"/>
      <c r="Y56" s="230"/>
      <c r="Z56" s="233"/>
      <c r="AA56" s="232"/>
      <c r="AB56" s="230"/>
      <c r="AC56" s="233"/>
      <c r="AD56" s="232"/>
      <c r="AE56" s="230"/>
      <c r="AF56" s="233"/>
      <c r="AG56" s="232"/>
      <c r="AH56" s="230"/>
      <c r="AI56" s="233"/>
      <c r="AJ56" s="232"/>
      <c r="AK56" s="230"/>
      <c r="AL56" s="233"/>
      <c r="AM56" s="232"/>
      <c r="AN56" s="230"/>
      <c r="AO56" s="233"/>
      <c r="AP56" s="232"/>
      <c r="AQ56" s="230"/>
      <c r="AR56" s="233"/>
      <c r="AS56" s="232"/>
      <c r="AT56" s="230"/>
      <c r="AU56" s="233"/>
      <c r="AV56" s="232"/>
      <c r="AW56" s="230"/>
      <c r="AX56" s="233"/>
      <c r="AY56" s="232"/>
      <c r="AZ56" s="230"/>
      <c r="BA56" s="233"/>
      <c r="BB56" s="232"/>
      <c r="BC56" s="230"/>
      <c r="BD56" s="233"/>
      <c r="BE56" s="232"/>
      <c r="BF56" s="230"/>
      <c r="BG56" s="233"/>
      <c r="BH56" s="232"/>
      <c r="BI56" s="230"/>
      <c r="BJ56" s="233"/>
      <c r="BK56" s="232"/>
      <c r="BL56" s="230"/>
      <c r="BM56" s="233"/>
      <c r="BN56" s="232"/>
      <c r="BO56" s="230"/>
      <c r="BP56" s="233"/>
      <c r="BQ56" s="232"/>
      <c r="BR56" s="230"/>
      <c r="BS56" s="233"/>
      <c r="BT56" s="232"/>
      <c r="BU56" s="230"/>
      <c r="BV56" s="233"/>
      <c r="BW56" s="232"/>
      <c r="BX56" s="230"/>
      <c r="BY56" s="233"/>
    </row>
    <row r="57" spans="3:77" ht="13.5" customHeight="1" x14ac:dyDescent="0.2">
      <c r="C57" s="232"/>
      <c r="D57" s="230"/>
      <c r="E57" s="230"/>
      <c r="F57" s="232"/>
      <c r="G57" s="230"/>
      <c r="H57" s="233"/>
      <c r="I57" s="230"/>
      <c r="J57" s="230"/>
      <c r="K57" s="230"/>
      <c r="L57" s="232"/>
      <c r="M57" s="230"/>
      <c r="N57" s="233"/>
      <c r="O57" s="232"/>
      <c r="P57" s="230"/>
      <c r="Q57" s="233"/>
      <c r="R57" s="232"/>
      <c r="S57" s="230"/>
      <c r="T57" s="233"/>
      <c r="U57" s="232"/>
      <c r="V57" s="230"/>
      <c r="W57" s="233"/>
      <c r="X57" s="232"/>
      <c r="Y57" s="230"/>
      <c r="Z57" s="233"/>
      <c r="AA57" s="232"/>
      <c r="AB57" s="230"/>
      <c r="AC57" s="233"/>
      <c r="AD57" s="232"/>
      <c r="AE57" s="230"/>
      <c r="AF57" s="233"/>
      <c r="AG57" s="232"/>
      <c r="AH57" s="230"/>
      <c r="AI57" s="233"/>
      <c r="AJ57" s="232"/>
      <c r="AK57" s="230"/>
      <c r="AL57" s="233"/>
      <c r="AM57" s="232"/>
      <c r="AN57" s="230"/>
      <c r="AO57" s="233"/>
      <c r="AP57" s="232"/>
      <c r="AQ57" s="230"/>
      <c r="AR57" s="233"/>
      <c r="AS57" s="232"/>
      <c r="AT57" s="230"/>
      <c r="AU57" s="233"/>
      <c r="AV57" s="232"/>
      <c r="AW57" s="230"/>
      <c r="AX57" s="233"/>
      <c r="AY57" s="232"/>
      <c r="AZ57" s="230"/>
      <c r="BA57" s="233"/>
      <c r="BB57" s="232"/>
      <c r="BC57" s="230"/>
      <c r="BD57" s="233"/>
      <c r="BE57" s="232"/>
      <c r="BF57" s="230"/>
      <c r="BG57" s="233"/>
      <c r="BH57" s="232"/>
      <c r="BI57" s="230"/>
      <c r="BJ57" s="233"/>
      <c r="BK57" s="232"/>
      <c r="BL57" s="230"/>
      <c r="BM57" s="233"/>
      <c r="BN57" s="232"/>
      <c r="BO57" s="230"/>
      <c r="BP57" s="233"/>
      <c r="BQ57" s="232"/>
      <c r="BR57" s="230"/>
      <c r="BS57" s="233"/>
      <c r="BT57" s="232"/>
      <c r="BU57" s="230"/>
      <c r="BV57" s="233"/>
      <c r="BW57" s="232"/>
      <c r="BX57" s="230"/>
      <c r="BY57" s="233"/>
    </row>
    <row r="58" spans="3:77" ht="13.5" customHeight="1" x14ac:dyDescent="0.2">
      <c r="C58" s="232"/>
      <c r="D58" s="230"/>
      <c r="E58" s="230"/>
      <c r="F58" s="232"/>
      <c r="G58" s="230"/>
      <c r="H58" s="233"/>
      <c r="I58" s="230"/>
      <c r="J58" s="230"/>
      <c r="K58" s="230"/>
      <c r="L58" s="232"/>
      <c r="M58" s="230"/>
      <c r="N58" s="233"/>
      <c r="O58" s="232"/>
      <c r="P58" s="230"/>
      <c r="Q58" s="233"/>
      <c r="R58" s="232"/>
      <c r="S58" s="230"/>
      <c r="T58" s="233"/>
      <c r="U58" s="232"/>
      <c r="V58" s="230"/>
      <c r="W58" s="233"/>
      <c r="X58" s="232"/>
      <c r="Y58" s="230"/>
      <c r="Z58" s="233"/>
      <c r="AA58" s="232"/>
      <c r="AB58" s="230"/>
      <c r="AC58" s="233"/>
      <c r="AD58" s="232"/>
      <c r="AE58" s="230"/>
      <c r="AF58" s="233"/>
      <c r="AG58" s="232"/>
      <c r="AH58" s="230"/>
      <c r="AI58" s="233"/>
      <c r="AJ58" s="232"/>
      <c r="AK58" s="230"/>
      <c r="AL58" s="233"/>
      <c r="AM58" s="232"/>
      <c r="AN58" s="230"/>
      <c r="AO58" s="233"/>
      <c r="AP58" s="232"/>
      <c r="AQ58" s="230"/>
      <c r="AR58" s="233"/>
      <c r="AS58" s="232"/>
      <c r="AT58" s="230"/>
      <c r="AU58" s="233"/>
      <c r="AV58" s="232"/>
      <c r="AW58" s="230"/>
      <c r="AX58" s="233"/>
      <c r="AY58" s="232"/>
      <c r="AZ58" s="230"/>
      <c r="BA58" s="233"/>
      <c r="BB58" s="232"/>
      <c r="BC58" s="230"/>
      <c r="BD58" s="233"/>
      <c r="BE58" s="232"/>
      <c r="BF58" s="230"/>
      <c r="BG58" s="233"/>
      <c r="BH58" s="232"/>
      <c r="BI58" s="230"/>
      <c r="BJ58" s="233"/>
      <c r="BK58" s="232"/>
      <c r="BL58" s="230"/>
      <c r="BM58" s="233"/>
      <c r="BN58" s="232"/>
      <c r="BO58" s="230"/>
      <c r="BP58" s="233"/>
      <c r="BQ58" s="232"/>
      <c r="BR58" s="230"/>
      <c r="BS58" s="233"/>
      <c r="BT58" s="232"/>
      <c r="BU58" s="230"/>
      <c r="BV58" s="233"/>
      <c r="BW58" s="232"/>
      <c r="BX58" s="230"/>
      <c r="BY58" s="233"/>
    </row>
    <row r="59" spans="3:77" ht="13.5" customHeight="1" x14ac:dyDescent="0.2">
      <c r="C59" s="232"/>
      <c r="D59" s="230"/>
      <c r="E59" s="230"/>
      <c r="F59" s="232"/>
      <c r="G59" s="230"/>
      <c r="H59" s="233"/>
      <c r="I59" s="230"/>
      <c r="J59" s="230"/>
      <c r="K59" s="230"/>
      <c r="L59" s="232"/>
      <c r="M59" s="230"/>
      <c r="N59" s="233"/>
      <c r="O59" s="232"/>
      <c r="P59" s="230"/>
      <c r="Q59" s="233"/>
      <c r="R59" s="232"/>
      <c r="S59" s="230"/>
      <c r="T59" s="233"/>
      <c r="U59" s="232"/>
      <c r="V59" s="230"/>
      <c r="W59" s="233"/>
      <c r="X59" s="232"/>
      <c r="Y59" s="230"/>
      <c r="Z59" s="233"/>
      <c r="AA59" s="232"/>
      <c r="AB59" s="230"/>
      <c r="AC59" s="233"/>
      <c r="AD59" s="232"/>
      <c r="AE59" s="230"/>
      <c r="AF59" s="233"/>
      <c r="AG59" s="232"/>
      <c r="AH59" s="230"/>
      <c r="AI59" s="233"/>
      <c r="AJ59" s="232"/>
      <c r="AK59" s="230"/>
      <c r="AL59" s="233"/>
      <c r="AM59" s="232"/>
      <c r="AN59" s="230"/>
      <c r="AO59" s="233"/>
      <c r="AP59" s="232"/>
      <c r="AQ59" s="230"/>
      <c r="AR59" s="233"/>
      <c r="AS59" s="232"/>
      <c r="AT59" s="230"/>
      <c r="AU59" s="233"/>
      <c r="AV59" s="232"/>
      <c r="AW59" s="230"/>
      <c r="AX59" s="233"/>
      <c r="AY59" s="232"/>
      <c r="AZ59" s="230"/>
      <c r="BA59" s="233"/>
      <c r="BB59" s="232"/>
      <c r="BC59" s="230"/>
      <c r="BD59" s="233"/>
      <c r="BE59" s="232"/>
      <c r="BF59" s="230"/>
      <c r="BG59" s="233"/>
      <c r="BH59" s="232"/>
      <c r="BI59" s="230"/>
      <c r="BJ59" s="233"/>
      <c r="BK59" s="232"/>
      <c r="BL59" s="230"/>
      <c r="BM59" s="233"/>
      <c r="BN59" s="232"/>
      <c r="BO59" s="230"/>
      <c r="BP59" s="233"/>
      <c r="BQ59" s="232"/>
      <c r="BR59" s="230"/>
      <c r="BS59" s="233"/>
      <c r="BT59" s="232"/>
      <c r="BU59" s="230"/>
      <c r="BV59" s="233"/>
      <c r="BW59" s="232"/>
      <c r="BX59" s="230"/>
      <c r="BY59" s="233"/>
    </row>
    <row r="60" spans="3:77" ht="13.5" customHeight="1" x14ac:dyDescent="0.2">
      <c r="C60" s="232"/>
      <c r="D60" s="230"/>
      <c r="E60" s="230"/>
      <c r="F60" s="232"/>
      <c r="G60" s="230"/>
      <c r="H60" s="233"/>
      <c r="I60" s="230"/>
      <c r="J60" s="230"/>
      <c r="K60" s="230"/>
      <c r="L60" s="232"/>
      <c r="M60" s="230"/>
      <c r="N60" s="233"/>
      <c r="O60" s="232"/>
      <c r="P60" s="230"/>
      <c r="Q60" s="233"/>
      <c r="R60" s="232"/>
      <c r="S60" s="230"/>
      <c r="T60" s="233"/>
      <c r="U60" s="232"/>
      <c r="V60" s="230"/>
      <c r="W60" s="233"/>
      <c r="X60" s="232"/>
      <c r="Y60" s="230"/>
      <c r="Z60" s="233"/>
      <c r="AA60" s="232"/>
      <c r="AB60" s="230"/>
      <c r="AC60" s="233"/>
      <c r="AD60" s="232"/>
      <c r="AE60" s="230"/>
      <c r="AF60" s="233"/>
      <c r="AG60" s="232"/>
      <c r="AH60" s="230"/>
      <c r="AI60" s="233"/>
      <c r="AJ60" s="232"/>
      <c r="AK60" s="230"/>
      <c r="AL60" s="233"/>
      <c r="AM60" s="232"/>
      <c r="AN60" s="230"/>
      <c r="AO60" s="233"/>
      <c r="AP60" s="232"/>
      <c r="AQ60" s="230"/>
      <c r="AR60" s="233"/>
      <c r="AS60" s="232"/>
      <c r="AT60" s="230"/>
      <c r="AU60" s="233"/>
      <c r="AV60" s="232"/>
      <c r="AW60" s="230"/>
      <c r="AX60" s="233"/>
      <c r="AY60" s="232"/>
      <c r="AZ60" s="230"/>
      <c r="BA60" s="233"/>
      <c r="BB60" s="232"/>
      <c r="BC60" s="230"/>
      <c r="BD60" s="233"/>
      <c r="BE60" s="232"/>
      <c r="BF60" s="230"/>
      <c r="BG60" s="233"/>
      <c r="BH60" s="232"/>
      <c r="BI60" s="230"/>
      <c r="BJ60" s="233"/>
      <c r="BK60" s="232"/>
      <c r="BL60" s="230"/>
      <c r="BM60" s="233"/>
      <c r="BN60" s="232"/>
      <c r="BO60" s="230"/>
      <c r="BP60" s="233"/>
      <c r="BQ60" s="232"/>
      <c r="BR60" s="230"/>
      <c r="BS60" s="233"/>
      <c r="BT60" s="232"/>
      <c r="BU60" s="230"/>
      <c r="BV60" s="233"/>
      <c r="BW60" s="232"/>
      <c r="BX60" s="230"/>
      <c r="BY60" s="233"/>
    </row>
    <row r="61" spans="3:77" ht="13.5" customHeight="1" x14ac:dyDescent="0.2">
      <c r="C61" s="232"/>
      <c r="D61" s="230"/>
      <c r="E61" s="230"/>
      <c r="F61" s="232"/>
      <c r="G61" s="230"/>
      <c r="H61" s="233"/>
      <c r="I61" s="230"/>
      <c r="J61" s="230"/>
      <c r="K61" s="230"/>
      <c r="L61" s="232"/>
      <c r="M61" s="230"/>
      <c r="N61" s="233"/>
      <c r="O61" s="232"/>
      <c r="P61" s="230"/>
      <c r="Q61" s="233"/>
      <c r="R61" s="232"/>
      <c r="S61" s="230"/>
      <c r="T61" s="233"/>
      <c r="U61" s="232"/>
      <c r="V61" s="230"/>
      <c r="W61" s="233"/>
      <c r="X61" s="232"/>
      <c r="Y61" s="230"/>
      <c r="Z61" s="233"/>
      <c r="AA61" s="232"/>
      <c r="AB61" s="230"/>
      <c r="AC61" s="233"/>
      <c r="AD61" s="232"/>
      <c r="AE61" s="230"/>
      <c r="AF61" s="233"/>
      <c r="AG61" s="232"/>
      <c r="AH61" s="230"/>
      <c r="AI61" s="233"/>
      <c r="AJ61" s="232"/>
      <c r="AK61" s="230"/>
      <c r="AL61" s="233"/>
      <c r="AM61" s="232"/>
      <c r="AN61" s="230"/>
      <c r="AO61" s="233"/>
      <c r="AP61" s="232"/>
      <c r="AQ61" s="230"/>
      <c r="AR61" s="233"/>
      <c r="AS61" s="232"/>
      <c r="AT61" s="230"/>
      <c r="AU61" s="233"/>
      <c r="AV61" s="232"/>
      <c r="AW61" s="230"/>
      <c r="AX61" s="233"/>
      <c r="AY61" s="232"/>
      <c r="AZ61" s="230"/>
      <c r="BA61" s="233"/>
      <c r="BB61" s="232"/>
      <c r="BC61" s="230"/>
      <c r="BD61" s="233"/>
      <c r="BE61" s="232"/>
      <c r="BF61" s="230"/>
      <c r="BG61" s="233"/>
      <c r="BH61" s="232"/>
      <c r="BI61" s="230"/>
      <c r="BJ61" s="233"/>
      <c r="BK61" s="232"/>
      <c r="BL61" s="230"/>
      <c r="BM61" s="233"/>
      <c r="BN61" s="232"/>
      <c r="BO61" s="230"/>
      <c r="BP61" s="233"/>
      <c r="BQ61" s="232"/>
      <c r="BR61" s="230"/>
      <c r="BS61" s="233"/>
      <c r="BT61" s="232"/>
      <c r="BU61" s="230"/>
      <c r="BV61" s="233"/>
      <c r="BW61" s="232"/>
      <c r="BX61" s="230"/>
      <c r="BY61" s="233"/>
    </row>
    <row r="62" spans="3:77" ht="13.5" customHeight="1" x14ac:dyDescent="0.2">
      <c r="C62" s="232"/>
      <c r="D62" s="230"/>
      <c r="E62" s="230"/>
      <c r="F62" s="232"/>
      <c r="G62" s="230"/>
      <c r="H62" s="233"/>
      <c r="I62" s="230"/>
      <c r="J62" s="230"/>
      <c r="K62" s="230"/>
      <c r="L62" s="232"/>
      <c r="M62" s="230"/>
      <c r="N62" s="233"/>
      <c r="O62" s="232"/>
      <c r="P62" s="230"/>
      <c r="Q62" s="233"/>
      <c r="R62" s="232"/>
      <c r="S62" s="230"/>
      <c r="T62" s="233"/>
      <c r="U62" s="232"/>
      <c r="V62" s="230"/>
      <c r="W62" s="233"/>
      <c r="X62" s="232"/>
      <c r="Y62" s="230"/>
      <c r="Z62" s="233"/>
      <c r="AA62" s="232"/>
      <c r="AB62" s="230"/>
      <c r="AC62" s="233"/>
      <c r="AD62" s="232"/>
      <c r="AE62" s="230"/>
      <c r="AF62" s="233"/>
      <c r="AG62" s="232"/>
      <c r="AH62" s="230"/>
      <c r="AI62" s="233"/>
      <c r="AJ62" s="232"/>
      <c r="AK62" s="230"/>
      <c r="AL62" s="233"/>
      <c r="AM62" s="232"/>
      <c r="AN62" s="230"/>
      <c r="AO62" s="233"/>
      <c r="AP62" s="232"/>
      <c r="AQ62" s="230"/>
      <c r="AR62" s="233"/>
      <c r="AS62" s="232"/>
      <c r="AT62" s="230"/>
      <c r="AU62" s="233"/>
      <c r="AV62" s="232"/>
      <c r="AW62" s="230"/>
      <c r="AX62" s="233"/>
      <c r="AY62" s="232"/>
      <c r="AZ62" s="230"/>
      <c r="BA62" s="233"/>
      <c r="BB62" s="232"/>
      <c r="BC62" s="230"/>
      <c r="BD62" s="233"/>
      <c r="BE62" s="232"/>
      <c r="BF62" s="230"/>
      <c r="BG62" s="233"/>
      <c r="BH62" s="232"/>
      <c r="BI62" s="230"/>
      <c r="BJ62" s="233"/>
      <c r="BK62" s="232"/>
      <c r="BL62" s="230"/>
      <c r="BM62" s="233"/>
      <c r="BN62" s="232"/>
      <c r="BO62" s="230"/>
      <c r="BP62" s="233"/>
      <c r="BQ62" s="232"/>
      <c r="BR62" s="230"/>
      <c r="BS62" s="233"/>
      <c r="BT62" s="232"/>
      <c r="BU62" s="230"/>
      <c r="BV62" s="233"/>
      <c r="BW62" s="232"/>
      <c r="BX62" s="230"/>
      <c r="BY62" s="233"/>
    </row>
    <row r="63" spans="3:77" ht="13.5" customHeight="1" x14ac:dyDescent="0.2">
      <c r="C63" s="232"/>
      <c r="D63" s="230"/>
      <c r="E63" s="230"/>
      <c r="F63" s="232"/>
      <c r="G63" s="230"/>
      <c r="H63" s="233"/>
      <c r="I63" s="230"/>
      <c r="J63" s="230"/>
      <c r="K63" s="230"/>
      <c r="L63" s="232"/>
      <c r="M63" s="230"/>
      <c r="N63" s="233"/>
      <c r="O63" s="232"/>
      <c r="P63" s="230"/>
      <c r="Q63" s="233"/>
      <c r="R63" s="232"/>
      <c r="S63" s="230"/>
      <c r="T63" s="233"/>
      <c r="U63" s="232"/>
      <c r="V63" s="230"/>
      <c r="W63" s="233"/>
      <c r="X63" s="232"/>
      <c r="Y63" s="230"/>
      <c r="Z63" s="233"/>
      <c r="AA63" s="232"/>
      <c r="AB63" s="230"/>
      <c r="AC63" s="233"/>
      <c r="AD63" s="232"/>
      <c r="AE63" s="230"/>
      <c r="AF63" s="233"/>
      <c r="AG63" s="232"/>
      <c r="AH63" s="230"/>
      <c r="AI63" s="233"/>
      <c r="AJ63" s="232"/>
      <c r="AK63" s="230"/>
      <c r="AL63" s="233"/>
      <c r="AM63" s="232"/>
      <c r="AN63" s="230"/>
      <c r="AO63" s="233"/>
      <c r="AP63" s="232"/>
      <c r="AQ63" s="230"/>
      <c r="AR63" s="233"/>
      <c r="AS63" s="232"/>
      <c r="AT63" s="230"/>
      <c r="AU63" s="233"/>
      <c r="AV63" s="232"/>
      <c r="AW63" s="230"/>
      <c r="AX63" s="233"/>
      <c r="AY63" s="232"/>
      <c r="AZ63" s="230"/>
      <c r="BA63" s="233"/>
      <c r="BB63" s="232"/>
      <c r="BC63" s="230"/>
      <c r="BD63" s="233"/>
      <c r="BE63" s="232"/>
      <c r="BF63" s="230"/>
      <c r="BG63" s="233"/>
      <c r="BH63" s="232"/>
      <c r="BI63" s="230"/>
      <c r="BJ63" s="233"/>
      <c r="BK63" s="232"/>
      <c r="BL63" s="230"/>
      <c r="BM63" s="233"/>
      <c r="BN63" s="232"/>
      <c r="BO63" s="230"/>
      <c r="BP63" s="233"/>
      <c r="BQ63" s="232"/>
      <c r="BR63" s="230"/>
      <c r="BS63" s="233"/>
      <c r="BT63" s="232"/>
      <c r="BU63" s="230"/>
      <c r="BV63" s="233"/>
      <c r="BW63" s="232"/>
      <c r="BX63" s="230"/>
      <c r="BY63" s="233"/>
    </row>
    <row r="64" spans="3:77" ht="13.5" customHeight="1" x14ac:dyDescent="0.2">
      <c r="C64" s="232"/>
      <c r="D64" s="230"/>
      <c r="E64" s="230"/>
      <c r="F64" s="232"/>
      <c r="G64" s="230"/>
      <c r="H64" s="233"/>
      <c r="I64" s="230"/>
      <c r="J64" s="230"/>
      <c r="K64" s="230"/>
      <c r="L64" s="232"/>
      <c r="M64" s="230"/>
      <c r="N64" s="233"/>
      <c r="O64" s="232"/>
      <c r="P64" s="230"/>
      <c r="Q64" s="233"/>
      <c r="R64" s="232"/>
      <c r="S64" s="230"/>
      <c r="T64" s="233"/>
      <c r="U64" s="232"/>
      <c r="V64" s="230"/>
      <c r="W64" s="233"/>
      <c r="X64" s="232"/>
      <c r="Y64" s="230"/>
      <c r="Z64" s="233"/>
      <c r="AA64" s="232"/>
      <c r="AB64" s="230"/>
      <c r="AC64" s="233"/>
      <c r="AD64" s="232"/>
      <c r="AE64" s="230"/>
      <c r="AF64" s="233"/>
      <c r="AG64" s="232"/>
      <c r="AH64" s="230"/>
      <c r="AI64" s="233"/>
      <c r="AJ64" s="232"/>
      <c r="AK64" s="230"/>
      <c r="AL64" s="233"/>
      <c r="AM64" s="232"/>
      <c r="AN64" s="230"/>
      <c r="AO64" s="233"/>
      <c r="AP64" s="232"/>
      <c r="AQ64" s="230"/>
      <c r="AR64" s="233"/>
      <c r="AS64" s="232"/>
      <c r="AT64" s="230"/>
      <c r="AU64" s="233"/>
      <c r="AV64" s="232"/>
      <c r="AW64" s="230"/>
      <c r="AX64" s="233"/>
      <c r="AY64" s="232"/>
      <c r="AZ64" s="230"/>
      <c r="BA64" s="233"/>
      <c r="BB64" s="232"/>
      <c r="BC64" s="230"/>
      <c r="BD64" s="233"/>
      <c r="BE64" s="232"/>
      <c r="BF64" s="230"/>
      <c r="BG64" s="233"/>
      <c r="BH64" s="232"/>
      <c r="BI64" s="230"/>
      <c r="BJ64" s="233"/>
      <c r="BK64" s="232"/>
      <c r="BL64" s="230"/>
      <c r="BM64" s="233"/>
      <c r="BN64" s="232"/>
      <c r="BO64" s="230"/>
      <c r="BP64" s="233"/>
      <c r="BQ64" s="232"/>
      <c r="BR64" s="230"/>
      <c r="BS64" s="233"/>
      <c r="BT64" s="232"/>
      <c r="BU64" s="230"/>
      <c r="BV64" s="233"/>
      <c r="BW64" s="232"/>
      <c r="BX64" s="230"/>
      <c r="BY64" s="233"/>
    </row>
    <row r="65" spans="3:77" ht="13.5" customHeight="1" x14ac:dyDescent="0.2">
      <c r="C65" s="232"/>
      <c r="D65" s="230"/>
      <c r="E65" s="230"/>
      <c r="F65" s="232"/>
      <c r="G65" s="230"/>
      <c r="H65" s="233"/>
      <c r="I65" s="230"/>
      <c r="J65" s="230"/>
      <c r="K65" s="230"/>
      <c r="L65" s="232"/>
      <c r="M65" s="230"/>
      <c r="N65" s="233"/>
      <c r="O65" s="232"/>
      <c r="P65" s="230"/>
      <c r="Q65" s="233"/>
      <c r="R65" s="232"/>
      <c r="S65" s="230"/>
      <c r="T65" s="233"/>
      <c r="U65" s="232"/>
      <c r="V65" s="230"/>
      <c r="W65" s="233"/>
      <c r="X65" s="232"/>
      <c r="Y65" s="230"/>
      <c r="Z65" s="233"/>
      <c r="AA65" s="232"/>
      <c r="AB65" s="230"/>
      <c r="AC65" s="233"/>
      <c r="AD65" s="232"/>
      <c r="AE65" s="230"/>
      <c r="AF65" s="233"/>
      <c r="AG65" s="232"/>
      <c r="AH65" s="230"/>
      <c r="AI65" s="233"/>
      <c r="AJ65" s="232"/>
      <c r="AK65" s="230"/>
      <c r="AL65" s="233"/>
      <c r="AM65" s="232"/>
      <c r="AN65" s="230"/>
      <c r="AO65" s="233"/>
      <c r="AP65" s="232"/>
      <c r="AQ65" s="230"/>
      <c r="AR65" s="233"/>
      <c r="AS65" s="232"/>
      <c r="AT65" s="230"/>
      <c r="AU65" s="233"/>
      <c r="AV65" s="232"/>
      <c r="AW65" s="230"/>
      <c r="AX65" s="233"/>
      <c r="AY65" s="232"/>
      <c r="AZ65" s="230"/>
      <c r="BA65" s="233"/>
      <c r="BB65" s="232"/>
      <c r="BC65" s="230"/>
      <c r="BD65" s="233"/>
      <c r="BE65" s="232"/>
      <c r="BF65" s="230"/>
      <c r="BG65" s="233"/>
      <c r="BH65" s="232"/>
      <c r="BI65" s="230"/>
      <c r="BJ65" s="233"/>
      <c r="BK65" s="232"/>
      <c r="BL65" s="230"/>
      <c r="BM65" s="233"/>
      <c r="BN65" s="232"/>
      <c r="BO65" s="230"/>
      <c r="BP65" s="233"/>
      <c r="BQ65" s="232"/>
      <c r="BR65" s="230"/>
      <c r="BS65" s="233"/>
      <c r="BT65" s="232"/>
      <c r="BU65" s="230"/>
      <c r="BV65" s="233"/>
      <c r="BW65" s="232"/>
      <c r="BX65" s="230"/>
      <c r="BY65" s="233"/>
    </row>
    <row r="66" spans="3:77" ht="13.5" customHeight="1" x14ac:dyDescent="0.2">
      <c r="C66" s="232"/>
      <c r="D66" s="230"/>
      <c r="E66" s="230"/>
      <c r="F66" s="232"/>
      <c r="G66" s="230"/>
      <c r="H66" s="233"/>
      <c r="I66" s="230"/>
      <c r="J66" s="230"/>
      <c r="K66" s="230"/>
      <c r="L66" s="232"/>
      <c r="M66" s="230"/>
      <c r="N66" s="233"/>
      <c r="O66" s="232"/>
      <c r="P66" s="230"/>
      <c r="Q66" s="233"/>
      <c r="R66" s="232"/>
      <c r="S66" s="230"/>
      <c r="T66" s="233"/>
      <c r="U66" s="232"/>
      <c r="V66" s="230"/>
      <c r="W66" s="233"/>
      <c r="X66" s="232"/>
      <c r="Y66" s="230"/>
      <c r="Z66" s="233"/>
      <c r="AA66" s="232"/>
      <c r="AB66" s="230"/>
      <c r="AC66" s="233"/>
      <c r="AD66" s="232"/>
      <c r="AE66" s="230"/>
      <c r="AF66" s="233"/>
      <c r="AG66" s="232"/>
      <c r="AH66" s="230"/>
      <c r="AI66" s="233"/>
      <c r="AJ66" s="232"/>
      <c r="AK66" s="230"/>
      <c r="AL66" s="233"/>
      <c r="AM66" s="232"/>
      <c r="AN66" s="230"/>
      <c r="AO66" s="233"/>
      <c r="AP66" s="232"/>
      <c r="AQ66" s="230"/>
      <c r="AR66" s="233"/>
      <c r="AS66" s="232"/>
      <c r="AT66" s="230"/>
      <c r="AU66" s="233"/>
      <c r="AV66" s="232"/>
      <c r="AW66" s="230"/>
      <c r="AX66" s="233"/>
      <c r="AY66" s="232"/>
      <c r="AZ66" s="230"/>
      <c r="BA66" s="233"/>
      <c r="BB66" s="232"/>
      <c r="BC66" s="230"/>
      <c r="BD66" s="233"/>
      <c r="BE66" s="232"/>
      <c r="BF66" s="230"/>
      <c r="BG66" s="233"/>
      <c r="BH66" s="232"/>
      <c r="BI66" s="230"/>
      <c r="BJ66" s="233"/>
      <c r="BK66" s="232"/>
      <c r="BL66" s="230"/>
      <c r="BM66" s="233"/>
      <c r="BN66" s="232"/>
      <c r="BO66" s="230"/>
      <c r="BP66" s="233"/>
      <c r="BQ66" s="232"/>
      <c r="BR66" s="230"/>
      <c r="BS66" s="233"/>
      <c r="BT66" s="232"/>
      <c r="BU66" s="230"/>
      <c r="BV66" s="233"/>
      <c r="BW66" s="232"/>
      <c r="BX66" s="230"/>
      <c r="BY66" s="233"/>
    </row>
    <row r="67" spans="3:77" ht="13.5" customHeight="1" x14ac:dyDescent="0.2">
      <c r="C67" s="232"/>
      <c r="D67" s="230"/>
      <c r="E67" s="230"/>
      <c r="F67" s="232"/>
      <c r="G67" s="230"/>
      <c r="H67" s="233"/>
      <c r="I67" s="230"/>
      <c r="J67" s="230"/>
      <c r="K67" s="230"/>
      <c r="L67" s="232"/>
      <c r="M67" s="230"/>
      <c r="N67" s="233"/>
      <c r="O67" s="232"/>
      <c r="P67" s="230"/>
      <c r="Q67" s="233"/>
      <c r="R67" s="232"/>
      <c r="S67" s="230"/>
      <c r="T67" s="233"/>
      <c r="U67" s="232"/>
      <c r="V67" s="230"/>
      <c r="W67" s="233"/>
      <c r="X67" s="232"/>
      <c r="Y67" s="230"/>
      <c r="Z67" s="233"/>
      <c r="AA67" s="232"/>
      <c r="AB67" s="230"/>
      <c r="AC67" s="233"/>
      <c r="AD67" s="232"/>
      <c r="AE67" s="230"/>
      <c r="AF67" s="233"/>
      <c r="AG67" s="232"/>
      <c r="AH67" s="230"/>
      <c r="AI67" s="233"/>
      <c r="AJ67" s="232"/>
      <c r="AK67" s="230"/>
      <c r="AL67" s="233"/>
      <c r="AM67" s="232"/>
      <c r="AN67" s="230"/>
      <c r="AO67" s="233"/>
      <c r="AP67" s="232"/>
      <c r="AQ67" s="230"/>
      <c r="AR67" s="233"/>
      <c r="AS67" s="232"/>
      <c r="AT67" s="230"/>
      <c r="AU67" s="233"/>
      <c r="AV67" s="232"/>
      <c r="AW67" s="230"/>
      <c r="AX67" s="233"/>
      <c r="AY67" s="232"/>
      <c r="AZ67" s="230"/>
      <c r="BA67" s="233"/>
      <c r="BB67" s="232"/>
      <c r="BC67" s="230"/>
      <c r="BD67" s="233"/>
      <c r="BE67" s="232"/>
      <c r="BF67" s="230"/>
      <c r="BG67" s="233"/>
      <c r="BH67" s="232"/>
      <c r="BI67" s="230"/>
      <c r="BJ67" s="233"/>
      <c r="BK67" s="232"/>
      <c r="BL67" s="230"/>
      <c r="BM67" s="233"/>
      <c r="BN67" s="232"/>
      <c r="BO67" s="230"/>
      <c r="BP67" s="233"/>
      <c r="BQ67" s="232"/>
      <c r="BR67" s="230"/>
      <c r="BS67" s="233"/>
      <c r="BT67" s="232"/>
      <c r="BU67" s="230"/>
      <c r="BV67" s="233"/>
      <c r="BW67" s="232"/>
      <c r="BX67" s="230"/>
      <c r="BY67" s="233"/>
    </row>
    <row r="68" spans="3:77" ht="13.5" customHeight="1" x14ac:dyDescent="0.2">
      <c r="C68" s="232"/>
      <c r="D68" s="230"/>
      <c r="E68" s="230"/>
      <c r="F68" s="232"/>
      <c r="G68" s="230"/>
      <c r="H68" s="233"/>
      <c r="I68" s="230"/>
      <c r="J68" s="230"/>
      <c r="K68" s="230"/>
      <c r="L68" s="232"/>
      <c r="M68" s="230"/>
      <c r="N68" s="233"/>
      <c r="O68" s="232"/>
      <c r="P68" s="230"/>
      <c r="Q68" s="233"/>
      <c r="R68" s="232"/>
      <c r="S68" s="230"/>
      <c r="T68" s="233"/>
      <c r="U68" s="232"/>
      <c r="V68" s="230"/>
      <c r="W68" s="233"/>
      <c r="X68" s="232"/>
      <c r="Y68" s="230"/>
      <c r="Z68" s="233"/>
      <c r="AA68" s="232"/>
      <c r="AB68" s="230"/>
      <c r="AC68" s="233"/>
      <c r="AD68" s="232"/>
      <c r="AE68" s="230"/>
      <c r="AF68" s="233"/>
      <c r="AG68" s="232"/>
      <c r="AH68" s="230"/>
      <c r="AI68" s="233"/>
      <c r="AJ68" s="232"/>
      <c r="AK68" s="230"/>
      <c r="AL68" s="233"/>
      <c r="AM68" s="232"/>
      <c r="AN68" s="230"/>
      <c r="AO68" s="233"/>
      <c r="AP68" s="232"/>
      <c r="AQ68" s="230"/>
      <c r="AR68" s="233"/>
      <c r="AS68" s="232"/>
      <c r="AT68" s="230"/>
      <c r="AU68" s="233"/>
      <c r="AV68" s="232"/>
      <c r="AW68" s="230"/>
      <c r="AX68" s="233"/>
      <c r="AY68" s="232"/>
      <c r="AZ68" s="230"/>
      <c r="BA68" s="233"/>
      <c r="BB68" s="232"/>
      <c r="BC68" s="230"/>
      <c r="BD68" s="233"/>
      <c r="BE68" s="232"/>
      <c r="BF68" s="230"/>
      <c r="BG68" s="233"/>
      <c r="BH68" s="232"/>
      <c r="BI68" s="230"/>
      <c r="BJ68" s="233"/>
      <c r="BK68" s="232"/>
      <c r="BL68" s="230"/>
      <c r="BM68" s="233"/>
      <c r="BN68" s="232"/>
      <c r="BO68" s="230"/>
      <c r="BP68" s="233"/>
      <c r="BQ68" s="232"/>
      <c r="BR68" s="230"/>
      <c r="BS68" s="233"/>
      <c r="BT68" s="232"/>
      <c r="BU68" s="230"/>
      <c r="BV68" s="233"/>
      <c r="BW68" s="232"/>
      <c r="BX68" s="230"/>
      <c r="BY68" s="233"/>
    </row>
    <row r="69" spans="3:77" ht="13.5" customHeight="1" x14ac:dyDescent="0.2">
      <c r="C69" s="232"/>
      <c r="D69" s="230"/>
      <c r="E69" s="230"/>
      <c r="F69" s="232"/>
      <c r="G69" s="230"/>
      <c r="H69" s="233"/>
      <c r="I69" s="230"/>
      <c r="J69" s="230"/>
      <c r="K69" s="230"/>
      <c r="L69" s="232"/>
      <c r="M69" s="230"/>
      <c r="N69" s="233"/>
      <c r="O69" s="232"/>
      <c r="P69" s="230"/>
      <c r="Q69" s="233"/>
      <c r="R69" s="232"/>
      <c r="S69" s="230"/>
      <c r="T69" s="233"/>
      <c r="U69" s="232"/>
      <c r="V69" s="230"/>
      <c r="W69" s="233"/>
      <c r="X69" s="232"/>
      <c r="Y69" s="230"/>
      <c r="Z69" s="233"/>
      <c r="AA69" s="232"/>
      <c r="AB69" s="230"/>
      <c r="AC69" s="233"/>
      <c r="AD69" s="232"/>
      <c r="AE69" s="230"/>
      <c r="AF69" s="233"/>
      <c r="AG69" s="232"/>
      <c r="AH69" s="230"/>
      <c r="AI69" s="233"/>
      <c r="AJ69" s="232"/>
      <c r="AK69" s="230"/>
      <c r="AL69" s="233"/>
      <c r="AM69" s="232"/>
      <c r="AN69" s="230"/>
      <c r="AO69" s="233"/>
      <c r="AP69" s="232"/>
      <c r="AQ69" s="230"/>
      <c r="AR69" s="233"/>
      <c r="AS69" s="232"/>
      <c r="AT69" s="230"/>
      <c r="AU69" s="233"/>
      <c r="AV69" s="232"/>
      <c r="AW69" s="230"/>
      <c r="AX69" s="233"/>
      <c r="AY69" s="232"/>
      <c r="AZ69" s="230"/>
      <c r="BA69" s="233"/>
      <c r="BB69" s="232"/>
      <c r="BC69" s="230"/>
      <c r="BD69" s="233"/>
      <c r="BE69" s="232"/>
      <c r="BF69" s="230"/>
      <c r="BG69" s="233"/>
      <c r="BH69" s="232"/>
      <c r="BI69" s="230"/>
      <c r="BJ69" s="233"/>
      <c r="BK69" s="232"/>
      <c r="BL69" s="230"/>
      <c r="BM69" s="233"/>
      <c r="BN69" s="232"/>
      <c r="BO69" s="230"/>
      <c r="BP69" s="233"/>
      <c r="BQ69" s="232"/>
      <c r="BR69" s="230"/>
      <c r="BS69" s="233"/>
      <c r="BT69" s="232"/>
      <c r="BU69" s="230"/>
      <c r="BV69" s="233"/>
      <c r="BW69" s="232"/>
      <c r="BX69" s="230"/>
      <c r="BY69" s="233"/>
    </row>
    <row r="70" spans="3:77" ht="13.5" customHeight="1" x14ac:dyDescent="0.2">
      <c r="C70" s="232"/>
      <c r="D70" s="230"/>
      <c r="E70" s="230"/>
      <c r="F70" s="232"/>
      <c r="G70" s="230"/>
      <c r="H70" s="233"/>
      <c r="I70" s="230"/>
      <c r="J70" s="230"/>
      <c r="K70" s="230"/>
      <c r="L70" s="232"/>
      <c r="M70" s="230"/>
      <c r="N70" s="233"/>
      <c r="O70" s="232"/>
      <c r="P70" s="230"/>
      <c r="Q70" s="233"/>
      <c r="R70" s="232"/>
      <c r="S70" s="230"/>
      <c r="T70" s="233"/>
      <c r="U70" s="232"/>
      <c r="V70" s="230"/>
      <c r="W70" s="233"/>
      <c r="X70" s="232"/>
      <c r="Y70" s="230"/>
      <c r="Z70" s="233"/>
      <c r="AA70" s="232"/>
      <c r="AB70" s="230"/>
      <c r="AC70" s="233"/>
      <c r="AD70" s="232"/>
      <c r="AE70" s="230"/>
      <c r="AF70" s="233"/>
      <c r="AG70" s="232"/>
      <c r="AH70" s="230"/>
      <c r="AI70" s="233"/>
      <c r="AJ70" s="232"/>
      <c r="AK70" s="230"/>
      <c r="AL70" s="233"/>
      <c r="AM70" s="232"/>
      <c r="AN70" s="230"/>
      <c r="AO70" s="233"/>
      <c r="AP70" s="232"/>
      <c r="AQ70" s="230"/>
      <c r="AR70" s="233"/>
      <c r="AS70" s="232"/>
      <c r="AT70" s="230"/>
      <c r="AU70" s="233"/>
      <c r="AV70" s="232"/>
      <c r="AW70" s="230"/>
      <c r="AX70" s="233"/>
      <c r="AY70" s="232"/>
      <c r="AZ70" s="230"/>
      <c r="BA70" s="233"/>
      <c r="BB70" s="232"/>
      <c r="BC70" s="230"/>
      <c r="BD70" s="233"/>
      <c r="BE70" s="232"/>
      <c r="BF70" s="230"/>
      <c r="BG70" s="233"/>
      <c r="BH70" s="232"/>
      <c r="BI70" s="230"/>
      <c r="BJ70" s="233"/>
      <c r="BK70" s="232"/>
      <c r="BL70" s="230"/>
      <c r="BM70" s="233"/>
      <c r="BN70" s="232"/>
      <c r="BO70" s="230"/>
      <c r="BP70" s="233"/>
      <c r="BQ70" s="232"/>
      <c r="BR70" s="230"/>
      <c r="BS70" s="233"/>
      <c r="BT70" s="232"/>
      <c r="BU70" s="230"/>
      <c r="BV70" s="233"/>
      <c r="BW70" s="232"/>
      <c r="BX70" s="230"/>
      <c r="BY70" s="233"/>
    </row>
    <row r="71" spans="3:77" ht="13.5" customHeight="1" x14ac:dyDescent="0.2">
      <c r="C71" s="232"/>
      <c r="D71" s="230"/>
      <c r="E71" s="230"/>
      <c r="F71" s="232"/>
      <c r="G71" s="230"/>
      <c r="H71" s="233"/>
      <c r="I71" s="230"/>
      <c r="J71" s="230"/>
      <c r="K71" s="230"/>
      <c r="L71" s="232"/>
      <c r="M71" s="230"/>
      <c r="N71" s="233"/>
      <c r="O71" s="232"/>
      <c r="P71" s="230"/>
      <c r="Q71" s="233"/>
      <c r="R71" s="232"/>
      <c r="S71" s="230"/>
      <c r="T71" s="233"/>
      <c r="U71" s="232"/>
      <c r="V71" s="230"/>
      <c r="W71" s="233"/>
      <c r="X71" s="232"/>
      <c r="Y71" s="230"/>
      <c r="Z71" s="233"/>
      <c r="AA71" s="232"/>
      <c r="AB71" s="230"/>
      <c r="AC71" s="233"/>
      <c r="AD71" s="232"/>
      <c r="AE71" s="230"/>
      <c r="AF71" s="233"/>
      <c r="AG71" s="232"/>
      <c r="AH71" s="230"/>
      <c r="AI71" s="233"/>
      <c r="AJ71" s="232"/>
      <c r="AK71" s="230"/>
      <c r="AL71" s="233"/>
      <c r="AM71" s="232"/>
      <c r="AN71" s="230"/>
      <c r="AO71" s="233"/>
      <c r="AP71" s="232"/>
      <c r="AQ71" s="230"/>
      <c r="AR71" s="233"/>
      <c r="AS71" s="232"/>
      <c r="AT71" s="230"/>
      <c r="AU71" s="233"/>
      <c r="AV71" s="232"/>
      <c r="AW71" s="230"/>
      <c r="AX71" s="233"/>
      <c r="AY71" s="232"/>
      <c r="AZ71" s="230"/>
      <c r="BA71" s="233"/>
      <c r="BB71" s="232"/>
      <c r="BC71" s="230"/>
      <c r="BD71" s="233"/>
      <c r="BE71" s="232"/>
      <c r="BF71" s="230"/>
      <c r="BG71" s="233"/>
      <c r="BH71" s="232"/>
      <c r="BI71" s="230"/>
      <c r="BJ71" s="233"/>
      <c r="BK71" s="232"/>
      <c r="BL71" s="230"/>
      <c r="BM71" s="233"/>
      <c r="BN71" s="232"/>
      <c r="BO71" s="230"/>
      <c r="BP71" s="233"/>
      <c r="BQ71" s="232"/>
      <c r="BR71" s="230"/>
      <c r="BS71" s="233"/>
      <c r="BT71" s="232"/>
      <c r="BU71" s="230"/>
      <c r="BV71" s="233"/>
      <c r="BW71" s="232"/>
      <c r="BX71" s="230"/>
      <c r="BY71" s="233"/>
    </row>
    <row r="72" spans="3:77" ht="13.5" customHeight="1" x14ac:dyDescent="0.2">
      <c r="C72" s="232"/>
      <c r="D72" s="230"/>
      <c r="E72" s="230"/>
      <c r="F72" s="232"/>
      <c r="G72" s="230"/>
      <c r="H72" s="233"/>
      <c r="I72" s="230"/>
      <c r="J72" s="230"/>
      <c r="K72" s="230"/>
      <c r="L72" s="232"/>
      <c r="M72" s="230"/>
      <c r="N72" s="233"/>
      <c r="O72" s="232"/>
      <c r="P72" s="230"/>
      <c r="Q72" s="233"/>
      <c r="R72" s="232"/>
      <c r="S72" s="230"/>
      <c r="T72" s="233"/>
      <c r="U72" s="232"/>
      <c r="V72" s="230"/>
      <c r="W72" s="233"/>
      <c r="X72" s="232"/>
      <c r="Y72" s="230"/>
      <c r="Z72" s="233"/>
      <c r="AA72" s="232"/>
      <c r="AB72" s="230"/>
      <c r="AC72" s="233"/>
      <c r="AD72" s="232"/>
      <c r="AE72" s="230"/>
      <c r="AF72" s="233"/>
      <c r="AG72" s="232"/>
      <c r="AH72" s="230"/>
      <c r="AI72" s="233"/>
      <c r="AJ72" s="232"/>
      <c r="AK72" s="230"/>
      <c r="AL72" s="233"/>
      <c r="AM72" s="232"/>
      <c r="AN72" s="230"/>
      <c r="AO72" s="233"/>
      <c r="AP72" s="232"/>
      <c r="AQ72" s="230"/>
      <c r="AR72" s="233"/>
      <c r="AS72" s="232"/>
      <c r="AT72" s="230"/>
      <c r="AU72" s="233"/>
      <c r="AV72" s="232"/>
      <c r="AW72" s="230"/>
      <c r="AX72" s="233"/>
      <c r="AY72" s="232"/>
      <c r="AZ72" s="230"/>
      <c r="BA72" s="233"/>
      <c r="BB72" s="232"/>
      <c r="BC72" s="230"/>
      <c r="BD72" s="233"/>
      <c r="BE72" s="232"/>
      <c r="BF72" s="230"/>
      <c r="BG72" s="233"/>
      <c r="BH72" s="232"/>
      <c r="BI72" s="230"/>
      <c r="BJ72" s="233"/>
      <c r="BK72" s="232"/>
      <c r="BL72" s="230"/>
      <c r="BM72" s="233"/>
      <c r="BN72" s="232"/>
      <c r="BO72" s="230"/>
      <c r="BP72" s="233"/>
      <c r="BQ72" s="232"/>
      <c r="BR72" s="230"/>
      <c r="BS72" s="233"/>
      <c r="BT72" s="232"/>
      <c r="BU72" s="230"/>
      <c r="BV72" s="233"/>
      <c r="BW72" s="232"/>
      <c r="BX72" s="230"/>
      <c r="BY72" s="233"/>
    </row>
    <row r="73" spans="3:77" ht="13.5" customHeight="1" x14ac:dyDescent="0.2">
      <c r="C73" s="232"/>
      <c r="D73" s="230"/>
      <c r="E73" s="230"/>
      <c r="F73" s="232"/>
      <c r="G73" s="230"/>
      <c r="H73" s="233"/>
      <c r="I73" s="230"/>
      <c r="J73" s="230"/>
      <c r="K73" s="230"/>
      <c r="L73" s="232"/>
      <c r="M73" s="230"/>
      <c r="N73" s="233"/>
      <c r="O73" s="232"/>
      <c r="P73" s="230"/>
      <c r="Q73" s="233"/>
      <c r="R73" s="232"/>
      <c r="S73" s="230"/>
      <c r="T73" s="233"/>
      <c r="U73" s="232"/>
      <c r="V73" s="230"/>
      <c r="W73" s="233"/>
      <c r="X73" s="232"/>
      <c r="Y73" s="230"/>
      <c r="Z73" s="233"/>
      <c r="AA73" s="232"/>
      <c r="AB73" s="230"/>
      <c r="AC73" s="233"/>
      <c r="AD73" s="232"/>
      <c r="AE73" s="230"/>
      <c r="AF73" s="233"/>
      <c r="AG73" s="232"/>
      <c r="AH73" s="230"/>
      <c r="AI73" s="233"/>
      <c r="AJ73" s="232"/>
      <c r="AK73" s="230"/>
      <c r="AL73" s="233"/>
      <c r="AM73" s="232"/>
      <c r="AN73" s="230"/>
      <c r="AO73" s="233"/>
      <c r="AP73" s="232"/>
      <c r="AQ73" s="230"/>
      <c r="AR73" s="233"/>
      <c r="AS73" s="232"/>
      <c r="AT73" s="230"/>
      <c r="AU73" s="233"/>
      <c r="AV73" s="232"/>
      <c r="AW73" s="230"/>
      <c r="AX73" s="233"/>
      <c r="AY73" s="232"/>
      <c r="AZ73" s="230"/>
      <c r="BA73" s="233"/>
      <c r="BB73" s="232"/>
      <c r="BC73" s="230"/>
      <c r="BD73" s="233"/>
      <c r="BE73" s="232"/>
      <c r="BF73" s="230"/>
      <c r="BG73" s="233"/>
      <c r="BH73" s="232"/>
      <c r="BI73" s="230"/>
      <c r="BJ73" s="233"/>
      <c r="BK73" s="232"/>
      <c r="BL73" s="230"/>
      <c r="BM73" s="233"/>
      <c r="BN73" s="232"/>
      <c r="BO73" s="230"/>
      <c r="BP73" s="233"/>
      <c r="BQ73" s="232"/>
      <c r="BR73" s="230"/>
      <c r="BS73" s="233"/>
      <c r="BT73" s="232"/>
      <c r="BU73" s="230"/>
      <c r="BV73" s="233"/>
      <c r="BW73" s="232"/>
      <c r="BX73" s="230"/>
      <c r="BY73" s="233"/>
    </row>
    <row r="74" spans="3:77" ht="13.5" customHeight="1" x14ac:dyDescent="0.2">
      <c r="C74" s="232"/>
      <c r="D74" s="230"/>
      <c r="E74" s="230"/>
      <c r="F74" s="232"/>
      <c r="G74" s="230"/>
      <c r="H74" s="233"/>
      <c r="I74" s="230"/>
      <c r="J74" s="230"/>
      <c r="K74" s="230"/>
      <c r="L74" s="232"/>
      <c r="M74" s="230"/>
      <c r="N74" s="233"/>
      <c r="O74" s="232"/>
      <c r="P74" s="230"/>
      <c r="Q74" s="233"/>
      <c r="R74" s="232"/>
      <c r="S74" s="230"/>
      <c r="T74" s="233"/>
      <c r="U74" s="232"/>
      <c r="V74" s="230"/>
      <c r="W74" s="233"/>
      <c r="X74" s="232"/>
      <c r="Y74" s="230"/>
      <c r="Z74" s="233"/>
      <c r="AA74" s="232"/>
      <c r="AB74" s="230"/>
      <c r="AC74" s="233"/>
      <c r="AD74" s="232"/>
      <c r="AE74" s="230"/>
      <c r="AF74" s="233"/>
      <c r="AG74" s="232"/>
      <c r="AH74" s="230"/>
      <c r="AI74" s="233"/>
      <c r="AJ74" s="232"/>
      <c r="AK74" s="230"/>
      <c r="AL74" s="233"/>
      <c r="AM74" s="232"/>
      <c r="AN74" s="230"/>
      <c r="AO74" s="233"/>
      <c r="AP74" s="232"/>
      <c r="AQ74" s="230"/>
      <c r="AR74" s="233"/>
      <c r="AS74" s="232"/>
      <c r="AT74" s="230"/>
      <c r="AU74" s="233"/>
      <c r="AV74" s="232"/>
      <c r="AW74" s="230"/>
      <c r="AX74" s="233"/>
      <c r="AY74" s="232"/>
      <c r="AZ74" s="230"/>
      <c r="BA74" s="233"/>
      <c r="BB74" s="232"/>
      <c r="BC74" s="230"/>
      <c r="BD74" s="233"/>
      <c r="BE74" s="232"/>
      <c r="BF74" s="230"/>
      <c r="BG74" s="233"/>
      <c r="BH74" s="232"/>
      <c r="BI74" s="230"/>
      <c r="BJ74" s="233"/>
      <c r="BK74" s="232"/>
      <c r="BL74" s="230"/>
      <c r="BM74" s="233"/>
      <c r="BN74" s="232"/>
      <c r="BO74" s="230"/>
      <c r="BP74" s="233"/>
      <c r="BQ74" s="232"/>
      <c r="BR74" s="230"/>
      <c r="BS74" s="233"/>
      <c r="BT74" s="232"/>
      <c r="BU74" s="230"/>
      <c r="BV74" s="233"/>
      <c r="BW74" s="232"/>
      <c r="BX74" s="230"/>
      <c r="BY74" s="233"/>
    </row>
    <row r="75" spans="3:77" ht="13.5" customHeight="1" x14ac:dyDescent="0.2">
      <c r="C75" s="232"/>
      <c r="D75" s="230"/>
      <c r="E75" s="230"/>
      <c r="F75" s="232"/>
      <c r="G75" s="230"/>
      <c r="H75" s="233"/>
      <c r="I75" s="230"/>
      <c r="J75" s="230"/>
      <c r="K75" s="230"/>
      <c r="L75" s="232"/>
      <c r="M75" s="230"/>
      <c r="N75" s="233"/>
      <c r="O75" s="232"/>
      <c r="P75" s="230"/>
      <c r="Q75" s="233"/>
      <c r="R75" s="232"/>
      <c r="S75" s="230"/>
      <c r="T75" s="233"/>
      <c r="U75" s="232"/>
      <c r="V75" s="230"/>
      <c r="W75" s="233"/>
      <c r="X75" s="232"/>
      <c r="Y75" s="230"/>
      <c r="Z75" s="233"/>
      <c r="AA75" s="232"/>
      <c r="AB75" s="230"/>
      <c r="AC75" s="233"/>
      <c r="AD75" s="232"/>
      <c r="AE75" s="230"/>
      <c r="AF75" s="233"/>
      <c r="AG75" s="232"/>
      <c r="AH75" s="230"/>
      <c r="AI75" s="233"/>
      <c r="AJ75" s="232"/>
      <c r="AK75" s="230"/>
      <c r="AL75" s="233"/>
      <c r="AM75" s="232"/>
      <c r="AN75" s="230"/>
      <c r="AO75" s="233"/>
      <c r="AP75" s="232"/>
      <c r="AQ75" s="230"/>
      <c r="AR75" s="233"/>
      <c r="AS75" s="232"/>
      <c r="AT75" s="230"/>
      <c r="AU75" s="233"/>
      <c r="AV75" s="232"/>
      <c r="AW75" s="230"/>
      <c r="AX75" s="233"/>
      <c r="AY75" s="232"/>
      <c r="AZ75" s="230"/>
      <c r="BA75" s="233"/>
      <c r="BB75" s="232"/>
      <c r="BC75" s="230"/>
      <c r="BD75" s="233"/>
      <c r="BE75" s="232"/>
      <c r="BF75" s="230"/>
      <c r="BG75" s="233"/>
      <c r="BH75" s="232"/>
      <c r="BI75" s="230"/>
      <c r="BJ75" s="233"/>
      <c r="BK75" s="232"/>
      <c r="BL75" s="230"/>
      <c r="BM75" s="233"/>
      <c r="BN75" s="232"/>
      <c r="BO75" s="230"/>
      <c r="BP75" s="233"/>
      <c r="BQ75" s="232"/>
      <c r="BR75" s="230"/>
      <c r="BS75" s="233"/>
      <c r="BT75" s="232"/>
      <c r="BU75" s="230"/>
      <c r="BV75" s="233"/>
      <c r="BW75" s="232"/>
      <c r="BX75" s="230"/>
      <c r="BY75" s="233"/>
    </row>
    <row r="76" spans="3:77" ht="13.5" customHeight="1" x14ac:dyDescent="0.2">
      <c r="C76" s="232"/>
      <c r="D76" s="230"/>
      <c r="E76" s="230"/>
      <c r="F76" s="232"/>
      <c r="G76" s="230"/>
      <c r="H76" s="233"/>
      <c r="I76" s="230"/>
      <c r="J76" s="230"/>
      <c r="K76" s="230"/>
      <c r="L76" s="232"/>
      <c r="M76" s="230"/>
      <c r="N76" s="233"/>
      <c r="O76" s="232"/>
      <c r="P76" s="230"/>
      <c r="Q76" s="233"/>
      <c r="R76" s="232"/>
      <c r="S76" s="230"/>
      <c r="T76" s="233"/>
      <c r="U76" s="232"/>
      <c r="V76" s="230"/>
      <c r="W76" s="233"/>
      <c r="X76" s="232"/>
      <c r="Y76" s="230"/>
      <c r="Z76" s="233"/>
      <c r="AA76" s="232"/>
      <c r="AB76" s="230"/>
      <c r="AC76" s="233"/>
      <c r="AD76" s="232"/>
      <c r="AE76" s="230"/>
      <c r="AF76" s="233"/>
      <c r="AG76" s="232"/>
      <c r="AH76" s="230"/>
      <c r="AI76" s="233"/>
      <c r="AJ76" s="232"/>
      <c r="AK76" s="230"/>
      <c r="AL76" s="233"/>
      <c r="AM76" s="232"/>
      <c r="AN76" s="230"/>
      <c r="AO76" s="233"/>
      <c r="AP76" s="232"/>
      <c r="AQ76" s="230"/>
      <c r="AR76" s="233"/>
      <c r="AS76" s="232"/>
      <c r="AT76" s="230"/>
      <c r="AU76" s="233"/>
      <c r="AV76" s="232"/>
      <c r="AW76" s="230"/>
      <c r="AX76" s="233"/>
      <c r="AY76" s="232"/>
      <c r="AZ76" s="230"/>
      <c r="BA76" s="233"/>
      <c r="BB76" s="232"/>
      <c r="BC76" s="230"/>
      <c r="BD76" s="233"/>
      <c r="BE76" s="232"/>
      <c r="BF76" s="230"/>
      <c r="BG76" s="233"/>
      <c r="BH76" s="232"/>
      <c r="BI76" s="230"/>
      <c r="BJ76" s="233"/>
      <c r="BK76" s="232"/>
      <c r="BL76" s="230"/>
      <c r="BM76" s="233"/>
      <c r="BN76" s="232"/>
      <c r="BO76" s="230"/>
      <c r="BP76" s="233"/>
      <c r="BQ76" s="232"/>
      <c r="BR76" s="230"/>
      <c r="BS76" s="233"/>
      <c r="BT76" s="232"/>
      <c r="BU76" s="230"/>
      <c r="BV76" s="233"/>
      <c r="BW76" s="232"/>
      <c r="BX76" s="230"/>
      <c r="BY76" s="233"/>
    </row>
    <row r="77" spans="3:77" ht="13.5" customHeight="1" x14ac:dyDescent="0.2">
      <c r="C77" s="232"/>
      <c r="D77" s="230"/>
      <c r="E77" s="230"/>
      <c r="F77" s="232"/>
      <c r="G77" s="230"/>
      <c r="H77" s="233"/>
      <c r="I77" s="230"/>
      <c r="J77" s="230"/>
      <c r="K77" s="230"/>
      <c r="L77" s="232"/>
      <c r="M77" s="230"/>
      <c r="N77" s="233"/>
      <c r="O77" s="232"/>
      <c r="P77" s="230"/>
      <c r="Q77" s="233"/>
      <c r="R77" s="232"/>
      <c r="S77" s="230"/>
      <c r="T77" s="233"/>
      <c r="U77" s="232"/>
      <c r="V77" s="230"/>
      <c r="W77" s="233"/>
      <c r="X77" s="232"/>
      <c r="Y77" s="230"/>
      <c r="Z77" s="233"/>
      <c r="AA77" s="232"/>
      <c r="AB77" s="230"/>
      <c r="AC77" s="233"/>
      <c r="AD77" s="232"/>
      <c r="AE77" s="230"/>
      <c r="AF77" s="233"/>
      <c r="AG77" s="232"/>
      <c r="AH77" s="230"/>
      <c r="AI77" s="233"/>
      <c r="AJ77" s="232"/>
      <c r="AK77" s="230"/>
      <c r="AL77" s="233"/>
      <c r="AM77" s="232"/>
      <c r="AN77" s="230"/>
      <c r="AO77" s="233"/>
      <c r="AP77" s="232"/>
      <c r="AQ77" s="230"/>
      <c r="AR77" s="233"/>
      <c r="AS77" s="232"/>
      <c r="AT77" s="230"/>
      <c r="AU77" s="233"/>
      <c r="AV77" s="232"/>
      <c r="AW77" s="230"/>
      <c r="AX77" s="233"/>
      <c r="AY77" s="232"/>
      <c r="AZ77" s="230"/>
      <c r="BA77" s="233"/>
      <c r="BB77" s="232"/>
      <c r="BC77" s="230"/>
      <c r="BD77" s="233"/>
      <c r="BE77" s="232"/>
      <c r="BF77" s="230"/>
      <c r="BG77" s="233"/>
      <c r="BH77" s="232"/>
      <c r="BI77" s="230"/>
      <c r="BJ77" s="233"/>
      <c r="BK77" s="232"/>
      <c r="BL77" s="230"/>
      <c r="BM77" s="233"/>
      <c r="BN77" s="232"/>
      <c r="BO77" s="230"/>
      <c r="BP77" s="233"/>
      <c r="BQ77" s="232"/>
      <c r="BR77" s="230"/>
      <c r="BS77" s="233"/>
      <c r="BT77" s="232"/>
      <c r="BU77" s="230"/>
      <c r="BV77" s="233"/>
      <c r="BW77" s="232"/>
      <c r="BX77" s="230"/>
      <c r="BY77" s="233"/>
    </row>
    <row r="78" spans="3:77" ht="13.5" customHeight="1" x14ac:dyDescent="0.2">
      <c r="C78" s="232"/>
      <c r="D78" s="230"/>
      <c r="E78" s="230"/>
      <c r="F78" s="232"/>
      <c r="G78" s="230"/>
      <c r="H78" s="233"/>
      <c r="I78" s="230"/>
      <c r="J78" s="230"/>
      <c r="K78" s="230"/>
      <c r="L78" s="232"/>
      <c r="M78" s="230"/>
      <c r="N78" s="233"/>
      <c r="O78" s="232"/>
      <c r="P78" s="230"/>
      <c r="Q78" s="233"/>
      <c r="R78" s="232"/>
      <c r="S78" s="230"/>
      <c r="T78" s="233"/>
      <c r="U78" s="232"/>
      <c r="V78" s="230"/>
      <c r="W78" s="233"/>
      <c r="X78" s="232"/>
      <c r="Y78" s="230"/>
      <c r="Z78" s="233"/>
      <c r="AA78" s="232"/>
      <c r="AB78" s="230"/>
      <c r="AC78" s="233"/>
      <c r="AD78" s="232"/>
      <c r="AE78" s="230"/>
      <c r="AF78" s="233"/>
      <c r="AG78" s="232"/>
      <c r="AH78" s="230"/>
      <c r="AI78" s="233"/>
      <c r="AJ78" s="232"/>
      <c r="AK78" s="230"/>
      <c r="AL78" s="233"/>
      <c r="AM78" s="232"/>
      <c r="AN78" s="230"/>
      <c r="AO78" s="233"/>
      <c r="AP78" s="232"/>
      <c r="AQ78" s="230"/>
      <c r="AR78" s="233"/>
      <c r="AS78" s="232"/>
      <c r="AT78" s="230"/>
      <c r="AU78" s="233"/>
      <c r="AV78" s="232"/>
      <c r="AW78" s="230"/>
      <c r="AX78" s="233"/>
      <c r="AY78" s="232"/>
      <c r="AZ78" s="230"/>
      <c r="BA78" s="233"/>
      <c r="BB78" s="232"/>
      <c r="BC78" s="230"/>
      <c r="BD78" s="233"/>
      <c r="BE78" s="232"/>
      <c r="BF78" s="230"/>
      <c r="BG78" s="233"/>
      <c r="BH78" s="232"/>
      <c r="BI78" s="230"/>
      <c r="BJ78" s="233"/>
      <c r="BK78" s="232"/>
      <c r="BL78" s="230"/>
      <c r="BM78" s="233"/>
      <c r="BN78" s="232"/>
      <c r="BO78" s="230"/>
      <c r="BP78" s="233"/>
      <c r="BQ78" s="232"/>
      <c r="BR78" s="230"/>
      <c r="BS78" s="233"/>
      <c r="BT78" s="232"/>
      <c r="BU78" s="230"/>
      <c r="BV78" s="233"/>
      <c r="BW78" s="232"/>
      <c r="BX78" s="230"/>
      <c r="BY78" s="233"/>
    </row>
    <row r="79" spans="3:77" ht="13.5" customHeight="1" x14ac:dyDescent="0.2">
      <c r="C79" s="232"/>
      <c r="D79" s="230"/>
      <c r="E79" s="230"/>
      <c r="F79" s="232"/>
      <c r="G79" s="230"/>
      <c r="H79" s="233"/>
      <c r="I79" s="230"/>
      <c r="J79" s="230"/>
      <c r="K79" s="230"/>
      <c r="L79" s="232"/>
      <c r="M79" s="230"/>
      <c r="N79" s="233"/>
      <c r="O79" s="232"/>
      <c r="P79" s="230"/>
      <c r="Q79" s="233"/>
      <c r="R79" s="232"/>
      <c r="S79" s="230"/>
      <c r="T79" s="233"/>
      <c r="U79" s="232"/>
      <c r="V79" s="230"/>
      <c r="W79" s="233"/>
      <c r="X79" s="232"/>
      <c r="Y79" s="230"/>
      <c r="Z79" s="233"/>
      <c r="AA79" s="232"/>
      <c r="AB79" s="230"/>
      <c r="AC79" s="233"/>
      <c r="AD79" s="232"/>
      <c r="AE79" s="230"/>
      <c r="AF79" s="233"/>
      <c r="AG79" s="232"/>
      <c r="AH79" s="230"/>
      <c r="AI79" s="233"/>
      <c r="AJ79" s="232"/>
      <c r="AK79" s="230"/>
      <c r="AL79" s="233"/>
      <c r="AM79" s="232"/>
      <c r="AN79" s="230"/>
      <c r="AO79" s="233"/>
      <c r="AP79" s="232"/>
      <c r="AQ79" s="230"/>
      <c r="AR79" s="233"/>
      <c r="AS79" s="232"/>
      <c r="AT79" s="230"/>
      <c r="AU79" s="233"/>
      <c r="AV79" s="232"/>
      <c r="AW79" s="230"/>
      <c r="AX79" s="233"/>
      <c r="AY79" s="232"/>
      <c r="AZ79" s="230"/>
      <c r="BA79" s="233"/>
      <c r="BB79" s="232"/>
      <c r="BC79" s="230"/>
      <c r="BD79" s="233"/>
      <c r="BE79" s="232"/>
      <c r="BF79" s="230"/>
      <c r="BG79" s="233"/>
      <c r="BH79" s="232"/>
      <c r="BI79" s="230"/>
      <c r="BJ79" s="233"/>
      <c r="BK79" s="232"/>
      <c r="BL79" s="230"/>
      <c r="BM79" s="233"/>
      <c r="BN79" s="232"/>
      <c r="BO79" s="230"/>
      <c r="BP79" s="233"/>
      <c r="BQ79" s="232"/>
      <c r="BR79" s="230"/>
      <c r="BS79" s="233"/>
      <c r="BT79" s="232"/>
      <c r="BU79" s="230"/>
      <c r="BV79" s="233"/>
      <c r="BW79" s="232"/>
      <c r="BX79" s="230"/>
      <c r="BY79" s="233"/>
    </row>
    <row r="80" spans="3:77" ht="13.5" customHeight="1" x14ac:dyDescent="0.2">
      <c r="C80" s="232"/>
      <c r="D80" s="230"/>
      <c r="E80" s="230"/>
      <c r="F80" s="232"/>
      <c r="G80" s="230"/>
      <c r="H80" s="233"/>
      <c r="I80" s="230"/>
      <c r="J80" s="230"/>
      <c r="K80" s="230"/>
      <c r="L80" s="232"/>
      <c r="M80" s="230"/>
      <c r="N80" s="233"/>
      <c r="O80" s="232"/>
      <c r="P80" s="230"/>
      <c r="Q80" s="233"/>
      <c r="R80" s="232"/>
      <c r="S80" s="230"/>
      <c r="T80" s="233"/>
      <c r="U80" s="232"/>
      <c r="V80" s="230"/>
      <c r="W80" s="233"/>
      <c r="X80" s="232"/>
      <c r="Y80" s="230"/>
      <c r="Z80" s="233"/>
      <c r="AA80" s="232"/>
      <c r="AB80" s="230"/>
      <c r="AC80" s="233"/>
      <c r="AD80" s="232"/>
      <c r="AE80" s="230"/>
      <c r="AF80" s="233"/>
      <c r="AG80" s="232"/>
      <c r="AH80" s="230"/>
      <c r="AI80" s="233"/>
      <c r="AJ80" s="232"/>
      <c r="AK80" s="230"/>
      <c r="AL80" s="233"/>
      <c r="AM80" s="232"/>
      <c r="AN80" s="230"/>
      <c r="AO80" s="233"/>
      <c r="AP80" s="232"/>
      <c r="AQ80" s="230"/>
      <c r="AR80" s="233"/>
      <c r="AS80" s="232"/>
      <c r="AT80" s="230"/>
      <c r="AU80" s="233"/>
      <c r="AV80" s="232"/>
      <c r="AW80" s="230"/>
      <c r="AX80" s="233"/>
      <c r="AY80" s="232"/>
      <c r="AZ80" s="230"/>
      <c r="BA80" s="233"/>
      <c r="BB80" s="232"/>
      <c r="BC80" s="230"/>
      <c r="BD80" s="233"/>
      <c r="BE80" s="232"/>
      <c r="BF80" s="230"/>
      <c r="BG80" s="233"/>
      <c r="BH80" s="232"/>
      <c r="BI80" s="230"/>
      <c r="BJ80" s="233"/>
      <c r="BK80" s="232"/>
      <c r="BL80" s="230"/>
      <c r="BM80" s="233"/>
      <c r="BN80" s="232"/>
      <c r="BO80" s="230"/>
      <c r="BP80" s="233"/>
      <c r="BQ80" s="232"/>
      <c r="BR80" s="230"/>
      <c r="BS80" s="233"/>
      <c r="BT80" s="232"/>
      <c r="BU80" s="230"/>
      <c r="BV80" s="233"/>
      <c r="BW80" s="232"/>
      <c r="BX80" s="230"/>
      <c r="BY80" s="233"/>
    </row>
    <row r="81" spans="3:77" ht="13.5" customHeight="1" x14ac:dyDescent="0.2">
      <c r="C81" s="232"/>
      <c r="D81" s="230"/>
      <c r="E81" s="230"/>
      <c r="F81" s="232"/>
      <c r="G81" s="230"/>
      <c r="H81" s="233"/>
      <c r="I81" s="230"/>
      <c r="J81" s="230"/>
      <c r="K81" s="230"/>
      <c r="L81" s="232"/>
      <c r="M81" s="230"/>
      <c r="N81" s="233"/>
      <c r="O81" s="232"/>
      <c r="P81" s="230"/>
      <c r="Q81" s="233"/>
      <c r="R81" s="232"/>
      <c r="S81" s="230"/>
      <c r="T81" s="233"/>
      <c r="U81" s="232"/>
      <c r="V81" s="230"/>
      <c r="W81" s="233"/>
      <c r="X81" s="232"/>
      <c r="Y81" s="230"/>
      <c r="Z81" s="233"/>
      <c r="AA81" s="232"/>
      <c r="AB81" s="230"/>
      <c r="AC81" s="233"/>
      <c r="AD81" s="232"/>
      <c r="AE81" s="230"/>
      <c r="AF81" s="233"/>
      <c r="AG81" s="232"/>
      <c r="AH81" s="230"/>
      <c r="AI81" s="233"/>
      <c r="AJ81" s="232"/>
      <c r="AK81" s="230"/>
      <c r="AL81" s="233"/>
      <c r="AM81" s="232"/>
      <c r="AN81" s="230"/>
      <c r="AO81" s="233"/>
      <c r="AP81" s="232"/>
      <c r="AQ81" s="230"/>
      <c r="AR81" s="233"/>
      <c r="AS81" s="232"/>
      <c r="AT81" s="230"/>
      <c r="AU81" s="233"/>
      <c r="AV81" s="232"/>
      <c r="AW81" s="230"/>
      <c r="AX81" s="233"/>
      <c r="AY81" s="232"/>
      <c r="AZ81" s="230"/>
      <c r="BA81" s="233"/>
      <c r="BB81" s="232"/>
      <c r="BC81" s="230"/>
      <c r="BD81" s="233"/>
      <c r="BE81" s="232"/>
      <c r="BF81" s="230"/>
      <c r="BG81" s="233"/>
      <c r="BH81" s="232"/>
      <c r="BI81" s="230"/>
      <c r="BJ81" s="233"/>
      <c r="BK81" s="232"/>
      <c r="BL81" s="230"/>
      <c r="BM81" s="233"/>
      <c r="BN81" s="232"/>
      <c r="BO81" s="230"/>
      <c r="BP81" s="233"/>
      <c r="BQ81" s="232"/>
      <c r="BR81" s="230"/>
      <c r="BS81" s="233"/>
      <c r="BT81" s="232"/>
      <c r="BU81" s="230"/>
      <c r="BV81" s="233"/>
      <c r="BW81" s="232"/>
      <c r="BX81" s="230"/>
      <c r="BY81" s="233"/>
    </row>
    <row r="82" spans="3:77" ht="13.5" customHeight="1" x14ac:dyDescent="0.2">
      <c r="C82" s="232"/>
      <c r="D82" s="230"/>
      <c r="E82" s="230"/>
      <c r="F82" s="232"/>
      <c r="G82" s="230"/>
      <c r="H82" s="233"/>
      <c r="I82" s="230"/>
      <c r="J82" s="230"/>
      <c r="K82" s="230"/>
      <c r="L82" s="232"/>
      <c r="M82" s="230"/>
      <c r="N82" s="233"/>
      <c r="O82" s="232"/>
      <c r="P82" s="230"/>
      <c r="Q82" s="233"/>
      <c r="R82" s="232"/>
      <c r="S82" s="230"/>
      <c r="T82" s="233"/>
      <c r="U82" s="232"/>
      <c r="V82" s="230"/>
      <c r="W82" s="233"/>
      <c r="X82" s="232"/>
      <c r="Y82" s="230"/>
      <c r="Z82" s="233"/>
      <c r="AA82" s="232"/>
      <c r="AB82" s="230"/>
      <c r="AC82" s="233"/>
      <c r="AD82" s="232"/>
      <c r="AE82" s="230"/>
      <c r="AF82" s="233"/>
      <c r="AG82" s="232"/>
      <c r="AH82" s="230"/>
      <c r="AI82" s="233"/>
      <c r="AJ82" s="232"/>
      <c r="AK82" s="230"/>
      <c r="AL82" s="233"/>
      <c r="AM82" s="232"/>
      <c r="AN82" s="230"/>
      <c r="AO82" s="233"/>
      <c r="AP82" s="232"/>
      <c r="AQ82" s="230"/>
      <c r="AR82" s="233"/>
      <c r="AS82" s="232"/>
      <c r="AT82" s="230"/>
      <c r="AU82" s="233"/>
      <c r="AV82" s="232"/>
      <c r="AW82" s="230"/>
      <c r="AX82" s="233"/>
      <c r="AY82" s="232"/>
      <c r="AZ82" s="230"/>
      <c r="BA82" s="233"/>
      <c r="BB82" s="232"/>
      <c r="BC82" s="230"/>
      <c r="BD82" s="233"/>
      <c r="BE82" s="232"/>
      <c r="BF82" s="230"/>
      <c r="BG82" s="233"/>
      <c r="BH82" s="232"/>
      <c r="BI82" s="230"/>
      <c r="BJ82" s="233"/>
      <c r="BK82" s="232"/>
      <c r="BL82" s="230"/>
      <c r="BM82" s="233"/>
      <c r="BN82" s="232"/>
      <c r="BO82" s="230"/>
      <c r="BP82" s="233"/>
      <c r="BQ82" s="232"/>
      <c r="BR82" s="230"/>
      <c r="BS82" s="233"/>
      <c r="BT82" s="232"/>
      <c r="BU82" s="230"/>
      <c r="BV82" s="233"/>
      <c r="BW82" s="232"/>
      <c r="BX82" s="230"/>
      <c r="BY82" s="233"/>
    </row>
    <row r="83" spans="3:77" ht="13.5" customHeight="1" x14ac:dyDescent="0.2">
      <c r="C83" s="232"/>
      <c r="D83" s="230"/>
      <c r="E83" s="230"/>
      <c r="F83" s="232"/>
      <c r="G83" s="230"/>
      <c r="H83" s="233"/>
      <c r="I83" s="230"/>
      <c r="J83" s="230"/>
      <c r="K83" s="230"/>
      <c r="L83" s="232"/>
      <c r="M83" s="230"/>
      <c r="N83" s="233"/>
      <c r="O83" s="232"/>
      <c r="P83" s="230"/>
      <c r="Q83" s="233"/>
      <c r="R83" s="232"/>
      <c r="S83" s="230"/>
      <c r="T83" s="233"/>
      <c r="U83" s="232"/>
      <c r="V83" s="230"/>
      <c r="W83" s="233"/>
      <c r="X83" s="232"/>
      <c r="Y83" s="230"/>
      <c r="Z83" s="233"/>
      <c r="AA83" s="232"/>
      <c r="AB83" s="230"/>
      <c r="AC83" s="233"/>
      <c r="AD83" s="232"/>
      <c r="AE83" s="230"/>
      <c r="AF83" s="233"/>
      <c r="AG83" s="232"/>
      <c r="AH83" s="230"/>
      <c r="AI83" s="233"/>
      <c r="AJ83" s="232"/>
      <c r="AK83" s="230"/>
      <c r="AL83" s="233"/>
      <c r="AM83" s="232"/>
      <c r="AN83" s="230"/>
      <c r="AO83" s="233"/>
      <c r="AP83" s="232"/>
      <c r="AQ83" s="230"/>
      <c r="AR83" s="233"/>
      <c r="AS83" s="232"/>
      <c r="AT83" s="230"/>
      <c r="AU83" s="233"/>
      <c r="AV83" s="232"/>
      <c r="AW83" s="230"/>
      <c r="AX83" s="233"/>
      <c r="AY83" s="232"/>
      <c r="AZ83" s="230"/>
      <c r="BA83" s="233"/>
      <c r="BB83" s="232"/>
      <c r="BC83" s="230"/>
      <c r="BD83" s="233"/>
      <c r="BE83" s="232"/>
      <c r="BF83" s="230"/>
      <c r="BG83" s="233"/>
      <c r="BH83" s="232"/>
      <c r="BI83" s="230"/>
      <c r="BJ83" s="233"/>
      <c r="BK83" s="232"/>
      <c r="BL83" s="230"/>
      <c r="BM83" s="233"/>
      <c r="BN83" s="232"/>
      <c r="BO83" s="230"/>
      <c r="BP83" s="233"/>
      <c r="BQ83" s="232"/>
      <c r="BR83" s="230"/>
      <c r="BS83" s="233"/>
      <c r="BT83" s="232"/>
      <c r="BU83" s="230"/>
      <c r="BV83" s="233"/>
      <c r="BW83" s="232"/>
      <c r="BX83" s="230"/>
      <c r="BY83" s="233"/>
    </row>
    <row r="84" spans="3:77" ht="13.5" customHeight="1" x14ac:dyDescent="0.2">
      <c r="C84" s="232"/>
      <c r="D84" s="230"/>
      <c r="E84" s="230"/>
      <c r="F84" s="232"/>
      <c r="G84" s="230"/>
      <c r="H84" s="233"/>
      <c r="I84" s="230"/>
      <c r="J84" s="230"/>
      <c r="K84" s="230"/>
      <c r="L84" s="232"/>
      <c r="M84" s="230"/>
      <c r="N84" s="233"/>
      <c r="O84" s="232"/>
      <c r="P84" s="230"/>
      <c r="Q84" s="233"/>
      <c r="R84" s="232"/>
      <c r="S84" s="230"/>
      <c r="T84" s="233"/>
      <c r="U84" s="232"/>
      <c r="V84" s="230"/>
      <c r="W84" s="233"/>
      <c r="X84" s="232"/>
      <c r="Y84" s="230"/>
      <c r="Z84" s="233"/>
      <c r="AA84" s="232"/>
      <c r="AB84" s="230"/>
      <c r="AC84" s="233"/>
      <c r="AD84" s="232"/>
      <c r="AE84" s="230"/>
      <c r="AF84" s="233"/>
      <c r="AG84" s="232"/>
      <c r="AH84" s="230"/>
      <c r="AI84" s="233"/>
      <c r="AJ84" s="232"/>
      <c r="AK84" s="230"/>
      <c r="AL84" s="233"/>
      <c r="AM84" s="232"/>
      <c r="AN84" s="230"/>
      <c r="AO84" s="233"/>
      <c r="AP84" s="232"/>
      <c r="AQ84" s="230"/>
      <c r="AR84" s="233"/>
      <c r="AS84" s="232"/>
      <c r="AT84" s="230"/>
      <c r="AU84" s="233"/>
      <c r="AV84" s="232"/>
      <c r="AW84" s="230"/>
      <c r="AX84" s="233"/>
      <c r="AY84" s="232"/>
      <c r="AZ84" s="230"/>
      <c r="BA84" s="233"/>
      <c r="BB84" s="232"/>
      <c r="BC84" s="230"/>
      <c r="BD84" s="233"/>
      <c r="BE84" s="232"/>
      <c r="BF84" s="230"/>
      <c r="BG84" s="233"/>
      <c r="BH84" s="232"/>
      <c r="BI84" s="230"/>
      <c r="BJ84" s="233"/>
      <c r="BK84" s="232"/>
      <c r="BL84" s="230"/>
      <c r="BM84" s="233"/>
      <c r="BN84" s="232"/>
      <c r="BO84" s="230"/>
      <c r="BP84" s="233"/>
      <c r="BQ84" s="232"/>
      <c r="BR84" s="230"/>
      <c r="BS84" s="233"/>
      <c r="BT84" s="232"/>
      <c r="BU84" s="230"/>
      <c r="BV84" s="233"/>
      <c r="BW84" s="232"/>
      <c r="BX84" s="230"/>
      <c r="BY84" s="233"/>
    </row>
    <row r="85" spans="3:77" ht="13.5" customHeight="1" x14ac:dyDescent="0.2">
      <c r="C85" s="232"/>
      <c r="D85" s="230"/>
      <c r="E85" s="230"/>
      <c r="F85" s="232"/>
      <c r="G85" s="230"/>
      <c r="H85" s="233"/>
      <c r="I85" s="230"/>
      <c r="J85" s="230"/>
      <c r="K85" s="230"/>
      <c r="L85" s="232"/>
      <c r="M85" s="230"/>
      <c r="N85" s="233"/>
      <c r="O85" s="232"/>
      <c r="P85" s="230"/>
      <c r="Q85" s="233"/>
      <c r="R85" s="232"/>
      <c r="S85" s="230"/>
      <c r="T85" s="233"/>
      <c r="U85" s="232"/>
      <c r="V85" s="230"/>
      <c r="W85" s="233"/>
      <c r="X85" s="232"/>
      <c r="Y85" s="230"/>
      <c r="Z85" s="233"/>
      <c r="AA85" s="232"/>
      <c r="AB85" s="230"/>
      <c r="AC85" s="233"/>
      <c r="AD85" s="232"/>
      <c r="AE85" s="230"/>
      <c r="AF85" s="233"/>
      <c r="AG85" s="232"/>
      <c r="AH85" s="230"/>
      <c r="AI85" s="233"/>
      <c r="AJ85" s="232"/>
      <c r="AK85" s="230"/>
      <c r="AL85" s="233"/>
      <c r="AM85" s="232"/>
      <c r="AN85" s="230"/>
      <c r="AO85" s="233"/>
      <c r="AP85" s="232"/>
      <c r="AQ85" s="230"/>
      <c r="AR85" s="233"/>
      <c r="AS85" s="232"/>
      <c r="AT85" s="230"/>
      <c r="AU85" s="233"/>
      <c r="AV85" s="232"/>
      <c r="AW85" s="230"/>
      <c r="AX85" s="233"/>
      <c r="AY85" s="232"/>
      <c r="AZ85" s="230"/>
      <c r="BA85" s="233"/>
      <c r="BB85" s="232"/>
      <c r="BC85" s="230"/>
      <c r="BD85" s="233"/>
      <c r="BE85" s="232"/>
      <c r="BF85" s="230"/>
      <c r="BG85" s="233"/>
      <c r="BH85" s="232"/>
      <c r="BI85" s="230"/>
      <c r="BJ85" s="233"/>
      <c r="BK85" s="232"/>
      <c r="BL85" s="230"/>
      <c r="BM85" s="233"/>
      <c r="BN85" s="232"/>
      <c r="BO85" s="230"/>
      <c r="BP85" s="233"/>
      <c r="BQ85" s="232"/>
      <c r="BR85" s="230"/>
      <c r="BS85" s="233"/>
      <c r="BT85" s="232"/>
      <c r="BU85" s="230"/>
      <c r="BV85" s="233"/>
      <c r="BW85" s="232"/>
      <c r="BX85" s="230"/>
      <c r="BY85" s="233"/>
    </row>
    <row r="86" spans="3:77" ht="13.5" customHeight="1" x14ac:dyDescent="0.2">
      <c r="C86" s="232"/>
      <c r="D86" s="230"/>
      <c r="E86" s="230"/>
      <c r="F86" s="232"/>
      <c r="G86" s="230"/>
      <c r="H86" s="233"/>
      <c r="I86" s="230"/>
      <c r="J86" s="230"/>
      <c r="K86" s="230"/>
      <c r="L86" s="232"/>
      <c r="M86" s="230"/>
      <c r="N86" s="233"/>
      <c r="O86" s="232"/>
      <c r="P86" s="230"/>
      <c r="Q86" s="233"/>
      <c r="R86" s="232"/>
      <c r="S86" s="230"/>
      <c r="T86" s="233"/>
      <c r="U86" s="232"/>
      <c r="V86" s="230"/>
      <c r="W86" s="233"/>
      <c r="X86" s="232"/>
      <c r="Y86" s="230"/>
      <c r="Z86" s="233"/>
      <c r="AA86" s="232"/>
      <c r="AB86" s="230"/>
      <c r="AC86" s="233"/>
      <c r="AD86" s="232"/>
      <c r="AE86" s="230"/>
      <c r="AF86" s="233"/>
      <c r="AG86" s="232"/>
      <c r="AH86" s="230"/>
      <c r="AI86" s="233"/>
      <c r="AJ86" s="232"/>
      <c r="AK86" s="230"/>
      <c r="AL86" s="233"/>
      <c r="AM86" s="232"/>
      <c r="AN86" s="230"/>
      <c r="AO86" s="233"/>
      <c r="AP86" s="232"/>
      <c r="AQ86" s="230"/>
      <c r="AR86" s="233"/>
      <c r="AS86" s="232"/>
      <c r="AT86" s="230"/>
      <c r="AU86" s="233"/>
      <c r="AV86" s="232"/>
      <c r="AW86" s="230"/>
      <c r="AX86" s="233"/>
      <c r="AY86" s="232"/>
      <c r="AZ86" s="230"/>
      <c r="BA86" s="233"/>
      <c r="BB86" s="232"/>
      <c r="BC86" s="230"/>
      <c r="BD86" s="233"/>
      <c r="BE86" s="232"/>
      <c r="BF86" s="230"/>
      <c r="BG86" s="233"/>
      <c r="BH86" s="232"/>
      <c r="BI86" s="230"/>
      <c r="BJ86" s="233"/>
      <c r="BK86" s="232"/>
      <c r="BL86" s="230"/>
      <c r="BM86" s="233"/>
      <c r="BN86" s="232"/>
      <c r="BO86" s="230"/>
      <c r="BP86" s="233"/>
      <c r="BQ86" s="232"/>
      <c r="BR86" s="230"/>
      <c r="BS86" s="233"/>
      <c r="BT86" s="232"/>
      <c r="BU86" s="230"/>
      <c r="BV86" s="233"/>
      <c r="BW86" s="232"/>
      <c r="BX86" s="230"/>
      <c r="BY86" s="233"/>
    </row>
    <row r="87" spans="3:77" ht="13.5" customHeight="1" x14ac:dyDescent="0.2">
      <c r="C87" s="232"/>
      <c r="D87" s="230"/>
      <c r="E87" s="230"/>
      <c r="F87" s="232"/>
      <c r="G87" s="230"/>
      <c r="H87" s="233"/>
      <c r="I87" s="230"/>
      <c r="J87" s="230"/>
      <c r="K87" s="230"/>
      <c r="L87" s="232"/>
      <c r="M87" s="230"/>
      <c r="N87" s="233"/>
      <c r="O87" s="232"/>
      <c r="P87" s="230"/>
      <c r="Q87" s="233"/>
      <c r="R87" s="232"/>
      <c r="S87" s="230"/>
      <c r="T87" s="233"/>
      <c r="U87" s="232"/>
      <c r="V87" s="230"/>
      <c r="W87" s="233"/>
      <c r="X87" s="232"/>
      <c r="Y87" s="230"/>
      <c r="Z87" s="233"/>
      <c r="AA87" s="232"/>
      <c r="AB87" s="230"/>
      <c r="AC87" s="233"/>
      <c r="AD87" s="232"/>
      <c r="AE87" s="230"/>
      <c r="AF87" s="233"/>
      <c r="AG87" s="232"/>
      <c r="AH87" s="230"/>
      <c r="AI87" s="233"/>
      <c r="AJ87" s="232"/>
      <c r="AK87" s="230"/>
      <c r="AL87" s="233"/>
      <c r="AM87" s="232"/>
      <c r="AN87" s="230"/>
      <c r="AO87" s="233"/>
      <c r="AP87" s="232"/>
      <c r="AQ87" s="230"/>
      <c r="AR87" s="233"/>
      <c r="AS87" s="232"/>
      <c r="AT87" s="230"/>
      <c r="AU87" s="233"/>
      <c r="AV87" s="232"/>
      <c r="AW87" s="230"/>
      <c r="AX87" s="233"/>
      <c r="AY87" s="232"/>
      <c r="AZ87" s="230"/>
      <c r="BA87" s="233"/>
      <c r="BB87" s="232"/>
      <c r="BC87" s="230"/>
      <c r="BD87" s="233"/>
      <c r="BE87" s="232"/>
      <c r="BF87" s="230"/>
      <c r="BG87" s="233"/>
      <c r="BH87" s="232"/>
      <c r="BI87" s="230"/>
      <c r="BJ87" s="233"/>
      <c r="BK87" s="232"/>
      <c r="BL87" s="230"/>
      <c r="BM87" s="233"/>
      <c r="BN87" s="232"/>
      <c r="BO87" s="230"/>
      <c r="BP87" s="233"/>
      <c r="BQ87" s="232"/>
      <c r="BR87" s="230"/>
      <c r="BS87" s="233"/>
      <c r="BT87" s="232"/>
      <c r="BU87" s="230"/>
      <c r="BV87" s="233"/>
      <c r="BW87" s="232"/>
      <c r="BX87" s="230"/>
      <c r="BY87" s="233"/>
    </row>
    <row r="88" spans="3:77" ht="13.5" customHeight="1" x14ac:dyDescent="0.2">
      <c r="C88" s="232"/>
      <c r="D88" s="230"/>
      <c r="E88" s="230"/>
      <c r="F88" s="232"/>
      <c r="G88" s="230"/>
      <c r="H88" s="233"/>
      <c r="I88" s="230"/>
      <c r="J88" s="230"/>
      <c r="K88" s="230"/>
      <c r="L88" s="232"/>
      <c r="M88" s="230"/>
      <c r="N88" s="233"/>
      <c r="O88" s="232"/>
      <c r="P88" s="230"/>
      <c r="Q88" s="233"/>
      <c r="R88" s="232"/>
      <c r="S88" s="230"/>
      <c r="T88" s="233"/>
      <c r="U88" s="232"/>
      <c r="V88" s="230"/>
      <c r="W88" s="233"/>
      <c r="X88" s="232"/>
      <c r="Y88" s="230"/>
      <c r="Z88" s="233"/>
      <c r="AA88" s="232"/>
      <c r="AB88" s="230"/>
      <c r="AC88" s="233"/>
      <c r="AD88" s="232"/>
      <c r="AE88" s="230"/>
      <c r="AF88" s="233"/>
      <c r="AG88" s="232"/>
      <c r="AH88" s="230"/>
      <c r="AI88" s="233"/>
      <c r="AJ88" s="232"/>
      <c r="AK88" s="230"/>
      <c r="AL88" s="233"/>
      <c r="AM88" s="232"/>
      <c r="AN88" s="230"/>
      <c r="AO88" s="233"/>
      <c r="AP88" s="232"/>
      <c r="AQ88" s="230"/>
      <c r="AR88" s="233"/>
      <c r="AS88" s="232"/>
      <c r="AT88" s="230"/>
      <c r="AU88" s="233"/>
      <c r="AV88" s="232"/>
      <c r="AW88" s="230"/>
      <c r="AX88" s="233"/>
      <c r="AY88" s="232"/>
      <c r="AZ88" s="230"/>
      <c r="BA88" s="233"/>
      <c r="BB88" s="232"/>
      <c r="BC88" s="230"/>
      <c r="BD88" s="233"/>
      <c r="BE88" s="232"/>
      <c r="BF88" s="230"/>
      <c r="BG88" s="233"/>
      <c r="BH88" s="232"/>
      <c r="BI88" s="230"/>
      <c r="BJ88" s="233"/>
      <c r="BK88" s="232"/>
      <c r="BL88" s="230"/>
      <c r="BM88" s="233"/>
      <c r="BN88" s="232"/>
      <c r="BO88" s="230"/>
      <c r="BP88" s="233"/>
      <c r="BQ88" s="232"/>
      <c r="BR88" s="230"/>
      <c r="BS88" s="233"/>
      <c r="BT88" s="232"/>
      <c r="BU88" s="230"/>
      <c r="BV88" s="233"/>
      <c r="BW88" s="232"/>
      <c r="BX88" s="230"/>
      <c r="BY88" s="233"/>
    </row>
    <row r="89" spans="3:77" ht="13.5" customHeight="1" x14ac:dyDescent="0.2">
      <c r="C89" s="232"/>
      <c r="D89" s="230"/>
      <c r="E89" s="230"/>
      <c r="F89" s="232"/>
      <c r="G89" s="230"/>
      <c r="H89" s="233"/>
      <c r="I89" s="230"/>
      <c r="J89" s="230"/>
      <c r="K89" s="230"/>
      <c r="L89" s="232"/>
      <c r="M89" s="230"/>
      <c r="N89" s="233"/>
      <c r="O89" s="232"/>
      <c r="P89" s="230"/>
      <c r="Q89" s="233"/>
      <c r="R89" s="232"/>
      <c r="S89" s="230"/>
      <c r="T89" s="233"/>
      <c r="U89" s="232"/>
      <c r="V89" s="230"/>
      <c r="W89" s="233"/>
      <c r="X89" s="232"/>
      <c r="Y89" s="230"/>
      <c r="Z89" s="233"/>
      <c r="AA89" s="232"/>
      <c r="AB89" s="230"/>
      <c r="AC89" s="233"/>
      <c r="AD89" s="232"/>
      <c r="AE89" s="230"/>
      <c r="AF89" s="233"/>
      <c r="AG89" s="232"/>
      <c r="AH89" s="230"/>
      <c r="AI89" s="233"/>
      <c r="AJ89" s="232"/>
      <c r="AK89" s="230"/>
      <c r="AL89" s="233"/>
      <c r="AM89" s="232"/>
      <c r="AN89" s="230"/>
      <c r="AO89" s="233"/>
      <c r="AP89" s="232"/>
      <c r="AQ89" s="230"/>
      <c r="AR89" s="233"/>
      <c r="AS89" s="232"/>
      <c r="AT89" s="230"/>
      <c r="AU89" s="233"/>
      <c r="AV89" s="232"/>
      <c r="AW89" s="230"/>
      <c r="AX89" s="233"/>
      <c r="AY89" s="232"/>
      <c r="AZ89" s="230"/>
      <c r="BA89" s="233"/>
      <c r="BB89" s="232"/>
      <c r="BC89" s="230"/>
      <c r="BD89" s="233"/>
      <c r="BE89" s="232"/>
      <c r="BF89" s="230"/>
      <c r="BG89" s="233"/>
      <c r="BH89" s="232"/>
      <c r="BI89" s="230"/>
      <c r="BJ89" s="233"/>
      <c r="BK89" s="232"/>
      <c r="BL89" s="230"/>
      <c r="BM89" s="233"/>
      <c r="BN89" s="232"/>
      <c r="BO89" s="230"/>
      <c r="BP89" s="233"/>
      <c r="BQ89" s="232"/>
      <c r="BR89" s="230"/>
      <c r="BS89" s="233"/>
      <c r="BT89" s="232"/>
      <c r="BU89" s="230"/>
      <c r="BV89" s="233"/>
      <c r="BW89" s="232"/>
      <c r="BX89" s="230"/>
      <c r="BY89" s="233"/>
    </row>
    <row r="90" spans="3:77" ht="13.5" customHeight="1" x14ac:dyDescent="0.2">
      <c r="C90" s="232"/>
      <c r="D90" s="230"/>
      <c r="E90" s="230"/>
      <c r="F90" s="232"/>
      <c r="G90" s="230"/>
      <c r="H90" s="233"/>
      <c r="I90" s="230"/>
      <c r="J90" s="230"/>
      <c r="K90" s="230"/>
      <c r="L90" s="232"/>
      <c r="M90" s="230"/>
      <c r="N90" s="233"/>
      <c r="O90" s="232"/>
      <c r="P90" s="230"/>
      <c r="Q90" s="233"/>
      <c r="R90" s="232"/>
      <c r="S90" s="230"/>
      <c r="T90" s="233"/>
      <c r="U90" s="232"/>
      <c r="V90" s="230"/>
      <c r="W90" s="233"/>
      <c r="X90" s="232"/>
      <c r="Y90" s="230"/>
      <c r="Z90" s="233"/>
      <c r="AA90" s="232"/>
      <c r="AB90" s="230"/>
      <c r="AC90" s="233"/>
      <c r="AD90" s="232"/>
      <c r="AE90" s="230"/>
      <c r="AF90" s="233"/>
      <c r="AG90" s="232"/>
      <c r="AH90" s="230"/>
      <c r="AI90" s="233"/>
      <c r="AJ90" s="232"/>
      <c r="AK90" s="230"/>
      <c r="AL90" s="233"/>
      <c r="AM90" s="232"/>
      <c r="AN90" s="230"/>
      <c r="AO90" s="233"/>
      <c r="AP90" s="232"/>
      <c r="AQ90" s="230"/>
      <c r="AR90" s="233"/>
      <c r="AS90" s="232"/>
      <c r="AT90" s="230"/>
      <c r="AU90" s="233"/>
      <c r="AV90" s="232"/>
      <c r="AW90" s="230"/>
      <c r="AX90" s="233"/>
      <c r="AY90" s="232"/>
      <c r="AZ90" s="230"/>
      <c r="BA90" s="233"/>
      <c r="BB90" s="232"/>
      <c r="BC90" s="230"/>
      <c r="BD90" s="233"/>
      <c r="BE90" s="232"/>
      <c r="BF90" s="230"/>
      <c r="BG90" s="233"/>
      <c r="BH90" s="232"/>
      <c r="BI90" s="230"/>
      <c r="BJ90" s="233"/>
      <c r="BK90" s="232"/>
      <c r="BL90" s="230"/>
      <c r="BM90" s="233"/>
      <c r="BN90" s="232"/>
      <c r="BO90" s="230"/>
      <c r="BP90" s="233"/>
      <c r="BQ90" s="232"/>
      <c r="BR90" s="230"/>
      <c r="BS90" s="233"/>
      <c r="BT90" s="232"/>
      <c r="BU90" s="230"/>
      <c r="BV90" s="233"/>
      <c r="BW90" s="232"/>
      <c r="BX90" s="230"/>
      <c r="BY90" s="233"/>
    </row>
    <row r="91" spans="3:77" ht="13.5" customHeight="1" x14ac:dyDescent="0.2">
      <c r="C91" s="232"/>
      <c r="D91" s="230"/>
      <c r="E91" s="230"/>
      <c r="F91" s="232"/>
      <c r="G91" s="230"/>
      <c r="H91" s="233"/>
      <c r="I91" s="230"/>
      <c r="J91" s="230"/>
      <c r="K91" s="230"/>
      <c r="L91" s="232"/>
      <c r="M91" s="230"/>
      <c r="N91" s="233"/>
      <c r="O91" s="232"/>
      <c r="P91" s="230"/>
      <c r="Q91" s="233"/>
      <c r="R91" s="232"/>
      <c r="S91" s="230"/>
      <c r="T91" s="233"/>
      <c r="U91" s="232"/>
      <c r="V91" s="230"/>
      <c r="W91" s="233"/>
      <c r="X91" s="232"/>
      <c r="Y91" s="230"/>
      <c r="Z91" s="233"/>
      <c r="AA91" s="232"/>
      <c r="AB91" s="230"/>
      <c r="AC91" s="233"/>
      <c r="AD91" s="232"/>
      <c r="AE91" s="230"/>
      <c r="AF91" s="233"/>
      <c r="AG91" s="232"/>
      <c r="AH91" s="230"/>
      <c r="AI91" s="233"/>
      <c r="AJ91" s="232"/>
      <c r="AK91" s="230"/>
      <c r="AL91" s="233"/>
      <c r="AM91" s="232"/>
      <c r="AN91" s="230"/>
      <c r="AO91" s="233"/>
      <c r="AP91" s="232"/>
      <c r="AQ91" s="230"/>
      <c r="AR91" s="233"/>
      <c r="AS91" s="232"/>
      <c r="AT91" s="230"/>
      <c r="AU91" s="233"/>
      <c r="AV91" s="232"/>
      <c r="AW91" s="230"/>
      <c r="AX91" s="233"/>
      <c r="AY91" s="232"/>
      <c r="AZ91" s="230"/>
      <c r="BA91" s="233"/>
      <c r="BB91" s="232"/>
      <c r="BC91" s="230"/>
      <c r="BD91" s="233"/>
      <c r="BE91" s="232"/>
      <c r="BF91" s="230"/>
      <c r="BG91" s="233"/>
      <c r="BH91" s="232"/>
      <c r="BI91" s="230"/>
      <c r="BJ91" s="233"/>
      <c r="BK91" s="232"/>
      <c r="BL91" s="230"/>
      <c r="BM91" s="233"/>
      <c r="BN91" s="232"/>
      <c r="BO91" s="230"/>
      <c r="BP91" s="233"/>
      <c r="BQ91" s="232"/>
      <c r="BR91" s="230"/>
      <c r="BS91" s="233"/>
      <c r="BT91" s="232"/>
      <c r="BU91" s="230"/>
      <c r="BV91" s="233"/>
      <c r="BW91" s="232"/>
      <c r="BX91" s="230"/>
      <c r="BY91" s="233"/>
    </row>
    <row r="92" spans="3:77" ht="13.5" customHeight="1" x14ac:dyDescent="0.2">
      <c r="C92" s="232"/>
      <c r="D92" s="230"/>
      <c r="E92" s="230"/>
      <c r="F92" s="232"/>
      <c r="G92" s="230"/>
      <c r="H92" s="233"/>
      <c r="I92" s="230"/>
      <c r="J92" s="230"/>
      <c r="K92" s="230"/>
      <c r="L92" s="232"/>
      <c r="M92" s="230"/>
      <c r="N92" s="233"/>
      <c r="O92" s="232"/>
      <c r="P92" s="230"/>
      <c r="Q92" s="233"/>
      <c r="R92" s="232"/>
      <c r="S92" s="230"/>
      <c r="T92" s="233"/>
      <c r="U92" s="232"/>
      <c r="V92" s="230"/>
      <c r="W92" s="233"/>
      <c r="X92" s="232"/>
      <c r="Y92" s="230"/>
      <c r="Z92" s="233"/>
      <c r="AA92" s="232"/>
      <c r="AB92" s="230"/>
      <c r="AC92" s="233"/>
      <c r="AD92" s="232"/>
      <c r="AE92" s="230"/>
      <c r="AF92" s="233"/>
      <c r="AG92" s="232"/>
      <c r="AH92" s="230"/>
      <c r="AI92" s="233"/>
      <c r="AJ92" s="232"/>
      <c r="AK92" s="230"/>
      <c r="AL92" s="233"/>
      <c r="AM92" s="232"/>
      <c r="AN92" s="230"/>
      <c r="AO92" s="233"/>
      <c r="AP92" s="232"/>
      <c r="AQ92" s="230"/>
      <c r="AR92" s="233"/>
      <c r="AS92" s="232"/>
      <c r="AT92" s="230"/>
      <c r="AU92" s="233"/>
      <c r="AV92" s="232"/>
      <c r="AW92" s="230"/>
      <c r="AX92" s="233"/>
      <c r="AY92" s="232"/>
      <c r="AZ92" s="230"/>
      <c r="BA92" s="233"/>
      <c r="BB92" s="232"/>
      <c r="BC92" s="230"/>
      <c r="BD92" s="233"/>
      <c r="BE92" s="232"/>
      <c r="BF92" s="230"/>
      <c r="BG92" s="233"/>
      <c r="BH92" s="232"/>
      <c r="BI92" s="230"/>
      <c r="BJ92" s="233"/>
      <c r="BK92" s="232"/>
      <c r="BL92" s="230"/>
      <c r="BM92" s="233"/>
      <c r="BN92" s="232"/>
      <c r="BO92" s="230"/>
      <c r="BP92" s="233"/>
      <c r="BQ92" s="232"/>
      <c r="BR92" s="230"/>
      <c r="BS92" s="233"/>
      <c r="BT92" s="232"/>
      <c r="BU92" s="230"/>
      <c r="BV92" s="233"/>
      <c r="BW92" s="232"/>
      <c r="BX92" s="230"/>
      <c r="BY92" s="233"/>
    </row>
    <row r="93" spans="3:77" ht="13.5" customHeight="1" x14ac:dyDescent="0.2">
      <c r="C93" s="232"/>
      <c r="D93" s="230"/>
      <c r="E93" s="230"/>
      <c r="F93" s="232"/>
      <c r="G93" s="230"/>
      <c r="H93" s="233"/>
      <c r="I93" s="230"/>
      <c r="J93" s="230"/>
      <c r="K93" s="230"/>
      <c r="L93" s="232"/>
      <c r="M93" s="230"/>
      <c r="N93" s="233"/>
      <c r="O93" s="232"/>
      <c r="P93" s="230"/>
      <c r="Q93" s="233"/>
      <c r="R93" s="232"/>
      <c r="S93" s="230"/>
      <c r="T93" s="233"/>
      <c r="U93" s="232"/>
      <c r="V93" s="230"/>
      <c r="W93" s="233"/>
      <c r="X93" s="232"/>
      <c r="Y93" s="230"/>
      <c r="Z93" s="233"/>
      <c r="AA93" s="232"/>
      <c r="AB93" s="230"/>
      <c r="AC93" s="233"/>
      <c r="AD93" s="232"/>
      <c r="AE93" s="230"/>
      <c r="AF93" s="233"/>
      <c r="AG93" s="232"/>
      <c r="AH93" s="230"/>
      <c r="AI93" s="233"/>
      <c r="AJ93" s="232"/>
      <c r="AK93" s="230"/>
      <c r="AL93" s="233"/>
      <c r="AM93" s="232"/>
      <c r="AN93" s="230"/>
      <c r="AO93" s="233"/>
      <c r="AP93" s="232"/>
      <c r="AQ93" s="230"/>
      <c r="AR93" s="233"/>
      <c r="AS93" s="232"/>
      <c r="AT93" s="230"/>
      <c r="AU93" s="233"/>
      <c r="AV93" s="232"/>
      <c r="AW93" s="230"/>
      <c r="AX93" s="233"/>
      <c r="AY93" s="232"/>
      <c r="AZ93" s="230"/>
      <c r="BA93" s="233"/>
      <c r="BB93" s="232"/>
      <c r="BC93" s="230"/>
      <c r="BD93" s="233"/>
      <c r="BE93" s="232"/>
      <c r="BF93" s="230"/>
      <c r="BG93" s="233"/>
      <c r="BH93" s="232"/>
      <c r="BI93" s="230"/>
      <c r="BJ93" s="233"/>
      <c r="BK93" s="232"/>
      <c r="BL93" s="230"/>
      <c r="BM93" s="233"/>
      <c r="BN93" s="232"/>
      <c r="BO93" s="230"/>
      <c r="BP93" s="233"/>
      <c r="BQ93" s="232"/>
      <c r="BR93" s="230"/>
      <c r="BS93" s="233"/>
      <c r="BT93" s="232"/>
      <c r="BU93" s="230"/>
      <c r="BV93" s="233"/>
      <c r="BW93" s="232"/>
      <c r="BX93" s="230"/>
      <c r="BY93" s="233"/>
    </row>
    <row r="94" spans="3:77" ht="13.5" customHeight="1" x14ac:dyDescent="0.2">
      <c r="C94" s="232"/>
      <c r="D94" s="230"/>
      <c r="E94" s="230"/>
      <c r="F94" s="232"/>
      <c r="G94" s="230"/>
      <c r="H94" s="233"/>
      <c r="I94" s="230"/>
      <c r="J94" s="230"/>
      <c r="K94" s="230"/>
      <c r="L94" s="232"/>
      <c r="M94" s="230"/>
      <c r="N94" s="233"/>
      <c r="O94" s="232"/>
      <c r="P94" s="230"/>
      <c r="Q94" s="233"/>
      <c r="R94" s="232"/>
      <c r="S94" s="230"/>
      <c r="T94" s="233"/>
      <c r="U94" s="232"/>
      <c r="V94" s="230"/>
      <c r="W94" s="233"/>
      <c r="X94" s="232"/>
      <c r="Y94" s="230"/>
      <c r="Z94" s="233"/>
      <c r="AA94" s="232"/>
      <c r="AB94" s="230"/>
      <c r="AC94" s="233"/>
      <c r="AD94" s="232"/>
      <c r="AE94" s="230"/>
      <c r="AF94" s="233"/>
      <c r="AG94" s="232"/>
      <c r="AH94" s="230"/>
      <c r="AI94" s="233"/>
      <c r="AJ94" s="232"/>
      <c r="AK94" s="230"/>
      <c r="AL94" s="233"/>
      <c r="AM94" s="232"/>
      <c r="AN94" s="230"/>
      <c r="AO94" s="233"/>
      <c r="AP94" s="232"/>
      <c r="AQ94" s="230"/>
      <c r="AR94" s="233"/>
      <c r="AS94" s="232"/>
      <c r="AT94" s="230"/>
      <c r="AU94" s="233"/>
      <c r="AV94" s="232"/>
      <c r="AW94" s="230"/>
      <c r="AX94" s="233"/>
      <c r="AY94" s="232"/>
      <c r="AZ94" s="230"/>
      <c r="BA94" s="233"/>
      <c r="BB94" s="232"/>
      <c r="BC94" s="230"/>
      <c r="BD94" s="233"/>
      <c r="BE94" s="232"/>
      <c r="BF94" s="230"/>
      <c r="BG94" s="233"/>
      <c r="BH94" s="232"/>
      <c r="BI94" s="230"/>
      <c r="BJ94" s="233"/>
      <c r="BK94" s="232"/>
      <c r="BL94" s="230"/>
      <c r="BM94" s="233"/>
      <c r="BN94" s="232"/>
      <c r="BO94" s="230"/>
      <c r="BP94" s="233"/>
      <c r="BQ94" s="232"/>
      <c r="BR94" s="230"/>
      <c r="BS94" s="233"/>
      <c r="BT94" s="232"/>
      <c r="BU94" s="230"/>
      <c r="BV94" s="233"/>
      <c r="BW94" s="232"/>
      <c r="BX94" s="230"/>
      <c r="BY94" s="233"/>
    </row>
    <row r="95" spans="3:77" ht="13.5" customHeight="1" x14ac:dyDescent="0.2">
      <c r="C95" s="232"/>
      <c r="D95" s="230"/>
      <c r="E95" s="230"/>
      <c r="F95" s="232"/>
      <c r="G95" s="230"/>
      <c r="H95" s="233"/>
      <c r="I95" s="230"/>
      <c r="J95" s="230"/>
      <c r="K95" s="230"/>
      <c r="L95" s="232"/>
      <c r="M95" s="230"/>
      <c r="N95" s="233"/>
      <c r="O95" s="232"/>
      <c r="P95" s="230"/>
      <c r="Q95" s="233"/>
      <c r="R95" s="232"/>
      <c r="S95" s="230"/>
      <c r="T95" s="233"/>
      <c r="U95" s="232"/>
      <c r="V95" s="230"/>
      <c r="W95" s="233"/>
      <c r="X95" s="232"/>
      <c r="Y95" s="230"/>
      <c r="Z95" s="233"/>
      <c r="AA95" s="232"/>
      <c r="AB95" s="230"/>
      <c r="AC95" s="233"/>
      <c r="AD95" s="232"/>
      <c r="AE95" s="230"/>
      <c r="AF95" s="233"/>
      <c r="AG95" s="232"/>
      <c r="AH95" s="230"/>
      <c r="AI95" s="233"/>
      <c r="AJ95" s="232"/>
      <c r="AK95" s="230"/>
      <c r="AL95" s="233"/>
      <c r="AM95" s="232"/>
      <c r="AN95" s="230"/>
      <c r="AO95" s="233"/>
      <c r="AP95" s="232"/>
      <c r="AQ95" s="230"/>
      <c r="AR95" s="233"/>
      <c r="AS95" s="232"/>
      <c r="AT95" s="230"/>
      <c r="AU95" s="233"/>
      <c r="AV95" s="232"/>
      <c r="AW95" s="230"/>
      <c r="AX95" s="233"/>
      <c r="AY95" s="232"/>
      <c r="AZ95" s="230"/>
      <c r="BA95" s="233"/>
      <c r="BB95" s="232"/>
      <c r="BC95" s="230"/>
      <c r="BD95" s="233"/>
      <c r="BE95" s="232"/>
      <c r="BF95" s="230"/>
      <c r="BG95" s="233"/>
      <c r="BH95" s="232"/>
      <c r="BI95" s="230"/>
      <c r="BJ95" s="233"/>
      <c r="BK95" s="232"/>
      <c r="BL95" s="230"/>
      <c r="BM95" s="233"/>
      <c r="BN95" s="232"/>
      <c r="BO95" s="230"/>
      <c r="BP95" s="233"/>
      <c r="BQ95" s="232"/>
      <c r="BR95" s="230"/>
      <c r="BS95" s="233"/>
      <c r="BT95" s="232"/>
      <c r="BU95" s="230"/>
      <c r="BV95" s="233"/>
      <c r="BW95" s="232"/>
      <c r="BX95" s="230"/>
      <c r="BY95" s="233"/>
    </row>
    <row r="96" spans="3:77" ht="13.5" customHeight="1" x14ac:dyDescent="0.2">
      <c r="C96" s="232"/>
      <c r="D96" s="230"/>
      <c r="E96" s="230"/>
      <c r="F96" s="232"/>
      <c r="G96" s="230"/>
      <c r="H96" s="233"/>
      <c r="I96" s="230"/>
      <c r="J96" s="230"/>
      <c r="K96" s="230"/>
      <c r="L96" s="232"/>
      <c r="M96" s="230"/>
      <c r="N96" s="233"/>
      <c r="O96" s="232"/>
      <c r="P96" s="230"/>
      <c r="Q96" s="233"/>
      <c r="R96" s="232"/>
      <c r="S96" s="230"/>
      <c r="T96" s="233"/>
      <c r="U96" s="232"/>
      <c r="V96" s="230"/>
      <c r="W96" s="233"/>
      <c r="X96" s="232"/>
      <c r="Y96" s="230"/>
      <c r="Z96" s="233"/>
      <c r="AA96" s="232"/>
      <c r="AB96" s="230"/>
      <c r="AC96" s="233"/>
      <c r="AD96" s="232"/>
      <c r="AE96" s="230"/>
      <c r="AF96" s="233"/>
      <c r="AG96" s="232"/>
      <c r="AH96" s="230"/>
      <c r="AI96" s="233"/>
      <c r="AJ96" s="232"/>
      <c r="AK96" s="230"/>
      <c r="AL96" s="233"/>
      <c r="AM96" s="232"/>
      <c r="AN96" s="230"/>
      <c r="AO96" s="233"/>
      <c r="AP96" s="232"/>
      <c r="AQ96" s="230"/>
      <c r="AR96" s="233"/>
      <c r="AS96" s="232"/>
      <c r="AT96" s="230"/>
      <c r="AU96" s="233"/>
      <c r="AV96" s="232"/>
      <c r="AW96" s="230"/>
      <c r="AX96" s="233"/>
      <c r="AY96" s="232"/>
      <c r="AZ96" s="230"/>
      <c r="BA96" s="233"/>
      <c r="BB96" s="232"/>
      <c r="BC96" s="230"/>
      <c r="BD96" s="233"/>
      <c r="BE96" s="232"/>
      <c r="BF96" s="230"/>
      <c r="BG96" s="233"/>
      <c r="BH96" s="232"/>
      <c r="BI96" s="230"/>
      <c r="BJ96" s="233"/>
      <c r="BK96" s="232"/>
      <c r="BL96" s="230"/>
      <c r="BM96" s="233"/>
      <c r="BN96" s="232"/>
      <c r="BO96" s="230"/>
      <c r="BP96" s="233"/>
      <c r="BQ96" s="232"/>
      <c r="BR96" s="230"/>
      <c r="BS96" s="233"/>
      <c r="BT96" s="232"/>
      <c r="BU96" s="230"/>
      <c r="BV96" s="233"/>
      <c r="BW96" s="232"/>
      <c r="BX96" s="230"/>
      <c r="BY96" s="233"/>
    </row>
    <row r="97" spans="3:77" ht="13.5" customHeight="1" x14ac:dyDescent="0.2">
      <c r="C97" s="232"/>
      <c r="D97" s="230"/>
      <c r="E97" s="230"/>
      <c r="F97" s="232"/>
      <c r="G97" s="230"/>
      <c r="H97" s="233"/>
      <c r="I97" s="230"/>
      <c r="J97" s="230"/>
      <c r="K97" s="230"/>
      <c r="L97" s="232"/>
      <c r="M97" s="230"/>
      <c r="N97" s="233"/>
      <c r="O97" s="232"/>
      <c r="P97" s="230"/>
      <c r="Q97" s="233"/>
      <c r="R97" s="232"/>
      <c r="S97" s="230"/>
      <c r="T97" s="233"/>
      <c r="U97" s="232"/>
      <c r="V97" s="230"/>
      <c r="W97" s="233"/>
      <c r="X97" s="232"/>
      <c r="Y97" s="230"/>
      <c r="Z97" s="233"/>
      <c r="AA97" s="232"/>
      <c r="AB97" s="230"/>
      <c r="AC97" s="233"/>
      <c r="AD97" s="232"/>
      <c r="AE97" s="230"/>
      <c r="AF97" s="233"/>
      <c r="AG97" s="232"/>
      <c r="AH97" s="230"/>
      <c r="AI97" s="233"/>
      <c r="AJ97" s="232"/>
      <c r="AK97" s="230"/>
      <c r="AL97" s="233"/>
      <c r="AM97" s="232"/>
      <c r="AN97" s="230"/>
      <c r="AO97" s="233"/>
      <c r="AP97" s="232"/>
      <c r="AQ97" s="230"/>
      <c r="AR97" s="233"/>
      <c r="AS97" s="232"/>
      <c r="AT97" s="230"/>
      <c r="AU97" s="233"/>
      <c r="AV97" s="232"/>
      <c r="AW97" s="230"/>
      <c r="AX97" s="233"/>
      <c r="AY97" s="232"/>
      <c r="AZ97" s="230"/>
      <c r="BA97" s="233"/>
      <c r="BB97" s="232"/>
      <c r="BC97" s="230"/>
      <c r="BD97" s="233"/>
      <c r="BE97" s="232"/>
      <c r="BF97" s="230"/>
      <c r="BG97" s="233"/>
      <c r="BH97" s="232"/>
      <c r="BI97" s="230"/>
      <c r="BJ97" s="233"/>
      <c r="BK97" s="232"/>
      <c r="BL97" s="230"/>
      <c r="BM97" s="233"/>
      <c r="BN97" s="232"/>
      <c r="BO97" s="230"/>
      <c r="BP97" s="233"/>
      <c r="BQ97" s="232"/>
      <c r="BR97" s="230"/>
      <c r="BS97" s="233"/>
      <c r="BT97" s="232"/>
      <c r="BU97" s="230"/>
      <c r="BV97" s="233"/>
      <c r="BW97" s="232"/>
      <c r="BX97" s="230"/>
      <c r="BY97" s="233"/>
    </row>
    <row r="98" spans="3:77" ht="13.5" customHeight="1" x14ac:dyDescent="0.2">
      <c r="C98" s="232"/>
      <c r="D98" s="230"/>
      <c r="E98" s="230"/>
      <c r="F98" s="232"/>
      <c r="G98" s="230"/>
      <c r="H98" s="233"/>
      <c r="I98" s="230"/>
      <c r="J98" s="230"/>
      <c r="K98" s="230"/>
      <c r="L98" s="232"/>
      <c r="M98" s="230"/>
      <c r="N98" s="233"/>
      <c r="O98" s="232"/>
      <c r="P98" s="230"/>
      <c r="Q98" s="233"/>
      <c r="R98" s="232"/>
      <c r="S98" s="230"/>
      <c r="T98" s="233"/>
      <c r="U98" s="232"/>
      <c r="V98" s="230"/>
      <c r="W98" s="233"/>
      <c r="X98" s="232"/>
      <c r="Y98" s="230"/>
      <c r="Z98" s="233"/>
      <c r="AA98" s="232"/>
      <c r="AB98" s="230"/>
      <c r="AC98" s="233"/>
      <c r="AD98" s="232"/>
      <c r="AE98" s="230"/>
      <c r="AF98" s="233"/>
      <c r="AG98" s="232"/>
      <c r="AH98" s="230"/>
      <c r="AI98" s="233"/>
      <c r="AJ98" s="232"/>
      <c r="AK98" s="230"/>
      <c r="AL98" s="233"/>
      <c r="AM98" s="232"/>
      <c r="AN98" s="230"/>
      <c r="AO98" s="233"/>
      <c r="AP98" s="232"/>
      <c r="AQ98" s="230"/>
      <c r="AR98" s="233"/>
      <c r="AS98" s="232"/>
      <c r="AT98" s="230"/>
      <c r="AU98" s="233"/>
      <c r="AV98" s="232"/>
      <c r="AW98" s="230"/>
      <c r="AX98" s="233"/>
      <c r="AY98" s="232"/>
      <c r="AZ98" s="230"/>
      <c r="BA98" s="233"/>
      <c r="BB98" s="232"/>
      <c r="BC98" s="230"/>
      <c r="BD98" s="233"/>
      <c r="BE98" s="232"/>
      <c r="BF98" s="230"/>
      <c r="BG98" s="233"/>
      <c r="BH98" s="232"/>
      <c r="BI98" s="230"/>
      <c r="BJ98" s="233"/>
      <c r="BK98" s="232"/>
      <c r="BL98" s="230"/>
      <c r="BM98" s="233"/>
      <c r="BN98" s="232"/>
      <c r="BO98" s="230"/>
      <c r="BP98" s="233"/>
      <c r="BQ98" s="232"/>
      <c r="BR98" s="230"/>
      <c r="BS98" s="233"/>
      <c r="BT98" s="232"/>
      <c r="BU98" s="230"/>
      <c r="BV98" s="233"/>
      <c r="BW98" s="232"/>
      <c r="BX98" s="230"/>
      <c r="BY98" s="233"/>
    </row>
    <row r="99" spans="3:77" ht="13.5" customHeight="1" x14ac:dyDescent="0.2">
      <c r="C99" s="232"/>
      <c r="D99" s="230"/>
      <c r="E99" s="230"/>
      <c r="F99" s="232"/>
      <c r="G99" s="230"/>
      <c r="H99" s="233"/>
      <c r="I99" s="230"/>
      <c r="J99" s="230"/>
      <c r="K99" s="230"/>
      <c r="L99" s="232"/>
      <c r="M99" s="230"/>
      <c r="N99" s="233"/>
      <c r="O99" s="232"/>
      <c r="P99" s="230"/>
      <c r="Q99" s="233"/>
      <c r="R99" s="232"/>
      <c r="S99" s="230"/>
      <c r="T99" s="233"/>
      <c r="U99" s="232"/>
      <c r="V99" s="230"/>
      <c r="W99" s="233"/>
      <c r="X99" s="232"/>
      <c r="Y99" s="230"/>
      <c r="Z99" s="233"/>
      <c r="AA99" s="232"/>
      <c r="AB99" s="230"/>
      <c r="AC99" s="233"/>
      <c r="AD99" s="232"/>
      <c r="AE99" s="230"/>
      <c r="AF99" s="233"/>
      <c r="AG99" s="232"/>
      <c r="AH99" s="230"/>
      <c r="AI99" s="233"/>
      <c r="AJ99" s="232"/>
      <c r="AK99" s="230"/>
      <c r="AL99" s="233"/>
      <c r="AM99" s="232"/>
      <c r="AN99" s="230"/>
      <c r="AO99" s="233"/>
      <c r="AP99" s="232"/>
      <c r="AQ99" s="230"/>
      <c r="AR99" s="233"/>
      <c r="AS99" s="232"/>
      <c r="AT99" s="230"/>
      <c r="AU99" s="233"/>
      <c r="AV99" s="232"/>
      <c r="AW99" s="230"/>
      <c r="AX99" s="233"/>
      <c r="AY99" s="232"/>
      <c r="AZ99" s="230"/>
      <c r="BA99" s="233"/>
      <c r="BB99" s="232"/>
      <c r="BC99" s="230"/>
      <c r="BD99" s="233"/>
      <c r="BE99" s="232"/>
      <c r="BF99" s="230"/>
      <c r="BG99" s="233"/>
      <c r="BH99" s="232"/>
      <c r="BI99" s="230"/>
      <c r="BJ99" s="233"/>
      <c r="BK99" s="232"/>
      <c r="BL99" s="230"/>
      <c r="BM99" s="233"/>
      <c r="BN99" s="232"/>
      <c r="BO99" s="230"/>
      <c r="BP99" s="233"/>
      <c r="BQ99" s="232"/>
      <c r="BR99" s="230"/>
      <c r="BS99" s="233"/>
      <c r="BT99" s="232"/>
      <c r="BU99" s="230"/>
      <c r="BV99" s="233"/>
      <c r="BW99" s="232"/>
      <c r="BX99" s="230"/>
      <c r="BY99" s="233"/>
    </row>
    <row r="100" spans="3:77" ht="13.5" customHeight="1" x14ac:dyDescent="0.2">
      <c r="C100" s="232"/>
      <c r="D100" s="230"/>
      <c r="E100" s="230"/>
      <c r="F100" s="232"/>
      <c r="G100" s="230"/>
      <c r="H100" s="233"/>
      <c r="I100" s="230"/>
      <c r="J100" s="230"/>
      <c r="K100" s="230"/>
      <c r="L100" s="232"/>
      <c r="M100" s="230"/>
      <c r="N100" s="233"/>
      <c r="O100" s="232"/>
      <c r="P100" s="230"/>
      <c r="Q100" s="233"/>
      <c r="R100" s="232"/>
      <c r="S100" s="230"/>
      <c r="T100" s="233"/>
      <c r="U100" s="232"/>
      <c r="V100" s="230"/>
      <c r="W100" s="233"/>
      <c r="X100" s="232"/>
      <c r="Y100" s="230"/>
      <c r="Z100" s="233"/>
      <c r="AA100" s="232"/>
      <c r="AB100" s="230"/>
      <c r="AC100" s="233"/>
      <c r="AD100" s="232"/>
      <c r="AE100" s="230"/>
      <c r="AF100" s="233"/>
      <c r="AG100" s="232"/>
      <c r="AH100" s="230"/>
      <c r="AI100" s="233"/>
      <c r="AJ100" s="232"/>
      <c r="AK100" s="230"/>
      <c r="AL100" s="233"/>
      <c r="AM100" s="232"/>
      <c r="AN100" s="230"/>
      <c r="AO100" s="233"/>
      <c r="AP100" s="232"/>
      <c r="AQ100" s="230"/>
      <c r="AR100" s="233"/>
      <c r="AS100" s="232"/>
      <c r="AT100" s="230"/>
      <c r="AU100" s="233"/>
      <c r="AV100" s="232"/>
      <c r="AW100" s="230"/>
      <c r="AX100" s="233"/>
      <c r="AY100" s="232"/>
      <c r="AZ100" s="230"/>
      <c r="BA100" s="233"/>
      <c r="BB100" s="232"/>
      <c r="BC100" s="230"/>
      <c r="BD100" s="233"/>
      <c r="BE100" s="232"/>
      <c r="BF100" s="230"/>
      <c r="BG100" s="233"/>
      <c r="BH100" s="232"/>
      <c r="BI100" s="230"/>
      <c r="BJ100" s="233"/>
      <c r="BK100" s="232"/>
      <c r="BL100" s="230"/>
      <c r="BM100" s="233"/>
      <c r="BN100" s="232"/>
      <c r="BO100" s="230"/>
      <c r="BP100" s="233"/>
      <c r="BQ100" s="232"/>
      <c r="BR100" s="230"/>
      <c r="BS100" s="233"/>
      <c r="BT100" s="232"/>
      <c r="BU100" s="230"/>
      <c r="BV100" s="233"/>
      <c r="BW100" s="232"/>
      <c r="BX100" s="230"/>
      <c r="BY100" s="233"/>
    </row>
    <row r="101" spans="3:77" ht="13.5" customHeight="1" x14ac:dyDescent="0.2">
      <c r="C101" s="232"/>
      <c r="D101" s="230"/>
      <c r="E101" s="230"/>
      <c r="F101" s="232"/>
      <c r="G101" s="230"/>
      <c r="H101" s="233"/>
      <c r="I101" s="230"/>
      <c r="J101" s="230"/>
      <c r="K101" s="230"/>
      <c r="L101" s="232"/>
      <c r="M101" s="230"/>
      <c r="N101" s="233"/>
      <c r="O101" s="232"/>
      <c r="P101" s="230"/>
      <c r="Q101" s="233"/>
      <c r="R101" s="232"/>
      <c r="S101" s="230"/>
      <c r="T101" s="233"/>
      <c r="U101" s="232"/>
      <c r="V101" s="230"/>
      <c r="W101" s="233"/>
      <c r="X101" s="232"/>
      <c r="Y101" s="230"/>
      <c r="Z101" s="233"/>
      <c r="AA101" s="232"/>
      <c r="AB101" s="230"/>
      <c r="AC101" s="233"/>
      <c r="AD101" s="232"/>
      <c r="AE101" s="230"/>
      <c r="AF101" s="233"/>
      <c r="AG101" s="232"/>
      <c r="AH101" s="230"/>
      <c r="AI101" s="233"/>
      <c r="AJ101" s="232"/>
      <c r="AK101" s="230"/>
      <c r="AL101" s="233"/>
      <c r="AM101" s="232"/>
      <c r="AN101" s="230"/>
      <c r="AO101" s="233"/>
      <c r="AP101" s="232"/>
      <c r="AQ101" s="230"/>
      <c r="AR101" s="233"/>
      <c r="AS101" s="232"/>
      <c r="AT101" s="230"/>
      <c r="AU101" s="233"/>
      <c r="AV101" s="232"/>
      <c r="AW101" s="230"/>
      <c r="AX101" s="233"/>
      <c r="AY101" s="232"/>
      <c r="AZ101" s="230"/>
      <c r="BA101" s="233"/>
      <c r="BB101" s="232"/>
      <c r="BC101" s="230"/>
      <c r="BD101" s="233"/>
      <c r="BE101" s="232"/>
      <c r="BF101" s="230"/>
      <c r="BG101" s="233"/>
      <c r="BH101" s="232"/>
      <c r="BI101" s="230"/>
      <c r="BJ101" s="233"/>
      <c r="BK101" s="232"/>
      <c r="BL101" s="230"/>
      <c r="BM101" s="233"/>
      <c r="BN101" s="232"/>
      <c r="BO101" s="230"/>
      <c r="BP101" s="233"/>
      <c r="BQ101" s="232"/>
      <c r="BR101" s="230"/>
      <c r="BS101" s="233"/>
      <c r="BT101" s="232"/>
      <c r="BU101" s="230"/>
      <c r="BV101" s="233"/>
      <c r="BW101" s="232"/>
      <c r="BX101" s="230"/>
      <c r="BY101" s="233"/>
    </row>
    <row r="102" spans="3:77" ht="13.5" customHeight="1" x14ac:dyDescent="0.2">
      <c r="C102" s="232"/>
      <c r="D102" s="230"/>
      <c r="E102" s="230"/>
      <c r="F102" s="232"/>
      <c r="G102" s="230"/>
      <c r="H102" s="233"/>
      <c r="I102" s="230"/>
      <c r="J102" s="230"/>
      <c r="K102" s="230"/>
      <c r="L102" s="232"/>
      <c r="M102" s="230"/>
      <c r="N102" s="233"/>
      <c r="O102" s="232"/>
      <c r="P102" s="230"/>
      <c r="Q102" s="233"/>
      <c r="R102" s="232"/>
      <c r="S102" s="230"/>
      <c r="T102" s="233"/>
      <c r="U102" s="232"/>
      <c r="V102" s="230"/>
      <c r="W102" s="233"/>
      <c r="X102" s="232"/>
      <c r="Y102" s="230"/>
      <c r="Z102" s="233"/>
      <c r="AA102" s="232"/>
      <c r="AB102" s="230"/>
      <c r="AC102" s="233"/>
      <c r="AD102" s="232"/>
      <c r="AE102" s="230"/>
      <c r="AF102" s="233"/>
      <c r="AG102" s="232"/>
      <c r="AH102" s="230"/>
      <c r="AI102" s="233"/>
      <c r="AJ102" s="232"/>
      <c r="AK102" s="230"/>
      <c r="AL102" s="233"/>
      <c r="AM102" s="232"/>
      <c r="AN102" s="230"/>
      <c r="AO102" s="233"/>
      <c r="AP102" s="232"/>
      <c r="AQ102" s="230"/>
      <c r="AR102" s="233"/>
      <c r="AS102" s="232"/>
      <c r="AT102" s="230"/>
      <c r="AU102" s="233"/>
      <c r="AV102" s="232"/>
      <c r="AW102" s="230"/>
      <c r="AX102" s="233"/>
      <c r="AY102" s="232"/>
      <c r="AZ102" s="230"/>
      <c r="BA102" s="233"/>
      <c r="BB102" s="232"/>
      <c r="BC102" s="230"/>
      <c r="BD102" s="233"/>
      <c r="BE102" s="232"/>
      <c r="BF102" s="230"/>
      <c r="BG102" s="233"/>
      <c r="BH102" s="232"/>
      <c r="BI102" s="230"/>
      <c r="BJ102" s="233"/>
      <c r="BK102" s="232"/>
      <c r="BL102" s="230"/>
      <c r="BM102" s="233"/>
      <c r="BN102" s="232"/>
      <c r="BO102" s="230"/>
      <c r="BP102" s="233"/>
      <c r="BQ102" s="232"/>
      <c r="BR102" s="230"/>
      <c r="BS102" s="233"/>
      <c r="BT102" s="232"/>
      <c r="BU102" s="230"/>
      <c r="BV102" s="233"/>
      <c r="BW102" s="232"/>
      <c r="BX102" s="230"/>
      <c r="BY102" s="233"/>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info_parties!$A$1:$A$141</xm:f>
          </x14:formula1>
          <xm:sqref>A11:A100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BED2BE"/>
  </sheetPr>
  <dimension ref="A1:JB198"/>
  <sheetViews>
    <sheetView zoomScale="80" zoomScaleNormal="80" workbookViewId="0">
      <pane xSplit="2" ySplit="10" topLeftCell="BL11" activePane="bottomRight" state="frozen"/>
      <selection activeCell="I6" sqref="I6"/>
      <selection pane="topRight" activeCell="I6" sqref="I6"/>
      <selection pane="bottomLeft" activeCell="I6" sqref="I6"/>
      <selection pane="bottomRight" activeCell="BU15" sqref="A1:JB77"/>
    </sheetView>
  </sheetViews>
  <sheetFormatPr defaultColWidth="5.5703125" defaultRowHeight="13.5" customHeight="1" x14ac:dyDescent="0.2"/>
  <cols>
    <col min="1" max="1" width="11.42578125" style="2" customWidth="1"/>
    <col min="2" max="2" width="22.85546875" style="2" customWidth="1"/>
    <col min="3" max="3" width="11.42578125" style="2" customWidth="1"/>
    <col min="4" max="4" width="5.5703125" style="2"/>
    <col min="5" max="5" width="11.42578125" style="2" customWidth="1"/>
    <col min="6" max="6" width="6" style="2" bestFit="1" customWidth="1"/>
    <col min="7" max="10" width="5.5703125" style="2"/>
    <col min="11" max="11" width="11.42578125" style="2" customWidth="1"/>
    <col min="12" max="16" width="5.5703125" style="2"/>
    <col min="17" max="17" width="11.42578125" style="2" customWidth="1"/>
    <col min="18" max="22" width="5.5703125" style="2"/>
    <col min="23" max="23" width="11.42578125" style="2" customWidth="1"/>
    <col min="24" max="24" width="5.5703125" style="2"/>
    <col min="25" max="25" width="11.42578125" style="2" customWidth="1"/>
    <col min="26" max="28" width="5.5703125" style="2"/>
    <col min="29" max="29" width="6.85546875" style="2" bestFit="1" customWidth="1"/>
    <col min="30" max="30" width="5.5703125" style="2"/>
    <col min="31" max="31" width="11.42578125" style="2" customWidth="1"/>
    <col min="32" max="36" width="5.5703125" style="2"/>
    <col min="37" max="37" width="11.42578125" style="2" customWidth="1"/>
    <col min="38" max="42" width="5.5703125" style="2"/>
    <col min="43" max="43" width="11.42578125" style="2" customWidth="1"/>
    <col min="44" max="44" width="5.5703125" style="2"/>
    <col min="45" max="45" width="11.42578125" style="2" customWidth="1"/>
    <col min="46" max="46" width="6.42578125" style="2" bestFit="1" customWidth="1"/>
    <col min="47" max="48" width="5.5703125" style="2"/>
    <col min="49" max="49" width="6" style="2" bestFit="1" customWidth="1"/>
    <col min="50" max="50" width="5.5703125" style="2"/>
    <col min="51" max="51" width="11.42578125" style="2" customWidth="1"/>
    <col min="52" max="56" width="5.5703125" style="2"/>
    <col min="57" max="57" width="11.42578125" style="2" customWidth="1"/>
    <col min="58" max="62" width="5.5703125" style="2"/>
    <col min="63" max="63" width="11.42578125" style="2" customWidth="1"/>
    <col min="64" max="64" width="5.5703125" style="2"/>
    <col min="65" max="65" width="11.42578125" style="2" customWidth="1"/>
    <col min="66" max="66" width="7.42578125" style="2" bestFit="1" customWidth="1"/>
    <col min="67" max="70" width="5.5703125" style="2"/>
    <col min="71" max="71" width="11.42578125" style="2" customWidth="1"/>
    <col min="72" max="76" width="5.5703125" style="2"/>
    <col min="77" max="77" width="11.42578125" style="2" customWidth="1"/>
    <col min="78" max="82" width="5.5703125" style="2"/>
    <col min="83" max="83" width="11.42578125" style="2" customWidth="1"/>
    <col min="84" max="84" width="5.5703125" style="2"/>
    <col min="85" max="85" width="11.42578125" style="2" customWidth="1"/>
    <col min="86" max="90" width="5.5703125" style="2"/>
    <col min="91" max="91" width="11.42578125" style="2" customWidth="1"/>
    <col min="92" max="96" width="5.5703125" style="2"/>
    <col min="97" max="97" width="11.42578125" style="2" customWidth="1"/>
    <col min="98" max="102" width="5.5703125" style="2"/>
    <col min="103" max="103" width="11.42578125" style="2" customWidth="1"/>
    <col min="104" max="104" width="5.5703125" style="2"/>
    <col min="105" max="105" width="11.42578125" style="2" customWidth="1"/>
    <col min="106" max="110" width="5.5703125" style="2"/>
    <col min="111" max="111" width="11.42578125" style="2" customWidth="1"/>
    <col min="112" max="112" width="7.5703125" style="2" customWidth="1"/>
    <col min="113" max="116" width="5.5703125" style="2"/>
    <col min="117" max="117" width="11.42578125" style="2" customWidth="1"/>
    <col min="118" max="118" width="5.5703125" style="2" customWidth="1"/>
    <col min="119" max="122" width="5.5703125" style="2"/>
    <col min="123" max="123" width="11.42578125" style="2" customWidth="1"/>
    <col min="124" max="124" width="5.5703125" style="2"/>
    <col min="125" max="125" width="11.42578125" style="2" customWidth="1"/>
    <col min="126" max="129" width="5.5703125" style="2"/>
    <col min="130" max="130" width="6.5703125" style="2" bestFit="1" customWidth="1"/>
    <col min="131" max="131" width="11.42578125" style="2" customWidth="1"/>
    <col min="132" max="136" width="5.5703125" style="2"/>
    <col min="137" max="137" width="11.42578125" style="2" customWidth="1"/>
    <col min="138" max="142" width="5.5703125" style="2"/>
    <col min="143" max="143" width="11.42578125" style="2" customWidth="1"/>
    <col min="144" max="144" width="5.5703125" style="2"/>
    <col min="145" max="145" width="11.42578125" style="2" customWidth="1"/>
    <col min="146" max="150" width="5.5703125" style="2"/>
    <col min="151" max="151" width="11.42578125" style="2" customWidth="1"/>
    <col min="152" max="156" width="5.5703125" style="2"/>
    <col min="157" max="157" width="11.42578125" style="2" customWidth="1"/>
    <col min="158" max="162" width="5.5703125" style="2"/>
    <col min="163" max="163" width="11.42578125" style="2" customWidth="1"/>
    <col min="164" max="182" width="5.5703125" style="2"/>
    <col min="183" max="183" width="11.42578125" style="2" customWidth="1"/>
    <col min="184" max="190" width="5.5703125" style="2"/>
    <col min="191" max="191" width="11.42578125" style="2" customWidth="1"/>
    <col min="192" max="196" width="5.5703125" style="2"/>
    <col min="197" max="197" width="11.42578125" style="2" customWidth="1"/>
    <col min="198" max="202" width="5.5703125" style="2"/>
    <col min="203" max="203" width="11.42578125" style="2" customWidth="1"/>
    <col min="204" max="204" width="5.5703125" style="2"/>
    <col min="205" max="205" width="11.42578125" style="2" customWidth="1"/>
    <col min="206" max="210" width="5.5703125" style="2"/>
    <col min="211" max="211" width="11.42578125" style="2" customWidth="1"/>
    <col min="212" max="216" width="5.5703125" style="2"/>
    <col min="217" max="217" width="11.42578125" style="2" customWidth="1"/>
    <col min="218" max="222" width="5.5703125" style="2"/>
    <col min="223" max="223" width="11.42578125" style="2" customWidth="1"/>
    <col min="224" max="224" width="5.5703125" style="2"/>
    <col min="225" max="226" width="11.42578125" style="2" customWidth="1"/>
    <col min="227" max="230" width="5.5703125" style="2"/>
    <col min="231" max="231" width="11.42578125" style="2" customWidth="1"/>
    <col min="232" max="236" width="5.5703125" style="2"/>
    <col min="237" max="237" width="11.42578125" style="2" customWidth="1"/>
    <col min="238" max="242" width="5.5703125" style="2"/>
    <col min="243" max="243" width="11.42578125" style="2" customWidth="1"/>
    <col min="244" max="244" width="5.5703125" style="2"/>
    <col min="245" max="245" width="11.42578125" style="2" customWidth="1"/>
    <col min="246" max="250" width="5.5703125" style="2"/>
    <col min="251" max="251" width="11.42578125" style="2" customWidth="1"/>
    <col min="252" max="256" width="5.5703125" style="2"/>
    <col min="257" max="257" width="11.42578125" style="2" customWidth="1"/>
    <col min="258" max="16384" width="5.5703125" style="2"/>
  </cols>
  <sheetData>
    <row r="1" spans="1:262" s="18" customFormat="1" ht="13.5" customHeight="1" x14ac:dyDescent="0.2">
      <c r="A1" s="13" t="s">
        <v>19</v>
      </c>
      <c r="B1" s="192"/>
      <c r="C1" s="14">
        <v>32675</v>
      </c>
      <c r="D1" s="15"/>
      <c r="E1" s="15"/>
      <c r="F1" s="15"/>
      <c r="G1" s="15"/>
      <c r="H1" s="15"/>
      <c r="I1" s="15"/>
      <c r="J1" s="15"/>
      <c r="K1" s="16"/>
      <c r="L1" s="15"/>
      <c r="M1" s="15"/>
      <c r="N1" s="15"/>
      <c r="O1" s="15"/>
      <c r="P1" s="17"/>
      <c r="Q1" s="15"/>
      <c r="R1" s="15"/>
      <c r="S1" s="15"/>
      <c r="T1" s="15"/>
      <c r="U1" s="15"/>
      <c r="V1" s="15"/>
      <c r="W1" s="14">
        <v>34497</v>
      </c>
      <c r="X1" s="15"/>
      <c r="Y1" s="15"/>
      <c r="Z1" s="15"/>
      <c r="AA1" s="15"/>
      <c r="AB1" s="15"/>
      <c r="AC1" s="15"/>
      <c r="AD1" s="15"/>
      <c r="AE1" s="16"/>
      <c r="AF1" s="15"/>
      <c r="AG1" s="15"/>
      <c r="AH1" s="15"/>
      <c r="AI1" s="15"/>
      <c r="AJ1" s="17"/>
      <c r="AK1" s="15"/>
      <c r="AL1" s="15"/>
      <c r="AM1" s="15"/>
      <c r="AN1" s="15"/>
      <c r="AO1" s="15"/>
      <c r="AP1" s="15"/>
      <c r="AQ1" s="14">
        <v>36324</v>
      </c>
      <c r="AR1" s="15"/>
      <c r="AS1" s="15"/>
      <c r="AT1" s="15"/>
      <c r="AU1" s="15"/>
      <c r="AV1" s="15"/>
      <c r="AW1" s="15"/>
      <c r="AX1" s="15"/>
      <c r="AY1" s="16"/>
      <c r="AZ1" s="15"/>
      <c r="BA1" s="15"/>
      <c r="BB1" s="15"/>
      <c r="BC1" s="15"/>
      <c r="BD1" s="17"/>
      <c r="BE1" s="15"/>
      <c r="BF1" s="15"/>
      <c r="BG1" s="15"/>
      <c r="BH1" s="15"/>
      <c r="BI1" s="15"/>
      <c r="BJ1" s="15"/>
      <c r="BK1" s="14">
        <v>38150</v>
      </c>
      <c r="BL1" s="15"/>
      <c r="BM1" s="15"/>
      <c r="BN1" s="15"/>
      <c r="BO1" s="15"/>
      <c r="BP1" s="15"/>
      <c r="BQ1" s="15"/>
      <c r="BR1" s="15"/>
      <c r="BS1" s="16"/>
      <c r="BT1" s="15"/>
      <c r="BU1" s="15"/>
      <c r="BV1" s="15"/>
      <c r="BW1" s="15"/>
      <c r="BX1" s="17"/>
      <c r="BY1" s="15"/>
      <c r="BZ1" s="15"/>
      <c r="CA1" s="15"/>
      <c r="CB1" s="15"/>
      <c r="CC1" s="15"/>
      <c r="CD1" s="15"/>
      <c r="CE1" s="14">
        <v>39970</v>
      </c>
      <c r="CF1" s="15"/>
      <c r="CG1" s="15"/>
      <c r="CH1" s="15"/>
      <c r="CI1" s="15"/>
      <c r="CJ1" s="15"/>
      <c r="CK1" s="15"/>
      <c r="CL1" s="15"/>
      <c r="CM1" s="16"/>
      <c r="CN1" s="15"/>
      <c r="CO1" s="15"/>
      <c r="CP1" s="15"/>
      <c r="CQ1" s="15"/>
      <c r="CR1" s="17"/>
      <c r="CS1" s="15"/>
      <c r="CT1" s="15"/>
      <c r="CU1" s="15"/>
      <c r="CV1" s="15"/>
      <c r="CW1" s="15"/>
      <c r="CX1" s="15"/>
      <c r="CY1" s="14">
        <v>41784</v>
      </c>
      <c r="CZ1" s="15"/>
      <c r="DA1" s="15"/>
      <c r="DB1" s="15"/>
      <c r="DC1" s="15"/>
      <c r="DD1" s="15"/>
      <c r="DE1" s="15"/>
      <c r="DF1" s="15"/>
      <c r="DG1" s="16"/>
      <c r="DH1" s="15"/>
      <c r="DI1" s="15"/>
      <c r="DJ1" s="15"/>
      <c r="DK1" s="15"/>
      <c r="DL1" s="17"/>
      <c r="DM1" s="15"/>
      <c r="DN1" s="15"/>
      <c r="DO1" s="15"/>
      <c r="DP1" s="15"/>
      <c r="DQ1" s="15"/>
      <c r="DR1" s="15"/>
      <c r="DS1" s="14">
        <v>43611</v>
      </c>
      <c r="DT1" s="15"/>
      <c r="DU1" s="15"/>
      <c r="DV1" s="15"/>
      <c r="DW1" s="15"/>
      <c r="DX1" s="15"/>
      <c r="DY1" s="15"/>
      <c r="DZ1" s="15"/>
      <c r="EA1" s="16"/>
      <c r="EB1" s="15"/>
      <c r="EC1" s="15"/>
      <c r="ED1" s="15"/>
      <c r="EE1" s="15"/>
      <c r="EF1" s="17"/>
      <c r="EG1" s="15"/>
      <c r="EH1" s="15"/>
      <c r="EI1" s="15"/>
      <c r="EJ1" s="15"/>
      <c r="EK1" s="15"/>
      <c r="EL1" s="15"/>
      <c r="EM1" s="14"/>
      <c r="EN1" s="15"/>
      <c r="EO1" s="15"/>
      <c r="EP1" s="15"/>
      <c r="EQ1" s="15"/>
      <c r="ER1" s="15"/>
      <c r="ES1" s="15"/>
      <c r="ET1" s="15"/>
      <c r="EU1" s="16"/>
      <c r="EV1" s="15"/>
      <c r="EW1" s="15"/>
      <c r="EX1" s="15"/>
      <c r="EY1" s="15"/>
      <c r="EZ1" s="17"/>
      <c r="FA1" s="15"/>
      <c r="FB1" s="15"/>
      <c r="FC1" s="15"/>
      <c r="FD1" s="15"/>
      <c r="FE1" s="15"/>
      <c r="FF1" s="15"/>
      <c r="FG1" s="14"/>
      <c r="FH1" s="15"/>
      <c r="FI1" s="15"/>
      <c r="FJ1" s="15"/>
      <c r="FK1" s="15"/>
      <c r="FL1" s="15"/>
      <c r="FM1" s="15"/>
      <c r="FN1" s="15"/>
      <c r="FO1" s="16"/>
      <c r="FP1" s="15"/>
      <c r="FQ1" s="15"/>
      <c r="FR1" s="15"/>
      <c r="FS1" s="15"/>
      <c r="FT1" s="17"/>
      <c r="FU1" s="15"/>
      <c r="FV1" s="15"/>
      <c r="FW1" s="15"/>
      <c r="FX1" s="15"/>
      <c r="FY1" s="15"/>
      <c r="FZ1" s="15"/>
      <c r="GA1" s="14"/>
      <c r="GB1" s="15"/>
      <c r="GC1" s="15"/>
      <c r="GD1" s="15"/>
      <c r="GE1" s="15"/>
      <c r="GF1" s="15"/>
      <c r="GG1" s="15"/>
      <c r="GH1" s="15"/>
      <c r="GI1" s="16"/>
      <c r="GJ1" s="15"/>
      <c r="GK1" s="15"/>
      <c r="GL1" s="15"/>
      <c r="GM1" s="15"/>
      <c r="GN1" s="17"/>
      <c r="GO1" s="15"/>
      <c r="GP1" s="15"/>
      <c r="GQ1" s="15"/>
      <c r="GR1" s="15"/>
      <c r="GS1" s="15"/>
      <c r="GT1" s="15"/>
      <c r="GU1" s="14"/>
      <c r="GV1" s="15"/>
      <c r="GW1" s="15"/>
      <c r="GX1" s="15"/>
      <c r="GY1" s="15"/>
      <c r="GZ1" s="15"/>
      <c r="HA1" s="15"/>
      <c r="HB1" s="15"/>
      <c r="HC1" s="16"/>
      <c r="HD1" s="15"/>
      <c r="HE1" s="15"/>
      <c r="HF1" s="15"/>
      <c r="HG1" s="15"/>
      <c r="HH1" s="17"/>
      <c r="HI1" s="15"/>
      <c r="HJ1" s="15"/>
      <c r="HK1" s="15"/>
      <c r="HL1" s="15"/>
      <c r="HM1" s="15"/>
      <c r="HN1" s="15"/>
      <c r="HO1" s="14"/>
      <c r="HP1" s="15"/>
      <c r="HQ1" s="15"/>
      <c r="HR1" s="15"/>
      <c r="HS1" s="15"/>
      <c r="HT1" s="15"/>
      <c r="HU1" s="15"/>
      <c r="HV1" s="15"/>
      <c r="HW1" s="16"/>
      <c r="HX1" s="15"/>
      <c r="HY1" s="15"/>
      <c r="HZ1" s="15"/>
      <c r="IA1" s="15"/>
      <c r="IB1" s="17"/>
      <c r="IC1" s="15"/>
      <c r="ID1" s="15"/>
      <c r="IE1" s="15"/>
      <c r="IF1" s="15"/>
      <c r="IG1" s="15"/>
      <c r="IH1" s="15"/>
      <c r="II1" s="14"/>
      <c r="IJ1" s="15"/>
      <c r="IK1" s="15"/>
      <c r="IL1" s="15"/>
      <c r="IM1" s="15"/>
      <c r="IN1" s="15"/>
      <c r="IO1" s="15"/>
      <c r="IP1" s="15"/>
      <c r="IQ1" s="16"/>
      <c r="IR1" s="15"/>
      <c r="IS1" s="15"/>
      <c r="IT1" s="15"/>
      <c r="IU1" s="15"/>
      <c r="IV1" s="17"/>
      <c r="IW1" s="15"/>
      <c r="IX1" s="15"/>
      <c r="IY1" s="15"/>
      <c r="IZ1" s="15"/>
      <c r="JA1" s="15"/>
      <c r="JB1" s="15"/>
    </row>
    <row r="2" spans="1:262" s="18" customFormat="1" ht="13.5" customHeight="1" x14ac:dyDescent="0.2">
      <c r="A2" s="13" t="s">
        <v>126</v>
      </c>
      <c r="B2" s="13"/>
      <c r="C2" s="14">
        <v>32675</v>
      </c>
      <c r="D2" s="15"/>
      <c r="E2" s="15"/>
      <c r="F2" s="15"/>
      <c r="G2" s="15"/>
      <c r="H2" s="15"/>
      <c r="I2" s="15"/>
      <c r="J2" s="15"/>
      <c r="K2" s="16"/>
      <c r="L2" s="15"/>
      <c r="M2" s="15"/>
      <c r="N2" s="15"/>
      <c r="O2" s="15"/>
      <c r="P2" s="17"/>
      <c r="Q2" s="15"/>
      <c r="R2" s="15"/>
      <c r="S2" s="15"/>
      <c r="T2" s="15"/>
      <c r="U2" s="15"/>
      <c r="V2" s="15"/>
      <c r="W2" s="14">
        <v>34497</v>
      </c>
      <c r="X2" s="15"/>
      <c r="Y2" s="15"/>
      <c r="Z2" s="15"/>
      <c r="AA2" s="15"/>
      <c r="AB2" s="15"/>
      <c r="AC2" s="15"/>
      <c r="AD2" s="15"/>
      <c r="AE2" s="16"/>
      <c r="AF2" s="15"/>
      <c r="AG2" s="15"/>
      <c r="AH2" s="15"/>
      <c r="AI2" s="15"/>
      <c r="AJ2" s="17"/>
      <c r="AK2" s="15"/>
      <c r="AL2" s="15"/>
      <c r="AM2" s="15"/>
      <c r="AN2" s="15"/>
      <c r="AO2" s="15"/>
      <c r="AP2" s="15"/>
      <c r="AQ2" s="14">
        <v>36324</v>
      </c>
      <c r="AR2" s="15"/>
      <c r="AS2" s="15"/>
      <c r="AT2" s="15"/>
      <c r="AU2" s="15"/>
      <c r="AV2" s="15"/>
      <c r="AW2" s="15"/>
      <c r="AX2" s="15"/>
      <c r="AY2" s="16"/>
      <c r="AZ2" s="15"/>
      <c r="BA2" s="15"/>
      <c r="BB2" s="15"/>
      <c r="BC2" s="15"/>
      <c r="BD2" s="17"/>
      <c r="BE2" s="15"/>
      <c r="BF2" s="15"/>
      <c r="BG2" s="15"/>
      <c r="BH2" s="15"/>
      <c r="BI2" s="15"/>
      <c r="BJ2" s="15"/>
      <c r="BK2" s="14">
        <v>38151</v>
      </c>
      <c r="BL2" s="15"/>
      <c r="BM2" s="15"/>
      <c r="BN2" s="15"/>
      <c r="BO2" s="15"/>
      <c r="BP2" s="15"/>
      <c r="BQ2" s="15"/>
      <c r="BR2" s="15"/>
      <c r="BS2" s="16"/>
      <c r="BT2" s="15"/>
      <c r="BU2" s="15"/>
      <c r="BV2" s="15"/>
      <c r="BW2" s="15"/>
      <c r="BX2" s="17"/>
      <c r="BY2" s="15"/>
      <c r="BZ2" s="15"/>
      <c r="CA2" s="15"/>
      <c r="CB2" s="15"/>
      <c r="CC2" s="15"/>
      <c r="CD2" s="15"/>
      <c r="CE2" s="14">
        <v>39971</v>
      </c>
      <c r="CF2" s="15"/>
      <c r="CG2" s="15"/>
      <c r="CH2" s="15"/>
      <c r="CI2" s="15"/>
      <c r="CJ2" s="15"/>
      <c r="CK2" s="15"/>
      <c r="CL2" s="15"/>
      <c r="CM2" s="16"/>
      <c r="CN2" s="15"/>
      <c r="CO2" s="15"/>
      <c r="CP2" s="15"/>
      <c r="CQ2" s="15"/>
      <c r="CR2" s="17"/>
      <c r="CS2" s="15"/>
      <c r="CT2" s="15"/>
      <c r="CU2" s="15"/>
      <c r="CV2" s="15"/>
      <c r="CW2" s="15"/>
      <c r="CX2" s="15"/>
      <c r="CY2" s="14">
        <v>41784</v>
      </c>
      <c r="CZ2" s="15"/>
      <c r="DA2" s="15"/>
      <c r="DB2" s="15"/>
      <c r="DC2" s="15"/>
      <c r="DD2" s="15"/>
      <c r="DE2" s="15"/>
      <c r="DF2" s="15"/>
      <c r="DG2" s="16"/>
      <c r="DH2" s="15"/>
      <c r="DI2" s="15"/>
      <c r="DJ2" s="15"/>
      <c r="DK2" s="15"/>
      <c r="DL2" s="17"/>
      <c r="DM2" s="15"/>
      <c r="DN2" s="15"/>
      <c r="DO2" s="15"/>
      <c r="DP2" s="15"/>
      <c r="DQ2" s="15"/>
      <c r="DR2" s="15"/>
      <c r="DS2" s="14">
        <v>43611</v>
      </c>
      <c r="DT2" s="15"/>
      <c r="DU2" s="15"/>
      <c r="DV2" s="15"/>
      <c r="DW2" s="15"/>
      <c r="DX2" s="15"/>
      <c r="DY2" s="15"/>
      <c r="DZ2" s="15"/>
      <c r="EA2" s="16"/>
      <c r="EB2" s="15"/>
      <c r="EC2" s="15"/>
      <c r="ED2" s="15"/>
      <c r="EE2" s="15"/>
      <c r="EF2" s="17"/>
      <c r="EG2" s="15"/>
      <c r="EH2" s="15"/>
      <c r="EI2" s="15"/>
      <c r="EJ2" s="15"/>
      <c r="EK2" s="15"/>
      <c r="EL2" s="15"/>
      <c r="EM2" s="14"/>
      <c r="EN2" s="15"/>
      <c r="EO2" s="15"/>
      <c r="EP2" s="15"/>
      <c r="EQ2" s="15"/>
      <c r="ER2" s="15"/>
      <c r="ES2" s="15"/>
      <c r="ET2" s="15"/>
      <c r="EU2" s="16"/>
      <c r="EV2" s="15"/>
      <c r="EW2" s="15"/>
      <c r="EX2" s="15"/>
      <c r="EY2" s="15"/>
      <c r="EZ2" s="17"/>
      <c r="FA2" s="15"/>
      <c r="FB2" s="15"/>
      <c r="FC2" s="15"/>
      <c r="FD2" s="15"/>
      <c r="FE2" s="15"/>
      <c r="FF2" s="15"/>
      <c r="FG2" s="14"/>
      <c r="FH2" s="15"/>
      <c r="FI2" s="15"/>
      <c r="FJ2" s="15"/>
      <c r="FK2" s="15"/>
      <c r="FL2" s="15"/>
      <c r="FM2" s="15"/>
      <c r="FN2" s="15"/>
      <c r="FO2" s="16"/>
      <c r="FP2" s="15"/>
      <c r="FQ2" s="15"/>
      <c r="FR2" s="15"/>
      <c r="FS2" s="15"/>
      <c r="FT2" s="17"/>
      <c r="FU2" s="15"/>
      <c r="FV2" s="15"/>
      <c r="FW2" s="15"/>
      <c r="FX2" s="15"/>
      <c r="FY2" s="15"/>
      <c r="FZ2" s="15"/>
      <c r="GA2" s="14"/>
      <c r="GB2" s="15"/>
      <c r="GC2" s="15"/>
      <c r="GD2" s="15"/>
      <c r="GE2" s="15"/>
      <c r="GF2" s="15"/>
      <c r="GG2" s="15"/>
      <c r="GH2" s="15"/>
      <c r="GI2" s="16"/>
      <c r="GJ2" s="15"/>
      <c r="GK2" s="15"/>
      <c r="GL2" s="15"/>
      <c r="GM2" s="15"/>
      <c r="GN2" s="17"/>
      <c r="GO2" s="15"/>
      <c r="GP2" s="15"/>
      <c r="GQ2" s="15"/>
      <c r="GR2" s="15"/>
      <c r="GS2" s="15"/>
      <c r="GT2" s="15"/>
      <c r="GU2" s="14"/>
      <c r="GV2" s="15"/>
      <c r="GW2" s="15"/>
      <c r="GX2" s="15"/>
      <c r="GY2" s="15"/>
      <c r="GZ2" s="15"/>
      <c r="HA2" s="15"/>
      <c r="HB2" s="15"/>
      <c r="HC2" s="16"/>
      <c r="HD2" s="15"/>
      <c r="HE2" s="15"/>
      <c r="HF2" s="15"/>
      <c r="HG2" s="15"/>
      <c r="HH2" s="17"/>
      <c r="HI2" s="15"/>
      <c r="HJ2" s="15"/>
      <c r="HK2" s="15"/>
      <c r="HL2" s="15"/>
      <c r="HM2" s="15"/>
      <c r="HN2" s="15"/>
      <c r="HO2" s="14"/>
      <c r="HP2" s="15"/>
      <c r="HQ2" s="15"/>
      <c r="HR2" s="15"/>
      <c r="HS2" s="15"/>
      <c r="HT2" s="15"/>
      <c r="HU2" s="15"/>
      <c r="HV2" s="15"/>
      <c r="HW2" s="16"/>
      <c r="HX2" s="15"/>
      <c r="HY2" s="15"/>
      <c r="HZ2" s="15"/>
      <c r="IA2" s="15"/>
      <c r="IB2" s="17"/>
      <c r="IC2" s="15"/>
      <c r="ID2" s="15"/>
      <c r="IE2" s="15"/>
      <c r="IF2" s="15"/>
      <c r="IG2" s="15"/>
      <c r="IH2" s="15"/>
      <c r="II2" s="14"/>
      <c r="IJ2" s="15"/>
      <c r="IK2" s="15"/>
      <c r="IL2" s="15"/>
      <c r="IM2" s="15"/>
      <c r="IN2" s="15"/>
      <c r="IO2" s="15"/>
      <c r="IP2" s="15"/>
      <c r="IQ2" s="16"/>
      <c r="IR2" s="15"/>
      <c r="IS2" s="15"/>
      <c r="IT2" s="15"/>
      <c r="IU2" s="15"/>
      <c r="IV2" s="17"/>
      <c r="IW2" s="15"/>
      <c r="IX2" s="15"/>
      <c r="IY2" s="15"/>
      <c r="IZ2" s="15"/>
      <c r="JA2" s="15"/>
      <c r="JB2" s="15"/>
    </row>
    <row r="3" spans="1:262" ht="13.5" customHeight="1" x14ac:dyDescent="0.2">
      <c r="A3" s="19" t="s">
        <v>21</v>
      </c>
      <c r="B3" s="19"/>
      <c r="C3" s="20">
        <v>81</v>
      </c>
      <c r="D3" s="21"/>
      <c r="E3" s="21"/>
      <c r="F3" s="21"/>
      <c r="G3" s="21"/>
      <c r="H3" s="21"/>
      <c r="I3" s="21"/>
      <c r="J3" s="21"/>
      <c r="K3" s="180" t="s">
        <v>1819</v>
      </c>
      <c r="L3" s="21"/>
      <c r="M3" s="21"/>
      <c r="N3" s="21"/>
      <c r="O3" s="21"/>
      <c r="P3" s="23"/>
      <c r="Q3" s="180" t="s">
        <v>1744</v>
      </c>
      <c r="R3" s="21"/>
      <c r="S3" s="21"/>
      <c r="T3" s="21"/>
      <c r="U3" s="21"/>
      <c r="V3" s="21"/>
      <c r="W3" s="20">
        <v>87</v>
      </c>
      <c r="X3" s="21"/>
      <c r="Y3" s="21"/>
      <c r="Z3" s="21"/>
      <c r="AA3" s="21"/>
      <c r="AB3" s="21"/>
      <c r="AC3" s="21"/>
      <c r="AD3" s="21"/>
      <c r="AE3" s="180" t="s">
        <v>1819</v>
      </c>
      <c r="AF3" s="21"/>
      <c r="AG3" s="21"/>
      <c r="AH3" s="21"/>
      <c r="AI3" s="21"/>
      <c r="AJ3" s="23"/>
      <c r="AK3" s="180" t="s">
        <v>1744</v>
      </c>
      <c r="AL3" s="21"/>
      <c r="AM3" s="21"/>
      <c r="AN3" s="21"/>
      <c r="AO3" s="21"/>
      <c r="AP3" s="21"/>
      <c r="AQ3" s="20">
        <v>87</v>
      </c>
      <c r="AR3" s="21"/>
      <c r="AS3" s="21"/>
      <c r="AT3" s="21"/>
      <c r="AU3" s="21"/>
      <c r="AV3" s="21"/>
      <c r="AW3" s="21"/>
      <c r="AX3" s="21"/>
      <c r="AY3" s="180" t="s">
        <v>1819</v>
      </c>
      <c r="AZ3" s="21"/>
      <c r="BA3" s="21"/>
      <c r="BB3" s="21"/>
      <c r="BC3" s="21"/>
      <c r="BD3" s="23"/>
      <c r="BE3" s="180" t="s">
        <v>1744</v>
      </c>
      <c r="BF3" s="21"/>
      <c r="BG3" s="21"/>
      <c r="BH3" s="21"/>
      <c r="BI3" s="21"/>
      <c r="BJ3" s="21"/>
      <c r="BK3" s="20">
        <v>78</v>
      </c>
      <c r="BL3" s="21"/>
      <c r="BM3" s="21"/>
      <c r="BN3" s="21"/>
      <c r="BO3" s="21"/>
      <c r="BP3" s="21"/>
      <c r="BQ3" s="21"/>
      <c r="BR3" s="21"/>
      <c r="BS3" s="180" t="s">
        <v>1819</v>
      </c>
      <c r="BT3" s="21"/>
      <c r="BU3" s="21"/>
      <c r="BV3" s="21"/>
      <c r="BW3" s="21"/>
      <c r="BX3" s="23"/>
      <c r="BY3" s="180" t="s">
        <v>1744</v>
      </c>
      <c r="BZ3" s="21"/>
      <c r="CA3" s="21"/>
      <c r="CB3" s="21"/>
      <c r="CC3" s="21"/>
      <c r="CD3" s="21"/>
      <c r="CE3" s="20">
        <v>72</v>
      </c>
      <c r="CF3" s="21"/>
      <c r="CG3" s="21"/>
      <c r="CH3" s="21"/>
      <c r="CI3" s="21"/>
      <c r="CJ3" s="21"/>
      <c r="CK3" s="21"/>
      <c r="CL3" s="21"/>
      <c r="CM3" s="180" t="s">
        <v>1819</v>
      </c>
      <c r="CN3" s="21"/>
      <c r="CO3" s="21"/>
      <c r="CP3" s="21"/>
      <c r="CQ3" s="21"/>
      <c r="CR3" s="23"/>
      <c r="CS3" s="180" t="s">
        <v>1744</v>
      </c>
      <c r="CT3" s="21"/>
      <c r="CU3" s="21"/>
      <c r="CV3" s="21"/>
      <c r="CW3" s="21"/>
      <c r="CX3" s="21"/>
      <c r="CY3" s="20">
        <v>73</v>
      </c>
      <c r="CZ3" s="21"/>
      <c r="DA3" s="21"/>
      <c r="DB3" s="21"/>
      <c r="DC3" s="21"/>
      <c r="DD3" s="21"/>
      <c r="DE3" s="21"/>
      <c r="DF3" s="21"/>
      <c r="DG3" s="180" t="s">
        <v>1819</v>
      </c>
      <c r="DH3" s="21"/>
      <c r="DI3" s="21"/>
      <c r="DJ3" s="21"/>
      <c r="DK3" s="21"/>
      <c r="DL3" s="23"/>
      <c r="DM3" s="180" t="s">
        <v>1744</v>
      </c>
      <c r="DN3" s="21"/>
      <c r="DO3" s="21"/>
      <c r="DP3" s="21"/>
      <c r="DQ3" s="21"/>
      <c r="DR3" s="21"/>
      <c r="DS3" s="2">
        <v>76</v>
      </c>
      <c r="DT3" s="21"/>
      <c r="DU3" s="21"/>
      <c r="DV3" s="21"/>
      <c r="DW3" s="21"/>
      <c r="DX3" s="21"/>
      <c r="DY3" s="21"/>
      <c r="DZ3" s="21"/>
      <c r="EA3" s="180" t="s">
        <v>1819</v>
      </c>
      <c r="EB3" s="21"/>
      <c r="EC3" s="21"/>
      <c r="ED3" s="21"/>
      <c r="EE3" s="21"/>
      <c r="EF3" s="23"/>
      <c r="EG3" s="180" t="s">
        <v>1744</v>
      </c>
      <c r="EH3" s="21"/>
      <c r="EI3" s="21"/>
      <c r="EJ3" s="21"/>
      <c r="EK3" s="21"/>
      <c r="EL3" s="21"/>
      <c r="EM3" s="20"/>
      <c r="EN3" s="21"/>
      <c r="EO3" s="21"/>
      <c r="EP3" s="21"/>
      <c r="EQ3" s="21"/>
      <c r="ER3" s="21"/>
      <c r="ES3" s="21"/>
      <c r="ET3" s="21"/>
      <c r="EU3" s="22"/>
      <c r="EV3" s="21"/>
      <c r="EW3" s="21"/>
      <c r="EX3" s="21"/>
      <c r="EY3" s="21"/>
      <c r="EZ3" s="23"/>
      <c r="FA3" s="21"/>
      <c r="FB3" s="21"/>
      <c r="FC3" s="21"/>
      <c r="FD3" s="21"/>
      <c r="FE3" s="21"/>
      <c r="FF3" s="21"/>
      <c r="FG3" s="20"/>
      <c r="FH3" s="21"/>
      <c r="FI3" s="21"/>
      <c r="FJ3" s="21"/>
      <c r="FK3" s="21"/>
      <c r="FL3" s="21"/>
      <c r="FM3" s="21"/>
      <c r="FN3" s="21"/>
      <c r="FO3" s="22"/>
      <c r="FP3" s="21"/>
      <c r="FQ3" s="21"/>
      <c r="FR3" s="21"/>
      <c r="FS3" s="21"/>
      <c r="FT3" s="23"/>
      <c r="FU3" s="21"/>
      <c r="FV3" s="21"/>
      <c r="FW3" s="21"/>
      <c r="FX3" s="21"/>
      <c r="FY3" s="21"/>
      <c r="FZ3" s="21"/>
      <c r="GA3" s="20"/>
      <c r="GB3" s="21"/>
      <c r="GC3" s="21"/>
      <c r="GD3" s="21"/>
      <c r="GE3" s="21"/>
      <c r="GF3" s="21"/>
      <c r="GG3" s="21"/>
      <c r="GH3" s="21"/>
      <c r="GI3" s="22"/>
      <c r="GJ3" s="21"/>
      <c r="GK3" s="21"/>
      <c r="GL3" s="21"/>
      <c r="GM3" s="21"/>
      <c r="GN3" s="23"/>
      <c r="GO3" s="21"/>
      <c r="GP3" s="21"/>
      <c r="GQ3" s="21"/>
      <c r="GR3" s="21"/>
      <c r="GS3" s="21"/>
      <c r="GT3" s="21"/>
      <c r="GU3" s="20"/>
      <c r="GV3" s="21"/>
      <c r="GW3" s="21"/>
      <c r="GX3" s="21"/>
      <c r="GY3" s="21"/>
      <c r="GZ3" s="21"/>
      <c r="HA3" s="21"/>
      <c r="HB3" s="21"/>
      <c r="HC3" s="22"/>
      <c r="HD3" s="21"/>
      <c r="HE3" s="21"/>
      <c r="HF3" s="21"/>
      <c r="HG3" s="21"/>
      <c r="HH3" s="23"/>
      <c r="HI3" s="21"/>
      <c r="HJ3" s="21"/>
      <c r="HK3" s="21"/>
      <c r="HL3" s="21"/>
      <c r="HM3" s="21"/>
      <c r="HN3" s="21"/>
      <c r="HO3" s="20"/>
      <c r="HP3" s="21"/>
      <c r="HQ3" s="21"/>
      <c r="HR3" s="21"/>
      <c r="HS3" s="21"/>
      <c r="HT3" s="21"/>
      <c r="HU3" s="21"/>
      <c r="HV3" s="21"/>
      <c r="HW3" s="22"/>
      <c r="HX3" s="21"/>
      <c r="HY3" s="21"/>
      <c r="HZ3" s="21"/>
      <c r="IA3" s="21"/>
      <c r="IB3" s="23"/>
      <c r="IC3" s="21"/>
      <c r="ID3" s="21"/>
      <c r="IE3" s="21"/>
      <c r="IF3" s="21"/>
      <c r="IG3" s="21"/>
      <c r="IH3" s="21"/>
      <c r="II3" s="20"/>
      <c r="IJ3" s="21"/>
      <c r="IK3" s="21"/>
      <c r="IL3" s="21"/>
      <c r="IM3" s="21"/>
      <c r="IN3" s="21"/>
      <c r="IO3" s="21"/>
      <c r="IP3" s="21"/>
      <c r="IQ3" s="22"/>
      <c r="IR3" s="21"/>
      <c r="IS3" s="21"/>
      <c r="IT3" s="21"/>
      <c r="IU3" s="21"/>
      <c r="IV3" s="23"/>
      <c r="IW3" s="21"/>
      <c r="IX3" s="21"/>
      <c r="IY3" s="21"/>
      <c r="IZ3" s="21"/>
      <c r="JA3" s="21"/>
      <c r="JB3" s="21"/>
    </row>
    <row r="4" spans="1:262" s="30" customFormat="1" ht="13.5" customHeight="1" x14ac:dyDescent="0.2">
      <c r="A4" s="24" t="s">
        <v>22</v>
      </c>
      <c r="B4" s="25"/>
      <c r="C4" s="26">
        <v>46346961</v>
      </c>
      <c r="D4" s="27"/>
      <c r="E4" s="27"/>
      <c r="F4" s="27"/>
      <c r="G4" s="27"/>
      <c r="H4" s="27"/>
      <c r="I4" s="27"/>
      <c r="J4" s="27"/>
      <c r="K4" s="26">
        <v>45732006</v>
      </c>
      <c r="L4" s="21"/>
      <c r="M4" s="21"/>
      <c r="N4" s="21"/>
      <c r="O4" s="21"/>
      <c r="P4" s="23"/>
      <c r="Q4" s="26">
        <v>612642</v>
      </c>
      <c r="R4" s="27"/>
      <c r="S4" s="27"/>
      <c r="T4" s="27"/>
      <c r="U4" s="27"/>
      <c r="V4" s="27"/>
      <c r="W4" s="26">
        <v>48461792</v>
      </c>
      <c r="X4" s="27"/>
      <c r="Y4" s="27"/>
      <c r="Z4" s="27"/>
      <c r="AA4" s="27"/>
      <c r="AB4" s="27"/>
      <c r="AC4" s="27"/>
      <c r="AD4" s="27"/>
      <c r="AE4" s="26">
        <v>47571760</v>
      </c>
      <c r="AF4" s="21"/>
      <c r="AG4" s="21"/>
      <c r="AH4" s="21"/>
      <c r="AI4" s="21"/>
      <c r="AJ4" s="23"/>
      <c r="AK4" s="26">
        <v>890032</v>
      </c>
      <c r="AL4" s="27"/>
      <c r="AM4" s="27"/>
      <c r="AN4" s="27"/>
      <c r="AO4" s="27"/>
      <c r="AP4" s="27"/>
      <c r="AQ4" s="26">
        <v>49278309</v>
      </c>
      <c r="AR4" s="27"/>
      <c r="AS4" s="27"/>
      <c r="AT4" s="27"/>
      <c r="AU4" s="27"/>
      <c r="AV4" s="27"/>
      <c r="AW4" s="27"/>
      <c r="AX4" s="27"/>
      <c r="AY4" s="180">
        <v>48274956</v>
      </c>
      <c r="AZ4" s="21"/>
      <c r="BA4" s="21"/>
      <c r="BB4" s="21"/>
      <c r="BC4" s="21"/>
      <c r="BD4" s="23"/>
      <c r="BE4" s="180">
        <v>1003353</v>
      </c>
      <c r="BF4" s="27"/>
      <c r="BG4" s="27"/>
      <c r="BH4" s="27"/>
      <c r="BI4" s="27"/>
      <c r="BJ4" s="27"/>
      <c r="BK4" s="26">
        <v>49804087</v>
      </c>
      <c r="BL4" s="27"/>
      <c r="BM4" s="27"/>
      <c r="BN4" s="27"/>
      <c r="BO4" s="27"/>
      <c r="BP4" s="27"/>
      <c r="BQ4" s="27"/>
      <c r="BR4" s="27"/>
      <c r="BS4" s="178">
        <v>48705645</v>
      </c>
      <c r="BT4" s="27"/>
      <c r="BU4" s="27"/>
      <c r="BV4" s="27"/>
      <c r="BW4" s="27"/>
      <c r="BX4" s="29"/>
      <c r="BY4" s="178">
        <v>1098442</v>
      </c>
      <c r="BZ4" s="27"/>
      <c r="CA4" s="27"/>
      <c r="CB4" s="27"/>
      <c r="CC4" s="27"/>
      <c r="CD4" s="27"/>
      <c r="CE4" s="26">
        <v>50276247</v>
      </c>
      <c r="CF4" s="27"/>
      <c r="CG4" s="27"/>
      <c r="CH4" s="27"/>
      <c r="CI4" s="27"/>
      <c r="CJ4" s="27"/>
      <c r="CK4" s="27"/>
      <c r="CL4" s="27"/>
      <c r="CM4" s="178">
        <v>49135080</v>
      </c>
      <c r="CN4" s="27"/>
      <c r="CO4" s="27"/>
      <c r="CP4" s="27"/>
      <c r="CQ4" s="27"/>
      <c r="CR4" s="29"/>
      <c r="CS4" s="178">
        <v>1207073</v>
      </c>
      <c r="CT4" s="27"/>
      <c r="CU4" s="27"/>
      <c r="CV4" s="27"/>
      <c r="CW4" s="27"/>
      <c r="CX4" s="27"/>
      <c r="CY4" s="26">
        <v>50662460</v>
      </c>
      <c r="CZ4" s="27"/>
      <c r="DA4" s="27"/>
      <c r="DB4" s="27"/>
      <c r="DC4" s="27"/>
      <c r="DD4" s="27"/>
      <c r="DE4" s="27"/>
      <c r="DF4" s="27"/>
      <c r="DG4" s="178">
        <v>49256169</v>
      </c>
      <c r="DH4" s="27"/>
      <c r="DI4" s="27"/>
      <c r="DJ4" s="27"/>
      <c r="DK4" s="27"/>
      <c r="DL4" s="29"/>
      <c r="DM4" s="178">
        <v>1406291</v>
      </c>
      <c r="DN4" s="27"/>
      <c r="DO4" s="27"/>
      <c r="DP4" s="27"/>
      <c r="DQ4" s="27"/>
      <c r="DR4" s="27"/>
      <c r="DS4" s="26">
        <v>50974994</v>
      </c>
      <c r="DT4" s="27"/>
      <c r="DU4" s="27"/>
      <c r="DV4" s="27"/>
      <c r="DW4" s="27"/>
      <c r="DX4" s="27"/>
      <c r="DY4" s="27"/>
      <c r="DZ4" s="27"/>
      <c r="EA4" s="178">
        <v>49301157</v>
      </c>
      <c r="EB4" s="27"/>
      <c r="EC4" s="27"/>
      <c r="ED4" s="27"/>
      <c r="EE4" s="27"/>
      <c r="EF4" s="29"/>
      <c r="EG4" s="178">
        <v>1673837</v>
      </c>
      <c r="EH4" s="27"/>
      <c r="EI4" s="27"/>
      <c r="EJ4" s="27"/>
      <c r="EK4" s="27"/>
      <c r="EL4" s="27"/>
      <c r="EM4" s="26"/>
      <c r="EN4" s="27"/>
      <c r="EO4" s="27"/>
      <c r="EP4" s="27"/>
      <c r="EQ4" s="27"/>
      <c r="ER4" s="27"/>
      <c r="ES4" s="27"/>
      <c r="ET4" s="27"/>
      <c r="EU4" s="28"/>
      <c r="EV4" s="27"/>
      <c r="EW4" s="27"/>
      <c r="EX4" s="27"/>
      <c r="EY4" s="27"/>
      <c r="EZ4" s="29"/>
      <c r="FA4" s="27"/>
      <c r="FB4" s="27"/>
      <c r="FC4" s="27"/>
      <c r="FD4" s="27"/>
      <c r="FE4" s="27"/>
      <c r="FF4" s="27"/>
      <c r="FG4" s="26"/>
      <c r="FH4" s="27"/>
      <c r="FI4" s="27"/>
      <c r="FJ4" s="27"/>
      <c r="FK4" s="27"/>
      <c r="FL4" s="27"/>
      <c r="FM4" s="27"/>
      <c r="FN4" s="27"/>
      <c r="FO4" s="28"/>
      <c r="FP4" s="27"/>
      <c r="FQ4" s="27"/>
      <c r="FR4" s="27"/>
      <c r="FS4" s="27"/>
      <c r="FT4" s="29"/>
      <c r="FU4" s="27"/>
      <c r="FV4" s="27"/>
      <c r="FW4" s="27"/>
      <c r="FX4" s="27"/>
      <c r="FY4" s="27"/>
      <c r="FZ4" s="27"/>
      <c r="GA4" s="26"/>
      <c r="GB4" s="27"/>
      <c r="GC4" s="27"/>
      <c r="GD4" s="27"/>
      <c r="GE4" s="27"/>
      <c r="GF4" s="27"/>
      <c r="GG4" s="27"/>
      <c r="GH4" s="27"/>
      <c r="GI4" s="28"/>
      <c r="GJ4" s="27"/>
      <c r="GK4" s="27"/>
      <c r="GL4" s="27"/>
      <c r="GM4" s="27"/>
      <c r="GN4" s="29"/>
      <c r="GO4" s="27"/>
      <c r="GP4" s="27"/>
      <c r="GQ4" s="27"/>
      <c r="GR4" s="27"/>
      <c r="GS4" s="27"/>
      <c r="GT4" s="27"/>
      <c r="GU4" s="26"/>
      <c r="GV4" s="27"/>
      <c r="GW4" s="27"/>
      <c r="GX4" s="27"/>
      <c r="GY4" s="27"/>
      <c r="GZ4" s="27"/>
      <c r="HA4" s="27"/>
      <c r="HB4" s="27"/>
      <c r="HC4" s="28"/>
      <c r="HD4" s="27"/>
      <c r="HE4" s="27"/>
      <c r="HF4" s="27"/>
      <c r="HG4" s="27"/>
      <c r="HH4" s="29"/>
      <c r="HI4" s="27"/>
      <c r="HJ4" s="27"/>
      <c r="HK4" s="27"/>
      <c r="HL4" s="27"/>
      <c r="HM4" s="27"/>
      <c r="HN4" s="27"/>
      <c r="HO4" s="26"/>
      <c r="HP4" s="27"/>
      <c r="HQ4" s="27"/>
      <c r="HR4" s="27"/>
      <c r="HS4" s="27"/>
      <c r="HT4" s="27"/>
      <c r="HU4" s="27"/>
      <c r="HV4" s="27"/>
      <c r="HW4" s="28"/>
      <c r="HX4" s="27"/>
      <c r="HY4" s="27"/>
      <c r="HZ4" s="27"/>
      <c r="IA4" s="27"/>
      <c r="IB4" s="29"/>
      <c r="IC4" s="27"/>
      <c r="ID4" s="27"/>
      <c r="IE4" s="27"/>
      <c r="IF4" s="27"/>
      <c r="IG4" s="27"/>
      <c r="IH4" s="27"/>
      <c r="II4" s="26"/>
      <c r="IJ4" s="27"/>
      <c r="IK4" s="27"/>
      <c r="IL4" s="27"/>
      <c r="IM4" s="27"/>
      <c r="IN4" s="27"/>
      <c r="IO4" s="27"/>
      <c r="IP4" s="27"/>
      <c r="IQ4" s="28"/>
      <c r="IR4" s="27"/>
      <c r="IS4" s="27"/>
      <c r="IT4" s="27"/>
      <c r="IU4" s="27"/>
      <c r="IV4" s="29"/>
      <c r="IW4" s="27"/>
      <c r="IX4" s="27"/>
      <c r="IY4" s="27"/>
      <c r="IZ4" s="27"/>
      <c r="JA4" s="27"/>
      <c r="JB4" s="27"/>
    </row>
    <row r="5" spans="1:262" s="30" customFormat="1" ht="13.5" customHeight="1" x14ac:dyDescent="0.2">
      <c r="A5" s="24" t="s">
        <v>23</v>
      </c>
      <c r="B5" s="25"/>
      <c r="C5" s="26">
        <v>37572759</v>
      </c>
      <c r="D5" s="27"/>
      <c r="E5" s="27"/>
      <c r="F5" s="27"/>
      <c r="G5" s="27"/>
      <c r="H5" s="27"/>
      <c r="I5" s="27"/>
      <c r="J5" s="27"/>
      <c r="K5" s="26">
        <v>37343431</v>
      </c>
      <c r="L5" s="21"/>
      <c r="M5" s="21"/>
      <c r="N5" s="21"/>
      <c r="O5" s="21"/>
      <c r="P5" s="23"/>
      <c r="Q5" s="26">
        <v>227310</v>
      </c>
      <c r="R5" s="27"/>
      <c r="S5" s="27"/>
      <c r="T5" s="27"/>
      <c r="U5" s="27"/>
      <c r="V5" s="27"/>
      <c r="W5" s="26">
        <v>35667440</v>
      </c>
      <c r="X5" s="27"/>
      <c r="Y5" s="27"/>
      <c r="Z5" s="27"/>
      <c r="AA5" s="27"/>
      <c r="AB5" s="27"/>
      <c r="AC5" s="27"/>
      <c r="AD5" s="27"/>
      <c r="AE5" s="26">
        <v>35512042</v>
      </c>
      <c r="AF5" s="21"/>
      <c r="AG5" s="21"/>
      <c r="AH5" s="21"/>
      <c r="AI5" s="21"/>
      <c r="AJ5" s="23"/>
      <c r="AK5" s="26">
        <v>155398</v>
      </c>
      <c r="AL5" s="27"/>
      <c r="AM5" s="27"/>
      <c r="AN5" s="27"/>
      <c r="AO5" s="27"/>
      <c r="AP5" s="27"/>
      <c r="AQ5" s="26">
        <f>AY5+BE5</f>
        <v>34356345</v>
      </c>
      <c r="AR5" s="27"/>
      <c r="AS5" s="27"/>
      <c r="AT5" s="27"/>
      <c r="AU5" s="27"/>
      <c r="AV5" s="27"/>
      <c r="AW5" s="27"/>
      <c r="AX5" s="27"/>
      <c r="AY5" s="180">
        <v>34181853</v>
      </c>
      <c r="AZ5" s="21"/>
      <c r="BA5" s="21"/>
      <c r="BB5" s="21"/>
      <c r="BC5" s="21"/>
      <c r="BD5" s="23"/>
      <c r="BE5" s="180">
        <v>174492</v>
      </c>
      <c r="BF5" s="27"/>
      <c r="BG5" s="27"/>
      <c r="BH5" s="27"/>
      <c r="BI5" s="27"/>
      <c r="BJ5" s="27"/>
      <c r="BK5" s="26">
        <v>35717655</v>
      </c>
      <c r="BL5" s="27"/>
      <c r="BM5" s="27"/>
      <c r="BN5" s="27"/>
      <c r="BO5" s="27"/>
      <c r="BP5" s="27"/>
      <c r="BQ5" s="27"/>
      <c r="BR5" s="27"/>
      <c r="BS5" s="178">
        <v>35598379</v>
      </c>
      <c r="BT5" s="27"/>
      <c r="BU5" s="27"/>
      <c r="BV5" s="27"/>
      <c r="BW5" s="27"/>
      <c r="BX5" s="29"/>
      <c r="BY5" s="178">
        <v>119276</v>
      </c>
      <c r="BZ5" s="27"/>
      <c r="CA5" s="27"/>
      <c r="CB5" s="27"/>
      <c r="CC5" s="27"/>
      <c r="CD5" s="27"/>
      <c r="CE5" s="26">
        <v>32748675</v>
      </c>
      <c r="CF5" s="27"/>
      <c r="CG5" s="27"/>
      <c r="CH5" s="27"/>
      <c r="CI5" s="27"/>
      <c r="CJ5" s="27"/>
      <c r="CK5" s="27"/>
      <c r="CL5" s="27"/>
      <c r="CM5" s="178">
        <v>32659162</v>
      </c>
      <c r="CN5" s="27"/>
      <c r="CO5" s="27"/>
      <c r="CP5" s="27"/>
      <c r="CQ5" s="27"/>
      <c r="CR5" s="29"/>
      <c r="CS5" s="178">
        <v>89513</v>
      </c>
      <c r="CT5" s="27"/>
      <c r="CU5" s="27"/>
      <c r="CV5" s="27"/>
      <c r="CW5" s="27"/>
      <c r="CX5" s="27"/>
      <c r="CY5" s="26">
        <v>28991258</v>
      </c>
      <c r="CZ5" s="27"/>
      <c r="DA5" s="27"/>
      <c r="DB5" s="27"/>
      <c r="DC5" s="27"/>
      <c r="DD5" s="27"/>
      <c r="DE5" s="27"/>
      <c r="DF5" s="27"/>
      <c r="DG5" s="178">
        <v>28908004</v>
      </c>
      <c r="DH5" s="27"/>
      <c r="DI5" s="27"/>
      <c r="DJ5" s="27"/>
      <c r="DK5" s="27"/>
      <c r="DL5" s="29"/>
      <c r="DM5" s="178">
        <v>83254</v>
      </c>
      <c r="DN5" s="27"/>
      <c r="DO5" s="27"/>
      <c r="DP5" s="27"/>
      <c r="DQ5" s="27"/>
      <c r="DR5" s="27"/>
      <c r="DS5" s="26">
        <v>27780855</v>
      </c>
      <c r="DT5" s="27"/>
      <c r="DU5" s="27"/>
      <c r="DV5" s="27"/>
      <c r="DW5" s="27"/>
      <c r="DX5" s="27"/>
      <c r="DY5" s="27"/>
      <c r="DZ5" s="27"/>
      <c r="EA5" s="178">
        <v>27652929</v>
      </c>
      <c r="EB5" s="27"/>
      <c r="EC5" s="27"/>
      <c r="ED5" s="27"/>
      <c r="EE5" s="27"/>
      <c r="EF5" s="29"/>
      <c r="EG5" s="178">
        <v>127926</v>
      </c>
      <c r="EH5" s="27"/>
      <c r="EI5" s="27"/>
      <c r="EJ5" s="27"/>
      <c r="EK5" s="27"/>
      <c r="EL5" s="27"/>
      <c r="EM5" s="26"/>
      <c r="EN5" s="27"/>
      <c r="EO5" s="27"/>
      <c r="EP5" s="27"/>
      <c r="EQ5" s="27"/>
      <c r="ER5" s="27"/>
      <c r="ES5" s="27"/>
      <c r="ET5" s="27"/>
      <c r="EU5" s="28"/>
      <c r="EV5" s="27"/>
      <c r="EW5" s="27"/>
      <c r="EX5" s="27"/>
      <c r="EY5" s="27"/>
      <c r="EZ5" s="29"/>
      <c r="FA5" s="27"/>
      <c r="FB5" s="27"/>
      <c r="FC5" s="27"/>
      <c r="FD5" s="27"/>
      <c r="FE5" s="27"/>
      <c r="FF5" s="27"/>
      <c r="FG5" s="26"/>
      <c r="FH5" s="27"/>
      <c r="FI5" s="27"/>
      <c r="FJ5" s="27"/>
      <c r="FK5" s="27"/>
      <c r="FL5" s="27"/>
      <c r="FM5" s="27"/>
      <c r="FN5" s="27"/>
      <c r="FO5" s="28"/>
      <c r="FP5" s="27"/>
      <c r="FQ5" s="27"/>
      <c r="FR5" s="27"/>
      <c r="FS5" s="27"/>
      <c r="FT5" s="29"/>
      <c r="FU5" s="27"/>
      <c r="FV5" s="27"/>
      <c r="FW5" s="27"/>
      <c r="FX5" s="27"/>
      <c r="FY5" s="27"/>
      <c r="FZ5" s="27"/>
      <c r="GA5" s="26"/>
      <c r="GB5" s="27"/>
      <c r="GC5" s="27"/>
      <c r="GD5" s="27"/>
      <c r="GE5" s="27"/>
      <c r="GF5" s="27"/>
      <c r="GG5" s="27"/>
      <c r="GH5" s="27"/>
      <c r="GI5" s="28"/>
      <c r="GJ5" s="27"/>
      <c r="GK5" s="27"/>
      <c r="GL5" s="27"/>
      <c r="GM5" s="27"/>
      <c r="GN5" s="29"/>
      <c r="GO5" s="27"/>
      <c r="GP5" s="27"/>
      <c r="GQ5" s="27"/>
      <c r="GR5" s="27"/>
      <c r="GS5" s="27"/>
      <c r="GT5" s="27"/>
      <c r="GU5" s="26"/>
      <c r="GV5" s="27"/>
      <c r="GW5" s="27"/>
      <c r="GX5" s="27"/>
      <c r="GY5" s="27"/>
      <c r="GZ5" s="27"/>
      <c r="HA5" s="27"/>
      <c r="HB5" s="27"/>
      <c r="HC5" s="28"/>
      <c r="HD5" s="27"/>
      <c r="HE5" s="27"/>
      <c r="HF5" s="27"/>
      <c r="HG5" s="27"/>
      <c r="HH5" s="29"/>
      <c r="HI5" s="27"/>
      <c r="HJ5" s="27"/>
      <c r="HK5" s="27"/>
      <c r="HL5" s="27"/>
      <c r="HM5" s="27"/>
      <c r="HN5" s="27"/>
      <c r="HO5" s="26"/>
      <c r="HP5" s="27"/>
      <c r="HQ5" s="27"/>
      <c r="HR5" s="27"/>
      <c r="HS5" s="27"/>
      <c r="HT5" s="27"/>
      <c r="HU5" s="27"/>
      <c r="HV5" s="27"/>
      <c r="HW5" s="28"/>
      <c r="HX5" s="27"/>
      <c r="HY5" s="27"/>
      <c r="HZ5" s="27"/>
      <c r="IA5" s="27"/>
      <c r="IB5" s="29"/>
      <c r="IC5" s="27"/>
      <c r="ID5" s="27"/>
      <c r="IE5" s="27"/>
      <c r="IF5" s="27"/>
      <c r="IG5" s="27"/>
      <c r="IH5" s="27"/>
      <c r="II5" s="26"/>
      <c r="IJ5" s="27"/>
      <c r="IK5" s="27"/>
      <c r="IL5" s="27"/>
      <c r="IM5" s="27"/>
      <c r="IN5" s="27"/>
      <c r="IO5" s="27"/>
      <c r="IP5" s="27"/>
      <c r="IQ5" s="28"/>
      <c r="IR5" s="27"/>
      <c r="IS5" s="27"/>
      <c r="IT5" s="27"/>
      <c r="IU5" s="27"/>
      <c r="IV5" s="29"/>
      <c r="IW5" s="27"/>
      <c r="IX5" s="27"/>
      <c r="IY5" s="27"/>
      <c r="IZ5" s="27"/>
      <c r="JA5" s="27"/>
      <c r="JB5" s="27"/>
    </row>
    <row r="6" spans="1:262" s="39" customFormat="1" ht="13.5" customHeight="1" x14ac:dyDescent="0.2">
      <c r="A6" s="31" t="s">
        <v>60</v>
      </c>
      <c r="B6" s="32"/>
      <c r="C6" s="33">
        <f>ROUND(C5/C4,3)</f>
        <v>0.81100000000000005</v>
      </c>
      <c r="D6" s="34"/>
      <c r="E6" s="34"/>
      <c r="F6" s="34"/>
      <c r="G6" s="34"/>
      <c r="H6" s="34"/>
      <c r="I6" s="34"/>
      <c r="J6" s="34"/>
      <c r="K6" s="33">
        <f>ROUND(K5/K4,3)</f>
        <v>0.81699999999999995</v>
      </c>
      <c r="L6" s="21"/>
      <c r="M6" s="21"/>
      <c r="N6" s="21"/>
      <c r="O6" s="21"/>
      <c r="P6" s="23"/>
      <c r="Q6" s="33">
        <f>ROUND(Q5/Q4,3)</f>
        <v>0.371</v>
      </c>
      <c r="R6" s="34"/>
      <c r="S6" s="34"/>
      <c r="T6" s="34"/>
      <c r="U6" s="34"/>
      <c r="V6" s="34"/>
      <c r="W6" s="33">
        <f>ROUND(W5/W4,3)</f>
        <v>0.73599999999999999</v>
      </c>
      <c r="X6" s="34"/>
      <c r="Y6" s="34"/>
      <c r="Z6" s="34"/>
      <c r="AA6" s="34"/>
      <c r="AB6" s="34"/>
      <c r="AC6" s="34"/>
      <c r="AD6" s="34"/>
      <c r="AE6" s="33">
        <f>ROUND(AE5/AE4,3)</f>
        <v>0.746</v>
      </c>
      <c r="AF6" s="21"/>
      <c r="AG6" s="21"/>
      <c r="AH6" s="21"/>
      <c r="AI6" s="21"/>
      <c r="AJ6" s="23"/>
      <c r="AK6" s="33">
        <f>ROUND(AK5/AK4,3)</f>
        <v>0.17499999999999999</v>
      </c>
      <c r="AL6" s="34"/>
      <c r="AM6" s="34"/>
      <c r="AN6" s="34"/>
      <c r="AO6" s="34"/>
      <c r="AP6" s="34"/>
      <c r="AQ6" s="33">
        <f>ROUND(AQ5/AQ4,3)</f>
        <v>0.69699999999999995</v>
      </c>
      <c r="AR6" s="34"/>
      <c r="AS6" s="34"/>
      <c r="AT6" s="34"/>
      <c r="AU6" s="34"/>
      <c r="AV6" s="34"/>
      <c r="AW6" s="34"/>
      <c r="AX6" s="34"/>
      <c r="AY6" s="33">
        <f>ROUND(AY5/AY4,3)</f>
        <v>0.70799999999999996</v>
      </c>
      <c r="AZ6" s="21"/>
      <c r="BA6" s="21"/>
      <c r="BB6" s="21"/>
      <c r="BC6" s="21"/>
      <c r="BD6" s="23"/>
      <c r="BE6" s="33">
        <f>ROUND(BE5/BE4,3)</f>
        <v>0.17399999999999999</v>
      </c>
      <c r="BF6" s="34"/>
      <c r="BG6" s="34"/>
      <c r="BH6" s="34"/>
      <c r="BI6" s="34"/>
      <c r="BJ6" s="34"/>
      <c r="BK6" s="33">
        <f>ROUND(BK5/BK4,3)</f>
        <v>0.71699999999999997</v>
      </c>
      <c r="BL6" s="34"/>
      <c r="BM6" s="34"/>
      <c r="BN6" s="34"/>
      <c r="BO6" s="34"/>
      <c r="BP6" s="34"/>
      <c r="BQ6" s="34"/>
      <c r="BR6" s="34"/>
      <c r="BS6" s="179">
        <f>ROUND(BS5/BS4,3)</f>
        <v>0.73099999999999998</v>
      </c>
      <c r="BT6" s="34"/>
      <c r="BU6" s="34"/>
      <c r="BV6" s="34"/>
      <c r="BW6" s="34"/>
      <c r="BX6" s="36"/>
      <c r="BY6" s="179">
        <f>ROUND(BY5/BY4,3)</f>
        <v>0.109</v>
      </c>
      <c r="BZ6" s="34"/>
      <c r="CA6" s="34"/>
      <c r="CB6" s="34"/>
      <c r="CC6" s="34"/>
      <c r="CD6" s="34"/>
      <c r="CE6" s="33">
        <f>ROUND(CE5/CE4,3)</f>
        <v>0.65100000000000002</v>
      </c>
      <c r="CF6" s="34"/>
      <c r="CG6" s="34"/>
      <c r="CH6" s="34"/>
      <c r="CI6" s="34"/>
      <c r="CJ6" s="34"/>
      <c r="CK6" s="34"/>
      <c r="CL6" s="34"/>
      <c r="CM6" s="179">
        <f>ROUND(CM5/CM4,3)</f>
        <v>0.66500000000000004</v>
      </c>
      <c r="CN6" s="34"/>
      <c r="CO6" s="34"/>
      <c r="CP6" s="34"/>
      <c r="CQ6" s="34"/>
      <c r="CR6" s="36"/>
      <c r="CS6" s="179">
        <f>ROUND(CS5/CS4,3)</f>
        <v>7.3999999999999996E-2</v>
      </c>
      <c r="CT6" s="34"/>
      <c r="CU6" s="34"/>
      <c r="CV6" s="34"/>
      <c r="CW6" s="34"/>
      <c r="CX6" s="34"/>
      <c r="CY6" s="33">
        <v>0.57199999999999995</v>
      </c>
      <c r="CZ6" s="34"/>
      <c r="DA6" s="34"/>
      <c r="DB6" s="34"/>
      <c r="DC6" s="34"/>
      <c r="DD6" s="34"/>
      <c r="DE6" s="34"/>
      <c r="DF6" s="34"/>
      <c r="DG6" s="179">
        <f>DG5/DG4</f>
        <v>0.58689103490772898</v>
      </c>
      <c r="DH6" s="34"/>
      <c r="DI6" s="34"/>
      <c r="DJ6" s="34"/>
      <c r="DK6" s="34"/>
      <c r="DL6" s="36"/>
      <c r="DM6" s="179">
        <f>DM5/DM4</f>
        <v>5.9201118402947894E-2</v>
      </c>
      <c r="DN6" s="34"/>
      <c r="DO6" s="34"/>
      <c r="DP6" s="34"/>
      <c r="DQ6" s="34"/>
      <c r="DR6" s="34"/>
      <c r="DS6" s="26">
        <v>0.54500000000000004</v>
      </c>
      <c r="DT6" s="34"/>
      <c r="DU6" s="34"/>
      <c r="DV6" s="34"/>
      <c r="DW6" s="34"/>
      <c r="DX6" s="34"/>
      <c r="DY6" s="34"/>
      <c r="DZ6" s="34"/>
      <c r="EA6" s="179">
        <f>EA5/EA4</f>
        <v>0.5608981752700043</v>
      </c>
      <c r="EB6" s="34"/>
      <c r="EC6" s="34"/>
      <c r="ED6" s="34"/>
      <c r="EE6" s="34"/>
      <c r="EF6" s="36"/>
      <c r="EG6" s="179">
        <f>EG5/EG4</f>
        <v>7.6426796635514688E-2</v>
      </c>
      <c r="EH6" s="34"/>
      <c r="EI6" s="34"/>
      <c r="EJ6" s="34"/>
      <c r="EK6" s="34"/>
      <c r="EL6" s="34"/>
      <c r="EM6" s="33"/>
      <c r="EN6" s="34"/>
      <c r="EO6" s="34"/>
      <c r="EP6" s="34"/>
      <c r="EQ6" s="34"/>
      <c r="ER6" s="34"/>
      <c r="ES6" s="34"/>
      <c r="ET6" s="34"/>
      <c r="EU6" s="35"/>
      <c r="EV6" s="34"/>
      <c r="EW6" s="34"/>
      <c r="EX6" s="34"/>
      <c r="EY6" s="34"/>
      <c r="EZ6" s="36"/>
      <c r="FA6" s="34"/>
      <c r="FB6" s="34"/>
      <c r="FC6" s="34"/>
      <c r="FD6" s="34"/>
      <c r="FE6" s="34"/>
      <c r="FF6" s="34"/>
      <c r="FG6" s="33"/>
      <c r="FH6" s="34"/>
      <c r="FI6" s="34"/>
      <c r="FJ6" s="34"/>
      <c r="FK6" s="34"/>
      <c r="FL6" s="34"/>
      <c r="FM6" s="34"/>
      <c r="FN6" s="34"/>
      <c r="FO6" s="35"/>
      <c r="FP6" s="34"/>
      <c r="FQ6" s="34"/>
      <c r="FR6" s="34"/>
      <c r="FS6" s="34"/>
      <c r="FT6" s="36"/>
      <c r="FU6" s="34"/>
      <c r="FV6" s="34"/>
      <c r="FW6" s="34"/>
      <c r="FX6" s="34"/>
      <c r="FY6" s="34"/>
      <c r="FZ6" s="34"/>
      <c r="GA6" s="33"/>
      <c r="GB6" s="34"/>
      <c r="GC6" s="34"/>
      <c r="GD6" s="34"/>
      <c r="GE6" s="34"/>
      <c r="GF6" s="34"/>
      <c r="GG6" s="34"/>
      <c r="GH6" s="34"/>
      <c r="GI6" s="35"/>
      <c r="GJ6" s="34"/>
      <c r="GK6" s="34"/>
      <c r="GL6" s="34"/>
      <c r="GM6" s="34"/>
      <c r="GN6" s="36"/>
      <c r="GO6" s="34"/>
      <c r="GP6" s="34"/>
      <c r="GQ6" s="34"/>
      <c r="GR6" s="34"/>
      <c r="GS6" s="34"/>
      <c r="GT6" s="34"/>
      <c r="GU6" s="33"/>
      <c r="GV6" s="34"/>
      <c r="GW6" s="34"/>
      <c r="GX6" s="34"/>
      <c r="GY6" s="34"/>
      <c r="GZ6" s="34"/>
      <c r="HA6" s="34"/>
      <c r="HB6" s="34"/>
      <c r="HC6" s="35"/>
      <c r="HD6" s="34"/>
      <c r="HE6" s="34"/>
      <c r="HF6" s="34"/>
      <c r="HG6" s="34"/>
      <c r="HH6" s="36"/>
      <c r="HI6" s="34"/>
      <c r="HJ6" s="34"/>
      <c r="HK6" s="34"/>
      <c r="HL6" s="34"/>
      <c r="HM6" s="34"/>
      <c r="HN6" s="34"/>
      <c r="HO6" s="33"/>
      <c r="HP6" s="34"/>
      <c r="HQ6" s="34"/>
      <c r="HR6" s="34"/>
      <c r="HS6" s="34"/>
      <c r="HT6" s="34"/>
      <c r="HU6" s="34"/>
      <c r="HV6" s="34"/>
      <c r="HW6" s="35"/>
      <c r="HX6" s="34"/>
      <c r="HY6" s="34"/>
      <c r="HZ6" s="34"/>
      <c r="IA6" s="34"/>
      <c r="IB6" s="36"/>
      <c r="IC6" s="34"/>
      <c r="ID6" s="34"/>
      <c r="IE6" s="34"/>
      <c r="IF6" s="34"/>
      <c r="IG6" s="34"/>
      <c r="IH6" s="34"/>
      <c r="II6" s="33"/>
      <c r="IJ6" s="34"/>
      <c r="IK6" s="34"/>
      <c r="IL6" s="34"/>
      <c r="IM6" s="34"/>
      <c r="IN6" s="34"/>
      <c r="IO6" s="34"/>
      <c r="IP6" s="34"/>
      <c r="IQ6" s="35"/>
      <c r="IR6" s="34"/>
      <c r="IS6" s="34"/>
      <c r="IT6" s="34"/>
      <c r="IU6" s="34"/>
      <c r="IV6" s="36"/>
      <c r="IW6" s="34"/>
      <c r="IX6" s="34"/>
      <c r="IY6" s="34"/>
      <c r="IZ6" s="34"/>
      <c r="JA6" s="34"/>
      <c r="JB6" s="34"/>
    </row>
    <row r="7" spans="1:262" s="30" customFormat="1" ht="13.5" customHeight="1" x14ac:dyDescent="0.2">
      <c r="A7" s="24" t="s">
        <v>24</v>
      </c>
      <c r="B7" s="25"/>
      <c r="C7" s="26">
        <v>34804317</v>
      </c>
      <c r="D7" s="27"/>
      <c r="E7" s="27"/>
      <c r="F7" s="27"/>
      <c r="G7" s="27"/>
      <c r="H7" s="27"/>
      <c r="I7" s="27"/>
      <c r="J7" s="27"/>
      <c r="K7" s="26">
        <v>34601270</v>
      </c>
      <c r="L7" s="21"/>
      <c r="M7" s="21"/>
      <c r="N7" s="21"/>
      <c r="O7" s="21"/>
      <c r="P7" s="23"/>
      <c r="Q7" s="26">
        <v>203047</v>
      </c>
      <c r="R7" s="27"/>
      <c r="S7" s="27"/>
      <c r="T7" s="27"/>
      <c r="U7" s="27"/>
      <c r="V7" s="27"/>
      <c r="W7" s="26">
        <v>32949725</v>
      </c>
      <c r="X7" s="27"/>
      <c r="Y7" s="27"/>
      <c r="Z7" s="27"/>
      <c r="AA7" s="27"/>
      <c r="AB7" s="27"/>
      <c r="AC7" s="27"/>
      <c r="AD7" s="27"/>
      <c r="AE7" s="26">
        <v>32820030</v>
      </c>
      <c r="AF7" s="21"/>
      <c r="AG7" s="21"/>
      <c r="AH7" s="21"/>
      <c r="AI7" s="21"/>
      <c r="AJ7" s="23"/>
      <c r="AK7" s="26">
        <v>129695</v>
      </c>
      <c r="AL7" s="27"/>
      <c r="AM7" s="27"/>
      <c r="AN7" s="27"/>
      <c r="AO7" s="27"/>
      <c r="AP7" s="27"/>
      <c r="AQ7" s="26">
        <v>31110065</v>
      </c>
      <c r="AR7" s="27"/>
      <c r="AS7" s="27"/>
      <c r="AT7" s="27"/>
      <c r="AU7" s="27"/>
      <c r="AV7" s="27"/>
      <c r="AW7" s="27"/>
      <c r="AX7" s="27"/>
      <c r="AY7" s="26">
        <v>30907995</v>
      </c>
      <c r="AZ7" s="21"/>
      <c r="BA7" s="21"/>
      <c r="BB7" s="21"/>
      <c r="BC7" s="21"/>
      <c r="BD7" s="23"/>
      <c r="BE7" s="26">
        <v>154431</v>
      </c>
      <c r="BF7" s="27"/>
      <c r="BG7" s="27"/>
      <c r="BH7" s="27"/>
      <c r="BI7" s="27"/>
      <c r="BJ7" s="27"/>
      <c r="BK7" s="26">
        <v>32516246</v>
      </c>
      <c r="BL7" s="27"/>
      <c r="BM7" s="27"/>
      <c r="BN7" s="27"/>
      <c r="BO7" s="27"/>
      <c r="BP7" s="27"/>
      <c r="BQ7" s="27"/>
      <c r="BR7" s="27"/>
      <c r="BS7" s="178">
        <v>32410575</v>
      </c>
      <c r="BT7" s="27"/>
      <c r="BU7" s="27"/>
      <c r="BV7" s="27"/>
      <c r="BW7" s="27"/>
      <c r="BX7" s="29"/>
      <c r="BY7" s="178">
        <v>105671</v>
      </c>
      <c r="BZ7" s="27"/>
      <c r="CA7" s="27"/>
      <c r="CB7" s="27"/>
      <c r="CC7" s="27"/>
      <c r="CD7" s="27"/>
      <c r="CE7" s="26">
        <v>30623840</v>
      </c>
      <c r="CF7" s="27"/>
      <c r="CG7" s="27"/>
      <c r="CH7" s="27"/>
      <c r="CI7" s="27"/>
      <c r="CJ7" s="27"/>
      <c r="CK7" s="27"/>
      <c r="CL7" s="27"/>
      <c r="CM7" s="178">
        <v>30540434</v>
      </c>
      <c r="CN7" s="27"/>
      <c r="CO7" s="27"/>
      <c r="CP7" s="27"/>
      <c r="CQ7" s="27"/>
      <c r="CR7" s="29"/>
      <c r="CS7" s="178">
        <v>83406</v>
      </c>
      <c r="CT7" s="27"/>
      <c r="CU7" s="27"/>
      <c r="CV7" s="27"/>
      <c r="CW7" s="27"/>
      <c r="CX7" s="27"/>
      <c r="CY7" s="26">
        <v>27448906</v>
      </c>
      <c r="CZ7" s="27"/>
      <c r="DA7" s="27"/>
      <c r="DB7" s="27"/>
      <c r="DC7" s="27"/>
      <c r="DD7" s="27"/>
      <c r="DE7" s="27"/>
      <c r="DF7" s="27"/>
      <c r="DG7" s="178">
        <f>DG5-577856-954718-3683</f>
        <v>27371747</v>
      </c>
      <c r="DH7" s="27"/>
      <c r="DI7" s="27"/>
      <c r="DJ7" s="27"/>
      <c r="DK7" s="27"/>
      <c r="DL7" s="29"/>
      <c r="DM7" s="178">
        <f>DM5-1497-4513-85</f>
        <v>77159</v>
      </c>
      <c r="DN7" s="27"/>
      <c r="DO7" s="27"/>
      <c r="DP7" s="27"/>
      <c r="DQ7" s="27"/>
      <c r="DR7" s="27"/>
      <c r="DS7" s="26">
        <v>26783732</v>
      </c>
      <c r="DT7" s="27"/>
      <c r="DU7" s="27"/>
      <c r="DV7" s="27"/>
      <c r="DW7" s="27"/>
      <c r="DX7" s="27"/>
      <c r="DY7" s="27"/>
      <c r="DZ7" s="27"/>
      <c r="EA7" s="178"/>
      <c r="EB7" s="27"/>
      <c r="EC7" s="27"/>
      <c r="ED7" s="27"/>
      <c r="EE7" s="27"/>
      <c r="EF7" s="29"/>
      <c r="EG7" s="178"/>
      <c r="EH7" s="27"/>
      <c r="EI7" s="27"/>
      <c r="EJ7" s="27"/>
      <c r="EK7" s="27"/>
      <c r="EL7" s="27"/>
      <c r="EM7" s="26"/>
      <c r="EN7" s="27"/>
      <c r="EO7" s="27"/>
      <c r="EP7" s="27"/>
      <c r="EQ7" s="27"/>
      <c r="ER7" s="27"/>
      <c r="ES7" s="27"/>
      <c r="ET7" s="27"/>
      <c r="EU7" s="28"/>
      <c r="EV7" s="27"/>
      <c r="EW7" s="27"/>
      <c r="EX7" s="27"/>
      <c r="EY7" s="27"/>
      <c r="EZ7" s="29"/>
      <c r="FA7" s="27"/>
      <c r="FB7" s="27"/>
      <c r="FC7" s="27"/>
      <c r="FD7" s="27"/>
      <c r="FE7" s="27"/>
      <c r="FF7" s="27"/>
      <c r="FG7" s="26"/>
      <c r="FH7" s="27"/>
      <c r="FI7" s="27"/>
      <c r="FJ7" s="27"/>
      <c r="FK7" s="27"/>
      <c r="FL7" s="27"/>
      <c r="FM7" s="27"/>
      <c r="FN7" s="27"/>
      <c r="FO7" s="28"/>
      <c r="FP7" s="27"/>
      <c r="FQ7" s="27"/>
      <c r="FR7" s="27"/>
      <c r="FS7" s="27"/>
      <c r="FT7" s="29"/>
      <c r="FU7" s="27"/>
      <c r="FV7" s="27"/>
      <c r="FW7" s="27"/>
      <c r="FX7" s="27"/>
      <c r="FY7" s="27"/>
      <c r="FZ7" s="27"/>
      <c r="GA7" s="26"/>
      <c r="GB7" s="27"/>
      <c r="GC7" s="27"/>
      <c r="GD7" s="27"/>
      <c r="GE7" s="27"/>
      <c r="GF7" s="27"/>
      <c r="GG7" s="27"/>
      <c r="GH7" s="27"/>
      <c r="GI7" s="28"/>
      <c r="GJ7" s="27"/>
      <c r="GK7" s="27"/>
      <c r="GL7" s="27"/>
      <c r="GM7" s="27"/>
      <c r="GN7" s="29"/>
      <c r="GO7" s="27"/>
      <c r="GP7" s="27"/>
      <c r="GQ7" s="27"/>
      <c r="GR7" s="27"/>
      <c r="GS7" s="27"/>
      <c r="GT7" s="27"/>
      <c r="GU7" s="26"/>
      <c r="GV7" s="27"/>
      <c r="GW7" s="27"/>
      <c r="GX7" s="27"/>
      <c r="GY7" s="27"/>
      <c r="GZ7" s="27"/>
      <c r="HA7" s="27"/>
      <c r="HB7" s="27"/>
      <c r="HC7" s="28"/>
      <c r="HD7" s="27"/>
      <c r="HE7" s="27"/>
      <c r="HF7" s="27"/>
      <c r="HG7" s="27"/>
      <c r="HH7" s="29"/>
      <c r="HI7" s="27"/>
      <c r="HJ7" s="27"/>
      <c r="HK7" s="27"/>
      <c r="HL7" s="27"/>
      <c r="HM7" s="27"/>
      <c r="HN7" s="27"/>
      <c r="HO7" s="26"/>
      <c r="HP7" s="27"/>
      <c r="HQ7" s="27"/>
      <c r="HR7" s="27"/>
      <c r="HS7" s="27"/>
      <c r="HT7" s="27"/>
      <c r="HU7" s="27"/>
      <c r="HV7" s="27"/>
      <c r="HW7" s="28"/>
      <c r="HX7" s="27"/>
      <c r="HY7" s="27"/>
      <c r="HZ7" s="27"/>
      <c r="IA7" s="27"/>
      <c r="IB7" s="29"/>
      <c r="IC7" s="27"/>
      <c r="ID7" s="27"/>
      <c r="IE7" s="27"/>
      <c r="IF7" s="27"/>
      <c r="IG7" s="27"/>
      <c r="IH7" s="27"/>
      <c r="II7" s="26"/>
      <c r="IJ7" s="27"/>
      <c r="IK7" s="27"/>
      <c r="IL7" s="27"/>
      <c r="IM7" s="27"/>
      <c r="IN7" s="27"/>
      <c r="IO7" s="27"/>
      <c r="IP7" s="27"/>
      <c r="IQ7" s="28"/>
      <c r="IR7" s="27"/>
      <c r="IS7" s="27"/>
      <c r="IT7" s="27"/>
      <c r="IU7" s="27"/>
      <c r="IV7" s="29"/>
      <c r="IW7" s="27"/>
      <c r="IX7" s="27"/>
      <c r="IY7" s="27"/>
      <c r="IZ7" s="27"/>
      <c r="JA7" s="27"/>
      <c r="JB7" s="27"/>
    </row>
    <row r="8" spans="1:262" s="39" customFormat="1" ht="13.5" customHeight="1" x14ac:dyDescent="0.2">
      <c r="A8" s="31" t="s">
        <v>61</v>
      </c>
      <c r="B8" s="32"/>
      <c r="C8" s="33">
        <f>ROUND(C7/C5,3)</f>
        <v>0.92600000000000005</v>
      </c>
      <c r="D8" s="34"/>
      <c r="E8" s="34"/>
      <c r="F8" s="34"/>
      <c r="G8" s="34"/>
      <c r="H8" s="34"/>
      <c r="I8" s="34"/>
      <c r="J8" s="34"/>
      <c r="K8" s="33">
        <f>ROUND(K7/K5,3)</f>
        <v>0.92700000000000005</v>
      </c>
      <c r="L8" s="21"/>
      <c r="M8" s="21"/>
      <c r="N8" s="21"/>
      <c r="O8" s="21"/>
      <c r="P8" s="23"/>
      <c r="Q8" s="33">
        <f>ROUND(Q7/Q5,3)</f>
        <v>0.89300000000000002</v>
      </c>
      <c r="R8" s="34"/>
      <c r="S8" s="34"/>
      <c r="T8" s="34"/>
      <c r="U8" s="34"/>
      <c r="V8" s="34"/>
      <c r="W8" s="33">
        <f>ROUND(W7/W5,3)</f>
        <v>0.92400000000000004</v>
      </c>
      <c r="X8" s="34"/>
      <c r="Y8" s="34"/>
      <c r="Z8" s="34"/>
      <c r="AA8" s="34"/>
      <c r="AB8" s="34"/>
      <c r="AC8" s="34"/>
      <c r="AD8" s="34"/>
      <c r="AE8" s="33">
        <f>ROUND(AE7/AE5,3)</f>
        <v>0.92400000000000004</v>
      </c>
      <c r="AF8" s="21"/>
      <c r="AG8" s="21"/>
      <c r="AH8" s="21"/>
      <c r="AI8" s="21"/>
      <c r="AJ8" s="23"/>
      <c r="AK8" s="33">
        <f>ROUND(AK7/AK5,3)</f>
        <v>0.83499999999999996</v>
      </c>
      <c r="AL8" s="34"/>
      <c r="AM8" s="34"/>
      <c r="AN8" s="34"/>
      <c r="AO8" s="34"/>
      <c r="AP8" s="34"/>
      <c r="AQ8" s="33">
        <f>ROUND(AQ7/AQ5,3)</f>
        <v>0.90600000000000003</v>
      </c>
      <c r="AR8" s="34"/>
      <c r="AS8" s="34"/>
      <c r="AT8" s="34"/>
      <c r="AU8" s="34"/>
      <c r="AV8" s="34"/>
      <c r="AW8" s="34"/>
      <c r="AX8" s="34"/>
      <c r="AY8" s="33">
        <f>ROUND(AY7/AY5,3)</f>
        <v>0.90400000000000003</v>
      </c>
      <c r="AZ8" s="21"/>
      <c r="BA8" s="21"/>
      <c r="BB8" s="21"/>
      <c r="BC8" s="21"/>
      <c r="BD8" s="23"/>
      <c r="BE8" s="33">
        <f>ROUND(BE7/BE5,3)</f>
        <v>0.88500000000000001</v>
      </c>
      <c r="BF8" s="34"/>
      <c r="BG8" s="34"/>
      <c r="BH8" s="34"/>
      <c r="BI8" s="34"/>
      <c r="BJ8" s="34"/>
      <c r="BK8" s="33">
        <f>ROUND(BK7/BK5,3)</f>
        <v>0.91</v>
      </c>
      <c r="BL8" s="34"/>
      <c r="BM8" s="34"/>
      <c r="BN8" s="34"/>
      <c r="BO8" s="34"/>
      <c r="BP8" s="34"/>
      <c r="BQ8" s="34"/>
      <c r="BR8" s="34"/>
      <c r="BS8" s="179">
        <f>ROUND(BS7/BS5,3)</f>
        <v>0.91</v>
      </c>
      <c r="BT8" s="34"/>
      <c r="BU8" s="34"/>
      <c r="BV8" s="34"/>
      <c r="BW8" s="34"/>
      <c r="BX8" s="36"/>
      <c r="BY8" s="179">
        <f>ROUND(BY7/BY5,3)</f>
        <v>0.88600000000000001</v>
      </c>
      <c r="BZ8" s="34"/>
      <c r="CA8" s="34"/>
      <c r="CB8" s="34"/>
      <c r="CC8" s="34"/>
      <c r="CD8" s="34"/>
      <c r="CE8" s="33">
        <f>ROUND(CE7/CE5,3)</f>
        <v>0.93500000000000005</v>
      </c>
      <c r="CF8" s="34"/>
      <c r="CG8" s="34"/>
      <c r="CH8" s="34"/>
      <c r="CI8" s="34"/>
      <c r="CJ8" s="34"/>
      <c r="CK8" s="34"/>
      <c r="CL8" s="34"/>
      <c r="CM8" s="179">
        <f>ROUND(CM7/CM5,3)</f>
        <v>0.93500000000000005</v>
      </c>
      <c r="CN8" s="34"/>
      <c r="CO8" s="34"/>
      <c r="CP8" s="34"/>
      <c r="CQ8" s="34"/>
      <c r="CR8" s="36"/>
      <c r="CS8" s="179">
        <f>ROUND(CS7/CS5,3)</f>
        <v>0.93200000000000005</v>
      </c>
      <c r="CT8" s="34"/>
      <c r="CU8" s="34"/>
      <c r="CV8" s="34"/>
      <c r="CW8" s="34"/>
      <c r="CX8" s="34"/>
      <c r="CY8" s="33">
        <v>0.94699999999999995</v>
      </c>
      <c r="CZ8" s="34"/>
      <c r="DA8" s="34"/>
      <c r="DB8" s="34"/>
      <c r="DC8" s="34"/>
      <c r="DD8" s="34"/>
      <c r="DE8" s="34"/>
      <c r="DF8" s="34"/>
      <c r="DG8" s="179">
        <f>DG7/DG5</f>
        <v>0.94685703654946218</v>
      </c>
      <c r="DH8" s="34"/>
      <c r="DI8" s="34"/>
      <c r="DJ8" s="34"/>
      <c r="DK8" s="34"/>
      <c r="DL8" s="36"/>
      <c r="DM8" s="179">
        <f>DM7/DM5</f>
        <v>0.92679030436976007</v>
      </c>
      <c r="DN8" s="34"/>
      <c r="DO8" s="34"/>
      <c r="DP8" s="34"/>
      <c r="DQ8" s="34"/>
      <c r="DR8" s="34"/>
      <c r="DS8" s="26">
        <v>0.96399999999999997</v>
      </c>
      <c r="DT8" s="34"/>
      <c r="DU8" s="34"/>
      <c r="DV8" s="34"/>
      <c r="DW8" s="34"/>
      <c r="DX8" s="34"/>
      <c r="DY8" s="34"/>
      <c r="DZ8" s="34"/>
      <c r="EA8" s="179">
        <f>EA7/EA5</f>
        <v>0</v>
      </c>
      <c r="EB8" s="34"/>
      <c r="EC8" s="34"/>
      <c r="ED8" s="34"/>
      <c r="EE8" s="34"/>
      <c r="EF8" s="36"/>
      <c r="EG8" s="179">
        <f>EG7/EG5</f>
        <v>0</v>
      </c>
      <c r="EH8" s="34"/>
      <c r="EI8" s="34"/>
      <c r="EJ8" s="34"/>
      <c r="EK8" s="34"/>
      <c r="EL8" s="34"/>
      <c r="EM8" s="33"/>
      <c r="EN8" s="34"/>
      <c r="EO8" s="34"/>
      <c r="EP8" s="34"/>
      <c r="EQ8" s="34"/>
      <c r="ER8" s="34"/>
      <c r="ES8" s="34"/>
      <c r="ET8" s="34"/>
      <c r="EU8" s="35"/>
      <c r="EV8" s="34"/>
      <c r="EW8" s="34"/>
      <c r="EX8" s="34"/>
      <c r="EY8" s="34"/>
      <c r="EZ8" s="36"/>
      <c r="FA8" s="34"/>
      <c r="FB8" s="34"/>
      <c r="FC8" s="34"/>
      <c r="FD8" s="34"/>
      <c r="FE8" s="34"/>
      <c r="FF8" s="34"/>
      <c r="FG8" s="33"/>
      <c r="FH8" s="34"/>
      <c r="FI8" s="34"/>
      <c r="FJ8" s="34"/>
      <c r="FK8" s="34"/>
      <c r="FL8" s="34"/>
      <c r="FM8" s="34"/>
      <c r="FN8" s="34"/>
      <c r="FO8" s="35"/>
      <c r="FP8" s="34"/>
      <c r="FQ8" s="34"/>
      <c r="FR8" s="34"/>
      <c r="FS8" s="34"/>
      <c r="FT8" s="36"/>
      <c r="FU8" s="34"/>
      <c r="FV8" s="34"/>
      <c r="FW8" s="34"/>
      <c r="FX8" s="34"/>
      <c r="FY8" s="34"/>
      <c r="FZ8" s="34"/>
      <c r="GA8" s="33"/>
      <c r="GB8" s="34"/>
      <c r="GC8" s="34"/>
      <c r="GD8" s="34"/>
      <c r="GE8" s="34"/>
      <c r="GF8" s="34"/>
      <c r="GG8" s="34"/>
      <c r="GH8" s="34"/>
      <c r="GI8" s="35"/>
      <c r="GJ8" s="34"/>
      <c r="GK8" s="34"/>
      <c r="GL8" s="34"/>
      <c r="GM8" s="34"/>
      <c r="GN8" s="36"/>
      <c r="GO8" s="34"/>
      <c r="GP8" s="34"/>
      <c r="GQ8" s="34"/>
      <c r="GR8" s="34"/>
      <c r="GS8" s="34"/>
      <c r="GT8" s="34"/>
      <c r="GU8" s="33"/>
      <c r="GV8" s="34"/>
      <c r="GW8" s="34"/>
      <c r="GX8" s="34"/>
      <c r="GY8" s="34"/>
      <c r="GZ8" s="34"/>
      <c r="HA8" s="34"/>
      <c r="HB8" s="34"/>
      <c r="HC8" s="35"/>
      <c r="HD8" s="34"/>
      <c r="HE8" s="34"/>
      <c r="HF8" s="34"/>
      <c r="HG8" s="34"/>
      <c r="HH8" s="36"/>
      <c r="HI8" s="34"/>
      <c r="HJ8" s="34"/>
      <c r="HK8" s="34"/>
      <c r="HL8" s="34"/>
      <c r="HM8" s="34"/>
      <c r="HN8" s="34"/>
      <c r="HO8" s="33"/>
      <c r="HP8" s="34"/>
      <c r="HQ8" s="34"/>
      <c r="HR8" s="34"/>
      <c r="HS8" s="34"/>
      <c r="HT8" s="34"/>
      <c r="HU8" s="34"/>
      <c r="HV8" s="34"/>
      <c r="HW8" s="35"/>
      <c r="HX8" s="34"/>
      <c r="HY8" s="34"/>
      <c r="HZ8" s="34"/>
      <c r="IA8" s="34"/>
      <c r="IB8" s="36"/>
      <c r="IC8" s="34"/>
      <c r="ID8" s="34"/>
      <c r="IE8" s="34"/>
      <c r="IF8" s="34"/>
      <c r="IG8" s="34"/>
      <c r="IH8" s="34"/>
      <c r="II8" s="33"/>
      <c r="IJ8" s="34"/>
      <c r="IK8" s="34"/>
      <c r="IL8" s="34"/>
      <c r="IM8" s="34"/>
      <c r="IN8" s="34"/>
      <c r="IO8" s="34"/>
      <c r="IP8" s="34"/>
      <c r="IQ8" s="35"/>
      <c r="IR8" s="34"/>
      <c r="IS8" s="34"/>
      <c r="IT8" s="34"/>
      <c r="IU8" s="34"/>
      <c r="IV8" s="36"/>
      <c r="IW8" s="34"/>
      <c r="IX8" s="34"/>
      <c r="IY8" s="34"/>
      <c r="IZ8" s="34"/>
      <c r="JA8" s="34"/>
      <c r="JB8" s="34"/>
    </row>
    <row r="9" spans="1:262" ht="13.5" customHeight="1" x14ac:dyDescent="0.2">
      <c r="A9" s="19" t="s">
        <v>6</v>
      </c>
      <c r="B9" s="19"/>
      <c r="C9" s="7" t="s">
        <v>1820</v>
      </c>
      <c r="D9" s="21"/>
      <c r="E9" s="21"/>
      <c r="F9" s="34"/>
      <c r="G9" s="21"/>
      <c r="H9" s="21"/>
      <c r="I9" s="21"/>
      <c r="J9" s="21"/>
      <c r="K9" s="22"/>
      <c r="L9" s="21"/>
      <c r="M9" s="21"/>
      <c r="N9" s="21"/>
      <c r="O9" s="21"/>
      <c r="P9" s="23"/>
      <c r="Q9" s="21"/>
      <c r="R9" s="21"/>
      <c r="S9" s="21"/>
      <c r="T9" s="21"/>
      <c r="U9" s="21"/>
      <c r="V9" s="21"/>
      <c r="W9" s="40" t="s">
        <v>2202</v>
      </c>
      <c r="X9" s="21"/>
      <c r="Y9" s="21"/>
      <c r="Z9" s="34"/>
      <c r="AA9" s="21"/>
      <c r="AB9" s="21"/>
      <c r="AC9" s="34"/>
      <c r="AD9" s="21"/>
      <c r="AE9" s="22"/>
      <c r="AF9" s="21"/>
      <c r="AG9" s="21"/>
      <c r="AH9" s="21"/>
      <c r="AI9" s="21"/>
      <c r="AJ9" s="23"/>
      <c r="AK9" s="21"/>
      <c r="AL9" s="21"/>
      <c r="AM9" s="21"/>
      <c r="AN9" s="21"/>
      <c r="AO9" s="21"/>
      <c r="AP9" s="21"/>
      <c r="AQ9" s="7" t="s">
        <v>2203</v>
      </c>
      <c r="AR9" s="21"/>
      <c r="AS9" s="21"/>
      <c r="AT9" s="34"/>
      <c r="AU9" s="21"/>
      <c r="AV9" s="21"/>
      <c r="AW9" s="34"/>
      <c r="AX9" s="21"/>
      <c r="AY9" s="22"/>
      <c r="AZ9" s="21"/>
      <c r="BA9" s="21"/>
      <c r="BB9" s="21"/>
      <c r="BC9" s="21"/>
      <c r="BD9" s="23"/>
      <c r="BE9" s="21"/>
      <c r="BF9" s="21"/>
      <c r="BG9" s="21"/>
      <c r="BH9" s="21"/>
      <c r="BI9" s="21"/>
      <c r="BJ9" s="21"/>
      <c r="BK9" s="40" t="s">
        <v>2204</v>
      </c>
      <c r="BL9" s="21"/>
      <c r="BM9" s="21"/>
      <c r="BN9" s="21"/>
      <c r="BO9" s="21"/>
      <c r="BP9" s="21"/>
      <c r="BQ9" s="21"/>
      <c r="BR9" s="21"/>
      <c r="BS9" s="22"/>
      <c r="BT9" s="21"/>
      <c r="BU9" s="21"/>
      <c r="BV9" s="21"/>
      <c r="BW9" s="21"/>
      <c r="BX9" s="23"/>
      <c r="BY9" s="21"/>
      <c r="BZ9" s="21"/>
      <c r="CA9" s="21"/>
      <c r="CB9" s="21"/>
      <c r="CC9" s="21"/>
      <c r="CD9" s="21"/>
      <c r="CE9" s="7" t="s">
        <v>2205</v>
      </c>
      <c r="CF9" s="21"/>
      <c r="CG9" s="21"/>
      <c r="CH9" s="21"/>
      <c r="CI9" s="21"/>
      <c r="CJ9" s="21"/>
      <c r="CK9" s="21"/>
      <c r="CL9" s="21"/>
      <c r="CM9" s="22"/>
      <c r="CN9" s="21"/>
      <c r="CO9" s="21"/>
      <c r="CP9" s="21"/>
      <c r="CQ9" s="21"/>
      <c r="CR9" s="23"/>
      <c r="CS9" s="21"/>
      <c r="CT9" s="21"/>
      <c r="CU9" s="21"/>
      <c r="CV9" s="21"/>
      <c r="CW9" s="21"/>
      <c r="CX9" s="21"/>
      <c r="CY9" s="7"/>
      <c r="CZ9" s="21"/>
      <c r="DA9" s="21"/>
      <c r="DB9" s="21"/>
      <c r="DC9" s="21"/>
      <c r="DD9" s="21"/>
      <c r="DE9" s="21"/>
      <c r="DF9" s="21"/>
      <c r="DG9" s="22"/>
      <c r="DH9" s="21"/>
      <c r="DI9" s="21"/>
      <c r="DJ9" s="21"/>
      <c r="DK9" s="21"/>
      <c r="DL9" s="23"/>
      <c r="DM9" s="21"/>
      <c r="DN9" s="21"/>
      <c r="DO9" s="21"/>
      <c r="DP9" s="21"/>
      <c r="DQ9" s="21"/>
      <c r="DR9" s="21"/>
      <c r="DS9" s="7"/>
      <c r="DT9" s="21"/>
      <c r="DU9" s="21"/>
      <c r="DV9" s="21"/>
      <c r="DW9" s="21"/>
      <c r="DX9" s="21"/>
      <c r="DY9" s="21"/>
      <c r="DZ9" s="21"/>
      <c r="EA9" s="22"/>
      <c r="EB9" s="21"/>
      <c r="EC9" s="21"/>
      <c r="ED9" s="21"/>
      <c r="EE9" s="21"/>
      <c r="EF9" s="23"/>
      <c r="EG9" s="21"/>
      <c r="EH9" s="21"/>
      <c r="EI9" s="21"/>
      <c r="EJ9" s="21"/>
      <c r="EK9" s="21"/>
      <c r="EL9" s="21"/>
      <c r="EM9" s="7"/>
      <c r="EN9" s="21"/>
      <c r="EO9" s="21"/>
      <c r="EP9" s="21"/>
      <c r="EQ9" s="21"/>
      <c r="ER9" s="21"/>
      <c r="ES9" s="21"/>
      <c r="ET9" s="21"/>
      <c r="EU9" s="22"/>
      <c r="EV9" s="21"/>
      <c r="EW9" s="21"/>
      <c r="EX9" s="21"/>
      <c r="EY9" s="21"/>
      <c r="EZ9" s="23"/>
      <c r="FA9" s="21"/>
      <c r="FB9" s="21"/>
      <c r="FC9" s="21"/>
      <c r="FD9" s="21"/>
      <c r="FE9" s="21"/>
      <c r="FF9" s="21"/>
      <c r="FG9" s="7"/>
      <c r="FH9" s="21"/>
      <c r="FI9" s="21"/>
      <c r="FJ9" s="21"/>
      <c r="FK9" s="21"/>
      <c r="FL9" s="21"/>
      <c r="FM9" s="21"/>
      <c r="FN9" s="21"/>
      <c r="FO9" s="22"/>
      <c r="FP9" s="21"/>
      <c r="FQ9" s="21"/>
      <c r="FR9" s="21"/>
      <c r="FS9" s="21"/>
      <c r="FT9" s="23"/>
      <c r="FU9" s="21"/>
      <c r="FV9" s="21"/>
      <c r="FW9" s="21"/>
      <c r="FX9" s="21"/>
      <c r="FY9" s="21"/>
      <c r="FZ9" s="21"/>
      <c r="GA9" s="7"/>
      <c r="GB9" s="21"/>
      <c r="GC9" s="21"/>
      <c r="GD9" s="21"/>
      <c r="GE9" s="21"/>
      <c r="GF9" s="21"/>
      <c r="GG9" s="21"/>
      <c r="GH9" s="21"/>
      <c r="GI9" s="22"/>
      <c r="GJ9" s="21"/>
      <c r="GK9" s="21"/>
      <c r="GL9" s="21"/>
      <c r="GM9" s="21"/>
      <c r="GN9" s="23"/>
      <c r="GO9" s="21"/>
      <c r="GP9" s="21"/>
      <c r="GQ9" s="21"/>
      <c r="GR9" s="21"/>
      <c r="GS9" s="21"/>
      <c r="GT9" s="21"/>
      <c r="GU9" s="7"/>
      <c r="GV9" s="21"/>
      <c r="GW9" s="21"/>
      <c r="GX9" s="21"/>
      <c r="GY9" s="21"/>
      <c r="GZ9" s="21"/>
      <c r="HA9" s="21"/>
      <c r="HB9" s="21"/>
      <c r="HC9" s="22"/>
      <c r="HD9" s="21"/>
      <c r="HE9" s="21"/>
      <c r="HF9" s="21"/>
      <c r="HG9" s="21"/>
      <c r="HH9" s="23"/>
      <c r="HI9" s="21"/>
      <c r="HJ9" s="21"/>
      <c r="HK9" s="21"/>
      <c r="HL9" s="21"/>
      <c r="HM9" s="21"/>
      <c r="HN9" s="21"/>
      <c r="HO9" s="7"/>
      <c r="HP9" s="21"/>
      <c r="HQ9" s="21"/>
      <c r="HR9" s="21"/>
      <c r="HS9" s="21"/>
      <c r="HT9" s="21"/>
      <c r="HU9" s="21"/>
      <c r="HV9" s="21"/>
      <c r="HW9" s="22"/>
      <c r="HX9" s="21"/>
      <c r="HY9" s="21"/>
      <c r="HZ9" s="21"/>
      <c r="IA9" s="21"/>
      <c r="IB9" s="23"/>
      <c r="IC9" s="21"/>
      <c r="ID9" s="21"/>
      <c r="IE9" s="21"/>
      <c r="IF9" s="21"/>
      <c r="IG9" s="21"/>
      <c r="IH9" s="21"/>
      <c r="II9" s="7"/>
      <c r="IJ9" s="21"/>
      <c r="IK9" s="21"/>
      <c r="IL9" s="21"/>
      <c r="IM9" s="21"/>
      <c r="IN9" s="21"/>
      <c r="IO9" s="21"/>
      <c r="IP9" s="21"/>
      <c r="IQ9" s="22"/>
      <c r="IR9" s="21"/>
      <c r="IS9" s="21"/>
      <c r="IT9" s="21"/>
      <c r="IU9" s="21"/>
      <c r="IV9" s="23"/>
      <c r="IW9" s="21"/>
      <c r="IX9" s="21"/>
      <c r="IY9" s="21"/>
      <c r="IZ9" s="21"/>
      <c r="JA9" s="21"/>
      <c r="JB9" s="21"/>
    </row>
    <row r="10" spans="1:262" ht="31.5" customHeight="1" x14ac:dyDescent="0.2">
      <c r="A10" s="41" t="s">
        <v>125</v>
      </c>
      <c r="B10" s="41" t="s">
        <v>33</v>
      </c>
      <c r="C10" s="42" t="s">
        <v>31</v>
      </c>
      <c r="D10" s="41" t="s">
        <v>30</v>
      </c>
      <c r="E10" s="41" t="s">
        <v>25</v>
      </c>
      <c r="F10" s="41" t="s">
        <v>26</v>
      </c>
      <c r="G10" s="41" t="s">
        <v>27</v>
      </c>
      <c r="H10" s="41" t="s">
        <v>28</v>
      </c>
      <c r="I10" s="41" t="s">
        <v>29</v>
      </c>
      <c r="J10" s="41" t="s">
        <v>27</v>
      </c>
      <c r="K10" s="43" t="s">
        <v>101</v>
      </c>
      <c r="L10" s="44" t="s">
        <v>57</v>
      </c>
      <c r="M10" s="44" t="s">
        <v>102</v>
      </c>
      <c r="N10" s="44" t="s">
        <v>103</v>
      </c>
      <c r="O10" s="44" t="s">
        <v>104</v>
      </c>
      <c r="P10" s="45" t="s">
        <v>105</v>
      </c>
      <c r="Q10" s="46" t="s">
        <v>106</v>
      </c>
      <c r="R10" s="46" t="s">
        <v>58</v>
      </c>
      <c r="S10" s="46" t="s">
        <v>107</v>
      </c>
      <c r="T10" s="46" t="s">
        <v>108</v>
      </c>
      <c r="U10" s="46" t="s">
        <v>109</v>
      </c>
      <c r="V10" s="46" t="s">
        <v>129</v>
      </c>
      <c r="W10" s="42" t="s">
        <v>31</v>
      </c>
      <c r="X10" s="41" t="s">
        <v>30</v>
      </c>
      <c r="Y10" s="41" t="s">
        <v>25</v>
      </c>
      <c r="Z10" s="41" t="s">
        <v>26</v>
      </c>
      <c r="AA10" s="41" t="s">
        <v>27</v>
      </c>
      <c r="AB10" s="41" t="s">
        <v>28</v>
      </c>
      <c r="AC10" s="41" t="s">
        <v>29</v>
      </c>
      <c r="AD10" s="41" t="s">
        <v>27</v>
      </c>
      <c r="AE10" s="43" t="s">
        <v>101</v>
      </c>
      <c r="AF10" s="44" t="s">
        <v>57</v>
      </c>
      <c r="AG10" s="44" t="s">
        <v>102</v>
      </c>
      <c r="AH10" s="44" t="s">
        <v>103</v>
      </c>
      <c r="AI10" s="44" t="s">
        <v>104</v>
      </c>
      <c r="AJ10" s="45" t="s">
        <v>105</v>
      </c>
      <c r="AK10" s="46" t="s">
        <v>106</v>
      </c>
      <c r="AL10" s="46" t="s">
        <v>58</v>
      </c>
      <c r="AM10" s="46" t="s">
        <v>107</v>
      </c>
      <c r="AN10" s="46" t="s">
        <v>108</v>
      </c>
      <c r="AO10" s="46" t="s">
        <v>109</v>
      </c>
      <c r="AP10" s="46" t="s">
        <v>129</v>
      </c>
      <c r="AQ10" s="42" t="s">
        <v>31</v>
      </c>
      <c r="AR10" s="41" t="s">
        <v>30</v>
      </c>
      <c r="AS10" s="41" t="s">
        <v>25</v>
      </c>
      <c r="AT10" s="41" t="s">
        <v>26</v>
      </c>
      <c r="AU10" s="41" t="s">
        <v>27</v>
      </c>
      <c r="AV10" s="41" t="s">
        <v>28</v>
      </c>
      <c r="AW10" s="41" t="s">
        <v>29</v>
      </c>
      <c r="AX10" s="41" t="s">
        <v>27</v>
      </c>
      <c r="AY10" s="43" t="s">
        <v>101</v>
      </c>
      <c r="AZ10" s="44" t="s">
        <v>57</v>
      </c>
      <c r="BA10" s="44" t="s">
        <v>102</v>
      </c>
      <c r="BB10" s="44" t="s">
        <v>103</v>
      </c>
      <c r="BC10" s="44" t="s">
        <v>104</v>
      </c>
      <c r="BD10" s="45" t="s">
        <v>105</v>
      </c>
      <c r="BE10" s="46" t="s">
        <v>106</v>
      </c>
      <c r="BF10" s="46" t="s">
        <v>58</v>
      </c>
      <c r="BG10" s="46" t="s">
        <v>107</v>
      </c>
      <c r="BH10" s="46" t="s">
        <v>108</v>
      </c>
      <c r="BI10" s="46" t="s">
        <v>109</v>
      </c>
      <c r="BJ10" s="46" t="s">
        <v>129</v>
      </c>
      <c r="BK10" s="42" t="s">
        <v>31</v>
      </c>
      <c r="BL10" s="41" t="s">
        <v>30</v>
      </c>
      <c r="BM10" s="41" t="s">
        <v>25</v>
      </c>
      <c r="BN10" s="41" t="s">
        <v>26</v>
      </c>
      <c r="BO10" s="41" t="s">
        <v>27</v>
      </c>
      <c r="BP10" s="41" t="s">
        <v>28</v>
      </c>
      <c r="BQ10" s="41" t="s">
        <v>29</v>
      </c>
      <c r="BR10" s="41" t="s">
        <v>27</v>
      </c>
      <c r="BS10" s="43" t="s">
        <v>101</v>
      </c>
      <c r="BT10" s="44" t="s">
        <v>57</v>
      </c>
      <c r="BU10" s="44" t="s">
        <v>102</v>
      </c>
      <c r="BV10" s="44" t="s">
        <v>103</v>
      </c>
      <c r="BW10" s="44" t="s">
        <v>104</v>
      </c>
      <c r="BX10" s="45" t="s">
        <v>105</v>
      </c>
      <c r="BY10" s="46" t="s">
        <v>106</v>
      </c>
      <c r="BZ10" s="46" t="s">
        <v>58</v>
      </c>
      <c r="CA10" s="46" t="s">
        <v>107</v>
      </c>
      <c r="CB10" s="46" t="s">
        <v>108</v>
      </c>
      <c r="CC10" s="46" t="s">
        <v>109</v>
      </c>
      <c r="CD10" s="46" t="s">
        <v>129</v>
      </c>
      <c r="CE10" s="42" t="s">
        <v>31</v>
      </c>
      <c r="CF10" s="41" t="s">
        <v>30</v>
      </c>
      <c r="CG10" s="41" t="s">
        <v>25</v>
      </c>
      <c r="CH10" s="41" t="s">
        <v>26</v>
      </c>
      <c r="CI10" s="41" t="s">
        <v>27</v>
      </c>
      <c r="CJ10" s="41" t="s">
        <v>28</v>
      </c>
      <c r="CK10" s="41" t="s">
        <v>29</v>
      </c>
      <c r="CL10" s="41" t="s">
        <v>27</v>
      </c>
      <c r="CM10" s="43" t="s">
        <v>101</v>
      </c>
      <c r="CN10" s="44" t="s">
        <v>57</v>
      </c>
      <c r="CO10" s="44" t="s">
        <v>102</v>
      </c>
      <c r="CP10" s="44" t="s">
        <v>103</v>
      </c>
      <c r="CQ10" s="44" t="s">
        <v>104</v>
      </c>
      <c r="CR10" s="45" t="s">
        <v>105</v>
      </c>
      <c r="CS10" s="46" t="s">
        <v>106</v>
      </c>
      <c r="CT10" s="46" t="s">
        <v>58</v>
      </c>
      <c r="CU10" s="46" t="s">
        <v>107</v>
      </c>
      <c r="CV10" s="46" t="s">
        <v>108</v>
      </c>
      <c r="CW10" s="46" t="s">
        <v>109</v>
      </c>
      <c r="CX10" s="46" t="s">
        <v>129</v>
      </c>
      <c r="CY10" s="42" t="s">
        <v>31</v>
      </c>
      <c r="CZ10" s="41" t="s">
        <v>30</v>
      </c>
      <c r="DA10" s="41" t="s">
        <v>25</v>
      </c>
      <c r="DB10" s="41" t="s">
        <v>26</v>
      </c>
      <c r="DC10" s="41" t="s">
        <v>27</v>
      </c>
      <c r="DD10" s="41" t="s">
        <v>28</v>
      </c>
      <c r="DE10" s="41" t="s">
        <v>29</v>
      </c>
      <c r="DF10" s="41" t="s">
        <v>27</v>
      </c>
      <c r="DG10" s="43" t="s">
        <v>101</v>
      </c>
      <c r="DH10" s="44" t="s">
        <v>57</v>
      </c>
      <c r="DI10" s="44" t="s">
        <v>102</v>
      </c>
      <c r="DJ10" s="44" t="s">
        <v>103</v>
      </c>
      <c r="DK10" s="44" t="s">
        <v>104</v>
      </c>
      <c r="DL10" s="45" t="s">
        <v>105</v>
      </c>
      <c r="DM10" s="46" t="s">
        <v>106</v>
      </c>
      <c r="DN10" s="46" t="s">
        <v>58</v>
      </c>
      <c r="DO10" s="46" t="s">
        <v>107</v>
      </c>
      <c r="DP10" s="46" t="s">
        <v>108</v>
      </c>
      <c r="DQ10" s="46" t="s">
        <v>109</v>
      </c>
      <c r="DR10" s="46" t="s">
        <v>129</v>
      </c>
      <c r="DS10" s="42" t="s">
        <v>31</v>
      </c>
      <c r="DT10" s="41" t="s">
        <v>30</v>
      </c>
      <c r="DU10" s="41" t="s">
        <v>25</v>
      </c>
      <c r="DV10" s="41" t="s">
        <v>26</v>
      </c>
      <c r="DW10" s="41" t="s">
        <v>27</v>
      </c>
      <c r="DX10" s="41" t="s">
        <v>28</v>
      </c>
      <c r="DY10" s="41" t="s">
        <v>29</v>
      </c>
      <c r="DZ10" s="41" t="s">
        <v>27</v>
      </c>
      <c r="EA10" s="43" t="s">
        <v>101</v>
      </c>
      <c r="EB10" s="44" t="s">
        <v>57</v>
      </c>
      <c r="EC10" s="44" t="s">
        <v>102</v>
      </c>
      <c r="ED10" s="44" t="s">
        <v>103</v>
      </c>
      <c r="EE10" s="44" t="s">
        <v>104</v>
      </c>
      <c r="EF10" s="45" t="s">
        <v>105</v>
      </c>
      <c r="EG10" s="46" t="s">
        <v>106</v>
      </c>
      <c r="EH10" s="46" t="s">
        <v>58</v>
      </c>
      <c r="EI10" s="46" t="s">
        <v>107</v>
      </c>
      <c r="EJ10" s="46" t="s">
        <v>108</v>
      </c>
      <c r="EK10" s="46" t="s">
        <v>109</v>
      </c>
      <c r="EL10" s="46" t="s">
        <v>129</v>
      </c>
      <c r="EM10" s="42" t="s">
        <v>31</v>
      </c>
      <c r="EN10" s="41" t="s">
        <v>30</v>
      </c>
      <c r="EO10" s="41" t="s">
        <v>25</v>
      </c>
      <c r="EP10" s="41" t="s">
        <v>26</v>
      </c>
      <c r="EQ10" s="41" t="s">
        <v>27</v>
      </c>
      <c r="ER10" s="41" t="s">
        <v>28</v>
      </c>
      <c r="ES10" s="41" t="s">
        <v>29</v>
      </c>
      <c r="ET10" s="41" t="s">
        <v>27</v>
      </c>
      <c r="EU10" s="43" t="s">
        <v>101</v>
      </c>
      <c r="EV10" s="44" t="s">
        <v>57</v>
      </c>
      <c r="EW10" s="44" t="s">
        <v>102</v>
      </c>
      <c r="EX10" s="44" t="s">
        <v>103</v>
      </c>
      <c r="EY10" s="44" t="s">
        <v>104</v>
      </c>
      <c r="EZ10" s="45" t="s">
        <v>105</v>
      </c>
      <c r="FA10" s="46" t="s">
        <v>106</v>
      </c>
      <c r="FB10" s="46" t="s">
        <v>58</v>
      </c>
      <c r="FC10" s="46" t="s">
        <v>107</v>
      </c>
      <c r="FD10" s="46" t="s">
        <v>108</v>
      </c>
      <c r="FE10" s="46" t="s">
        <v>109</v>
      </c>
      <c r="FF10" s="46" t="s">
        <v>129</v>
      </c>
      <c r="FG10" s="42" t="s">
        <v>31</v>
      </c>
      <c r="FH10" s="41" t="s">
        <v>30</v>
      </c>
      <c r="FI10" s="41" t="s">
        <v>25</v>
      </c>
      <c r="FJ10" s="41" t="s">
        <v>26</v>
      </c>
      <c r="FK10" s="41" t="s">
        <v>27</v>
      </c>
      <c r="FL10" s="41" t="s">
        <v>28</v>
      </c>
      <c r="FM10" s="41" t="s">
        <v>29</v>
      </c>
      <c r="FN10" s="41" t="s">
        <v>27</v>
      </c>
      <c r="FO10" s="43" t="s">
        <v>101</v>
      </c>
      <c r="FP10" s="44" t="s">
        <v>57</v>
      </c>
      <c r="FQ10" s="44" t="s">
        <v>102</v>
      </c>
      <c r="FR10" s="44" t="s">
        <v>103</v>
      </c>
      <c r="FS10" s="44" t="s">
        <v>104</v>
      </c>
      <c r="FT10" s="45" t="s">
        <v>105</v>
      </c>
      <c r="FU10" s="46" t="s">
        <v>106</v>
      </c>
      <c r="FV10" s="46" t="s">
        <v>58</v>
      </c>
      <c r="FW10" s="46" t="s">
        <v>107</v>
      </c>
      <c r="FX10" s="46" t="s">
        <v>108</v>
      </c>
      <c r="FY10" s="46" t="s">
        <v>109</v>
      </c>
      <c r="FZ10" s="46" t="s">
        <v>129</v>
      </c>
      <c r="GA10" s="42" t="s">
        <v>31</v>
      </c>
      <c r="GB10" s="41" t="s">
        <v>30</v>
      </c>
      <c r="GC10" s="41" t="s">
        <v>25</v>
      </c>
      <c r="GD10" s="41" t="s">
        <v>26</v>
      </c>
      <c r="GE10" s="41" t="s">
        <v>27</v>
      </c>
      <c r="GF10" s="41" t="s">
        <v>28</v>
      </c>
      <c r="GG10" s="41" t="s">
        <v>29</v>
      </c>
      <c r="GH10" s="41" t="s">
        <v>27</v>
      </c>
      <c r="GI10" s="43" t="s">
        <v>101</v>
      </c>
      <c r="GJ10" s="44" t="s">
        <v>57</v>
      </c>
      <c r="GK10" s="44" t="s">
        <v>102</v>
      </c>
      <c r="GL10" s="44" t="s">
        <v>103</v>
      </c>
      <c r="GM10" s="44" t="s">
        <v>104</v>
      </c>
      <c r="GN10" s="45" t="s">
        <v>105</v>
      </c>
      <c r="GO10" s="46" t="s">
        <v>106</v>
      </c>
      <c r="GP10" s="46" t="s">
        <v>58</v>
      </c>
      <c r="GQ10" s="46" t="s">
        <v>107</v>
      </c>
      <c r="GR10" s="46" t="s">
        <v>108</v>
      </c>
      <c r="GS10" s="46" t="s">
        <v>109</v>
      </c>
      <c r="GT10" s="46" t="s">
        <v>129</v>
      </c>
      <c r="GU10" s="42" t="s">
        <v>31</v>
      </c>
      <c r="GV10" s="41" t="s">
        <v>30</v>
      </c>
      <c r="GW10" s="41" t="s">
        <v>25</v>
      </c>
      <c r="GX10" s="41" t="s">
        <v>26</v>
      </c>
      <c r="GY10" s="41" t="s">
        <v>27</v>
      </c>
      <c r="GZ10" s="41" t="s">
        <v>28</v>
      </c>
      <c r="HA10" s="41" t="s">
        <v>29</v>
      </c>
      <c r="HB10" s="41" t="s">
        <v>27</v>
      </c>
      <c r="HC10" s="43" t="s">
        <v>101</v>
      </c>
      <c r="HD10" s="44" t="s">
        <v>57</v>
      </c>
      <c r="HE10" s="44" t="s">
        <v>102</v>
      </c>
      <c r="HF10" s="44" t="s">
        <v>103</v>
      </c>
      <c r="HG10" s="44" t="s">
        <v>104</v>
      </c>
      <c r="HH10" s="45" t="s">
        <v>105</v>
      </c>
      <c r="HI10" s="46" t="s">
        <v>106</v>
      </c>
      <c r="HJ10" s="46" t="s">
        <v>58</v>
      </c>
      <c r="HK10" s="46" t="s">
        <v>107</v>
      </c>
      <c r="HL10" s="46" t="s">
        <v>108</v>
      </c>
      <c r="HM10" s="46" t="s">
        <v>109</v>
      </c>
      <c r="HN10" s="46" t="s">
        <v>129</v>
      </c>
      <c r="HO10" s="42" t="s">
        <v>31</v>
      </c>
      <c r="HP10" s="41" t="s">
        <v>30</v>
      </c>
      <c r="HQ10" s="41" t="s">
        <v>25</v>
      </c>
      <c r="HR10" s="41" t="s">
        <v>26</v>
      </c>
      <c r="HS10" s="41" t="s">
        <v>27</v>
      </c>
      <c r="HT10" s="41" t="s">
        <v>28</v>
      </c>
      <c r="HU10" s="41" t="s">
        <v>29</v>
      </c>
      <c r="HV10" s="41" t="s">
        <v>27</v>
      </c>
      <c r="HW10" s="43" t="s">
        <v>101</v>
      </c>
      <c r="HX10" s="44" t="s">
        <v>57</v>
      </c>
      <c r="HY10" s="44" t="s">
        <v>102</v>
      </c>
      <c r="HZ10" s="44" t="s">
        <v>103</v>
      </c>
      <c r="IA10" s="44" t="s">
        <v>104</v>
      </c>
      <c r="IB10" s="45" t="s">
        <v>105</v>
      </c>
      <c r="IC10" s="46" t="s">
        <v>106</v>
      </c>
      <c r="ID10" s="46" t="s">
        <v>58</v>
      </c>
      <c r="IE10" s="46" t="s">
        <v>107</v>
      </c>
      <c r="IF10" s="46" t="s">
        <v>108</v>
      </c>
      <c r="IG10" s="46" t="s">
        <v>109</v>
      </c>
      <c r="IH10" s="46" t="s">
        <v>129</v>
      </c>
      <c r="II10" s="42" t="s">
        <v>31</v>
      </c>
      <c r="IJ10" s="41" t="s">
        <v>30</v>
      </c>
      <c r="IK10" s="41" t="s">
        <v>25</v>
      </c>
      <c r="IL10" s="41" t="s">
        <v>26</v>
      </c>
      <c r="IM10" s="41" t="s">
        <v>27</v>
      </c>
      <c r="IN10" s="41" t="s">
        <v>28</v>
      </c>
      <c r="IO10" s="41" t="s">
        <v>29</v>
      </c>
      <c r="IP10" s="41" t="s">
        <v>27</v>
      </c>
      <c r="IQ10" s="43" t="s">
        <v>101</v>
      </c>
      <c r="IR10" s="44" t="s">
        <v>57</v>
      </c>
      <c r="IS10" s="44" t="s">
        <v>102</v>
      </c>
      <c r="IT10" s="44" t="s">
        <v>103</v>
      </c>
      <c r="IU10" s="44" t="s">
        <v>104</v>
      </c>
      <c r="IV10" s="45" t="s">
        <v>105</v>
      </c>
      <c r="IW10" s="46" t="s">
        <v>106</v>
      </c>
      <c r="IX10" s="46" t="s">
        <v>58</v>
      </c>
      <c r="IY10" s="46" t="s">
        <v>107</v>
      </c>
      <c r="IZ10" s="46" t="s">
        <v>108</v>
      </c>
      <c r="JA10" s="46" t="s">
        <v>109</v>
      </c>
      <c r="JB10" s="46" t="s">
        <v>129</v>
      </c>
    </row>
    <row r="11" spans="1:262" s="4" customFormat="1" ht="13.5" customHeight="1" x14ac:dyDescent="0.2">
      <c r="A11" s="47" t="s">
        <v>1328</v>
      </c>
      <c r="B11" s="2" t="str">
        <f>VLOOKUP(A11,info_parties!A$1:R$206,5,FALSE)</f>
        <v>Christian Democratic Party (Democrazia Cristiana, DC)</v>
      </c>
      <c r="C11" s="7" t="s">
        <v>532</v>
      </c>
      <c r="E11" s="30">
        <v>11451053</v>
      </c>
      <c r="F11" s="48">
        <v>0.32901243256691404</v>
      </c>
      <c r="G11" s="49"/>
      <c r="H11" s="2">
        <v>26</v>
      </c>
      <c r="I11" s="48">
        <v>0.32098765432098764</v>
      </c>
      <c r="J11" s="49"/>
      <c r="K11" s="3">
        <v>11401009</v>
      </c>
      <c r="L11" s="49">
        <v>0.32949683638779731</v>
      </c>
      <c r="M11" s="49">
        <v>0</v>
      </c>
      <c r="N11" s="49">
        <v>0</v>
      </c>
      <c r="O11" s="49">
        <v>0</v>
      </c>
      <c r="P11" s="49">
        <v>0</v>
      </c>
      <c r="Q11" s="30">
        <v>50044</v>
      </c>
      <c r="R11" s="49">
        <v>0.24646510413845071</v>
      </c>
      <c r="S11" s="49">
        <v>0</v>
      </c>
      <c r="T11" s="4">
        <v>0</v>
      </c>
      <c r="U11" s="49">
        <v>0</v>
      </c>
      <c r="V11" s="49">
        <v>0</v>
      </c>
      <c r="Z11" s="49" t="str">
        <f t="shared" ref="Z11:Z42" si="0">IF(Y11="","",Y11/SUM(Y$11:Y$101))</f>
        <v/>
      </c>
      <c r="AC11" s="49" t="str">
        <f t="shared" ref="AC11:AC42" si="1">IF(AB11="","",AB11/SUM(AB$11:AB$101))</f>
        <v/>
      </c>
      <c r="AF11" s="49" t="str">
        <f t="shared" ref="AF11:AF42" si="2">IF(AE11="","",AE11/SUM(AE$11:AE$101))</f>
        <v/>
      </c>
      <c r="AL11" s="49" t="str">
        <f t="shared" ref="AL11:AL42" si="3">IF(AK11="","",AK11/SUM(AK$11:AK$101))</f>
        <v/>
      </c>
      <c r="AQ11" s="7"/>
      <c r="AS11" s="11"/>
      <c r="AT11" s="49" t="str">
        <f t="shared" ref="AT11:AT42" si="4">IF(AS11="","",AS11/SUM(AS$11:AS$101))</f>
        <v/>
      </c>
      <c r="AU11" s="48"/>
      <c r="AV11" s="81"/>
      <c r="AW11" s="49" t="str">
        <f t="shared" ref="AW11:AW42" si="5">IF(AV11="","",AV11/SUM(AV$11:AV$101))</f>
        <v/>
      </c>
      <c r="AX11" s="48"/>
      <c r="AY11" s="30"/>
      <c r="AZ11" s="49" t="str">
        <f t="shared" ref="AZ11:AZ42" si="6">IF(AY11="","",AY11/SUM(AY$11:AY$101))</f>
        <v/>
      </c>
      <c r="BA11" s="49"/>
      <c r="BB11" s="49"/>
      <c r="BC11" s="49"/>
      <c r="BD11" s="49"/>
      <c r="BE11" s="30"/>
      <c r="BF11" s="49" t="str">
        <f t="shared" ref="BF11:BF36" si="7">IF(BE11="","",BE11/SUM(BE$11:BE$101))</f>
        <v/>
      </c>
      <c r="BG11" s="49"/>
      <c r="BI11" s="49"/>
      <c r="BJ11" s="49"/>
      <c r="BK11" s="7"/>
      <c r="BM11" s="30"/>
      <c r="BN11" s="49" t="str">
        <f t="shared" ref="BN11:BN20" si="8">IF(BM11="","",BM11/SUM(BM$11:BM$101))</f>
        <v/>
      </c>
      <c r="BO11" s="48"/>
      <c r="BP11" s="2"/>
      <c r="BQ11" s="49" t="str">
        <f t="shared" ref="BQ11:BQ16" si="9">IF(BP11="","",BP11/SUM(BP$11:BP$101))</f>
        <v/>
      </c>
      <c r="BR11" s="48"/>
      <c r="BS11" s="30"/>
      <c r="BT11" s="49" t="str">
        <f t="shared" ref="BT11:BT20" si="10">IF(BS11="","",BS11/SUM(BS$11:BS$101))</f>
        <v/>
      </c>
      <c r="BU11" s="49"/>
      <c r="BV11" s="159"/>
      <c r="BW11" s="49"/>
      <c r="BX11" s="49"/>
      <c r="BY11" s="30"/>
      <c r="BZ11" s="49" t="str">
        <f t="shared" ref="BZ11:BZ22" si="11">IF(BY11="","",BY11/SUM(BY$11:BY$101))</f>
        <v/>
      </c>
      <c r="CA11" s="49"/>
      <c r="CC11" s="49"/>
      <c r="CD11" s="49"/>
      <c r="CE11" s="30"/>
      <c r="CG11" s="30"/>
      <c r="CH11" s="49" t="str">
        <f t="shared" ref="CH11:CH42" si="12">IF(CG11="","",CG11/SUM(CG$11:CG$101))</f>
        <v/>
      </c>
      <c r="CI11" s="48"/>
      <c r="CJ11" s="2"/>
      <c r="CK11" s="49" t="str">
        <f t="shared" ref="CK11:CK42" si="13">IF(CJ11="","",CJ11/SUM(CJ$11:CJ$101))</f>
        <v/>
      </c>
      <c r="CL11" s="48"/>
      <c r="CM11" s="30"/>
      <c r="CN11" s="49" t="str">
        <f t="shared" ref="CN11:CN42" si="14">IF(CM11="","",CM11/SUM(CM$11:CM$101))</f>
        <v/>
      </c>
      <c r="CO11" s="49"/>
      <c r="CR11" s="50"/>
      <c r="CS11" s="30"/>
      <c r="CT11" s="49" t="str">
        <f t="shared" ref="CT11:CT42" si="15">IF(CS11="","",CS11/SUM(CS$11:CS$101))</f>
        <v/>
      </c>
      <c r="CU11" s="49"/>
      <c r="CW11" s="49"/>
      <c r="CX11" s="49"/>
      <c r="CY11" s="7"/>
      <c r="DA11" s="30"/>
      <c r="DB11" s="48"/>
      <c r="DC11" s="48"/>
      <c r="DD11" s="2"/>
      <c r="DE11" s="48"/>
      <c r="DF11" s="48"/>
      <c r="DG11" s="30"/>
      <c r="DH11" s="49"/>
      <c r="DI11" s="49"/>
      <c r="DL11" s="50"/>
      <c r="DM11" s="30"/>
      <c r="DN11" s="49"/>
      <c r="DO11" s="49"/>
      <c r="DQ11" s="49"/>
      <c r="DR11" s="49"/>
      <c r="DS11" s="7"/>
      <c r="DU11" s="30"/>
      <c r="DV11" s="48"/>
      <c r="DW11" s="48"/>
      <c r="DX11" s="2"/>
      <c r="DY11" s="48"/>
      <c r="DZ11" s="48"/>
      <c r="EA11" s="30"/>
      <c r="EC11" s="51"/>
      <c r="EF11" s="50"/>
      <c r="EG11" s="30"/>
      <c r="EH11" s="49"/>
      <c r="EI11" s="49"/>
      <c r="EK11" s="49"/>
      <c r="EL11" s="49"/>
      <c r="EM11" s="7"/>
      <c r="EO11" s="30"/>
      <c r="EP11" s="48"/>
      <c r="EQ11" s="48"/>
      <c r="ER11" s="2"/>
      <c r="ES11" s="48"/>
      <c r="ET11" s="48"/>
      <c r="EU11" s="30"/>
      <c r="EV11" s="49"/>
      <c r="EW11" s="49"/>
      <c r="EZ11" s="50"/>
      <c r="FA11" s="30"/>
      <c r="FB11" s="49"/>
      <c r="FC11" s="49"/>
      <c r="FE11" s="49"/>
      <c r="FF11" s="49"/>
      <c r="FG11" s="7"/>
      <c r="FI11" s="30"/>
      <c r="FJ11" s="48"/>
      <c r="FK11" s="48"/>
      <c r="FL11" s="2"/>
      <c r="FM11" s="48"/>
      <c r="FN11" s="48"/>
      <c r="FO11" s="30"/>
      <c r="FP11" s="49"/>
      <c r="FQ11" s="49"/>
      <c r="FT11" s="50"/>
      <c r="FU11" s="30"/>
      <c r="FV11" s="49"/>
      <c r="FW11" s="49"/>
      <c r="FY11" s="49"/>
      <c r="FZ11" s="49"/>
      <c r="GA11" s="7"/>
      <c r="GC11" s="2"/>
      <c r="GD11" s="48"/>
      <c r="GE11" s="2"/>
      <c r="GF11" s="2"/>
      <c r="GG11" s="48"/>
      <c r="GH11" s="2"/>
      <c r="GI11" s="52"/>
      <c r="GN11" s="50"/>
      <c r="GU11" s="7"/>
      <c r="GW11" s="2"/>
      <c r="GX11" s="48"/>
      <c r="GY11" s="2"/>
      <c r="GZ11" s="2"/>
      <c r="HA11" s="48"/>
      <c r="HB11" s="2"/>
      <c r="HC11" s="52"/>
      <c r="HH11" s="50"/>
      <c r="HO11" s="7"/>
      <c r="HQ11" s="2"/>
      <c r="HR11" s="48"/>
      <c r="HS11" s="2"/>
      <c r="HT11" s="2"/>
      <c r="HU11" s="48"/>
      <c r="HV11" s="2"/>
      <c r="HW11" s="52"/>
      <c r="IB11" s="50"/>
      <c r="II11" s="7"/>
      <c r="IK11" s="2"/>
      <c r="IL11" s="48"/>
      <c r="IM11" s="2"/>
      <c r="IN11" s="2"/>
      <c r="IO11" s="48"/>
      <c r="IP11" s="2"/>
      <c r="IQ11" s="52"/>
      <c r="IV11" s="50"/>
    </row>
    <row r="12" spans="1:262" s="4" customFormat="1" ht="13.5" customHeight="1" x14ac:dyDescent="0.2">
      <c r="A12" s="47" t="s">
        <v>1372</v>
      </c>
      <c r="B12" s="2" t="str">
        <f>VLOOKUP(A12,info_parties!A$1:R$206,5,FALSE)</f>
        <v>Popular Party of Italy (Partito Popolare Italiano, PPI)</v>
      </c>
      <c r="C12" s="7" t="s">
        <v>549</v>
      </c>
      <c r="E12" s="30"/>
      <c r="F12" s="48"/>
      <c r="G12" s="49"/>
      <c r="H12" s="2"/>
      <c r="I12" s="48"/>
      <c r="J12" s="49"/>
      <c r="K12" s="3"/>
      <c r="L12" s="49"/>
      <c r="M12" s="49"/>
      <c r="N12" s="49"/>
      <c r="O12" s="49"/>
      <c r="P12" s="49"/>
      <c r="Q12" s="30"/>
      <c r="R12" s="49"/>
      <c r="S12" s="49"/>
      <c r="U12" s="49"/>
      <c r="V12" s="49"/>
      <c r="Z12" s="49" t="str">
        <f t="shared" si="0"/>
        <v/>
      </c>
      <c r="AC12" s="49" t="str">
        <f t="shared" si="1"/>
        <v/>
      </c>
      <c r="AF12" s="49" t="str">
        <f t="shared" si="2"/>
        <v/>
      </c>
      <c r="AL12" s="49" t="str">
        <f t="shared" si="3"/>
        <v/>
      </c>
      <c r="AQ12" s="7" t="s">
        <v>1793</v>
      </c>
      <c r="AS12" s="30">
        <v>1319499</v>
      </c>
      <c r="AT12" s="49">
        <f t="shared" si="4"/>
        <v>4.2413894024329428E-2</v>
      </c>
      <c r="AU12" s="48"/>
      <c r="AV12" s="2">
        <v>4</v>
      </c>
      <c r="AW12" s="49">
        <f t="shared" si="5"/>
        <v>4.5977011494252873E-2</v>
      </c>
      <c r="AX12" s="48"/>
      <c r="AY12" s="30">
        <v>1313974</v>
      </c>
      <c r="AZ12" s="49">
        <f t="shared" si="6"/>
        <v>4.251243084515835E-2</v>
      </c>
      <c r="BA12" s="49">
        <v>0</v>
      </c>
      <c r="BB12" s="4">
        <v>0</v>
      </c>
      <c r="BC12" s="4">
        <v>0</v>
      </c>
      <c r="BD12" s="50">
        <v>0</v>
      </c>
      <c r="BE12" s="30">
        <v>2856</v>
      </c>
      <c r="BF12" s="49">
        <f t="shared" si="7"/>
        <v>1.8493696213843076E-2</v>
      </c>
      <c r="BG12" s="49">
        <v>0</v>
      </c>
      <c r="BH12" s="4">
        <v>0</v>
      </c>
      <c r="BI12" s="49">
        <v>0</v>
      </c>
      <c r="BJ12" s="49">
        <v>0</v>
      </c>
      <c r="BK12" s="7"/>
      <c r="BM12" s="30"/>
      <c r="BN12" s="49" t="str">
        <f t="shared" si="8"/>
        <v/>
      </c>
      <c r="BO12" s="48"/>
      <c r="BP12" s="2"/>
      <c r="BQ12" s="49" t="str">
        <f t="shared" si="9"/>
        <v/>
      </c>
      <c r="BR12" s="48"/>
      <c r="BS12" s="30"/>
      <c r="BT12" s="49" t="str">
        <f t="shared" si="10"/>
        <v/>
      </c>
      <c r="BU12" s="49"/>
      <c r="BV12" s="159"/>
      <c r="BW12" s="49"/>
      <c r="BX12" s="49"/>
      <c r="BY12" s="30"/>
      <c r="BZ12" s="49" t="str">
        <f t="shared" si="11"/>
        <v/>
      </c>
      <c r="CA12" s="49"/>
      <c r="CC12" s="49"/>
      <c r="CD12" s="49"/>
      <c r="CE12" s="30"/>
      <c r="CG12" s="30"/>
      <c r="CH12" s="49" t="str">
        <f t="shared" si="12"/>
        <v/>
      </c>
      <c r="CI12" s="48"/>
      <c r="CJ12" s="2"/>
      <c r="CK12" s="49" t="str">
        <f t="shared" si="13"/>
        <v/>
      </c>
      <c r="CL12" s="48"/>
      <c r="CM12" s="30"/>
      <c r="CN12" s="49" t="str">
        <f t="shared" si="14"/>
        <v/>
      </c>
      <c r="CO12" s="49"/>
      <c r="CR12" s="50"/>
      <c r="CS12" s="30"/>
      <c r="CT12" s="49" t="str">
        <f t="shared" si="15"/>
        <v/>
      </c>
      <c r="CU12" s="49"/>
      <c r="CW12" s="49"/>
      <c r="CX12" s="49"/>
      <c r="CY12" s="7"/>
      <c r="DA12" s="30"/>
      <c r="DB12" s="48"/>
      <c r="DC12" s="48"/>
      <c r="DD12" s="2"/>
      <c r="DE12" s="48"/>
      <c r="DF12" s="48"/>
      <c r="DG12" s="30"/>
      <c r="DH12" s="49"/>
      <c r="DI12" s="49"/>
      <c r="DL12" s="50"/>
      <c r="DM12" s="30"/>
      <c r="DN12" s="49"/>
      <c r="DO12" s="49"/>
      <c r="DQ12" s="49"/>
      <c r="DR12" s="49"/>
      <c r="DS12" s="7"/>
      <c r="DU12" s="30"/>
      <c r="DV12" s="48"/>
      <c r="DW12" s="48"/>
      <c r="DX12" s="2"/>
      <c r="DY12" s="48"/>
      <c r="DZ12" s="48"/>
      <c r="EA12" s="30"/>
      <c r="EC12" s="51"/>
      <c r="EF12" s="50"/>
      <c r="EG12" s="30"/>
      <c r="EH12" s="49"/>
      <c r="EI12" s="49"/>
      <c r="EK12" s="49"/>
      <c r="EL12" s="49"/>
      <c r="EM12" s="7"/>
      <c r="EO12" s="30"/>
      <c r="EP12" s="48"/>
      <c r="EQ12" s="48"/>
      <c r="ER12" s="2"/>
      <c r="ES12" s="48"/>
      <c r="ET12" s="48"/>
      <c r="EU12" s="30"/>
      <c r="EV12" s="49"/>
      <c r="EW12" s="49"/>
      <c r="EZ12" s="50"/>
      <c r="FA12" s="30"/>
      <c r="FB12" s="49"/>
      <c r="FC12" s="49"/>
      <c r="FE12" s="49"/>
      <c r="FF12" s="49"/>
      <c r="FG12" s="7"/>
      <c r="FI12" s="30"/>
      <c r="FJ12" s="48"/>
      <c r="FK12" s="48"/>
      <c r="FL12" s="2"/>
      <c r="FM12" s="48"/>
      <c r="FN12" s="48"/>
      <c r="FO12" s="30"/>
      <c r="FP12" s="49"/>
      <c r="FQ12" s="49"/>
      <c r="FT12" s="50"/>
      <c r="FU12" s="30"/>
      <c r="FV12" s="49"/>
      <c r="FW12" s="49"/>
      <c r="FY12" s="49"/>
      <c r="FZ12" s="49"/>
      <c r="GA12" s="7"/>
      <c r="GC12" s="2"/>
      <c r="GD12" s="48"/>
      <c r="GE12" s="2"/>
      <c r="GF12" s="2"/>
      <c r="GG12" s="48"/>
      <c r="GH12" s="2"/>
      <c r="GI12" s="52"/>
      <c r="GN12" s="50"/>
      <c r="GU12" s="7"/>
      <c r="GW12" s="2"/>
      <c r="GX12" s="48"/>
      <c r="GY12" s="2"/>
      <c r="GZ12" s="2"/>
      <c r="HA12" s="48"/>
      <c r="HB12" s="2"/>
      <c r="HC12" s="52"/>
      <c r="HH12" s="50"/>
      <c r="HO12" s="7"/>
      <c r="HQ12" s="2"/>
      <c r="HR12" s="48"/>
      <c r="HS12" s="2"/>
      <c r="HT12" s="2"/>
      <c r="HU12" s="48"/>
      <c r="HV12" s="2"/>
      <c r="HW12" s="52"/>
      <c r="IB12" s="50"/>
      <c r="II12" s="7"/>
      <c r="IK12" s="2"/>
      <c r="IL12" s="48"/>
      <c r="IM12" s="2"/>
      <c r="IN12" s="2"/>
      <c r="IO12" s="48"/>
      <c r="IP12" s="2"/>
      <c r="IQ12" s="52"/>
      <c r="IV12" s="50"/>
    </row>
    <row r="13" spans="1:262" s="4" customFormat="1" ht="13.5" customHeight="1" x14ac:dyDescent="0.2">
      <c r="A13" s="47" t="s">
        <v>1332</v>
      </c>
      <c r="B13" s="2" t="str">
        <f>VLOOKUP(A13,info_parties!A$1:R$206,5,FALSE)</f>
        <v>Democratic Christian Centre (Centro Cristiano Democratico, CCD)</v>
      </c>
      <c r="C13" s="7" t="s">
        <v>856</v>
      </c>
      <c r="E13" s="30"/>
      <c r="F13" s="48"/>
      <c r="G13" s="49"/>
      <c r="H13" s="2"/>
      <c r="I13" s="48"/>
      <c r="J13" s="49"/>
      <c r="K13" s="3"/>
      <c r="L13" s="49"/>
      <c r="M13" s="49"/>
      <c r="N13" s="49"/>
      <c r="O13" s="49"/>
      <c r="P13" s="49"/>
      <c r="Q13" s="30"/>
      <c r="R13" s="49"/>
      <c r="S13" s="49"/>
      <c r="U13" s="49"/>
      <c r="V13" s="49"/>
      <c r="Z13" s="49" t="str">
        <f t="shared" si="0"/>
        <v/>
      </c>
      <c r="AC13" s="49" t="str">
        <f t="shared" si="1"/>
        <v/>
      </c>
      <c r="AF13" s="49" t="str">
        <f t="shared" si="2"/>
        <v/>
      </c>
      <c r="AL13" s="49" t="str">
        <f t="shared" si="3"/>
        <v/>
      </c>
      <c r="AQ13" s="7" t="s">
        <v>1794</v>
      </c>
      <c r="AS13" s="30">
        <v>806429</v>
      </c>
      <c r="AT13" s="49">
        <f t="shared" si="4"/>
        <v>2.5921803763508691E-2</v>
      </c>
      <c r="AU13" s="48"/>
      <c r="AV13" s="2">
        <v>2</v>
      </c>
      <c r="AW13" s="49">
        <f t="shared" si="5"/>
        <v>2.2988505747126436E-2</v>
      </c>
      <c r="AX13" s="48"/>
      <c r="AY13" s="30">
        <v>802679</v>
      </c>
      <c r="AZ13" s="49">
        <f t="shared" si="6"/>
        <v>2.5969947257982927E-2</v>
      </c>
      <c r="BA13" s="49">
        <v>0</v>
      </c>
      <c r="BB13" s="4">
        <v>0</v>
      </c>
      <c r="BC13" s="4">
        <v>0</v>
      </c>
      <c r="BD13" s="50">
        <v>0</v>
      </c>
      <c r="BE13" s="30">
        <v>2641</v>
      </c>
      <c r="BF13" s="49">
        <f t="shared" si="7"/>
        <v>1.7101488690742142E-2</v>
      </c>
      <c r="BG13" s="49">
        <v>0</v>
      </c>
      <c r="BH13" s="4">
        <v>0</v>
      </c>
      <c r="BI13" s="49">
        <v>0</v>
      </c>
      <c r="BJ13" s="49">
        <v>0</v>
      </c>
      <c r="BK13" s="7"/>
      <c r="BM13" s="30"/>
      <c r="BN13" s="49" t="str">
        <f t="shared" si="8"/>
        <v/>
      </c>
      <c r="BO13" s="48"/>
      <c r="BP13" s="2"/>
      <c r="BQ13" s="49" t="str">
        <f t="shared" si="9"/>
        <v/>
      </c>
      <c r="BR13" s="48"/>
      <c r="BS13" s="30"/>
      <c r="BT13" s="49" t="str">
        <f t="shared" si="10"/>
        <v/>
      </c>
      <c r="BU13" s="49"/>
      <c r="BV13" s="159"/>
      <c r="BW13" s="49"/>
      <c r="BX13" s="49"/>
      <c r="BY13" s="30"/>
      <c r="BZ13" s="49" t="str">
        <f t="shared" si="11"/>
        <v/>
      </c>
      <c r="CA13" s="49"/>
      <c r="CC13" s="49"/>
      <c r="CD13" s="49"/>
      <c r="CE13" s="30"/>
      <c r="CG13" s="30"/>
      <c r="CH13" s="49" t="str">
        <f t="shared" si="12"/>
        <v/>
      </c>
      <c r="CI13" s="48"/>
      <c r="CJ13" s="2"/>
      <c r="CK13" s="49" t="str">
        <f t="shared" si="13"/>
        <v/>
      </c>
      <c r="CL13" s="48"/>
      <c r="CM13" s="30"/>
      <c r="CN13" s="49" t="str">
        <f t="shared" si="14"/>
        <v/>
      </c>
      <c r="CO13" s="49"/>
      <c r="CR13" s="50"/>
      <c r="CS13" s="30"/>
      <c r="CT13" s="49" t="str">
        <f t="shared" si="15"/>
        <v/>
      </c>
      <c r="CU13" s="49"/>
      <c r="CW13" s="49"/>
      <c r="CX13" s="49"/>
      <c r="CY13" s="7"/>
      <c r="DA13" s="30"/>
      <c r="DB13" s="48"/>
      <c r="DC13" s="48"/>
      <c r="DD13" s="2"/>
      <c r="DE13" s="48"/>
      <c r="DF13" s="48"/>
      <c r="DG13" s="30"/>
      <c r="DH13" s="49"/>
      <c r="DI13" s="49"/>
      <c r="DL13" s="50"/>
      <c r="DM13" s="30"/>
      <c r="DN13" s="49"/>
      <c r="DO13" s="49"/>
      <c r="DQ13" s="49"/>
      <c r="DR13" s="49"/>
      <c r="DS13" s="7"/>
      <c r="DU13" s="30"/>
      <c r="DV13" s="48"/>
      <c r="DW13" s="48"/>
      <c r="DX13" s="2"/>
      <c r="DY13" s="48"/>
      <c r="DZ13" s="48"/>
      <c r="EA13" s="30"/>
      <c r="EC13" s="51"/>
      <c r="EF13" s="50"/>
      <c r="EG13" s="30"/>
      <c r="EH13" s="49"/>
      <c r="EI13" s="49"/>
      <c r="EK13" s="49"/>
      <c r="EL13" s="49"/>
      <c r="EM13" s="7"/>
      <c r="EO13" s="30"/>
      <c r="EP13" s="48"/>
      <c r="EQ13" s="48"/>
      <c r="ER13" s="2"/>
      <c r="ES13" s="48"/>
      <c r="ET13" s="48"/>
      <c r="EU13" s="30"/>
      <c r="EV13" s="49"/>
      <c r="EW13" s="49"/>
      <c r="EZ13" s="50"/>
      <c r="FA13" s="30"/>
      <c r="FB13" s="49"/>
      <c r="FC13" s="49"/>
      <c r="FE13" s="49"/>
      <c r="FF13" s="49"/>
      <c r="FG13" s="7"/>
      <c r="FI13" s="30"/>
      <c r="FJ13" s="48"/>
      <c r="FK13" s="48"/>
      <c r="FL13" s="2"/>
      <c r="FM13" s="48"/>
      <c r="FN13" s="48"/>
      <c r="FO13" s="30"/>
      <c r="FP13" s="49"/>
      <c r="FQ13" s="49"/>
      <c r="FT13" s="50"/>
      <c r="FU13" s="30"/>
      <c r="FV13" s="49"/>
      <c r="FW13" s="49"/>
      <c r="FY13" s="49"/>
      <c r="FZ13" s="49"/>
      <c r="GA13" s="7"/>
      <c r="GC13" s="2"/>
      <c r="GD13" s="48"/>
      <c r="GE13" s="2"/>
      <c r="GF13" s="2"/>
      <c r="GG13" s="48"/>
      <c r="GH13" s="2"/>
      <c r="GI13" s="52"/>
      <c r="GN13" s="50"/>
      <c r="GU13" s="7"/>
      <c r="GW13" s="2"/>
      <c r="GX13" s="48"/>
      <c r="GY13" s="2"/>
      <c r="GZ13" s="2"/>
      <c r="HA13" s="48"/>
      <c r="HB13" s="2"/>
      <c r="HC13" s="52"/>
      <c r="HH13" s="50"/>
      <c r="HO13" s="7"/>
      <c r="HQ13" s="2"/>
      <c r="HR13" s="48"/>
      <c r="HS13" s="2"/>
      <c r="HT13" s="2"/>
      <c r="HU13" s="48"/>
      <c r="HV13" s="2"/>
      <c r="HW13" s="52"/>
      <c r="IB13" s="50"/>
      <c r="II13" s="7"/>
      <c r="IK13" s="2"/>
      <c r="IL13" s="48"/>
      <c r="IM13" s="2"/>
      <c r="IN13" s="2"/>
      <c r="IO13" s="48"/>
      <c r="IP13" s="2"/>
      <c r="IQ13" s="52"/>
      <c r="IV13" s="50"/>
    </row>
    <row r="14" spans="1:262" s="4" customFormat="1" ht="13.5" customHeight="1" x14ac:dyDescent="0.2">
      <c r="A14" s="47" t="s">
        <v>1903</v>
      </c>
      <c r="B14" s="2" t="str">
        <f>VLOOKUP(A14,info_parties!A$1:R$206,5,FALSE)</f>
        <v>United Christian Democrats (Cristiano democratici uniti, CDU)</v>
      </c>
      <c r="C14" s="7" t="s">
        <v>1251</v>
      </c>
      <c r="E14" s="30"/>
      <c r="F14" s="48"/>
      <c r="G14" s="49"/>
      <c r="H14" s="2"/>
      <c r="I14" s="48"/>
      <c r="J14" s="49"/>
      <c r="K14" s="3"/>
      <c r="L14" s="49"/>
      <c r="M14" s="49"/>
      <c r="N14" s="49"/>
      <c r="O14" s="49"/>
      <c r="P14" s="49"/>
      <c r="Q14" s="30"/>
      <c r="R14" s="49"/>
      <c r="S14" s="49"/>
      <c r="U14" s="49"/>
      <c r="V14" s="49"/>
      <c r="Z14" s="49" t="str">
        <f t="shared" si="0"/>
        <v/>
      </c>
      <c r="AC14" s="49" t="str">
        <f t="shared" si="1"/>
        <v/>
      </c>
      <c r="AF14" s="49" t="str">
        <f t="shared" si="2"/>
        <v/>
      </c>
      <c r="AL14" s="49" t="str">
        <f t="shared" si="3"/>
        <v/>
      </c>
      <c r="AQ14" s="7" t="s">
        <v>1251</v>
      </c>
      <c r="AS14" s="30">
        <v>670065</v>
      </c>
      <c r="AT14" s="49">
        <f t="shared" si="4"/>
        <v>2.1538527804425996E-2</v>
      </c>
      <c r="AU14" s="48"/>
      <c r="AV14" s="2">
        <v>2</v>
      </c>
      <c r="AW14" s="49">
        <f t="shared" si="5"/>
        <v>2.2988505747126436E-2</v>
      </c>
      <c r="AX14" s="48"/>
      <c r="AY14" s="30">
        <v>663711</v>
      </c>
      <c r="AZ14" s="49">
        <f t="shared" si="6"/>
        <v>2.1473764312437606E-2</v>
      </c>
      <c r="BA14" s="49">
        <v>0</v>
      </c>
      <c r="BB14" s="4">
        <v>0</v>
      </c>
      <c r="BC14" s="4">
        <v>0</v>
      </c>
      <c r="BD14" s="50">
        <v>0</v>
      </c>
      <c r="BE14" s="30">
        <v>6208</v>
      </c>
      <c r="BF14" s="49">
        <f t="shared" si="7"/>
        <v>4.019918280656086E-2</v>
      </c>
      <c r="BG14" s="49">
        <v>0</v>
      </c>
      <c r="BH14" s="4">
        <v>0</v>
      </c>
      <c r="BI14" s="49">
        <v>0</v>
      </c>
      <c r="BJ14" s="49">
        <v>0</v>
      </c>
      <c r="BK14" s="7"/>
      <c r="BM14" s="30"/>
      <c r="BN14" s="49" t="str">
        <f t="shared" si="8"/>
        <v/>
      </c>
      <c r="BO14" s="48"/>
      <c r="BP14" s="2"/>
      <c r="BQ14" s="49" t="str">
        <f t="shared" si="9"/>
        <v/>
      </c>
      <c r="BR14" s="48"/>
      <c r="BS14" s="30"/>
      <c r="BT14" s="49" t="str">
        <f t="shared" si="10"/>
        <v/>
      </c>
      <c r="BU14" s="49"/>
      <c r="BV14" s="159"/>
      <c r="BW14" s="49"/>
      <c r="BX14" s="49"/>
      <c r="BY14" s="30"/>
      <c r="BZ14" s="49" t="str">
        <f t="shared" si="11"/>
        <v/>
      </c>
      <c r="CA14" s="49"/>
      <c r="CC14" s="49"/>
      <c r="CD14" s="49"/>
      <c r="CE14" s="30"/>
      <c r="CG14" s="30"/>
      <c r="CH14" s="49" t="str">
        <f t="shared" si="12"/>
        <v/>
      </c>
      <c r="CI14" s="48"/>
      <c r="CJ14" s="2"/>
      <c r="CK14" s="49" t="str">
        <f t="shared" si="13"/>
        <v/>
      </c>
      <c r="CL14" s="48"/>
      <c r="CM14" s="30"/>
      <c r="CN14" s="49" t="str">
        <f t="shared" si="14"/>
        <v/>
      </c>
      <c r="CO14" s="49"/>
      <c r="CR14" s="50"/>
      <c r="CS14" s="30"/>
      <c r="CT14" s="49" t="str">
        <f t="shared" si="15"/>
        <v/>
      </c>
      <c r="CU14" s="49"/>
      <c r="CW14" s="49"/>
      <c r="CX14" s="49"/>
      <c r="CY14" s="7"/>
      <c r="DA14" s="30"/>
      <c r="DB14" s="48"/>
      <c r="DC14" s="48"/>
      <c r="DD14" s="2"/>
      <c r="DE14" s="48"/>
      <c r="DF14" s="48"/>
      <c r="DG14" s="30"/>
      <c r="DH14" s="49"/>
      <c r="DI14" s="49"/>
      <c r="DL14" s="50"/>
      <c r="DM14" s="30"/>
      <c r="DN14" s="49"/>
      <c r="DO14" s="49"/>
      <c r="DQ14" s="49"/>
      <c r="DR14" s="49"/>
      <c r="DS14" s="7"/>
      <c r="DU14" s="30"/>
      <c r="DV14" s="48"/>
      <c r="DW14" s="48"/>
      <c r="DX14" s="2"/>
      <c r="DY14" s="48"/>
      <c r="DZ14" s="48"/>
      <c r="EA14" s="30"/>
      <c r="EC14" s="51"/>
      <c r="EF14" s="50"/>
      <c r="EG14" s="30"/>
      <c r="EH14" s="49"/>
      <c r="EI14" s="49"/>
      <c r="EK14" s="49"/>
      <c r="EL14" s="49"/>
      <c r="EM14" s="7"/>
      <c r="EO14" s="30"/>
      <c r="EP14" s="48"/>
      <c r="EQ14" s="48"/>
      <c r="ER14" s="2"/>
      <c r="ES14" s="48"/>
      <c r="ET14" s="48"/>
      <c r="EU14" s="30"/>
      <c r="EV14" s="49"/>
      <c r="EW14" s="49"/>
      <c r="EZ14" s="50"/>
      <c r="FA14" s="30"/>
      <c r="FB14" s="49"/>
      <c r="FC14" s="49"/>
      <c r="FE14" s="49"/>
      <c r="FF14" s="49"/>
      <c r="FG14" s="7"/>
      <c r="FI14" s="30"/>
      <c r="FJ14" s="48"/>
      <c r="FK14" s="48"/>
      <c r="FL14" s="2"/>
      <c r="FM14" s="48"/>
      <c r="FN14" s="48"/>
      <c r="FO14" s="30"/>
      <c r="FP14" s="49"/>
      <c r="FQ14" s="49"/>
      <c r="FT14" s="50"/>
      <c r="FU14" s="30"/>
      <c r="FV14" s="49"/>
      <c r="FW14" s="49"/>
      <c r="FY14" s="49"/>
      <c r="FZ14" s="49"/>
      <c r="GA14" s="7"/>
      <c r="GC14" s="2"/>
      <c r="GD14" s="48"/>
      <c r="GE14" s="2"/>
      <c r="GF14" s="2"/>
      <c r="GG14" s="48"/>
      <c r="GH14" s="2"/>
      <c r="GI14" s="52"/>
      <c r="GN14" s="50"/>
      <c r="GU14" s="7"/>
      <c r="GW14" s="2"/>
      <c r="GX14" s="48"/>
      <c r="GY14" s="2"/>
      <c r="GZ14" s="2"/>
      <c r="HA14" s="48"/>
      <c r="HB14" s="2"/>
      <c r="HC14" s="52"/>
      <c r="HH14" s="50"/>
      <c r="HO14" s="7"/>
      <c r="HQ14" s="2"/>
      <c r="HR14" s="48"/>
      <c r="HS14" s="2"/>
      <c r="HT14" s="2"/>
      <c r="HU14" s="48"/>
      <c r="HV14" s="2"/>
      <c r="HW14" s="52"/>
      <c r="IB14" s="50"/>
      <c r="II14" s="7"/>
      <c r="IK14" s="2"/>
      <c r="IL14" s="48"/>
      <c r="IM14" s="2"/>
      <c r="IN14" s="2"/>
      <c r="IO14" s="48"/>
      <c r="IP14" s="2"/>
      <c r="IQ14" s="52"/>
      <c r="IV14" s="50"/>
    </row>
    <row r="15" spans="1:262" s="4" customFormat="1" ht="13.5" customHeight="1" x14ac:dyDescent="0.2">
      <c r="A15" s="47" t="s">
        <v>1340</v>
      </c>
      <c r="B15" s="2" t="str">
        <f>VLOOKUP(A15,info_parties!A$1:R$206,5,FALSE)</f>
        <v>Centre Democratic Union (Unione Democratica di Centro, UDC)</v>
      </c>
      <c r="C15" s="7" t="s">
        <v>590</v>
      </c>
      <c r="E15" s="30"/>
      <c r="F15" s="48"/>
      <c r="G15" s="49"/>
      <c r="H15" s="2"/>
      <c r="I15" s="48"/>
      <c r="J15" s="49"/>
      <c r="K15" s="3"/>
      <c r="L15" s="49"/>
      <c r="M15" s="49"/>
      <c r="N15" s="49"/>
      <c r="O15" s="49"/>
      <c r="P15" s="49"/>
      <c r="Q15" s="30"/>
      <c r="R15" s="49"/>
      <c r="S15" s="49"/>
      <c r="U15" s="49"/>
      <c r="V15" s="49"/>
      <c r="Z15" s="49" t="str">
        <f t="shared" si="0"/>
        <v/>
      </c>
      <c r="AC15" s="49" t="str">
        <f t="shared" si="1"/>
        <v/>
      </c>
      <c r="AF15" s="49" t="str">
        <f t="shared" si="2"/>
        <v/>
      </c>
      <c r="AL15" s="49" t="str">
        <f t="shared" si="3"/>
        <v/>
      </c>
      <c r="AQ15" s="7"/>
      <c r="AS15" s="30"/>
      <c r="AT15" s="49" t="str">
        <f t="shared" si="4"/>
        <v/>
      </c>
      <c r="AU15" s="48"/>
      <c r="AV15" s="2"/>
      <c r="AW15" s="49" t="str">
        <f t="shared" si="5"/>
        <v/>
      </c>
      <c r="AX15" s="48"/>
      <c r="AY15" s="30"/>
      <c r="AZ15" s="49" t="str">
        <f t="shared" si="6"/>
        <v/>
      </c>
      <c r="BA15" s="49"/>
      <c r="BE15" s="30"/>
      <c r="BF15" s="49" t="str">
        <f t="shared" si="7"/>
        <v/>
      </c>
      <c r="BG15" s="49"/>
      <c r="BI15" s="49"/>
      <c r="BJ15" s="49"/>
      <c r="BK15" s="7" t="s">
        <v>1800</v>
      </c>
      <c r="BM15" s="30">
        <v>1914726</v>
      </c>
      <c r="BN15" s="49">
        <f t="shared" si="8"/>
        <v>5.8885210795858782E-2</v>
      </c>
      <c r="BO15" s="48"/>
      <c r="BP15" s="2">
        <v>5</v>
      </c>
      <c r="BQ15" s="49">
        <f t="shared" si="9"/>
        <v>6.4102564102564097E-2</v>
      </c>
      <c r="BR15" s="48"/>
      <c r="BS15" s="30">
        <v>1910286</v>
      </c>
      <c r="BT15" s="49">
        <f t="shared" si="10"/>
        <v>5.8940207015765689E-2</v>
      </c>
      <c r="BU15" s="49">
        <v>0</v>
      </c>
      <c r="BV15" s="4">
        <v>0</v>
      </c>
      <c r="BW15" s="4">
        <v>0</v>
      </c>
      <c r="BX15" s="50">
        <v>0</v>
      </c>
      <c r="BY15" s="30">
        <v>4440</v>
      </c>
      <c r="BZ15" s="49">
        <f t="shared" si="11"/>
        <v>4.2017204341777782E-2</v>
      </c>
      <c r="CA15" s="49">
        <v>0</v>
      </c>
      <c r="CB15" s="4">
        <v>0</v>
      </c>
      <c r="CC15" s="49">
        <v>0</v>
      </c>
      <c r="CD15" s="49">
        <v>0</v>
      </c>
      <c r="CE15" s="30" t="s">
        <v>1800</v>
      </c>
      <c r="CG15" s="30">
        <v>1995021</v>
      </c>
      <c r="CH15" s="49">
        <f t="shared" si="12"/>
        <v>6.5146010428476633E-2</v>
      </c>
      <c r="CI15" s="48"/>
      <c r="CJ15" s="2">
        <v>5</v>
      </c>
      <c r="CK15" s="49">
        <f t="shared" si="13"/>
        <v>6.9444444444444448E-2</v>
      </c>
      <c r="CL15" s="48">
        <f>CK15-BQ15</f>
        <v>5.3418803418803507E-3</v>
      </c>
      <c r="CM15" s="30">
        <v>1991329</v>
      </c>
      <c r="CN15" s="49">
        <f t="shared" si="14"/>
        <v>6.5203035425102335E-2</v>
      </c>
      <c r="CO15" s="49">
        <v>0</v>
      </c>
      <c r="CP15" s="4">
        <v>0</v>
      </c>
      <c r="CQ15" s="4">
        <v>0</v>
      </c>
      <c r="CR15" s="50">
        <v>0</v>
      </c>
      <c r="CS15" s="30">
        <v>3692</v>
      </c>
      <c r="CT15" s="49">
        <f t="shared" si="15"/>
        <v>4.426540057070235E-2</v>
      </c>
      <c r="CU15" s="49">
        <v>0</v>
      </c>
      <c r="CV15" s="4">
        <v>0</v>
      </c>
      <c r="CW15" s="49">
        <v>0</v>
      </c>
      <c r="CX15" s="49">
        <v>0</v>
      </c>
      <c r="CY15" s="7" t="s">
        <v>2447</v>
      </c>
      <c r="DA15" s="30">
        <v>1202350</v>
      </c>
      <c r="DB15" s="48">
        <v>4.3999999999999997E-2</v>
      </c>
      <c r="DC15" s="48">
        <v>-2.1000000000000001E-2</v>
      </c>
      <c r="DD15" s="2">
        <v>3</v>
      </c>
      <c r="DE15" s="48">
        <v>4.1000000000000002E-2</v>
      </c>
      <c r="DF15" s="48">
        <v>-2.7E-2</v>
      </c>
      <c r="DG15" s="30">
        <v>1199703</v>
      </c>
      <c r="DH15" s="49">
        <f>DG15/DG$7</f>
        <v>4.3829975485306073E-2</v>
      </c>
      <c r="DI15" s="49">
        <v>0</v>
      </c>
      <c r="DJ15" s="4">
        <v>0</v>
      </c>
      <c r="DK15" s="4">
        <v>0</v>
      </c>
      <c r="DL15" s="50">
        <v>0</v>
      </c>
      <c r="DM15" s="30">
        <f>DA15-DG15</f>
        <v>2647</v>
      </c>
      <c r="DN15" s="49">
        <f>DM15/DM$7</f>
        <v>3.430578415998134E-2</v>
      </c>
      <c r="DO15" s="49">
        <v>0</v>
      </c>
      <c r="DP15" s="4">
        <v>0</v>
      </c>
      <c r="DQ15" s="4">
        <v>0</v>
      </c>
      <c r="DR15" s="50">
        <v>0</v>
      </c>
      <c r="DS15" s="7"/>
      <c r="DU15" s="30"/>
      <c r="DV15" s="48"/>
      <c r="DW15" s="48"/>
      <c r="DX15" s="2"/>
      <c r="DY15" s="48"/>
      <c r="DZ15" s="48"/>
      <c r="EA15" s="30"/>
      <c r="EC15" s="51"/>
      <c r="EF15" s="50"/>
      <c r="EG15" s="30"/>
      <c r="EH15" s="49"/>
      <c r="EI15" s="49"/>
      <c r="EK15" s="49"/>
      <c r="EL15" s="49"/>
      <c r="EM15" s="7"/>
      <c r="EO15" s="30"/>
      <c r="EP15" s="48"/>
      <c r="EQ15" s="48"/>
      <c r="ER15" s="2"/>
      <c r="ES15" s="48"/>
      <c r="ET15" s="48"/>
      <c r="EU15" s="30"/>
      <c r="EV15" s="49"/>
      <c r="EW15" s="49"/>
      <c r="EZ15" s="50"/>
      <c r="FA15" s="30"/>
      <c r="FB15" s="49"/>
      <c r="FC15" s="49"/>
      <c r="FE15" s="49"/>
      <c r="FF15" s="49"/>
      <c r="FG15" s="7"/>
      <c r="FI15" s="30"/>
      <c r="FJ15" s="48"/>
      <c r="FK15" s="48"/>
      <c r="FL15" s="2"/>
      <c r="FM15" s="48"/>
      <c r="FN15" s="48"/>
      <c r="FO15" s="30"/>
      <c r="FP15" s="49"/>
      <c r="FQ15" s="49"/>
      <c r="FT15" s="50"/>
      <c r="FU15" s="30"/>
      <c r="FV15" s="49"/>
      <c r="FW15" s="49"/>
      <c r="FY15" s="49"/>
      <c r="FZ15" s="49"/>
      <c r="GA15" s="7"/>
      <c r="GC15" s="2"/>
      <c r="GD15" s="48"/>
      <c r="GE15" s="2"/>
      <c r="GF15" s="2"/>
      <c r="GG15" s="48"/>
      <c r="GH15" s="2"/>
      <c r="GI15" s="52"/>
      <c r="GN15" s="50"/>
      <c r="GU15" s="7"/>
      <c r="GW15" s="2"/>
      <c r="GX15" s="48"/>
      <c r="GY15" s="2"/>
      <c r="GZ15" s="2"/>
      <c r="HA15" s="48"/>
      <c r="HB15" s="2"/>
      <c r="HC15" s="52"/>
      <c r="HH15" s="50"/>
      <c r="HO15" s="7"/>
      <c r="HQ15" s="2"/>
      <c r="HR15" s="48"/>
      <c r="HS15" s="2"/>
      <c r="HT15" s="2"/>
      <c r="HU15" s="48"/>
      <c r="HV15" s="2"/>
      <c r="HW15" s="52"/>
      <c r="IB15" s="50"/>
      <c r="II15" s="7"/>
      <c r="IK15" s="2"/>
      <c r="IL15" s="48"/>
      <c r="IM15" s="2"/>
      <c r="IN15" s="2"/>
      <c r="IO15" s="48"/>
      <c r="IP15" s="2"/>
      <c r="IQ15" s="52"/>
      <c r="IV15" s="50"/>
    </row>
    <row r="16" spans="1:262" s="4" customFormat="1" ht="13.5" customHeight="1" x14ac:dyDescent="0.2">
      <c r="A16" s="47" t="s">
        <v>1357</v>
      </c>
      <c r="B16" s="2" t="str">
        <f>VLOOKUP(A16,info_parties!A$1:R$206,5,FALSE)</f>
        <v>Go Italy! (Forza Italia, FI)</v>
      </c>
      <c r="C16" s="7" t="s">
        <v>542</v>
      </c>
      <c r="E16" s="30"/>
      <c r="F16" s="48"/>
      <c r="G16" s="49"/>
      <c r="H16" s="2"/>
      <c r="I16" s="48"/>
      <c r="J16" s="49"/>
      <c r="K16" s="3"/>
      <c r="L16" s="49"/>
      <c r="M16" s="49"/>
      <c r="N16" s="49"/>
      <c r="O16" s="49"/>
      <c r="P16" s="49"/>
      <c r="Q16" s="30"/>
      <c r="R16" s="49"/>
      <c r="S16" s="49"/>
      <c r="U16" s="49"/>
      <c r="V16" s="49"/>
      <c r="W16" s="7" t="s">
        <v>1642</v>
      </c>
      <c r="Y16" s="30">
        <v>10089139</v>
      </c>
      <c r="Z16" s="49">
        <f t="shared" si="0"/>
        <v>0.30619797282071398</v>
      </c>
      <c r="AA16" s="48"/>
      <c r="AB16" s="2">
        <v>27</v>
      </c>
      <c r="AC16" s="49">
        <f t="shared" si="1"/>
        <v>0.31034482758620691</v>
      </c>
      <c r="AD16" s="48"/>
      <c r="AE16" s="30">
        <v>10042460</v>
      </c>
      <c r="AF16" s="49">
        <f t="shared" si="2"/>
        <v>0.30598570446157425</v>
      </c>
      <c r="AG16" s="49">
        <v>0</v>
      </c>
      <c r="AH16" s="49">
        <v>0</v>
      </c>
      <c r="AI16" s="49">
        <v>0</v>
      </c>
      <c r="AJ16" s="49">
        <v>0</v>
      </c>
      <c r="AK16" s="30">
        <v>46679</v>
      </c>
      <c r="AL16" s="49">
        <f t="shared" si="3"/>
        <v>0.35991364354832489</v>
      </c>
      <c r="AM16" s="49">
        <v>0</v>
      </c>
      <c r="AN16" s="4">
        <v>0</v>
      </c>
      <c r="AO16" s="49">
        <v>0</v>
      </c>
      <c r="AP16" s="49">
        <v>0</v>
      </c>
      <c r="AQ16" s="7" t="s">
        <v>1642</v>
      </c>
      <c r="AS16" s="11">
        <v>7829624</v>
      </c>
      <c r="AT16" s="49">
        <f t="shared" si="4"/>
        <v>0.25167494828442177</v>
      </c>
      <c r="AU16" s="48"/>
      <c r="AV16" s="81">
        <v>22</v>
      </c>
      <c r="AW16" s="49">
        <f t="shared" si="5"/>
        <v>0.25287356321839083</v>
      </c>
      <c r="AX16" s="48"/>
      <c r="AY16" s="30">
        <v>7783541</v>
      </c>
      <c r="AZ16" s="49">
        <f t="shared" si="6"/>
        <v>0.25182937295026742</v>
      </c>
      <c r="BA16" s="49">
        <v>0</v>
      </c>
      <c r="BB16" s="49">
        <v>0</v>
      </c>
      <c r="BC16" s="49">
        <v>0</v>
      </c>
      <c r="BD16" s="49">
        <v>0</v>
      </c>
      <c r="BE16" s="30">
        <v>30407</v>
      </c>
      <c r="BF16" s="49">
        <f t="shared" si="7"/>
        <v>0.19689699606944203</v>
      </c>
      <c r="BG16" s="49">
        <v>0</v>
      </c>
      <c r="BH16" s="4">
        <v>0</v>
      </c>
      <c r="BI16" s="49">
        <v>0</v>
      </c>
      <c r="BJ16" s="49">
        <v>0</v>
      </c>
      <c r="BK16" s="7" t="s">
        <v>1642</v>
      </c>
      <c r="BM16" s="30">
        <v>6806245</v>
      </c>
      <c r="BN16" s="49">
        <f t="shared" si="8"/>
        <v>0.20931828969432695</v>
      </c>
      <c r="BO16" s="48"/>
      <c r="BP16" s="2">
        <v>16</v>
      </c>
      <c r="BQ16" s="49">
        <f t="shared" si="9"/>
        <v>0.20512820512820512</v>
      </c>
      <c r="BR16" s="48"/>
      <c r="BS16" s="30">
        <v>6779207</v>
      </c>
      <c r="BT16" s="49">
        <f t="shared" si="10"/>
        <v>0.20916651432441419</v>
      </c>
      <c r="BU16" s="49">
        <v>0</v>
      </c>
      <c r="BV16" s="4">
        <v>0</v>
      </c>
      <c r="BW16" s="4">
        <v>0</v>
      </c>
      <c r="BX16" s="50">
        <v>0</v>
      </c>
      <c r="BY16" s="30">
        <v>27038</v>
      </c>
      <c r="BZ16" s="49">
        <f t="shared" si="11"/>
        <v>0.25586963310652877</v>
      </c>
      <c r="CA16" s="49">
        <v>0</v>
      </c>
      <c r="CB16" s="4">
        <v>0</v>
      </c>
      <c r="CC16" s="49">
        <v>0</v>
      </c>
      <c r="CD16" s="49">
        <v>0</v>
      </c>
      <c r="CE16" s="30"/>
      <c r="CG16" s="30"/>
      <c r="CH16" s="49" t="str">
        <f t="shared" si="12"/>
        <v/>
      </c>
      <c r="CI16" s="48"/>
      <c r="CJ16" s="2"/>
      <c r="CK16" s="49" t="str">
        <f t="shared" si="13"/>
        <v/>
      </c>
      <c r="CL16" s="48"/>
      <c r="CM16" s="30"/>
      <c r="CN16" s="49" t="str">
        <f t="shared" si="14"/>
        <v/>
      </c>
      <c r="CO16" s="49"/>
      <c r="CR16" s="50"/>
      <c r="CS16" s="30"/>
      <c r="CT16" s="49" t="str">
        <f t="shared" si="15"/>
        <v/>
      </c>
      <c r="CU16" s="49"/>
      <c r="CW16" s="49"/>
      <c r="CX16" s="49"/>
      <c r="CY16" s="7"/>
      <c r="DA16" s="30"/>
      <c r="DB16" s="48"/>
      <c r="DC16" s="48"/>
      <c r="DD16" s="2"/>
      <c r="DE16" s="48"/>
      <c r="DF16" s="48"/>
      <c r="DG16" s="30"/>
      <c r="DH16" s="49"/>
      <c r="DI16" s="49"/>
      <c r="DL16" s="50"/>
      <c r="DM16" s="30"/>
      <c r="DN16" s="49"/>
      <c r="DO16" s="49"/>
      <c r="DQ16" s="49"/>
      <c r="DR16" s="49"/>
      <c r="DS16" s="7"/>
      <c r="DU16" s="30">
        <v>2351673</v>
      </c>
      <c r="DV16" s="48">
        <v>8.7999999999999995E-2</v>
      </c>
      <c r="DW16" s="48">
        <v>-7.8E-2</v>
      </c>
      <c r="DX16" s="2">
        <v>7</v>
      </c>
      <c r="DY16" s="48">
        <v>9.1999999999999998E-2</v>
      </c>
      <c r="DZ16" s="48">
        <v>-7.9000000000000001E-2</v>
      </c>
      <c r="EA16" s="30">
        <v>2344465</v>
      </c>
      <c r="EB16" s="289">
        <v>8.7900000000000006E-2</v>
      </c>
      <c r="EC16" s="51"/>
      <c r="EF16" s="50"/>
      <c r="EG16" s="30">
        <v>7208</v>
      </c>
      <c r="EH16" s="49">
        <v>5.9700000000000003E-2</v>
      </c>
      <c r="EI16" s="49"/>
      <c r="EK16" s="49"/>
      <c r="EL16" s="49"/>
      <c r="EM16" s="7"/>
      <c r="EO16" s="30"/>
      <c r="EP16" s="48"/>
      <c r="EQ16" s="48"/>
      <c r="ER16" s="2"/>
      <c r="ES16" s="48"/>
      <c r="ET16" s="48"/>
      <c r="EU16" s="30"/>
      <c r="EV16" s="49"/>
      <c r="EW16" s="49"/>
      <c r="EZ16" s="50"/>
      <c r="FA16" s="30"/>
      <c r="FB16" s="49"/>
      <c r="FC16" s="49"/>
      <c r="FE16" s="49"/>
      <c r="FF16" s="49"/>
      <c r="FG16" s="7"/>
      <c r="FI16" s="30"/>
      <c r="FJ16" s="48"/>
      <c r="FK16" s="48"/>
      <c r="FL16" s="2"/>
      <c r="FM16" s="48"/>
      <c r="FN16" s="48"/>
      <c r="FO16" s="30"/>
      <c r="FP16" s="49"/>
      <c r="FQ16" s="49"/>
      <c r="FT16" s="50"/>
      <c r="FU16" s="30"/>
      <c r="FV16" s="49"/>
      <c r="FW16" s="49"/>
      <c r="FY16" s="49"/>
      <c r="FZ16" s="49"/>
      <c r="GA16" s="7"/>
      <c r="GC16" s="2"/>
      <c r="GD16" s="48"/>
      <c r="GE16" s="2"/>
      <c r="GF16" s="2"/>
      <c r="GG16" s="48"/>
      <c r="GH16" s="2"/>
      <c r="GI16" s="52"/>
      <c r="GN16" s="50"/>
      <c r="GU16" s="7"/>
      <c r="GW16" s="2"/>
      <c r="GX16" s="48"/>
      <c r="GY16" s="2"/>
      <c r="GZ16" s="2"/>
      <c r="HA16" s="48"/>
      <c r="HB16" s="2"/>
      <c r="HC16" s="52"/>
      <c r="HH16" s="50"/>
      <c r="HO16" s="7"/>
      <c r="HQ16" s="2"/>
      <c r="HR16" s="48"/>
      <c r="HS16" s="2"/>
      <c r="HT16" s="2"/>
      <c r="HU16" s="48"/>
      <c r="HV16" s="2"/>
      <c r="HW16" s="52"/>
      <c r="IB16" s="50"/>
      <c r="II16" s="7"/>
      <c r="IK16" s="2"/>
      <c r="IL16" s="48"/>
      <c r="IM16" s="2"/>
      <c r="IN16" s="2"/>
      <c r="IO16" s="48"/>
      <c r="IP16" s="2"/>
      <c r="IQ16" s="52"/>
      <c r="IV16" s="50"/>
    </row>
    <row r="17" spans="1:262" s="4" customFormat="1" ht="13.5" customHeight="1" x14ac:dyDescent="0.2">
      <c r="A17" s="47" t="s">
        <v>1475</v>
      </c>
      <c r="B17" s="2" t="str">
        <f>VLOOKUP(A17,info_parties!A$1:R$206,5,FALSE)</f>
        <v>Pole for Liberty (Polo delle Liberta', PdL)</v>
      </c>
      <c r="C17" s="7" t="s">
        <v>584</v>
      </c>
      <c r="E17" s="30"/>
      <c r="F17" s="48"/>
      <c r="G17" s="49"/>
      <c r="H17" s="2"/>
      <c r="I17" s="48"/>
      <c r="J17" s="49"/>
      <c r="K17" s="3"/>
      <c r="L17" s="49"/>
      <c r="M17" s="49"/>
      <c r="N17" s="49"/>
      <c r="O17" s="49"/>
      <c r="P17" s="49"/>
      <c r="Q17" s="30"/>
      <c r="R17" s="49"/>
      <c r="S17" s="49"/>
      <c r="U17" s="49"/>
      <c r="V17" s="49"/>
      <c r="Y17" s="30"/>
      <c r="Z17" s="49" t="str">
        <f t="shared" si="0"/>
        <v/>
      </c>
      <c r="AA17" s="48"/>
      <c r="AB17" s="2"/>
      <c r="AC17" s="49" t="str">
        <f t="shared" si="1"/>
        <v/>
      </c>
      <c r="AD17" s="48"/>
      <c r="AE17" s="30"/>
      <c r="AF17" s="49" t="str">
        <f t="shared" si="2"/>
        <v/>
      </c>
      <c r="AG17" s="49"/>
      <c r="AH17" s="49"/>
      <c r="AI17" s="49"/>
      <c r="AJ17" s="49"/>
      <c r="AK17" s="30"/>
      <c r="AL17" s="49" t="str">
        <f t="shared" si="3"/>
        <v/>
      </c>
      <c r="AM17" s="49"/>
      <c r="AO17" s="49"/>
      <c r="AP17" s="49"/>
      <c r="AQ17" s="7"/>
      <c r="AS17" s="11"/>
      <c r="AT17" s="49" t="str">
        <f t="shared" si="4"/>
        <v/>
      </c>
      <c r="AU17" s="48"/>
      <c r="AV17" s="81"/>
      <c r="AW17" s="49" t="str">
        <f t="shared" si="5"/>
        <v/>
      </c>
      <c r="AX17" s="48"/>
      <c r="AY17" s="30"/>
      <c r="AZ17" s="49" t="str">
        <f t="shared" si="6"/>
        <v/>
      </c>
      <c r="BA17" s="49"/>
      <c r="BB17" s="49"/>
      <c r="BC17" s="49"/>
      <c r="BD17" s="49"/>
      <c r="BE17" s="30"/>
      <c r="BF17" s="49" t="str">
        <f t="shared" si="7"/>
        <v/>
      </c>
      <c r="BG17" s="49"/>
      <c r="BI17" s="49"/>
      <c r="BJ17" s="49"/>
      <c r="BK17" s="7"/>
      <c r="BM17" s="30"/>
      <c r="BN17" s="49" t="str">
        <f t="shared" si="8"/>
        <v/>
      </c>
      <c r="BO17" s="48"/>
      <c r="BP17" s="2"/>
      <c r="BQ17" s="49"/>
      <c r="BR17" s="48"/>
      <c r="BS17" s="30"/>
      <c r="BT17" s="49" t="str">
        <f t="shared" si="10"/>
        <v/>
      </c>
      <c r="BU17" s="49"/>
      <c r="BY17" s="30"/>
      <c r="BZ17" s="49" t="str">
        <f t="shared" si="11"/>
        <v/>
      </c>
      <c r="CA17" s="49"/>
      <c r="CC17" s="49"/>
      <c r="CD17" s="49"/>
      <c r="CE17" s="30" t="s">
        <v>1810</v>
      </c>
      <c r="CG17" s="30">
        <v>10797296</v>
      </c>
      <c r="CH17" s="49">
        <f t="shared" si="12"/>
        <v>0.35257812214274892</v>
      </c>
      <c r="CI17" s="48"/>
      <c r="CJ17" s="2">
        <v>29</v>
      </c>
      <c r="CK17" s="49">
        <f t="shared" si="13"/>
        <v>0.40277777777777779</v>
      </c>
      <c r="CL17" s="48">
        <f>CK17-BQ17</f>
        <v>0.40277777777777779</v>
      </c>
      <c r="CM17" s="30">
        <v>10767965</v>
      </c>
      <c r="CN17" s="49">
        <f t="shared" si="14"/>
        <v>0.35258061493166731</v>
      </c>
      <c r="CO17" s="49">
        <v>0</v>
      </c>
      <c r="CP17" s="4">
        <v>0</v>
      </c>
      <c r="CQ17" s="4">
        <v>0</v>
      </c>
      <c r="CR17" s="50">
        <v>0</v>
      </c>
      <c r="CS17" s="30">
        <v>29331</v>
      </c>
      <c r="CT17" s="49">
        <f t="shared" si="15"/>
        <v>0.35166534781670383</v>
      </c>
      <c r="CU17" s="49">
        <v>0</v>
      </c>
      <c r="CV17" s="4">
        <v>0</v>
      </c>
      <c r="CW17" s="49">
        <v>0</v>
      </c>
      <c r="CX17" s="49">
        <v>0</v>
      </c>
      <c r="CY17" s="7" t="s">
        <v>2447</v>
      </c>
      <c r="DA17" s="30">
        <v>4614364</v>
      </c>
      <c r="DB17" s="48">
        <v>0.16800000000000001</v>
      </c>
      <c r="DC17" s="48">
        <v>-0.14799999999999999</v>
      </c>
      <c r="DD17" s="2">
        <v>13</v>
      </c>
      <c r="DE17" s="48">
        <v>0.17799999999999999</v>
      </c>
      <c r="DF17" s="48">
        <v>-0.219</v>
      </c>
      <c r="DG17" s="30">
        <v>4605331</v>
      </c>
      <c r="DH17" s="49">
        <f>DG17/DG$7</f>
        <v>0.16825126288066306</v>
      </c>
      <c r="DI17" s="49">
        <v>0</v>
      </c>
      <c r="DJ17" s="4">
        <v>0</v>
      </c>
      <c r="DK17" s="4">
        <v>0</v>
      </c>
      <c r="DL17" s="50">
        <v>0</v>
      </c>
      <c r="DM17" s="30">
        <f>DA17-DG17</f>
        <v>9033</v>
      </c>
      <c r="DN17" s="49">
        <f>DM17/DM$7</f>
        <v>0.11706994647416374</v>
      </c>
      <c r="DO17" s="49">
        <v>0</v>
      </c>
      <c r="DP17" s="4">
        <v>0</v>
      </c>
      <c r="DQ17" s="4">
        <v>0</v>
      </c>
      <c r="DR17" s="50">
        <v>0</v>
      </c>
      <c r="DS17" s="7"/>
      <c r="DU17" s="30"/>
      <c r="DV17" s="48"/>
      <c r="DW17" s="48"/>
      <c r="DX17" s="2"/>
      <c r="DY17" s="48"/>
      <c r="DZ17" s="48"/>
      <c r="EA17" s="30"/>
      <c r="EC17" s="51"/>
      <c r="EF17" s="50"/>
      <c r="EG17" s="30"/>
      <c r="EH17" s="49"/>
      <c r="EI17" s="49"/>
      <c r="EK17" s="49"/>
      <c r="EL17" s="49"/>
      <c r="EM17" s="7"/>
      <c r="EO17" s="30"/>
      <c r="EP17" s="48"/>
      <c r="EQ17" s="48"/>
      <c r="ER17" s="2"/>
      <c r="ES17" s="48"/>
      <c r="ET17" s="48"/>
      <c r="EU17" s="30"/>
      <c r="EV17" s="49"/>
      <c r="EW17" s="49"/>
      <c r="EZ17" s="50"/>
      <c r="FA17" s="30"/>
      <c r="FB17" s="49"/>
      <c r="FC17" s="49"/>
      <c r="FE17" s="49"/>
      <c r="FF17" s="49"/>
      <c r="FG17" s="7"/>
      <c r="FI17" s="30"/>
      <c r="FJ17" s="48"/>
      <c r="FK17" s="48"/>
      <c r="FL17" s="2"/>
      <c r="FM17" s="48"/>
      <c r="FN17" s="48"/>
      <c r="FO17" s="30"/>
      <c r="FP17" s="49"/>
      <c r="FQ17" s="49"/>
      <c r="FT17" s="50"/>
      <c r="FU17" s="30"/>
      <c r="FV17" s="49"/>
      <c r="FW17" s="49"/>
      <c r="FY17" s="49"/>
      <c r="FZ17" s="49"/>
      <c r="GA17" s="7"/>
      <c r="GC17" s="2"/>
      <c r="GD17" s="48"/>
      <c r="GE17" s="2"/>
      <c r="GF17" s="2"/>
      <c r="GG17" s="48"/>
      <c r="GH17" s="2"/>
      <c r="GI17" s="52"/>
      <c r="GN17" s="50"/>
      <c r="GU17" s="7"/>
      <c r="GW17" s="2"/>
      <c r="GX17" s="48"/>
      <c r="GY17" s="2"/>
      <c r="GZ17" s="2"/>
      <c r="HA17" s="48"/>
      <c r="HB17" s="2"/>
      <c r="HC17" s="52"/>
      <c r="HH17" s="50"/>
      <c r="HO17" s="7"/>
      <c r="HQ17" s="2"/>
      <c r="HR17" s="48"/>
      <c r="HS17" s="2"/>
      <c r="HT17" s="2"/>
      <c r="HU17" s="48"/>
      <c r="HV17" s="2"/>
      <c r="HW17" s="52"/>
      <c r="IB17" s="50"/>
      <c r="II17" s="7"/>
      <c r="IK17" s="2"/>
      <c r="IL17" s="48"/>
      <c r="IM17" s="2"/>
      <c r="IN17" s="2"/>
      <c r="IO17" s="48"/>
      <c r="IP17" s="2"/>
      <c r="IQ17" s="52"/>
      <c r="IV17" s="50"/>
    </row>
    <row r="18" spans="1:262" s="4" customFormat="1" ht="13.5" customHeight="1" x14ac:dyDescent="0.2">
      <c r="A18" s="47" t="s">
        <v>1478</v>
      </c>
      <c r="B18" s="2" t="str">
        <f>VLOOKUP(A18,info_parties!A$1:R$206,5,FALSE)</f>
        <v>Italian Communist Party (Partito Comunista Italiano, PCI)</v>
      </c>
      <c r="C18" s="7" t="s">
        <v>1552</v>
      </c>
      <c r="E18" s="30">
        <v>9598369</v>
      </c>
      <c r="F18" s="48">
        <v>0.27578099004212608</v>
      </c>
      <c r="G18" s="49"/>
      <c r="H18" s="2">
        <v>22</v>
      </c>
      <c r="I18" s="48">
        <v>0.27160493827160492</v>
      </c>
      <c r="J18" s="49"/>
      <c r="K18" s="3">
        <v>9547911</v>
      </c>
      <c r="L18" s="49">
        <v>0.27594105649879325</v>
      </c>
      <c r="M18" s="49">
        <v>0</v>
      </c>
      <c r="N18" s="49">
        <v>0</v>
      </c>
      <c r="O18" s="49">
        <v>0</v>
      </c>
      <c r="P18" s="49">
        <v>0</v>
      </c>
      <c r="Q18" s="30">
        <v>50458</v>
      </c>
      <c r="R18" s="49">
        <v>0.24850404093633494</v>
      </c>
      <c r="S18" s="49">
        <v>0</v>
      </c>
      <c r="T18" s="4">
        <v>0</v>
      </c>
      <c r="U18" s="49">
        <v>0</v>
      </c>
      <c r="V18" s="49">
        <v>0</v>
      </c>
      <c r="Z18" s="49" t="str">
        <f t="shared" si="0"/>
        <v/>
      </c>
      <c r="AC18" s="49" t="str">
        <f t="shared" si="1"/>
        <v/>
      </c>
      <c r="AF18" s="49" t="str">
        <f t="shared" si="2"/>
        <v/>
      </c>
      <c r="AL18" s="49" t="str">
        <f t="shared" si="3"/>
        <v/>
      </c>
      <c r="AQ18" s="7"/>
      <c r="AS18" s="11"/>
      <c r="AT18" s="49" t="str">
        <f t="shared" si="4"/>
        <v/>
      </c>
      <c r="AU18" s="48"/>
      <c r="AV18" s="81"/>
      <c r="AW18" s="49" t="str">
        <f t="shared" si="5"/>
        <v/>
      </c>
      <c r="AX18" s="48"/>
      <c r="AY18" s="30"/>
      <c r="AZ18" s="49" t="str">
        <f t="shared" si="6"/>
        <v/>
      </c>
      <c r="BA18" s="49"/>
      <c r="BB18" s="49"/>
      <c r="BC18" s="49"/>
      <c r="BD18" s="49"/>
      <c r="BE18" s="30"/>
      <c r="BF18" s="49" t="str">
        <f t="shared" si="7"/>
        <v/>
      </c>
      <c r="BG18" s="49"/>
      <c r="BI18" s="49"/>
      <c r="BJ18" s="49"/>
      <c r="BK18" s="7"/>
      <c r="BM18" s="30"/>
      <c r="BN18" s="49" t="str">
        <f t="shared" si="8"/>
        <v/>
      </c>
      <c r="BO18" s="48"/>
      <c r="BP18" s="2"/>
      <c r="BQ18" s="49"/>
      <c r="BR18" s="48"/>
      <c r="BS18" s="30"/>
      <c r="BT18" s="49" t="str">
        <f t="shared" si="10"/>
        <v/>
      </c>
      <c r="BU18" s="49"/>
      <c r="BV18" s="159"/>
      <c r="BW18" s="49"/>
      <c r="BX18" s="49"/>
      <c r="BY18" s="30"/>
      <c r="BZ18" s="49" t="str">
        <f t="shared" si="11"/>
        <v/>
      </c>
      <c r="CA18" s="49"/>
      <c r="CC18" s="49"/>
      <c r="CD18" s="49"/>
      <c r="CE18" s="30"/>
      <c r="CG18" s="30"/>
      <c r="CH18" s="49" t="str">
        <f t="shared" si="12"/>
        <v/>
      </c>
      <c r="CI18" s="48"/>
      <c r="CJ18" s="2"/>
      <c r="CK18" s="49" t="str">
        <f t="shared" si="13"/>
        <v/>
      </c>
      <c r="CL18" s="48"/>
      <c r="CM18" s="30"/>
      <c r="CN18" s="49" t="str">
        <f t="shared" si="14"/>
        <v/>
      </c>
      <c r="CO18" s="49"/>
      <c r="CR18" s="50"/>
      <c r="CS18" s="30"/>
      <c r="CT18" s="49" t="str">
        <f t="shared" si="15"/>
        <v/>
      </c>
      <c r="CU18" s="49"/>
      <c r="CW18" s="49"/>
      <c r="CX18" s="49"/>
      <c r="CY18" s="7"/>
      <c r="DA18" s="30"/>
      <c r="DB18" s="48"/>
      <c r="DC18" s="48"/>
      <c r="DD18" s="2"/>
      <c r="DE18" s="48"/>
      <c r="DF18" s="48"/>
      <c r="DG18" s="30"/>
      <c r="DH18" s="49"/>
      <c r="DI18" s="49"/>
      <c r="DL18" s="50"/>
      <c r="DM18" s="30"/>
      <c r="DN18" s="49"/>
      <c r="DO18" s="49"/>
      <c r="DQ18" s="49"/>
      <c r="DR18" s="49"/>
      <c r="DS18" s="7"/>
      <c r="DU18" s="30"/>
      <c r="DV18" s="48"/>
      <c r="DW18" s="48"/>
      <c r="DX18" s="2"/>
      <c r="DY18" s="48"/>
      <c r="DZ18" s="48"/>
      <c r="EA18" s="30"/>
      <c r="EC18" s="51"/>
      <c r="EF18" s="50"/>
      <c r="EG18" s="30"/>
      <c r="EH18" s="49"/>
      <c r="EI18" s="49"/>
      <c r="EK18" s="49"/>
      <c r="EL18" s="49"/>
      <c r="EM18" s="7"/>
      <c r="EO18" s="30"/>
      <c r="EP18" s="48"/>
      <c r="EQ18" s="48"/>
      <c r="ER18" s="2"/>
      <c r="ES18" s="48"/>
      <c r="ET18" s="48"/>
      <c r="EU18" s="30"/>
      <c r="EV18" s="49"/>
      <c r="EW18" s="49"/>
      <c r="EZ18" s="50"/>
      <c r="FA18" s="30"/>
      <c r="FB18" s="49"/>
      <c r="FC18" s="49"/>
      <c r="FE18" s="49"/>
      <c r="FF18" s="49"/>
      <c r="FG18" s="7"/>
      <c r="FI18" s="30"/>
      <c r="FJ18" s="48"/>
      <c r="FK18" s="48"/>
      <c r="FL18" s="2"/>
      <c r="FM18" s="48"/>
      <c r="FN18" s="48"/>
      <c r="FO18" s="30"/>
      <c r="FP18" s="49"/>
      <c r="FQ18" s="49"/>
      <c r="FT18" s="50"/>
      <c r="FU18" s="30"/>
      <c r="FV18" s="49"/>
      <c r="FW18" s="49"/>
      <c r="FY18" s="49"/>
      <c r="FZ18" s="49"/>
      <c r="GA18" s="7"/>
      <c r="GC18" s="30"/>
      <c r="GD18" s="48"/>
      <c r="GE18" s="2"/>
      <c r="GF18" s="2"/>
      <c r="GG18" s="48"/>
      <c r="GH18" s="2"/>
      <c r="GI18" s="52"/>
      <c r="GN18" s="50"/>
      <c r="GU18" s="7"/>
      <c r="GW18" s="30"/>
      <c r="GX18" s="48"/>
      <c r="GY18" s="2"/>
      <c r="GZ18" s="2"/>
      <c r="HA18" s="48"/>
      <c r="HB18" s="2"/>
      <c r="HC18" s="52"/>
      <c r="HH18" s="50"/>
      <c r="HO18" s="7"/>
      <c r="HQ18" s="30"/>
      <c r="HR18" s="48"/>
      <c r="HS18" s="2"/>
      <c r="HT18" s="2"/>
      <c r="HU18" s="48"/>
      <c r="HV18" s="2"/>
      <c r="HW18" s="52"/>
      <c r="IB18" s="50"/>
      <c r="II18" s="7"/>
      <c r="IK18" s="30"/>
      <c r="IL18" s="48"/>
      <c r="IM18" s="2"/>
      <c r="IN18" s="2"/>
      <c r="IO18" s="48"/>
      <c r="IP18" s="2"/>
      <c r="IQ18" s="52"/>
      <c r="IV18" s="50"/>
    </row>
    <row r="19" spans="1:262" s="4" customFormat="1" ht="13.5" customHeight="1" x14ac:dyDescent="0.2">
      <c r="A19" s="47" t="s">
        <v>1403</v>
      </c>
      <c r="B19" s="2" t="str">
        <f>VLOOKUP(A19,info_parties!A$1:R$206,5,FALSE)</f>
        <v>Democratic Party of the Left (Partito Democratico della Sinistra, PDS)</v>
      </c>
      <c r="C19" s="7" t="s">
        <v>570</v>
      </c>
      <c r="E19" s="30"/>
      <c r="F19" s="48"/>
      <c r="G19" s="49"/>
      <c r="H19" s="2"/>
      <c r="I19" s="48"/>
      <c r="J19" s="49"/>
      <c r="K19" s="3"/>
      <c r="L19" s="49"/>
      <c r="M19" s="49"/>
      <c r="N19" s="49"/>
      <c r="O19" s="49"/>
      <c r="P19" s="49"/>
      <c r="Q19" s="30"/>
      <c r="R19" s="49"/>
      <c r="S19" s="49"/>
      <c r="U19" s="49"/>
      <c r="V19" s="49"/>
      <c r="W19" s="7" t="s">
        <v>570</v>
      </c>
      <c r="Y19" s="30">
        <v>6281354</v>
      </c>
      <c r="Z19" s="49">
        <f t="shared" si="0"/>
        <v>0.19063448936220256</v>
      </c>
      <c r="AA19" s="48"/>
      <c r="AB19" s="2">
        <v>16</v>
      </c>
      <c r="AC19" s="49">
        <f t="shared" si="1"/>
        <v>0.18390804597701149</v>
      </c>
      <c r="AD19" s="48"/>
      <c r="AE19" s="30">
        <v>6267711</v>
      </c>
      <c r="AF19" s="49">
        <f t="shared" si="2"/>
        <v>0.19097212891030263</v>
      </c>
      <c r="AG19" s="49">
        <v>0</v>
      </c>
      <c r="AH19" s="49">
        <v>0</v>
      </c>
      <c r="AI19" s="49">
        <v>0</v>
      </c>
      <c r="AJ19" s="49">
        <v>0</v>
      </c>
      <c r="AK19" s="30">
        <v>13643</v>
      </c>
      <c r="AL19" s="49">
        <f t="shared" si="3"/>
        <v>0.10519295269671151</v>
      </c>
      <c r="AM19" s="49">
        <v>0</v>
      </c>
      <c r="AN19" s="4">
        <v>0</v>
      </c>
      <c r="AO19" s="49">
        <v>0</v>
      </c>
      <c r="AP19" s="49">
        <v>0</v>
      </c>
      <c r="AQ19" s="7" t="s">
        <v>1651</v>
      </c>
      <c r="AS19" s="11">
        <v>5395363</v>
      </c>
      <c r="AT19" s="49">
        <f t="shared" si="4"/>
        <v>0.17342821366654168</v>
      </c>
      <c r="AU19" s="48"/>
      <c r="AV19" s="81">
        <v>15</v>
      </c>
      <c r="AW19" s="49">
        <f t="shared" si="5"/>
        <v>0.17241379310344829</v>
      </c>
      <c r="AX19" s="48"/>
      <c r="AY19" s="30">
        <v>5372052</v>
      </c>
      <c r="AZ19" s="49">
        <f t="shared" si="6"/>
        <v>0.17380784486344067</v>
      </c>
      <c r="BA19" s="49">
        <v>0</v>
      </c>
      <c r="BB19" s="49">
        <v>0</v>
      </c>
      <c r="BC19" s="49">
        <v>0</v>
      </c>
      <c r="BD19" s="49">
        <v>0</v>
      </c>
      <c r="BE19" s="30">
        <v>15677</v>
      </c>
      <c r="BF19" s="49">
        <f t="shared" si="7"/>
        <v>0.10151459227745725</v>
      </c>
      <c r="BG19" s="49">
        <v>0</v>
      </c>
      <c r="BH19" s="4">
        <v>0</v>
      </c>
      <c r="BI19" s="49">
        <v>0</v>
      </c>
      <c r="BJ19" s="49">
        <v>0</v>
      </c>
      <c r="BK19" s="7"/>
      <c r="BM19" s="30"/>
      <c r="BN19" s="49" t="str">
        <f t="shared" si="8"/>
        <v/>
      </c>
      <c r="BO19" s="48"/>
      <c r="BP19" s="2"/>
      <c r="BQ19" s="49"/>
      <c r="BR19" s="48"/>
      <c r="BS19" s="30"/>
      <c r="BT19" s="49" t="str">
        <f t="shared" si="10"/>
        <v/>
      </c>
      <c r="BU19" s="49"/>
      <c r="BV19" s="159"/>
      <c r="BW19" s="49"/>
      <c r="BX19" s="49"/>
      <c r="BY19" s="30"/>
      <c r="BZ19" s="49" t="str">
        <f t="shared" si="11"/>
        <v/>
      </c>
      <c r="CA19" s="49"/>
      <c r="CC19" s="49"/>
      <c r="CD19" s="49"/>
      <c r="CE19" s="30"/>
      <c r="CG19" s="30"/>
      <c r="CH19" s="49" t="str">
        <f t="shared" si="12"/>
        <v/>
      </c>
      <c r="CI19" s="48"/>
      <c r="CJ19" s="2"/>
      <c r="CK19" s="49" t="str">
        <f t="shared" si="13"/>
        <v/>
      </c>
      <c r="CL19" s="48"/>
      <c r="CM19" s="30"/>
      <c r="CN19" s="49" t="str">
        <f t="shared" si="14"/>
        <v/>
      </c>
      <c r="CO19" s="49"/>
      <c r="CR19" s="50"/>
      <c r="CS19" s="30"/>
      <c r="CT19" s="49" t="str">
        <f t="shared" si="15"/>
        <v/>
      </c>
      <c r="CU19" s="49"/>
      <c r="CW19" s="49"/>
      <c r="CX19" s="49"/>
      <c r="CY19" s="7"/>
      <c r="DA19" s="30"/>
      <c r="DB19" s="48"/>
      <c r="DC19" s="48"/>
      <c r="DD19" s="2"/>
      <c r="DE19" s="48"/>
      <c r="DF19" s="48"/>
      <c r="DG19" s="30"/>
      <c r="DH19" s="49"/>
      <c r="DI19" s="49"/>
      <c r="DL19" s="50"/>
      <c r="DM19" s="30"/>
      <c r="DN19" s="49"/>
      <c r="DO19" s="49"/>
      <c r="DQ19" s="49"/>
      <c r="DR19" s="49"/>
      <c r="DS19" s="7"/>
      <c r="DU19" s="30">
        <v>469943</v>
      </c>
      <c r="DV19" s="48">
        <v>1.7000000000000001E-2</v>
      </c>
      <c r="DW19" s="48">
        <v>2.3E-2</v>
      </c>
      <c r="DX19" s="2">
        <v>0</v>
      </c>
      <c r="DY19" s="48">
        <v>0</v>
      </c>
      <c r="DZ19" s="48">
        <v>-5.2999999999999999E-2</v>
      </c>
      <c r="EA19" s="30">
        <v>465092</v>
      </c>
      <c r="EB19" s="289">
        <v>1.7399999999999999E-2</v>
      </c>
      <c r="EC19" s="51"/>
      <c r="EF19" s="50"/>
      <c r="EG19" s="30">
        <v>4851</v>
      </c>
      <c r="EH19" s="49">
        <v>4.02E-2</v>
      </c>
      <c r="EI19" s="49"/>
      <c r="EK19" s="49"/>
      <c r="EL19" s="49"/>
      <c r="EM19" s="7"/>
      <c r="EO19" s="30"/>
      <c r="EP19" s="48"/>
      <c r="EQ19" s="48"/>
      <c r="ER19" s="2"/>
      <c r="ES19" s="48"/>
      <c r="ET19" s="48"/>
      <c r="EU19" s="30"/>
      <c r="EV19" s="49"/>
      <c r="EW19" s="49"/>
      <c r="EZ19" s="50"/>
      <c r="FA19" s="30"/>
      <c r="FB19" s="49"/>
      <c r="FC19" s="49"/>
      <c r="FE19" s="49"/>
      <c r="FF19" s="49"/>
      <c r="FG19" s="7"/>
      <c r="FI19" s="30"/>
      <c r="FJ19" s="48"/>
      <c r="FK19" s="48"/>
      <c r="FL19" s="2"/>
      <c r="FM19" s="48"/>
      <c r="FN19" s="48"/>
      <c r="FO19" s="30"/>
      <c r="FP19" s="49"/>
      <c r="FQ19" s="49"/>
      <c r="FT19" s="50"/>
      <c r="FU19" s="30"/>
      <c r="FV19" s="49"/>
      <c r="FW19" s="49"/>
      <c r="FY19" s="49"/>
      <c r="FZ19" s="49"/>
      <c r="GA19" s="7"/>
      <c r="GC19" s="30"/>
      <c r="GD19" s="48"/>
      <c r="GE19" s="2"/>
      <c r="GF19" s="2"/>
      <c r="GG19" s="48"/>
      <c r="GH19" s="2"/>
      <c r="GI19" s="52"/>
      <c r="GN19" s="50"/>
      <c r="GU19" s="7"/>
      <c r="GW19" s="30"/>
      <c r="GX19" s="48"/>
      <c r="GY19" s="2"/>
      <c r="GZ19" s="2"/>
      <c r="HA19" s="48"/>
      <c r="HB19" s="2"/>
      <c r="HC19" s="52"/>
      <c r="HH19" s="50"/>
      <c r="HO19" s="7"/>
      <c r="HQ19" s="30"/>
      <c r="HR19" s="48"/>
      <c r="HS19" s="2"/>
      <c r="HT19" s="2"/>
      <c r="HU19" s="48"/>
      <c r="HV19" s="2"/>
      <c r="HW19" s="52"/>
      <c r="IB19" s="50"/>
      <c r="II19" s="7"/>
      <c r="IK19" s="30"/>
      <c r="IL19" s="48"/>
      <c r="IM19" s="2"/>
      <c r="IN19" s="2"/>
      <c r="IO19" s="48"/>
      <c r="IP19" s="2"/>
      <c r="IQ19" s="52"/>
      <c r="IV19" s="50"/>
    </row>
    <row r="20" spans="1:262" s="4" customFormat="1" ht="13.5" customHeight="1" x14ac:dyDescent="0.2">
      <c r="A20" s="47" t="s">
        <v>1427</v>
      </c>
      <c r="B20" s="2" t="str">
        <f>VLOOKUP(A20,info_parties!A$1:R$206,5,FALSE)</f>
        <v>The Olive Tree (L'Ulivo, U)</v>
      </c>
      <c r="C20" s="7" t="s">
        <v>590</v>
      </c>
      <c r="E20" s="30"/>
      <c r="F20" s="48"/>
      <c r="G20" s="49"/>
      <c r="H20" s="2"/>
      <c r="I20" s="48"/>
      <c r="J20" s="49"/>
      <c r="K20" s="3"/>
      <c r="L20" s="49"/>
      <c r="M20" s="49"/>
      <c r="N20" s="49"/>
      <c r="O20" s="49"/>
      <c r="P20" s="49"/>
      <c r="Q20" s="30"/>
      <c r="R20" s="49"/>
      <c r="S20" s="49"/>
      <c r="U20" s="49"/>
      <c r="V20" s="49"/>
      <c r="W20" s="7"/>
      <c r="Y20" s="30"/>
      <c r="Z20" s="49" t="str">
        <f t="shared" si="0"/>
        <v/>
      </c>
      <c r="AA20" s="48"/>
      <c r="AB20" s="2"/>
      <c r="AC20" s="49" t="str">
        <f t="shared" si="1"/>
        <v/>
      </c>
      <c r="AD20" s="48"/>
      <c r="AE20" s="30"/>
      <c r="AF20" s="49" t="str">
        <f t="shared" si="2"/>
        <v/>
      </c>
      <c r="AG20" s="49"/>
      <c r="AH20" s="49"/>
      <c r="AI20" s="49"/>
      <c r="AJ20" s="49"/>
      <c r="AK20" s="30"/>
      <c r="AL20" s="49" t="str">
        <f t="shared" si="3"/>
        <v/>
      </c>
      <c r="AM20" s="49"/>
      <c r="AO20" s="49"/>
      <c r="AP20" s="49"/>
      <c r="AQ20" s="7"/>
      <c r="AS20" s="11"/>
      <c r="AT20" s="49" t="str">
        <f t="shared" si="4"/>
        <v/>
      </c>
      <c r="AU20" s="48"/>
      <c r="AV20" s="81"/>
      <c r="AW20" s="49" t="str">
        <f t="shared" si="5"/>
        <v/>
      </c>
      <c r="AX20" s="48"/>
      <c r="AY20" s="30"/>
      <c r="AZ20" s="49" t="str">
        <f t="shared" si="6"/>
        <v/>
      </c>
      <c r="BA20" s="49"/>
      <c r="BB20" s="49"/>
      <c r="BC20" s="49"/>
      <c r="BD20" s="49"/>
      <c r="BE20" s="30"/>
      <c r="BF20" s="49" t="str">
        <f t="shared" si="7"/>
        <v/>
      </c>
      <c r="BG20" s="49"/>
      <c r="BI20" s="49"/>
      <c r="BJ20" s="49"/>
      <c r="BK20" s="7" t="s">
        <v>1799</v>
      </c>
      <c r="BM20" s="30">
        <v>10105836</v>
      </c>
      <c r="BN20" s="49">
        <f t="shared" si="8"/>
        <v>0.31079344153073513</v>
      </c>
      <c r="BO20" s="48"/>
      <c r="BP20" s="2">
        <v>24</v>
      </c>
      <c r="BQ20" s="49">
        <f>IF(BP20="","",BP20/SUM(BP$11:BP$101))</f>
        <v>0.30769230769230771</v>
      </c>
      <c r="BR20" s="48"/>
      <c r="BS20" s="30">
        <v>10077793</v>
      </c>
      <c r="BT20" s="49">
        <f t="shared" si="10"/>
        <v>0.31094150597451603</v>
      </c>
      <c r="BU20" s="49">
        <v>0</v>
      </c>
      <c r="BV20" s="4">
        <v>0</v>
      </c>
      <c r="BW20" s="4">
        <v>0</v>
      </c>
      <c r="BX20" s="50">
        <v>0</v>
      </c>
      <c r="BY20" s="30">
        <v>28043</v>
      </c>
      <c r="BZ20" s="49">
        <f t="shared" si="11"/>
        <v>0.26538028408929604</v>
      </c>
      <c r="CA20" s="49">
        <v>0</v>
      </c>
      <c r="CB20" s="4">
        <v>0</v>
      </c>
      <c r="CC20" s="49">
        <v>0</v>
      </c>
      <c r="CD20" s="49">
        <v>0</v>
      </c>
      <c r="CE20" s="30"/>
      <c r="CG20" s="30"/>
      <c r="CH20" s="49" t="str">
        <f t="shared" si="12"/>
        <v/>
      </c>
      <c r="CI20" s="48"/>
      <c r="CJ20" s="2"/>
      <c r="CK20" s="49" t="str">
        <f t="shared" si="13"/>
        <v/>
      </c>
      <c r="CL20" s="48"/>
      <c r="CM20" s="30"/>
      <c r="CN20" s="49" t="str">
        <f t="shared" si="14"/>
        <v/>
      </c>
      <c r="CO20" s="49"/>
      <c r="CR20" s="50"/>
      <c r="CS20" s="30"/>
      <c r="CT20" s="49" t="str">
        <f t="shared" si="15"/>
        <v/>
      </c>
      <c r="CU20" s="49"/>
      <c r="CW20" s="49"/>
      <c r="CX20" s="49"/>
      <c r="CY20" s="7"/>
      <c r="DA20" s="30"/>
      <c r="DB20" s="48"/>
      <c r="DC20" s="48"/>
      <c r="DD20" s="2"/>
      <c r="DE20" s="48"/>
      <c r="DF20" s="48"/>
      <c r="DH20" s="49"/>
      <c r="DI20" s="49"/>
      <c r="DL20" s="50"/>
      <c r="DM20" s="30"/>
      <c r="DN20" s="49"/>
      <c r="DO20" s="49"/>
      <c r="DQ20" s="49"/>
      <c r="DR20" s="49"/>
      <c r="DS20" s="7"/>
      <c r="DU20" s="30"/>
      <c r="DV20" s="48"/>
      <c r="DW20" s="48"/>
      <c r="DX20" s="2"/>
      <c r="DY20" s="48"/>
      <c r="DZ20" s="48"/>
      <c r="EA20" s="30"/>
      <c r="EC20" s="51"/>
      <c r="EF20" s="50"/>
      <c r="EG20" s="30"/>
      <c r="EH20" s="49"/>
      <c r="EI20" s="49"/>
      <c r="EK20" s="49"/>
      <c r="EL20" s="49"/>
      <c r="EM20" s="7"/>
      <c r="EO20" s="30"/>
      <c r="EP20" s="48"/>
      <c r="EQ20" s="48"/>
      <c r="ER20" s="2"/>
      <c r="ES20" s="48"/>
      <c r="ET20" s="48"/>
      <c r="EU20" s="30"/>
      <c r="EV20" s="49"/>
      <c r="EW20" s="49"/>
      <c r="EZ20" s="50"/>
      <c r="FA20" s="30"/>
      <c r="FB20" s="49"/>
      <c r="FC20" s="49"/>
      <c r="FE20" s="49"/>
      <c r="FF20" s="49"/>
      <c r="FG20" s="7"/>
      <c r="FI20" s="30"/>
      <c r="FJ20" s="48"/>
      <c r="FK20" s="48"/>
      <c r="FL20" s="2"/>
      <c r="FM20" s="48"/>
      <c r="FN20" s="48"/>
      <c r="FO20" s="30"/>
      <c r="FP20" s="49"/>
      <c r="FQ20" s="49"/>
      <c r="FT20" s="50"/>
      <c r="FU20" s="30"/>
      <c r="FV20" s="49"/>
      <c r="FW20" s="49"/>
      <c r="FY20" s="49"/>
      <c r="FZ20" s="49"/>
      <c r="GA20" s="7"/>
      <c r="GC20" s="30"/>
      <c r="GD20" s="48"/>
      <c r="GE20" s="2"/>
      <c r="GF20" s="2"/>
      <c r="GG20" s="48"/>
      <c r="GH20" s="2"/>
      <c r="GI20" s="52"/>
      <c r="GN20" s="50"/>
      <c r="GU20" s="7"/>
      <c r="GW20" s="30"/>
      <c r="GX20" s="48"/>
      <c r="GY20" s="2"/>
      <c r="GZ20" s="2"/>
      <c r="HA20" s="48"/>
      <c r="HB20" s="2"/>
      <c r="HC20" s="52"/>
      <c r="HH20" s="50"/>
      <c r="HO20" s="7"/>
      <c r="HQ20" s="30"/>
      <c r="HR20" s="48"/>
      <c r="HS20" s="2"/>
      <c r="HT20" s="2"/>
      <c r="HU20" s="48"/>
      <c r="HV20" s="2"/>
      <c r="HW20" s="52"/>
      <c r="IB20" s="50"/>
      <c r="II20" s="7"/>
      <c r="IK20" s="30"/>
      <c r="IL20" s="48"/>
      <c r="IM20" s="2"/>
      <c r="IN20" s="2"/>
      <c r="IO20" s="48"/>
      <c r="IP20" s="2"/>
      <c r="IQ20" s="52"/>
      <c r="IV20" s="50"/>
    </row>
    <row r="21" spans="1:262" s="4" customFormat="1" ht="13.5" customHeight="1" x14ac:dyDescent="0.2">
      <c r="A21" s="47" t="s">
        <v>1625</v>
      </c>
      <c r="B21" s="2" t="str">
        <f>VLOOKUP(A21,info_parties!A$1:R$206,5,FALSE)</f>
        <v>Democratic Party (Partito Democratico, PD)</v>
      </c>
      <c r="C21" s="7" t="s">
        <v>1135</v>
      </c>
      <c r="E21" s="30"/>
      <c r="F21" s="48"/>
      <c r="G21" s="49"/>
      <c r="H21" s="2"/>
      <c r="I21" s="48"/>
      <c r="J21" s="49"/>
      <c r="K21" s="3"/>
      <c r="L21" s="49"/>
      <c r="M21" s="49"/>
      <c r="N21" s="49"/>
      <c r="O21" s="49"/>
      <c r="P21" s="49"/>
      <c r="Q21" s="30"/>
      <c r="R21" s="49"/>
      <c r="S21" s="49"/>
      <c r="U21" s="49"/>
      <c r="V21" s="49"/>
      <c r="W21" s="7"/>
      <c r="Y21" s="30"/>
      <c r="Z21" s="49" t="str">
        <f t="shared" si="0"/>
        <v/>
      </c>
      <c r="AA21" s="48"/>
      <c r="AB21" s="2"/>
      <c r="AC21" s="49" t="str">
        <f t="shared" si="1"/>
        <v/>
      </c>
      <c r="AD21" s="48"/>
      <c r="AE21" s="30"/>
      <c r="AF21" s="49" t="str">
        <f t="shared" si="2"/>
        <v/>
      </c>
      <c r="AG21" s="49"/>
      <c r="AH21" s="49"/>
      <c r="AI21" s="49"/>
      <c r="AJ21" s="49"/>
      <c r="AK21" s="30"/>
      <c r="AL21" s="49" t="str">
        <f t="shared" si="3"/>
        <v/>
      </c>
      <c r="AM21" s="49"/>
      <c r="AO21" s="49"/>
      <c r="AP21" s="49"/>
      <c r="AQ21" s="7"/>
      <c r="AS21" s="11"/>
      <c r="AT21" s="49" t="str">
        <f t="shared" si="4"/>
        <v/>
      </c>
      <c r="AU21" s="48"/>
      <c r="AV21" s="81"/>
      <c r="AW21" s="49" t="str">
        <f t="shared" si="5"/>
        <v/>
      </c>
      <c r="AX21" s="48"/>
      <c r="AY21" s="30"/>
      <c r="AZ21" s="49" t="str">
        <f t="shared" si="6"/>
        <v/>
      </c>
      <c r="BA21" s="49"/>
      <c r="BB21" s="49"/>
      <c r="BC21" s="49"/>
      <c r="BD21" s="49"/>
      <c r="BE21" s="30"/>
      <c r="BF21" s="49" t="str">
        <f t="shared" si="7"/>
        <v/>
      </c>
      <c r="BG21" s="49"/>
      <c r="BI21" s="49"/>
      <c r="BJ21" s="49"/>
      <c r="BK21" s="7"/>
      <c r="BM21" s="30"/>
      <c r="BN21" s="49"/>
      <c r="BO21" s="48"/>
      <c r="BP21" s="2"/>
      <c r="BQ21" s="49"/>
      <c r="BR21" s="48"/>
      <c r="BS21" s="30"/>
      <c r="BT21" s="49"/>
      <c r="BU21" s="49"/>
      <c r="BX21" s="50"/>
      <c r="BY21" s="30"/>
      <c r="BZ21" s="49" t="str">
        <f t="shared" si="11"/>
        <v/>
      </c>
      <c r="CA21" s="49"/>
      <c r="CC21" s="49"/>
      <c r="CD21" s="49"/>
      <c r="CE21" s="30" t="s">
        <v>1811</v>
      </c>
      <c r="CG21" s="30">
        <v>7999476</v>
      </c>
      <c r="CH21" s="49">
        <f t="shared" si="12"/>
        <v>0.26121727386245486</v>
      </c>
      <c r="CI21" s="48"/>
      <c r="CJ21" s="2">
        <v>21</v>
      </c>
      <c r="CK21" s="49">
        <f t="shared" si="13"/>
        <v>0.29166666666666669</v>
      </c>
      <c r="CL21" s="48">
        <f>CK21-BQ21</f>
        <v>0.29166666666666669</v>
      </c>
      <c r="CM21" s="30">
        <v>7980453</v>
      </c>
      <c r="CN21" s="49">
        <f t="shared" si="14"/>
        <v>0.2613077797126262</v>
      </c>
      <c r="CO21" s="49">
        <v>0</v>
      </c>
      <c r="CP21" s="4">
        <v>0</v>
      </c>
      <c r="CQ21" s="4">
        <v>0</v>
      </c>
      <c r="CR21" s="50">
        <v>0</v>
      </c>
      <c r="CS21" s="30">
        <v>19021</v>
      </c>
      <c r="CT21" s="49">
        <f t="shared" si="15"/>
        <v>0.22805313766395702</v>
      </c>
      <c r="CU21" s="49">
        <v>0</v>
      </c>
      <c r="CV21" s="4">
        <v>0</v>
      </c>
      <c r="CW21" s="49">
        <v>0</v>
      </c>
      <c r="CX21" s="49">
        <v>0</v>
      </c>
      <c r="CY21" s="7" t="s">
        <v>2446</v>
      </c>
      <c r="DA21" s="30">
        <v>11203231</v>
      </c>
      <c r="DB21" s="48">
        <v>0.40799999999999997</v>
      </c>
      <c r="DC21" s="48">
        <v>0.14699999999999999</v>
      </c>
      <c r="DD21" s="2">
        <v>31</v>
      </c>
      <c r="DE21" s="48">
        <v>0.42499999999999999</v>
      </c>
      <c r="DF21" s="48">
        <v>0.13700000000000001</v>
      </c>
      <c r="DG21" s="30">
        <v>11172861</v>
      </c>
      <c r="DH21" s="49">
        <f>DG21/DG$7</f>
        <v>0.40818954668841562</v>
      </c>
      <c r="DI21" s="49">
        <v>0</v>
      </c>
      <c r="DJ21" s="4">
        <v>0</v>
      </c>
      <c r="DK21" s="4">
        <v>0</v>
      </c>
      <c r="DL21" s="50">
        <v>0</v>
      </c>
      <c r="DM21" s="30">
        <f>DA21-DG21</f>
        <v>30370</v>
      </c>
      <c r="DN21" s="49">
        <f>DM21/DM$7</f>
        <v>0.39360282015059811</v>
      </c>
      <c r="DO21" s="49">
        <v>0</v>
      </c>
      <c r="DP21" s="4">
        <v>0</v>
      </c>
      <c r="DQ21" s="4">
        <v>0</v>
      </c>
      <c r="DR21" s="50">
        <v>0</v>
      </c>
      <c r="DS21" s="7"/>
      <c r="DU21" s="30">
        <v>6089853</v>
      </c>
      <c r="DV21" s="48">
        <v>0.22700000000000001</v>
      </c>
      <c r="DW21" s="48">
        <v>-0.18099999999999999</v>
      </c>
      <c r="DX21" s="2">
        <v>19</v>
      </c>
      <c r="DY21" s="48">
        <v>0.25</v>
      </c>
      <c r="DZ21" s="48">
        <v>-0.158</v>
      </c>
      <c r="EA21" s="11">
        <v>6050351</v>
      </c>
      <c r="EB21" s="289">
        <v>0.22689999999999999</v>
      </c>
      <c r="EC21" s="51"/>
      <c r="EF21" s="50"/>
      <c r="EG21" s="30">
        <v>39502</v>
      </c>
      <c r="EH21" s="289">
        <v>0.3271</v>
      </c>
      <c r="EI21" s="49"/>
      <c r="EK21" s="49"/>
      <c r="EL21" s="49"/>
      <c r="EM21" s="7"/>
      <c r="EO21" s="30"/>
      <c r="EP21" s="48"/>
      <c r="EQ21" s="48"/>
      <c r="ER21" s="2"/>
      <c r="ES21" s="48"/>
      <c r="ET21" s="48"/>
      <c r="EU21" s="30"/>
      <c r="EV21" s="49"/>
      <c r="EW21" s="49"/>
      <c r="EZ21" s="50"/>
      <c r="FA21" s="30"/>
      <c r="FB21" s="49"/>
      <c r="FC21" s="49"/>
      <c r="FE21" s="49"/>
      <c r="FF21" s="49"/>
      <c r="FG21" s="7"/>
      <c r="FI21" s="30"/>
      <c r="FJ21" s="48"/>
      <c r="FK21" s="48"/>
      <c r="FL21" s="2"/>
      <c r="FM21" s="48"/>
      <c r="FN21" s="48"/>
      <c r="FO21" s="30"/>
      <c r="FP21" s="49"/>
      <c r="FQ21" s="49"/>
      <c r="FT21" s="50"/>
      <c r="FU21" s="30"/>
      <c r="FV21" s="49"/>
      <c r="FW21" s="49"/>
      <c r="FY21" s="49"/>
      <c r="FZ21" s="49"/>
      <c r="GA21" s="7"/>
      <c r="GC21" s="30"/>
      <c r="GD21" s="48"/>
      <c r="GE21" s="2"/>
      <c r="GF21" s="2"/>
      <c r="GG21" s="48"/>
      <c r="GH21" s="2"/>
      <c r="GI21" s="52"/>
      <c r="GN21" s="50"/>
      <c r="GU21" s="7"/>
      <c r="GW21" s="30"/>
      <c r="GX21" s="48"/>
      <c r="GY21" s="2"/>
      <c r="GZ21" s="2"/>
      <c r="HA21" s="48"/>
      <c r="HB21" s="2"/>
      <c r="HC21" s="52"/>
      <c r="HH21" s="50"/>
      <c r="HO21" s="7"/>
      <c r="HQ21" s="30"/>
      <c r="HR21" s="48"/>
      <c r="HS21" s="2"/>
      <c r="HT21" s="2"/>
      <c r="HU21" s="48"/>
      <c r="HV21" s="2"/>
      <c r="HW21" s="52"/>
      <c r="IB21" s="50"/>
      <c r="II21" s="7"/>
      <c r="IK21" s="30"/>
      <c r="IL21" s="48"/>
      <c r="IM21" s="2"/>
      <c r="IN21" s="2"/>
      <c r="IO21" s="48"/>
      <c r="IP21" s="2"/>
      <c r="IQ21" s="52"/>
      <c r="IV21" s="50"/>
    </row>
    <row r="22" spans="1:262" s="4" customFormat="1" ht="13.5" customHeight="1" x14ac:dyDescent="0.2">
      <c r="A22" s="47" t="s">
        <v>1411</v>
      </c>
      <c r="B22" s="2" t="str">
        <f>VLOOKUP(A22,info_parties!A$1:R$206,5,FALSE)</f>
        <v>Refounded Communists (Rifondazione Comunista, RC)</v>
      </c>
      <c r="C22" s="7" t="s">
        <v>1269</v>
      </c>
      <c r="E22" s="30"/>
      <c r="F22" s="48"/>
      <c r="G22" s="49"/>
      <c r="H22" s="2"/>
      <c r="I22" s="48"/>
      <c r="J22" s="49"/>
      <c r="K22" s="3"/>
      <c r="L22" s="49"/>
      <c r="M22" s="49"/>
      <c r="N22" s="49"/>
      <c r="O22" s="49"/>
      <c r="P22" s="49"/>
      <c r="Q22" s="30"/>
      <c r="R22" s="49"/>
      <c r="S22" s="49"/>
      <c r="U22" s="49"/>
      <c r="V22" s="49"/>
      <c r="W22" s="7" t="s">
        <v>1655</v>
      </c>
      <c r="Y22" s="30">
        <v>2004716</v>
      </c>
      <c r="Z22" s="49">
        <f t="shared" si="0"/>
        <v>6.0841661045729516E-2</v>
      </c>
      <c r="AA22" s="48"/>
      <c r="AB22" s="2">
        <v>5</v>
      </c>
      <c r="AC22" s="49">
        <f t="shared" si="1"/>
        <v>5.7471264367816091E-2</v>
      </c>
      <c r="AD22" s="48"/>
      <c r="AE22" s="30">
        <v>1992095</v>
      </c>
      <c r="AF22" s="49">
        <f t="shared" si="2"/>
        <v>6.0697537448929813E-2</v>
      </c>
      <c r="AG22" s="49">
        <v>0</v>
      </c>
      <c r="AH22" s="49">
        <v>0</v>
      </c>
      <c r="AI22" s="49">
        <v>0</v>
      </c>
      <c r="AJ22" s="49">
        <v>0</v>
      </c>
      <c r="AK22" s="30">
        <v>12621</v>
      </c>
      <c r="AL22" s="49">
        <f t="shared" si="3"/>
        <v>9.7312926481360112E-2</v>
      </c>
      <c r="AM22" s="49">
        <v>0</v>
      </c>
      <c r="AN22" s="4">
        <v>0</v>
      </c>
      <c r="AO22" s="49">
        <v>0</v>
      </c>
      <c r="AP22" s="49">
        <v>0</v>
      </c>
      <c r="AQ22" s="7" t="s">
        <v>1655</v>
      </c>
      <c r="AS22" s="30">
        <v>1328515</v>
      </c>
      <c r="AT22" s="49">
        <f t="shared" si="4"/>
        <v>4.2703703769182096E-2</v>
      </c>
      <c r="AU22" s="48"/>
      <c r="AV22" s="2">
        <v>4</v>
      </c>
      <c r="AW22" s="49">
        <f t="shared" si="5"/>
        <v>4.5977011494252873E-2</v>
      </c>
      <c r="AX22" s="48"/>
      <c r="AY22" s="30">
        <v>1320554</v>
      </c>
      <c r="AZ22" s="49">
        <f t="shared" si="6"/>
        <v>4.2725320746298812E-2</v>
      </c>
      <c r="BA22" s="49">
        <v>0</v>
      </c>
      <c r="BB22" s="4">
        <v>0</v>
      </c>
      <c r="BC22" s="4">
        <v>0</v>
      </c>
      <c r="BD22" s="50">
        <v>0</v>
      </c>
      <c r="BE22" s="30">
        <v>6773</v>
      </c>
      <c r="BF22" s="49">
        <f t="shared" si="7"/>
        <v>4.3857774669593542E-2</v>
      </c>
      <c r="BG22" s="49">
        <v>0</v>
      </c>
      <c r="BH22" s="4">
        <v>0</v>
      </c>
      <c r="BI22" s="49">
        <v>0</v>
      </c>
      <c r="BJ22" s="49">
        <v>0</v>
      </c>
      <c r="BK22" s="7" t="s">
        <v>1655</v>
      </c>
      <c r="BM22" s="30">
        <v>1969776</v>
      </c>
      <c r="BN22" s="49">
        <f t="shared" ref="BN22:BN36" si="16">IF(BM22="","",BM22/SUM(BM$11:BM$101))</f>
        <v>6.0578210658143013E-2</v>
      </c>
      <c r="BO22" s="48"/>
      <c r="BP22" s="2">
        <v>5</v>
      </c>
      <c r="BQ22" s="49">
        <f>IF(BP22="","",BP22/SUM(BP$11:BP$101))</f>
        <v>6.4102564102564097E-2</v>
      </c>
      <c r="BR22" s="48"/>
      <c r="BS22" s="30">
        <v>1964347</v>
      </c>
      <c r="BT22" s="49">
        <f>IF(BS22="","",BS22/SUM(BS$11:BS$101))</f>
        <v>6.0608211980194733E-2</v>
      </c>
      <c r="BU22" s="49">
        <v>0</v>
      </c>
      <c r="BV22" s="4">
        <v>0</v>
      </c>
      <c r="BW22" s="4">
        <v>0</v>
      </c>
      <c r="BX22" s="50">
        <v>0</v>
      </c>
      <c r="BY22" s="30">
        <v>5429</v>
      </c>
      <c r="BZ22" s="49">
        <f t="shared" si="11"/>
        <v>5.1376441975565672E-2</v>
      </c>
      <c r="CA22" s="49">
        <v>0</v>
      </c>
      <c r="CB22" s="4">
        <v>0</v>
      </c>
      <c r="CC22" s="49">
        <v>0</v>
      </c>
      <c r="CD22" s="49">
        <v>0</v>
      </c>
      <c r="CH22" s="49" t="str">
        <f t="shared" si="12"/>
        <v/>
      </c>
      <c r="CK22" s="49" t="str">
        <f t="shared" si="13"/>
        <v/>
      </c>
      <c r="CN22" s="49" t="str">
        <f t="shared" si="14"/>
        <v/>
      </c>
      <c r="CT22" s="49" t="str">
        <f t="shared" si="15"/>
        <v/>
      </c>
      <c r="CY22" s="7"/>
      <c r="DA22" s="30"/>
      <c r="DB22" s="48"/>
      <c r="DC22" s="48"/>
      <c r="DD22" s="2"/>
      <c r="DE22" s="48"/>
      <c r="DF22" s="48"/>
      <c r="DG22" s="30"/>
      <c r="DH22" s="49"/>
      <c r="DI22" s="49"/>
      <c r="DL22" s="50"/>
      <c r="DM22" s="30"/>
      <c r="DN22" s="49"/>
      <c r="DO22" s="49"/>
      <c r="DQ22" s="49"/>
      <c r="DR22" s="49"/>
      <c r="DS22" s="7"/>
      <c r="DU22" s="30"/>
      <c r="DV22" s="48"/>
      <c r="DW22" s="48"/>
      <c r="DX22" s="2"/>
      <c r="DY22" s="48"/>
      <c r="DZ22" s="48"/>
      <c r="EA22" s="30"/>
      <c r="EC22" s="51"/>
      <c r="EF22" s="50"/>
      <c r="EG22" s="30"/>
      <c r="EH22" s="49"/>
      <c r="EI22" s="49"/>
      <c r="EK22" s="49"/>
      <c r="EL22" s="49"/>
      <c r="EM22" s="7"/>
      <c r="EO22" s="30"/>
      <c r="EP22" s="48"/>
      <c r="EQ22" s="48"/>
      <c r="ER22" s="2"/>
      <c r="ES22" s="48"/>
      <c r="ET22" s="48"/>
      <c r="EU22" s="30"/>
      <c r="EV22" s="49"/>
      <c r="EW22" s="49"/>
      <c r="EZ22" s="50"/>
      <c r="FA22" s="30"/>
      <c r="FB22" s="49"/>
      <c r="FC22" s="49"/>
      <c r="FE22" s="49"/>
      <c r="FF22" s="49"/>
      <c r="FG22" s="7"/>
      <c r="FI22" s="30"/>
      <c r="FJ22" s="48"/>
      <c r="FK22" s="48"/>
      <c r="FL22" s="2"/>
      <c r="FM22" s="48"/>
      <c r="FN22" s="48"/>
      <c r="FO22" s="30"/>
      <c r="FP22" s="49"/>
      <c r="FQ22" s="49"/>
      <c r="FT22" s="50"/>
      <c r="FU22" s="30"/>
      <c r="FV22" s="49"/>
      <c r="FW22" s="49"/>
      <c r="FY22" s="49"/>
      <c r="FZ22" s="49"/>
      <c r="GA22" s="7"/>
      <c r="GC22" s="30"/>
      <c r="GD22" s="48"/>
      <c r="GE22" s="2"/>
      <c r="GF22" s="2"/>
      <c r="GG22" s="48"/>
      <c r="GH22" s="2"/>
      <c r="GI22" s="52"/>
      <c r="GN22" s="50"/>
      <c r="GU22" s="7"/>
      <c r="GW22" s="30"/>
      <c r="GX22" s="48"/>
      <c r="GY22" s="2"/>
      <c r="GZ22" s="2"/>
      <c r="HA22" s="48"/>
      <c r="HB22" s="2"/>
      <c r="HC22" s="52"/>
      <c r="HH22" s="50"/>
      <c r="HO22" s="7"/>
      <c r="HQ22" s="30"/>
      <c r="HR22" s="48"/>
      <c r="HS22" s="2"/>
      <c r="HT22" s="2"/>
      <c r="HU22" s="48"/>
      <c r="HV22" s="2"/>
      <c r="HW22" s="52"/>
      <c r="IB22" s="50"/>
      <c r="II22" s="7"/>
      <c r="IK22" s="30"/>
      <c r="IL22" s="48"/>
      <c r="IM22" s="2"/>
      <c r="IN22" s="2"/>
      <c r="IO22" s="48"/>
      <c r="IP22" s="2"/>
      <c r="IQ22" s="52"/>
      <c r="IV22" s="50"/>
    </row>
    <row r="23" spans="1:262" s="4" customFormat="1" ht="13.5" customHeight="1" x14ac:dyDescent="0.2">
      <c r="A23" s="47" t="s">
        <v>1904</v>
      </c>
      <c r="B23" s="2" t="str">
        <f>VLOOKUP(A23,info_parties!A$1:R$206,5,FALSE)</f>
        <v>Refounded Communists-Party of the European Left-Italian Communists (Rifondazione Comunista-Partito della Sinistra Europea-Comunisti Italiani, RSC)</v>
      </c>
      <c r="C23" s="7" t="s">
        <v>1884</v>
      </c>
      <c r="E23" s="30"/>
      <c r="F23" s="48"/>
      <c r="G23" s="49"/>
      <c r="H23" s="2"/>
      <c r="I23" s="48"/>
      <c r="J23" s="49"/>
      <c r="K23" s="3"/>
      <c r="L23" s="49"/>
      <c r="M23" s="49"/>
      <c r="N23" s="49"/>
      <c r="O23" s="49"/>
      <c r="P23" s="49"/>
      <c r="Q23" s="30"/>
      <c r="R23" s="49"/>
      <c r="S23" s="49"/>
      <c r="U23" s="49"/>
      <c r="V23" s="49"/>
      <c r="Y23" s="30"/>
      <c r="Z23" s="49" t="str">
        <f t="shared" si="0"/>
        <v/>
      </c>
      <c r="AA23" s="48"/>
      <c r="AB23" s="2"/>
      <c r="AC23" s="49" t="str">
        <f t="shared" si="1"/>
        <v/>
      </c>
      <c r="AD23" s="48"/>
      <c r="AE23" s="30"/>
      <c r="AF23" s="49" t="str">
        <f t="shared" si="2"/>
        <v/>
      </c>
      <c r="AG23" s="49"/>
      <c r="AH23" s="49"/>
      <c r="AI23" s="49"/>
      <c r="AJ23" s="49"/>
      <c r="AK23" s="30"/>
      <c r="AL23" s="49" t="str">
        <f t="shared" si="3"/>
        <v/>
      </c>
      <c r="AM23" s="49"/>
      <c r="AO23" s="49"/>
      <c r="AP23" s="49"/>
      <c r="AQ23" s="7"/>
      <c r="AS23" s="30"/>
      <c r="AT23" s="49" t="str">
        <f t="shared" si="4"/>
        <v/>
      </c>
      <c r="AU23" s="48"/>
      <c r="AV23" s="2"/>
      <c r="AW23" s="49" t="str">
        <f t="shared" si="5"/>
        <v/>
      </c>
      <c r="AX23" s="48"/>
      <c r="AY23" s="30"/>
      <c r="AZ23" s="49" t="str">
        <f t="shared" si="6"/>
        <v/>
      </c>
      <c r="BA23" s="49"/>
      <c r="BD23" s="50"/>
      <c r="BE23" s="30"/>
      <c r="BF23" s="49" t="str">
        <f t="shared" si="7"/>
        <v/>
      </c>
      <c r="BG23" s="49"/>
      <c r="BI23" s="49"/>
      <c r="BJ23" s="49"/>
      <c r="BK23" s="7"/>
      <c r="BM23" s="30"/>
      <c r="BN23" s="49" t="str">
        <f t="shared" si="16"/>
        <v/>
      </c>
      <c r="BO23" s="48"/>
      <c r="BP23" s="2"/>
      <c r="BQ23" s="49"/>
      <c r="BR23" s="48"/>
      <c r="BS23" s="30"/>
      <c r="BT23" s="49"/>
      <c r="BU23" s="49"/>
      <c r="BY23" s="30"/>
      <c r="BZ23" s="49"/>
      <c r="CA23" s="49"/>
      <c r="CC23" s="49"/>
      <c r="CD23" s="49"/>
      <c r="CE23" s="30" t="s">
        <v>1814</v>
      </c>
      <c r="CG23" s="30">
        <v>1037862</v>
      </c>
      <c r="CH23" s="49">
        <f t="shared" si="12"/>
        <v>3.3890655123589984E-2</v>
      </c>
      <c r="CI23" s="48"/>
      <c r="CJ23" s="2">
        <v>0</v>
      </c>
      <c r="CK23" s="49">
        <f t="shared" si="13"/>
        <v>0</v>
      </c>
      <c r="CL23" s="48">
        <f>CK23-BQ23</f>
        <v>0</v>
      </c>
      <c r="CM23" s="30">
        <v>1034731</v>
      </c>
      <c r="CN23" s="49">
        <f t="shared" si="14"/>
        <v>3.3880690759011477E-2</v>
      </c>
      <c r="CO23" s="49">
        <v>0</v>
      </c>
      <c r="CP23" s="4">
        <v>0</v>
      </c>
      <c r="CQ23" s="4">
        <v>0</v>
      </c>
      <c r="CR23" s="50">
        <v>0</v>
      </c>
      <c r="CS23" s="30">
        <v>3132</v>
      </c>
      <c r="CT23" s="49">
        <f t="shared" si="15"/>
        <v>3.7551255305373711E-2</v>
      </c>
      <c r="CU23" s="49">
        <v>0</v>
      </c>
      <c r="CV23" s="4">
        <v>0</v>
      </c>
      <c r="CW23" s="49">
        <v>0</v>
      </c>
      <c r="CX23" s="49">
        <v>0</v>
      </c>
      <c r="CY23" s="7"/>
      <c r="DA23" s="30"/>
      <c r="DB23" s="48"/>
      <c r="DC23" s="48"/>
      <c r="DD23" s="2"/>
      <c r="DE23" s="48"/>
      <c r="DF23" s="48"/>
      <c r="DG23" s="30"/>
      <c r="DH23" s="49"/>
      <c r="DI23" s="49"/>
      <c r="DL23" s="50"/>
      <c r="DM23" s="30"/>
      <c r="DN23" s="49"/>
      <c r="DO23" s="49"/>
      <c r="DQ23" s="49"/>
      <c r="DR23" s="49"/>
      <c r="DS23" s="7"/>
      <c r="DU23" s="30"/>
      <c r="DV23" s="48"/>
      <c r="DW23" s="48"/>
      <c r="DX23" s="2"/>
      <c r="DY23" s="48"/>
      <c r="DZ23" s="48"/>
      <c r="EA23" s="30"/>
      <c r="EC23" s="51"/>
      <c r="EF23" s="50"/>
      <c r="EG23" s="30"/>
      <c r="EH23" s="49"/>
      <c r="EI23" s="49"/>
      <c r="EK23" s="49"/>
      <c r="EL23" s="49"/>
      <c r="EM23" s="7"/>
      <c r="EO23" s="30"/>
      <c r="EP23" s="48"/>
      <c r="EQ23" s="48"/>
      <c r="ER23" s="2"/>
      <c r="ES23" s="48"/>
      <c r="ET23" s="48"/>
      <c r="EU23" s="30"/>
      <c r="EV23" s="49"/>
      <c r="EW23" s="49"/>
      <c r="EZ23" s="50"/>
      <c r="FA23" s="30"/>
      <c r="FB23" s="49"/>
      <c r="FC23" s="49"/>
      <c r="FE23" s="49"/>
      <c r="FF23" s="49"/>
      <c r="FG23" s="7"/>
      <c r="FI23" s="30"/>
      <c r="FJ23" s="48"/>
      <c r="FK23" s="48"/>
      <c r="FL23" s="2"/>
      <c r="FM23" s="48"/>
      <c r="FN23" s="48"/>
      <c r="FO23" s="30"/>
      <c r="FP23" s="49"/>
      <c r="FQ23" s="49"/>
      <c r="FT23" s="50"/>
      <c r="FU23" s="30"/>
      <c r="FV23" s="49"/>
      <c r="FW23" s="49"/>
      <c r="FY23" s="49"/>
      <c r="FZ23" s="49"/>
      <c r="GA23" s="7"/>
      <c r="GC23" s="30"/>
      <c r="GD23" s="48"/>
      <c r="GE23" s="2"/>
      <c r="GF23" s="2"/>
      <c r="GG23" s="48"/>
      <c r="GH23" s="2"/>
      <c r="GI23" s="52"/>
      <c r="GN23" s="50"/>
      <c r="GU23" s="7"/>
      <c r="GW23" s="30"/>
      <c r="GX23" s="48"/>
      <c r="GY23" s="2"/>
      <c r="GZ23" s="2"/>
      <c r="HA23" s="48"/>
      <c r="HB23" s="2"/>
      <c r="HC23" s="52"/>
      <c r="HH23" s="50"/>
      <c r="HO23" s="7"/>
      <c r="HQ23" s="30"/>
      <c r="HR23" s="48"/>
      <c r="HS23" s="2"/>
      <c r="HT23" s="2"/>
      <c r="HU23" s="48"/>
      <c r="HV23" s="2"/>
      <c r="HW23" s="52"/>
      <c r="IB23" s="50"/>
      <c r="II23" s="7"/>
      <c r="IK23" s="30"/>
      <c r="IL23" s="48"/>
      <c r="IM23" s="2"/>
      <c r="IN23" s="2"/>
      <c r="IO23" s="48"/>
      <c r="IP23" s="2"/>
      <c r="IQ23" s="52"/>
      <c r="IV23" s="50"/>
    </row>
    <row r="24" spans="1:262" s="4" customFormat="1" ht="13.5" customHeight="1" x14ac:dyDescent="0.2">
      <c r="A24" s="47" t="s">
        <v>1481</v>
      </c>
      <c r="B24" s="2" t="str">
        <f>VLOOKUP(A24,info_parties!A$1:R$206,5,FALSE)</f>
        <v>Workers' Communist Party (Partito Comunista Dei Lavoratori, PCdL)</v>
      </c>
      <c r="C24" s="7"/>
      <c r="E24" s="30"/>
      <c r="F24" s="48"/>
      <c r="G24" s="49"/>
      <c r="H24" s="2"/>
      <c r="I24" s="48"/>
      <c r="J24" s="49"/>
      <c r="K24" s="3"/>
      <c r="L24" s="49"/>
      <c r="M24" s="49"/>
      <c r="N24" s="49"/>
      <c r="O24" s="49"/>
      <c r="P24" s="49"/>
      <c r="Q24" s="30"/>
      <c r="R24" s="49"/>
      <c r="S24" s="49"/>
      <c r="U24" s="49"/>
      <c r="V24" s="49"/>
      <c r="Y24" s="30"/>
      <c r="Z24" s="49" t="str">
        <f t="shared" si="0"/>
        <v/>
      </c>
      <c r="AA24" s="48"/>
      <c r="AB24" s="2"/>
      <c r="AC24" s="49" t="str">
        <f t="shared" si="1"/>
        <v/>
      </c>
      <c r="AD24" s="48"/>
      <c r="AE24" s="30"/>
      <c r="AF24" s="49" t="str">
        <f t="shared" si="2"/>
        <v/>
      </c>
      <c r="AG24" s="49"/>
      <c r="AH24" s="49"/>
      <c r="AI24" s="49"/>
      <c r="AJ24" s="49"/>
      <c r="AK24" s="30"/>
      <c r="AL24" s="49" t="str">
        <f t="shared" si="3"/>
        <v/>
      </c>
      <c r="AM24" s="49"/>
      <c r="AO24" s="49"/>
      <c r="AP24" s="49"/>
      <c r="AQ24" s="7"/>
      <c r="AS24" s="30"/>
      <c r="AT24" s="49" t="str">
        <f t="shared" si="4"/>
        <v/>
      </c>
      <c r="AU24" s="48"/>
      <c r="AV24" s="2"/>
      <c r="AW24" s="49" t="str">
        <f t="shared" si="5"/>
        <v/>
      </c>
      <c r="AX24" s="48"/>
      <c r="AY24" s="30"/>
      <c r="AZ24" s="49" t="str">
        <f t="shared" si="6"/>
        <v/>
      </c>
      <c r="BA24" s="49"/>
      <c r="BD24" s="50"/>
      <c r="BE24" s="30"/>
      <c r="BF24" s="49" t="str">
        <f t="shared" si="7"/>
        <v/>
      </c>
      <c r="BG24" s="49"/>
      <c r="BI24" s="49"/>
      <c r="BJ24" s="49"/>
      <c r="BK24" s="7"/>
      <c r="BM24" s="30"/>
      <c r="BN24" s="49" t="str">
        <f t="shared" si="16"/>
        <v/>
      </c>
      <c r="BO24" s="48"/>
      <c r="BP24" s="2"/>
      <c r="BQ24" s="49"/>
      <c r="BR24" s="48"/>
      <c r="BS24" s="30"/>
      <c r="BT24" s="49"/>
      <c r="BU24" s="49"/>
      <c r="BY24" s="30"/>
      <c r="BZ24" s="49"/>
      <c r="CA24" s="49"/>
      <c r="CC24" s="49"/>
      <c r="CD24" s="49"/>
      <c r="CE24" s="30" t="s">
        <v>1818</v>
      </c>
      <c r="CG24" s="30">
        <v>166531</v>
      </c>
      <c r="CH24" s="49">
        <f t="shared" si="12"/>
        <v>5.4379529151144992E-3</v>
      </c>
      <c r="CI24" s="48"/>
      <c r="CJ24" s="2">
        <v>0</v>
      </c>
      <c r="CK24" s="49">
        <f t="shared" si="13"/>
        <v>0</v>
      </c>
      <c r="CL24" s="48">
        <f>CK24-BQ24</f>
        <v>0</v>
      </c>
      <c r="CM24" s="30">
        <v>166079</v>
      </c>
      <c r="CN24" s="49">
        <f t="shared" si="14"/>
        <v>5.4380039262048466E-3</v>
      </c>
      <c r="CO24" s="49">
        <v>0</v>
      </c>
      <c r="CP24" s="4">
        <v>0</v>
      </c>
      <c r="CQ24" s="4">
        <v>0</v>
      </c>
      <c r="CR24" s="50">
        <v>0</v>
      </c>
      <c r="CS24" s="30">
        <v>452</v>
      </c>
      <c r="CT24" s="49">
        <f t="shared" si="15"/>
        <v>5.4192743927295398E-3</v>
      </c>
      <c r="CU24" s="49">
        <v>0</v>
      </c>
      <c r="CV24" s="4">
        <v>0</v>
      </c>
      <c r="CW24" s="49">
        <v>0</v>
      </c>
      <c r="CX24" s="49">
        <v>0</v>
      </c>
      <c r="CY24" s="7"/>
      <c r="DA24" s="30"/>
      <c r="DB24" s="48"/>
      <c r="DC24" s="48"/>
      <c r="DD24" s="2"/>
      <c r="DE24" s="48"/>
      <c r="DF24" s="48"/>
      <c r="DG24" s="30"/>
      <c r="DH24" s="49"/>
      <c r="DI24" s="49"/>
      <c r="DL24" s="50"/>
      <c r="DM24" s="30"/>
      <c r="DN24" s="49"/>
      <c r="DO24" s="49"/>
      <c r="DQ24" s="49"/>
      <c r="DR24" s="49"/>
      <c r="DS24" s="7"/>
      <c r="DU24" s="30"/>
      <c r="DV24" s="48"/>
      <c r="DW24" s="48"/>
      <c r="DX24" s="2"/>
      <c r="DY24" s="48"/>
      <c r="DZ24" s="48"/>
      <c r="EA24" s="30"/>
      <c r="EC24" s="51"/>
      <c r="EF24" s="50"/>
      <c r="EG24" s="30"/>
      <c r="EH24" s="49"/>
      <c r="EI24" s="49"/>
      <c r="EK24" s="49"/>
      <c r="EL24" s="49"/>
      <c r="EM24" s="7"/>
      <c r="EO24" s="30"/>
      <c r="EP24" s="48"/>
      <c r="EQ24" s="48"/>
      <c r="ER24" s="2"/>
      <c r="ES24" s="48"/>
      <c r="ET24" s="48"/>
      <c r="EU24" s="30"/>
      <c r="EV24" s="49"/>
      <c r="EW24" s="49"/>
      <c r="EZ24" s="50"/>
      <c r="FA24" s="30"/>
      <c r="FB24" s="49"/>
      <c r="FC24" s="49"/>
      <c r="FE24" s="49"/>
      <c r="FF24" s="49"/>
      <c r="FG24" s="7"/>
      <c r="FI24" s="30"/>
      <c r="FJ24" s="48"/>
      <c r="FK24" s="48"/>
      <c r="FL24" s="2"/>
      <c r="FM24" s="48"/>
      <c r="FN24" s="48"/>
      <c r="FO24" s="30"/>
      <c r="FP24" s="49"/>
      <c r="FQ24" s="49"/>
      <c r="FT24" s="50"/>
      <c r="FU24" s="30"/>
      <c r="FV24" s="49"/>
      <c r="FW24" s="49"/>
      <c r="FY24" s="49"/>
      <c r="FZ24" s="49"/>
      <c r="GA24" s="7"/>
      <c r="GC24" s="30"/>
      <c r="GD24" s="48"/>
      <c r="GE24" s="2"/>
      <c r="GF24" s="2"/>
      <c r="GG24" s="48"/>
      <c r="GH24" s="2"/>
      <c r="GI24" s="52"/>
      <c r="GN24" s="50"/>
      <c r="GU24" s="7"/>
      <c r="GW24" s="30"/>
      <c r="GX24" s="48"/>
      <c r="GY24" s="2"/>
      <c r="GZ24" s="2"/>
      <c r="HA24" s="48"/>
      <c r="HB24" s="2"/>
      <c r="HC24" s="52"/>
      <c r="HH24" s="50"/>
      <c r="HO24" s="7"/>
      <c r="HQ24" s="30"/>
      <c r="HR24" s="48"/>
      <c r="HS24" s="2"/>
      <c r="HT24" s="2"/>
      <c r="HU24" s="48"/>
      <c r="HV24" s="2"/>
      <c r="HW24" s="52"/>
      <c r="IB24" s="50"/>
      <c r="II24" s="7"/>
      <c r="IK24" s="30"/>
      <c r="IL24" s="48"/>
      <c r="IM24" s="2"/>
      <c r="IN24" s="2"/>
      <c r="IO24" s="48"/>
      <c r="IP24" s="2"/>
      <c r="IQ24" s="52"/>
      <c r="IV24" s="50"/>
    </row>
    <row r="25" spans="1:262" s="4" customFormat="1" ht="13.5" customHeight="1" x14ac:dyDescent="0.2">
      <c r="A25" s="47" t="s">
        <v>1627</v>
      </c>
      <c r="B25" s="2" t="str">
        <f>VLOOKUP(A25,info_parties!A$1:R$206,5,FALSE)</f>
        <v>Left and Freedom (Sinistra e Libertà, SEL)</v>
      </c>
      <c r="C25" s="7" t="s">
        <v>1885</v>
      </c>
      <c r="E25" s="30"/>
      <c r="F25" s="48"/>
      <c r="G25" s="49"/>
      <c r="H25" s="2"/>
      <c r="I25" s="48"/>
      <c r="J25" s="49"/>
      <c r="K25" s="3"/>
      <c r="L25" s="49"/>
      <c r="M25" s="49"/>
      <c r="N25" s="49"/>
      <c r="O25" s="49"/>
      <c r="P25" s="49"/>
      <c r="Q25" s="30"/>
      <c r="R25" s="49"/>
      <c r="S25" s="49"/>
      <c r="U25" s="49"/>
      <c r="V25" s="49"/>
      <c r="Y25" s="30"/>
      <c r="Z25" s="49" t="str">
        <f t="shared" si="0"/>
        <v/>
      </c>
      <c r="AA25" s="48"/>
      <c r="AB25" s="2"/>
      <c r="AC25" s="49" t="str">
        <f t="shared" si="1"/>
        <v/>
      </c>
      <c r="AD25" s="48"/>
      <c r="AE25" s="30"/>
      <c r="AF25" s="49" t="str">
        <f t="shared" si="2"/>
        <v/>
      </c>
      <c r="AG25" s="49"/>
      <c r="AH25" s="49"/>
      <c r="AI25" s="49"/>
      <c r="AJ25" s="49"/>
      <c r="AK25" s="30"/>
      <c r="AL25" s="49" t="str">
        <f t="shared" si="3"/>
        <v/>
      </c>
      <c r="AM25" s="49"/>
      <c r="AO25" s="49"/>
      <c r="AP25" s="49"/>
      <c r="AQ25" s="7"/>
      <c r="AS25" s="30"/>
      <c r="AT25" s="49" t="str">
        <f t="shared" si="4"/>
        <v/>
      </c>
      <c r="AU25" s="48"/>
      <c r="AV25" s="2"/>
      <c r="AW25" s="49" t="str">
        <f t="shared" si="5"/>
        <v/>
      </c>
      <c r="AX25" s="48"/>
      <c r="AY25" s="30"/>
      <c r="AZ25" s="49" t="str">
        <f t="shared" si="6"/>
        <v/>
      </c>
      <c r="BA25" s="49"/>
      <c r="BD25" s="50"/>
      <c r="BE25" s="30"/>
      <c r="BF25" s="49" t="str">
        <f t="shared" si="7"/>
        <v/>
      </c>
      <c r="BG25" s="49"/>
      <c r="BI25" s="49"/>
      <c r="BJ25" s="49"/>
      <c r="BK25" s="7"/>
      <c r="BM25" s="30"/>
      <c r="BN25" s="49" t="str">
        <f t="shared" si="16"/>
        <v/>
      </c>
      <c r="BO25" s="48"/>
      <c r="BP25" s="2"/>
      <c r="BQ25" s="49"/>
      <c r="BR25" s="48"/>
      <c r="BS25" s="30"/>
      <c r="BT25" s="49"/>
      <c r="BU25" s="49"/>
      <c r="BY25" s="30"/>
      <c r="BZ25" s="49"/>
      <c r="CA25" s="49"/>
      <c r="CC25" s="49"/>
      <c r="CD25" s="49"/>
      <c r="CE25" s="30" t="s">
        <v>1813</v>
      </c>
      <c r="CG25" s="30">
        <v>957822</v>
      </c>
      <c r="CH25" s="49">
        <f t="shared" si="12"/>
        <v>3.1277005104519875E-2</v>
      </c>
      <c r="CI25" s="48"/>
      <c r="CJ25" s="2">
        <v>0</v>
      </c>
      <c r="CK25" s="49">
        <f t="shared" si="13"/>
        <v>0</v>
      </c>
      <c r="CL25" s="48">
        <f>CK25-BQ25</f>
        <v>0</v>
      </c>
      <c r="CM25" s="30">
        <v>951727</v>
      </c>
      <c r="CN25" s="49">
        <f t="shared" si="14"/>
        <v>3.116285118934459E-2</v>
      </c>
      <c r="CO25" s="49">
        <v>0</v>
      </c>
      <c r="CP25" s="4">
        <v>0</v>
      </c>
      <c r="CQ25" s="4">
        <v>0</v>
      </c>
      <c r="CR25" s="50">
        <v>0</v>
      </c>
      <c r="CS25" s="30">
        <v>6095</v>
      </c>
      <c r="CT25" s="49">
        <f t="shared" si="15"/>
        <v>7.3076277486032182E-2</v>
      </c>
      <c r="CU25" s="49">
        <v>0</v>
      </c>
      <c r="CV25" s="4">
        <v>0</v>
      </c>
      <c r="CW25" s="49">
        <v>0</v>
      </c>
      <c r="CX25" s="49">
        <v>0</v>
      </c>
      <c r="CY25" s="7"/>
      <c r="DA25" s="30"/>
      <c r="DB25" s="48"/>
      <c r="DC25" s="48"/>
      <c r="DD25" s="2"/>
      <c r="DE25" s="48"/>
      <c r="DF25" s="48"/>
      <c r="DG25" s="30"/>
      <c r="DH25" s="49"/>
      <c r="DI25" s="49"/>
      <c r="DL25" s="50"/>
      <c r="DM25" s="30"/>
      <c r="DN25" s="49"/>
      <c r="DO25" s="49"/>
      <c r="DQ25" s="49"/>
      <c r="DR25" s="49"/>
      <c r="DS25" s="7"/>
      <c r="DU25" s="30"/>
      <c r="DV25" s="48"/>
      <c r="DW25" s="48"/>
      <c r="DX25" s="2"/>
      <c r="DY25" s="48"/>
      <c r="DZ25" s="48"/>
      <c r="EA25" s="30"/>
      <c r="EC25" s="51"/>
      <c r="EF25" s="50"/>
      <c r="EG25" s="30"/>
      <c r="EH25" s="49"/>
      <c r="EI25" s="49"/>
      <c r="EK25" s="49"/>
      <c r="EL25" s="49"/>
      <c r="EM25" s="7"/>
      <c r="EO25" s="30"/>
      <c r="EP25" s="48"/>
      <c r="EQ25" s="48"/>
      <c r="ER25" s="2"/>
      <c r="ES25" s="48"/>
      <c r="ET25" s="48"/>
      <c r="EU25" s="30"/>
      <c r="EV25" s="49"/>
      <c r="EW25" s="49"/>
      <c r="EZ25" s="50"/>
      <c r="FA25" s="30"/>
      <c r="FB25" s="49"/>
      <c r="FC25" s="49"/>
      <c r="FE25" s="49"/>
      <c r="FF25" s="49"/>
      <c r="FG25" s="7"/>
      <c r="FI25" s="30"/>
      <c r="FJ25" s="48"/>
      <c r="FK25" s="48"/>
      <c r="FL25" s="2"/>
      <c r="FM25" s="48"/>
      <c r="FN25" s="48"/>
      <c r="FO25" s="30"/>
      <c r="FP25" s="49"/>
      <c r="FQ25" s="49"/>
      <c r="FT25" s="50"/>
      <c r="FU25" s="30"/>
      <c r="FV25" s="49"/>
      <c r="FW25" s="49"/>
      <c r="FY25" s="49"/>
      <c r="FZ25" s="49"/>
      <c r="GA25" s="7"/>
      <c r="GC25" s="30"/>
      <c r="GD25" s="48"/>
      <c r="GE25" s="2"/>
      <c r="GF25" s="2"/>
      <c r="GG25" s="48"/>
      <c r="GH25" s="2"/>
      <c r="GI25" s="52"/>
      <c r="GN25" s="50"/>
      <c r="GU25" s="7"/>
      <c r="GW25" s="30"/>
      <c r="GX25" s="48"/>
      <c r="GY25" s="2"/>
      <c r="GZ25" s="2"/>
      <c r="HA25" s="48"/>
      <c r="HB25" s="2"/>
      <c r="HC25" s="52"/>
      <c r="HH25" s="50"/>
      <c r="HO25" s="7"/>
      <c r="HQ25" s="30"/>
      <c r="HR25" s="48"/>
      <c r="HS25" s="2"/>
      <c r="HT25" s="2"/>
      <c r="HU25" s="48"/>
      <c r="HV25" s="2"/>
      <c r="HW25" s="52"/>
      <c r="IB25" s="50"/>
      <c r="II25" s="7"/>
      <c r="IK25" s="30"/>
      <c r="IL25" s="48"/>
      <c r="IM25" s="2"/>
      <c r="IN25" s="2"/>
      <c r="IO25" s="48"/>
      <c r="IP25" s="2"/>
      <c r="IQ25" s="52"/>
      <c r="IV25" s="50"/>
    </row>
    <row r="26" spans="1:262" s="4" customFormat="1" ht="13.5" customHeight="1" x14ac:dyDescent="0.2">
      <c r="A26" s="47" t="s">
        <v>1479</v>
      </c>
      <c r="B26" s="2" t="str">
        <f>VLOOKUP(A26,info_parties!A$1:R$206,5,FALSE)</f>
        <v>Italian Communists (Comunisti Italiani, CI)</v>
      </c>
      <c r="C26" s="7" t="s">
        <v>1553</v>
      </c>
      <c r="E26" s="30"/>
      <c r="F26" s="48"/>
      <c r="G26" s="49"/>
      <c r="H26" s="2"/>
      <c r="I26" s="48"/>
      <c r="J26" s="49"/>
      <c r="K26" s="3"/>
      <c r="L26" s="49"/>
      <c r="M26" s="49"/>
      <c r="N26" s="49"/>
      <c r="O26" s="49"/>
      <c r="P26" s="49"/>
      <c r="Q26" s="30"/>
      <c r="R26" s="49"/>
      <c r="S26" s="49"/>
      <c r="U26" s="49"/>
      <c r="V26" s="49"/>
      <c r="Y26" s="30"/>
      <c r="Z26" s="49" t="str">
        <f t="shared" si="0"/>
        <v/>
      </c>
      <c r="AA26" s="48"/>
      <c r="AB26" s="2"/>
      <c r="AC26" s="49" t="str">
        <f t="shared" si="1"/>
        <v/>
      </c>
      <c r="AD26" s="48"/>
      <c r="AE26" s="30"/>
      <c r="AF26" s="49" t="str">
        <f t="shared" si="2"/>
        <v/>
      </c>
      <c r="AG26" s="49"/>
      <c r="AH26" s="49"/>
      <c r="AI26" s="49"/>
      <c r="AJ26" s="49"/>
      <c r="AK26" s="30"/>
      <c r="AL26" s="49" t="str">
        <f t="shared" si="3"/>
        <v/>
      </c>
      <c r="AM26" s="49"/>
      <c r="AO26" s="49"/>
      <c r="AP26" s="49"/>
      <c r="AQ26" s="7" t="s">
        <v>1736</v>
      </c>
      <c r="AS26" s="30">
        <v>622259</v>
      </c>
      <c r="AT26" s="49">
        <f t="shared" si="4"/>
        <v>2.0001854705221606E-2</v>
      </c>
      <c r="AU26" s="48"/>
      <c r="AV26" s="2">
        <v>2</v>
      </c>
      <c r="AW26" s="49">
        <f t="shared" si="5"/>
        <v>2.2988505747126436E-2</v>
      </c>
      <c r="AX26" s="48"/>
      <c r="AY26" s="30">
        <v>615980</v>
      </c>
      <c r="AZ26" s="49">
        <f t="shared" si="6"/>
        <v>1.9929471322872934E-2</v>
      </c>
      <c r="BA26" s="49">
        <v>0</v>
      </c>
      <c r="BB26" s="4">
        <v>0</v>
      </c>
      <c r="BC26" s="4">
        <v>0</v>
      </c>
      <c r="BD26" s="50">
        <v>0</v>
      </c>
      <c r="BE26" s="30">
        <v>6281</v>
      </c>
      <c r="BF26" s="49">
        <f t="shared" si="7"/>
        <v>4.0671885826032338E-2</v>
      </c>
      <c r="BG26" s="49">
        <v>0</v>
      </c>
      <c r="BH26" s="4">
        <v>0</v>
      </c>
      <c r="BI26" s="49">
        <v>0</v>
      </c>
      <c r="BJ26" s="49">
        <v>0</v>
      </c>
      <c r="BK26" s="7" t="s">
        <v>1736</v>
      </c>
      <c r="BM26" s="30">
        <v>787613</v>
      </c>
      <c r="BN26" s="49">
        <f t="shared" si="16"/>
        <v>2.4222138065999377E-2</v>
      </c>
      <c r="BO26" s="48"/>
      <c r="BP26" s="2">
        <v>2</v>
      </c>
      <c r="BQ26" s="49">
        <f t="shared" ref="BQ26:BQ36" si="17">IF(BP26="","",BP26/SUM(BP$11:BP$101))</f>
        <v>2.564102564102564E-2</v>
      </c>
      <c r="BR26" s="48"/>
      <c r="BS26" s="30">
        <v>784930</v>
      </c>
      <c r="BT26" s="49">
        <f t="shared" ref="BT26:BT36" si="18">IF(BS26="","",BS26/SUM(BS$11:BS$101))</f>
        <v>2.4218329974090246E-2</v>
      </c>
      <c r="BU26" s="49">
        <v>0</v>
      </c>
      <c r="BV26" s="4">
        <v>0</v>
      </c>
      <c r="BW26" s="4">
        <v>0</v>
      </c>
      <c r="BX26" s="50">
        <v>0</v>
      </c>
      <c r="BY26" s="30">
        <v>2683</v>
      </c>
      <c r="BZ26" s="49">
        <f t="shared" ref="BZ26:BZ36" si="19">IF(BY26="","",BY26/SUM(BY$11:BY$101))</f>
        <v>2.5390125956979682E-2</v>
      </c>
      <c r="CA26" s="49">
        <v>0</v>
      </c>
      <c r="CB26" s="4">
        <v>0</v>
      </c>
      <c r="CC26" s="49">
        <v>0</v>
      </c>
      <c r="CD26" s="49">
        <v>0</v>
      </c>
      <c r="CE26" s="30"/>
      <c r="CG26" s="30"/>
      <c r="CH26" s="49" t="str">
        <f t="shared" si="12"/>
        <v/>
      </c>
      <c r="CI26" s="48"/>
      <c r="CJ26" s="2"/>
      <c r="CK26" s="49" t="str">
        <f t="shared" si="13"/>
        <v/>
      </c>
      <c r="CL26" s="48"/>
      <c r="CM26" s="30"/>
      <c r="CN26" s="49" t="str">
        <f t="shared" si="14"/>
        <v/>
      </c>
      <c r="CO26" s="49"/>
      <c r="CR26" s="50"/>
      <c r="CS26" s="30"/>
      <c r="CT26" s="49" t="str">
        <f t="shared" si="15"/>
        <v/>
      </c>
      <c r="CU26" s="49"/>
      <c r="CW26" s="49"/>
      <c r="CX26" s="49"/>
      <c r="CY26" s="7"/>
      <c r="DA26" s="30"/>
      <c r="DB26" s="48"/>
      <c r="DC26" s="48"/>
      <c r="DD26" s="2"/>
      <c r="DE26" s="48"/>
      <c r="DF26" s="48"/>
      <c r="DG26" s="30"/>
      <c r="DH26" s="49"/>
      <c r="DI26" s="49"/>
      <c r="DL26" s="50"/>
      <c r="DM26" s="30"/>
      <c r="DN26" s="49"/>
      <c r="DO26" s="49"/>
      <c r="DQ26" s="49"/>
      <c r="DR26" s="49"/>
      <c r="DS26" s="7"/>
      <c r="DU26" s="30"/>
      <c r="DV26" s="48"/>
      <c r="DW26" s="48"/>
      <c r="DX26" s="2"/>
      <c r="DY26" s="48"/>
      <c r="DZ26" s="48"/>
      <c r="EA26" s="30"/>
      <c r="EC26" s="51"/>
      <c r="EF26" s="50"/>
      <c r="EG26" s="30"/>
      <c r="EH26" s="49"/>
      <c r="EI26" s="49"/>
      <c r="EK26" s="49"/>
      <c r="EL26" s="49"/>
      <c r="EM26" s="7"/>
      <c r="EO26" s="30"/>
      <c r="EP26" s="48"/>
      <c r="EQ26" s="48"/>
      <c r="ER26" s="2"/>
      <c r="ES26" s="48"/>
      <c r="ET26" s="48"/>
      <c r="EU26" s="30"/>
      <c r="EV26" s="49"/>
      <c r="EW26" s="49"/>
      <c r="EZ26" s="50"/>
      <c r="FA26" s="30"/>
      <c r="FB26" s="49"/>
      <c r="FC26" s="49"/>
      <c r="FE26" s="49"/>
      <c r="FF26" s="49"/>
      <c r="FG26" s="7"/>
      <c r="FI26" s="30"/>
      <c r="FJ26" s="48"/>
      <c r="FK26" s="48"/>
      <c r="FL26" s="2"/>
      <c r="FM26" s="48"/>
      <c r="FN26" s="48"/>
      <c r="FO26" s="30"/>
      <c r="FP26" s="49"/>
      <c r="FQ26" s="49"/>
      <c r="FT26" s="50"/>
      <c r="FU26" s="30"/>
      <c r="FV26" s="49"/>
      <c r="FW26" s="49"/>
      <c r="FY26" s="49"/>
      <c r="FZ26" s="49"/>
      <c r="GA26" s="7"/>
      <c r="GC26" s="30"/>
      <c r="GD26" s="48"/>
      <c r="GE26" s="2"/>
      <c r="GF26" s="2"/>
      <c r="GG26" s="48"/>
      <c r="GH26" s="2"/>
      <c r="GI26" s="52"/>
      <c r="GN26" s="50"/>
      <c r="GU26" s="7"/>
      <c r="GW26" s="30"/>
      <c r="GX26" s="48"/>
      <c r="GY26" s="2"/>
      <c r="GZ26" s="2"/>
      <c r="HA26" s="48"/>
      <c r="HB26" s="2"/>
      <c r="HC26" s="52"/>
      <c r="HH26" s="50"/>
      <c r="HO26" s="7"/>
      <c r="HQ26" s="30"/>
      <c r="HR26" s="48"/>
      <c r="HS26" s="2"/>
      <c r="HT26" s="2"/>
      <c r="HU26" s="48"/>
      <c r="HV26" s="2"/>
      <c r="HW26" s="52"/>
      <c r="IB26" s="50"/>
      <c r="II26" s="7"/>
      <c r="IK26" s="30"/>
      <c r="IL26" s="48"/>
      <c r="IM26" s="2"/>
      <c r="IN26" s="2"/>
      <c r="IO26" s="48"/>
      <c r="IP26" s="2"/>
      <c r="IQ26" s="52"/>
      <c r="IV26" s="50"/>
    </row>
    <row r="27" spans="1:262" s="4" customFormat="1" ht="13.5" customHeight="1" x14ac:dyDescent="0.2">
      <c r="A27" s="47" t="s">
        <v>1370</v>
      </c>
      <c r="B27" s="2" t="str">
        <f>VLOOKUP(A27,info_parties!A$1:R$206,5,FALSE)</f>
        <v>Italian Democratic Socialists (Socialisti Democratici Italiani, SDI)</v>
      </c>
      <c r="C27" s="7" t="s">
        <v>712</v>
      </c>
      <c r="E27" s="30"/>
      <c r="F27" s="48"/>
      <c r="G27" s="49"/>
      <c r="H27" s="2"/>
      <c r="I27" s="48"/>
      <c r="J27" s="49"/>
      <c r="K27" s="3"/>
      <c r="L27" s="49"/>
      <c r="M27" s="49"/>
      <c r="N27" s="49"/>
      <c r="O27" s="49"/>
      <c r="P27" s="49"/>
      <c r="Q27" s="30"/>
      <c r="R27" s="49"/>
      <c r="S27" s="49"/>
      <c r="U27" s="49"/>
      <c r="V27" s="49"/>
      <c r="Y27" s="30"/>
      <c r="Z27" s="49" t="str">
        <f t="shared" si="0"/>
        <v/>
      </c>
      <c r="AA27" s="48"/>
      <c r="AB27" s="2"/>
      <c r="AC27" s="49" t="str">
        <f t="shared" si="1"/>
        <v/>
      </c>
      <c r="AD27" s="48"/>
      <c r="AE27" s="30"/>
      <c r="AF27" s="49" t="str">
        <f t="shared" si="2"/>
        <v/>
      </c>
      <c r="AG27" s="49"/>
      <c r="AH27" s="49"/>
      <c r="AI27" s="49"/>
      <c r="AJ27" s="49"/>
      <c r="AK27" s="30"/>
      <c r="AL27" s="49" t="str">
        <f t="shared" si="3"/>
        <v/>
      </c>
      <c r="AM27" s="49"/>
      <c r="AO27" s="49"/>
      <c r="AP27" s="49"/>
      <c r="AQ27" s="7" t="s">
        <v>712</v>
      </c>
      <c r="AS27" s="30">
        <v>671821</v>
      </c>
      <c r="AT27" s="49">
        <f t="shared" si="4"/>
        <v>2.1594972559523744E-2</v>
      </c>
      <c r="AU27" s="48"/>
      <c r="AV27" s="2">
        <v>2</v>
      </c>
      <c r="AW27" s="49">
        <f t="shared" si="5"/>
        <v>2.2988505747126436E-2</v>
      </c>
      <c r="AX27" s="48"/>
      <c r="AY27" s="30">
        <v>663289</v>
      </c>
      <c r="AZ27" s="49">
        <f t="shared" si="6"/>
        <v>2.1460110887166896E-2</v>
      </c>
      <c r="BA27" s="49">
        <v>0</v>
      </c>
      <c r="BB27" s="4">
        <v>0</v>
      </c>
      <c r="BC27" s="4">
        <v>0</v>
      </c>
      <c r="BD27" s="50">
        <v>0</v>
      </c>
      <c r="BE27" s="30">
        <v>7668</v>
      </c>
      <c r="BF27" s="49">
        <f t="shared" si="7"/>
        <v>4.9653243195990446E-2</v>
      </c>
      <c r="BG27" s="49">
        <v>0</v>
      </c>
      <c r="BH27" s="4">
        <v>0</v>
      </c>
      <c r="BI27" s="49">
        <v>0</v>
      </c>
      <c r="BJ27" s="49">
        <v>0</v>
      </c>
      <c r="BK27" s="7"/>
      <c r="BM27" s="30"/>
      <c r="BN27" s="49" t="str">
        <f t="shared" si="16"/>
        <v/>
      </c>
      <c r="BO27" s="48"/>
      <c r="BP27" s="2"/>
      <c r="BQ27" s="49" t="str">
        <f t="shared" si="17"/>
        <v/>
      </c>
      <c r="BR27" s="48"/>
      <c r="BS27" s="30"/>
      <c r="BT27" s="49" t="str">
        <f t="shared" si="18"/>
        <v/>
      </c>
      <c r="BU27" s="49"/>
      <c r="BV27" s="159"/>
      <c r="BW27" s="49"/>
      <c r="BX27" s="49"/>
      <c r="BY27" s="30"/>
      <c r="BZ27" s="49" t="str">
        <f t="shared" si="19"/>
        <v/>
      </c>
      <c r="CA27" s="49"/>
      <c r="CC27" s="49"/>
      <c r="CD27" s="49"/>
      <c r="CE27" s="30"/>
      <c r="CG27" s="30"/>
      <c r="CH27" s="49" t="str">
        <f t="shared" si="12"/>
        <v/>
      </c>
      <c r="CI27" s="48"/>
      <c r="CJ27" s="2"/>
      <c r="CK27" s="49" t="str">
        <f t="shared" si="13"/>
        <v/>
      </c>
      <c r="CL27" s="48"/>
      <c r="CM27" s="30"/>
      <c r="CN27" s="49" t="str">
        <f t="shared" si="14"/>
        <v/>
      </c>
      <c r="CO27" s="49"/>
      <c r="CR27" s="50"/>
      <c r="CS27" s="30"/>
      <c r="CT27" s="49" t="str">
        <f t="shared" si="15"/>
        <v/>
      </c>
      <c r="CU27" s="49"/>
      <c r="CW27" s="49"/>
      <c r="CX27" s="49"/>
      <c r="CY27" s="7"/>
      <c r="DA27" s="30"/>
      <c r="DB27" s="48"/>
      <c r="DC27" s="48"/>
      <c r="DD27" s="2"/>
      <c r="DE27" s="48"/>
      <c r="DF27" s="48"/>
      <c r="DG27" s="30"/>
      <c r="DH27" s="49"/>
      <c r="DI27" s="49"/>
      <c r="DL27" s="50"/>
      <c r="DM27" s="30"/>
      <c r="DN27" s="49"/>
      <c r="DO27" s="49"/>
      <c r="DQ27" s="49"/>
      <c r="DR27" s="49"/>
      <c r="DS27" s="7"/>
      <c r="DU27" s="30"/>
      <c r="DV27" s="48"/>
      <c r="DW27" s="48"/>
      <c r="DX27" s="2"/>
      <c r="DY27" s="48"/>
      <c r="DZ27" s="48"/>
      <c r="EA27" s="30"/>
      <c r="EC27" s="51"/>
      <c r="EF27" s="50"/>
      <c r="EG27" s="30"/>
      <c r="EH27" s="49"/>
      <c r="EI27" s="49"/>
      <c r="EK27" s="49"/>
      <c r="EL27" s="49"/>
      <c r="EM27" s="7"/>
      <c r="EO27" s="30"/>
      <c r="EP27" s="48"/>
      <c r="EQ27" s="48"/>
      <c r="ER27" s="2"/>
      <c r="ES27" s="48"/>
      <c r="ET27" s="48"/>
      <c r="EU27" s="30"/>
      <c r="EV27" s="49"/>
      <c r="EW27" s="49"/>
      <c r="EZ27" s="50"/>
      <c r="FA27" s="30"/>
      <c r="FB27" s="49"/>
      <c r="FC27" s="49"/>
      <c r="FE27" s="49"/>
      <c r="FF27" s="49"/>
      <c r="FG27" s="7"/>
      <c r="FI27" s="30"/>
      <c r="FJ27" s="48"/>
      <c r="FK27" s="48"/>
      <c r="FL27" s="2"/>
      <c r="FM27" s="48"/>
      <c r="FN27" s="48"/>
      <c r="FO27" s="30"/>
      <c r="FP27" s="49"/>
      <c r="FQ27" s="49"/>
      <c r="FT27" s="50"/>
      <c r="FU27" s="30"/>
      <c r="FV27" s="49"/>
      <c r="FW27" s="49"/>
      <c r="FY27" s="49"/>
      <c r="FZ27" s="49"/>
      <c r="GA27" s="7"/>
      <c r="GC27" s="30"/>
      <c r="GD27" s="48"/>
      <c r="GE27" s="2"/>
      <c r="GF27" s="2"/>
      <c r="GG27" s="48"/>
      <c r="GH27" s="2"/>
      <c r="GI27" s="52"/>
      <c r="GN27" s="50"/>
      <c r="GU27" s="7"/>
      <c r="GW27" s="30"/>
      <c r="GX27" s="48"/>
      <c r="GY27" s="2"/>
      <c r="GZ27" s="2"/>
      <c r="HA27" s="48"/>
      <c r="HB27" s="2"/>
      <c r="HC27" s="52"/>
      <c r="HH27" s="50"/>
      <c r="HO27" s="7"/>
      <c r="HQ27" s="30"/>
      <c r="HR27" s="48"/>
      <c r="HS27" s="2"/>
      <c r="HT27" s="2"/>
      <c r="HU27" s="48"/>
      <c r="HV27" s="2"/>
      <c r="HW27" s="52"/>
      <c r="IB27" s="50"/>
      <c r="II27" s="7"/>
      <c r="IK27" s="30"/>
      <c r="IL27" s="48"/>
      <c r="IM27" s="2"/>
      <c r="IN27" s="2"/>
      <c r="IO27" s="48"/>
      <c r="IP27" s="2"/>
      <c r="IQ27" s="52"/>
      <c r="IV27" s="50"/>
    </row>
    <row r="28" spans="1:262" s="4" customFormat="1" ht="13.5" customHeight="1" x14ac:dyDescent="0.2">
      <c r="A28" s="53" t="s">
        <v>1423</v>
      </c>
      <c r="B28" s="2" t="str">
        <f>VLOOKUP(A28,info_parties!A$1:R$206,5,FALSE)</f>
        <v>Italian Socialist Party (Partito Socialista Italiano, PSI)</v>
      </c>
      <c r="C28" s="7" t="s">
        <v>536</v>
      </c>
      <c r="E28" s="30">
        <v>5151929</v>
      </c>
      <c r="F28" s="48">
        <v>0.1480255739539437</v>
      </c>
      <c r="G28" s="49"/>
      <c r="H28" s="2">
        <v>12</v>
      </c>
      <c r="I28" s="48">
        <v>0.14814814814814814</v>
      </c>
      <c r="J28" s="49"/>
      <c r="K28" s="3">
        <v>5112927</v>
      </c>
      <c r="L28" s="49">
        <v>0.14776703282856379</v>
      </c>
      <c r="M28" s="49">
        <v>0</v>
      </c>
      <c r="N28" s="49">
        <v>0</v>
      </c>
      <c r="O28" s="49">
        <v>0</v>
      </c>
      <c r="P28" s="49">
        <v>0</v>
      </c>
      <c r="Q28" s="30">
        <v>39002</v>
      </c>
      <c r="R28" s="49">
        <v>0.19208360625864948</v>
      </c>
      <c r="S28" s="49">
        <v>0</v>
      </c>
      <c r="T28" s="4">
        <v>0</v>
      </c>
      <c r="U28" s="49">
        <v>0</v>
      </c>
      <c r="V28" s="49">
        <v>0</v>
      </c>
      <c r="Z28" s="49" t="str">
        <f t="shared" si="0"/>
        <v/>
      </c>
      <c r="AC28" s="49" t="str">
        <f t="shared" si="1"/>
        <v/>
      </c>
      <c r="AF28" s="49" t="str">
        <f t="shared" si="2"/>
        <v/>
      </c>
      <c r="AL28" s="49" t="str">
        <f t="shared" si="3"/>
        <v/>
      </c>
      <c r="AQ28" s="7"/>
      <c r="AS28" s="11"/>
      <c r="AT28" s="49" t="str">
        <f t="shared" si="4"/>
        <v/>
      </c>
      <c r="AU28" s="48"/>
      <c r="AV28" s="81"/>
      <c r="AW28" s="49" t="str">
        <f t="shared" si="5"/>
        <v/>
      </c>
      <c r="AX28" s="48"/>
      <c r="AY28" s="30"/>
      <c r="AZ28" s="49" t="str">
        <f t="shared" si="6"/>
        <v/>
      </c>
      <c r="BA28" s="49"/>
      <c r="BB28" s="49"/>
      <c r="BC28" s="49"/>
      <c r="BD28" s="49"/>
      <c r="BE28" s="30"/>
      <c r="BF28" s="49" t="str">
        <f t="shared" si="7"/>
        <v/>
      </c>
      <c r="BG28" s="49"/>
      <c r="BI28" s="49"/>
      <c r="BJ28" s="49"/>
      <c r="BK28" s="7"/>
      <c r="BM28" s="30"/>
      <c r="BN28" s="49" t="str">
        <f t="shared" si="16"/>
        <v/>
      </c>
      <c r="BO28" s="48"/>
      <c r="BP28" s="2"/>
      <c r="BQ28" s="49" t="str">
        <f t="shared" si="17"/>
        <v/>
      </c>
      <c r="BR28" s="48"/>
      <c r="BS28" s="30"/>
      <c r="BT28" s="49" t="str">
        <f t="shared" si="18"/>
        <v/>
      </c>
      <c r="BU28" s="49"/>
      <c r="BV28" s="159"/>
      <c r="BW28" s="49"/>
      <c r="BX28" s="49"/>
      <c r="BY28" s="30"/>
      <c r="BZ28" s="49" t="str">
        <f t="shared" si="19"/>
        <v/>
      </c>
      <c r="CA28" s="49"/>
      <c r="CC28" s="49"/>
      <c r="CD28" s="49"/>
      <c r="CE28" s="30"/>
      <c r="CG28" s="30"/>
      <c r="CH28" s="49" t="str">
        <f t="shared" si="12"/>
        <v/>
      </c>
      <c r="CI28" s="48"/>
      <c r="CJ28" s="2"/>
      <c r="CK28" s="49" t="str">
        <f t="shared" si="13"/>
        <v/>
      </c>
      <c r="CL28" s="48"/>
      <c r="CM28" s="30"/>
      <c r="CN28" s="49" t="str">
        <f t="shared" si="14"/>
        <v/>
      </c>
      <c r="CO28" s="49"/>
      <c r="CR28" s="50"/>
      <c r="CS28" s="30"/>
      <c r="CT28" s="49" t="str">
        <f t="shared" si="15"/>
        <v/>
      </c>
      <c r="CU28" s="49"/>
      <c r="CW28" s="49"/>
      <c r="CX28" s="49"/>
      <c r="CY28" s="7"/>
      <c r="DA28" s="30"/>
      <c r="DB28" s="48"/>
      <c r="DC28" s="48"/>
      <c r="DD28" s="2"/>
      <c r="DE28" s="48"/>
      <c r="DF28" s="48"/>
      <c r="DG28" s="30"/>
      <c r="DH28" s="49"/>
      <c r="DI28" s="49"/>
      <c r="DL28" s="50"/>
      <c r="DM28" s="30"/>
      <c r="DN28" s="49"/>
      <c r="DO28" s="49"/>
      <c r="DQ28" s="49"/>
      <c r="DR28" s="49"/>
      <c r="DS28" s="7"/>
      <c r="DU28" s="30"/>
      <c r="DV28" s="48"/>
      <c r="DW28" s="48"/>
      <c r="DX28" s="2"/>
      <c r="DY28" s="48"/>
      <c r="DZ28" s="48"/>
      <c r="EA28" s="30"/>
      <c r="EC28" s="51"/>
      <c r="EF28" s="50"/>
      <c r="EG28" s="30"/>
      <c r="EH28" s="49"/>
      <c r="EI28" s="49"/>
      <c r="EK28" s="49"/>
      <c r="EL28" s="49"/>
      <c r="EM28" s="7"/>
      <c r="EO28" s="30"/>
      <c r="EP28" s="48"/>
      <c r="EQ28" s="48"/>
      <c r="ER28" s="2"/>
      <c r="ES28" s="48"/>
      <c r="ET28" s="48"/>
      <c r="EU28" s="30"/>
      <c r="EV28" s="49"/>
      <c r="EW28" s="49"/>
      <c r="EZ28" s="50"/>
      <c r="FA28" s="30"/>
      <c r="FB28" s="49"/>
      <c r="FC28" s="49"/>
      <c r="FE28" s="49"/>
      <c r="FF28" s="49"/>
      <c r="FG28" s="7"/>
      <c r="FI28" s="30"/>
      <c r="FJ28" s="48"/>
      <c r="FK28" s="48"/>
      <c r="FL28" s="2"/>
      <c r="FM28" s="48"/>
      <c r="FN28" s="48"/>
      <c r="FO28" s="30"/>
      <c r="FP28" s="49"/>
      <c r="FQ28" s="49"/>
      <c r="FT28" s="50"/>
      <c r="FU28" s="30"/>
      <c r="FV28" s="49"/>
      <c r="FW28" s="49"/>
      <c r="FY28" s="49"/>
      <c r="FZ28" s="49"/>
      <c r="GA28" s="7"/>
      <c r="GB28" s="54"/>
      <c r="GC28" s="54"/>
      <c r="GD28" s="55"/>
      <c r="GE28" s="2"/>
      <c r="GF28" s="56"/>
      <c r="GG28" s="55"/>
      <c r="GH28" s="2"/>
      <c r="GI28" s="57"/>
      <c r="GJ28" s="2"/>
      <c r="GK28" s="2"/>
      <c r="GL28" s="2"/>
      <c r="GM28" s="2"/>
      <c r="GN28" s="58"/>
      <c r="GO28" s="2"/>
      <c r="GP28" s="2"/>
      <c r="GQ28" s="2"/>
      <c r="GR28" s="2"/>
      <c r="GS28" s="2"/>
      <c r="GT28" s="2"/>
      <c r="GU28" s="7"/>
      <c r="GV28" s="54"/>
      <c r="GW28" s="54"/>
      <c r="GX28" s="55"/>
      <c r="GY28" s="2"/>
      <c r="GZ28" s="56"/>
      <c r="HA28" s="55"/>
      <c r="HB28" s="2"/>
      <c r="HC28" s="57"/>
      <c r="HD28" s="2"/>
      <c r="HE28" s="2"/>
      <c r="HF28" s="2"/>
      <c r="HG28" s="2"/>
      <c r="HH28" s="58"/>
      <c r="HI28" s="2"/>
      <c r="HJ28" s="2"/>
      <c r="HK28" s="2"/>
      <c r="HL28" s="2"/>
      <c r="HM28" s="2"/>
      <c r="HN28" s="2"/>
      <c r="HO28" s="7"/>
      <c r="HP28" s="54"/>
      <c r="HQ28" s="54"/>
      <c r="HR28" s="55"/>
      <c r="HS28" s="2"/>
      <c r="HT28" s="56"/>
      <c r="HU28" s="55"/>
      <c r="HV28" s="2"/>
      <c r="HW28" s="57"/>
      <c r="HX28" s="2"/>
      <c r="HY28" s="2"/>
      <c r="HZ28" s="2"/>
      <c r="IA28" s="2"/>
      <c r="IB28" s="58"/>
      <c r="IC28" s="2"/>
      <c r="ID28" s="2"/>
      <c r="IE28" s="2"/>
      <c r="IF28" s="2"/>
      <c r="IG28" s="2"/>
      <c r="IH28" s="2"/>
      <c r="II28" s="7"/>
      <c r="IJ28" s="54"/>
      <c r="IK28" s="54"/>
      <c r="IL28" s="55"/>
      <c r="IM28" s="2"/>
      <c r="IN28" s="56"/>
      <c r="IO28" s="55"/>
      <c r="IP28" s="2"/>
      <c r="IQ28" s="57"/>
      <c r="IR28" s="2"/>
      <c r="IS28" s="2"/>
      <c r="IT28" s="2"/>
      <c r="IU28" s="2"/>
      <c r="IV28" s="58"/>
      <c r="IW28" s="2"/>
      <c r="IX28" s="2"/>
      <c r="IY28" s="2"/>
      <c r="IZ28" s="2"/>
      <c r="JA28" s="2"/>
      <c r="JB28" s="2"/>
    </row>
    <row r="29" spans="1:262" s="4" customFormat="1" ht="13.5" customHeight="1" x14ac:dyDescent="0.2">
      <c r="A29" s="53" t="s">
        <v>1905</v>
      </c>
      <c r="B29" s="2" t="str">
        <f>VLOOKUP(A29,info_parties!A$1:R$206,5,FALSE)</f>
        <v>Italian Socialist Party-Democratic Alliance (Partito Socialista Italiano-Alleanza Democratica, PSI-AD)</v>
      </c>
      <c r="C29" s="7" t="s">
        <v>1789</v>
      </c>
      <c r="E29" s="30"/>
      <c r="F29" s="48"/>
      <c r="G29" s="49"/>
      <c r="H29" s="2"/>
      <c r="I29" s="48"/>
      <c r="J29" s="49"/>
      <c r="K29" s="3"/>
      <c r="L29" s="49"/>
      <c r="M29" s="49"/>
      <c r="N29" s="49"/>
      <c r="O29" s="49"/>
      <c r="P29" s="49"/>
      <c r="Q29" s="30"/>
      <c r="R29" s="49"/>
      <c r="S29" s="49"/>
      <c r="U29" s="49"/>
      <c r="V29" s="49"/>
      <c r="W29" s="7" t="s">
        <v>1789</v>
      </c>
      <c r="Y29" s="30">
        <v>606538</v>
      </c>
      <c r="Z29" s="49">
        <f t="shared" si="0"/>
        <v>1.8407983678164232E-2</v>
      </c>
      <c r="AA29" s="48"/>
      <c r="AB29" s="2">
        <v>2</v>
      </c>
      <c r="AC29" s="49">
        <f t="shared" si="1"/>
        <v>2.2988505747126436E-2</v>
      </c>
      <c r="AD29" s="48"/>
      <c r="AE29" s="30">
        <v>599537</v>
      </c>
      <c r="AF29" s="49">
        <f t="shared" si="2"/>
        <v>1.8267411699501798E-2</v>
      </c>
      <c r="AG29" s="49">
        <v>0</v>
      </c>
      <c r="AH29" s="49">
        <v>0</v>
      </c>
      <c r="AI29" s="49">
        <v>0</v>
      </c>
      <c r="AJ29" s="49">
        <v>0</v>
      </c>
      <c r="AK29" s="30">
        <v>7001</v>
      </c>
      <c r="AL29" s="49">
        <f t="shared" si="3"/>
        <v>5.3980492694398398E-2</v>
      </c>
      <c r="AM29" s="49">
        <v>0</v>
      </c>
      <c r="AN29" s="4">
        <v>0</v>
      </c>
      <c r="AO29" s="49">
        <v>0</v>
      </c>
      <c r="AP29" s="49">
        <v>0</v>
      </c>
      <c r="AQ29" s="7"/>
      <c r="AS29" s="11"/>
      <c r="AT29" s="49" t="str">
        <f t="shared" si="4"/>
        <v/>
      </c>
      <c r="AU29" s="48"/>
      <c r="AV29" s="81"/>
      <c r="AW29" s="49" t="str">
        <f t="shared" si="5"/>
        <v/>
      </c>
      <c r="AX29" s="48"/>
      <c r="AY29" s="30"/>
      <c r="AZ29" s="49" t="str">
        <f t="shared" si="6"/>
        <v/>
      </c>
      <c r="BA29" s="49"/>
      <c r="BB29" s="49"/>
      <c r="BC29" s="49"/>
      <c r="BD29" s="49"/>
      <c r="BE29" s="30"/>
      <c r="BF29" s="49" t="str">
        <f t="shared" si="7"/>
        <v/>
      </c>
      <c r="BG29" s="49"/>
      <c r="BI29" s="49"/>
      <c r="BJ29" s="49"/>
      <c r="BK29" s="7"/>
      <c r="BM29" s="30"/>
      <c r="BN29" s="49" t="str">
        <f t="shared" si="16"/>
        <v/>
      </c>
      <c r="BO29" s="48"/>
      <c r="BP29" s="2"/>
      <c r="BQ29" s="49" t="str">
        <f t="shared" si="17"/>
        <v/>
      </c>
      <c r="BR29" s="48"/>
      <c r="BS29" s="30"/>
      <c r="BT29" s="49" t="str">
        <f t="shared" si="18"/>
        <v/>
      </c>
      <c r="BU29" s="49"/>
      <c r="BV29" s="159"/>
      <c r="BW29" s="49"/>
      <c r="BX29" s="49"/>
      <c r="BY29" s="30"/>
      <c r="BZ29" s="49" t="str">
        <f t="shared" si="19"/>
        <v/>
      </c>
      <c r="CA29" s="49"/>
      <c r="CC29" s="49"/>
      <c r="CD29" s="49"/>
      <c r="CE29" s="30"/>
      <c r="CG29" s="30"/>
      <c r="CH29" s="49" t="str">
        <f t="shared" si="12"/>
        <v/>
      </c>
      <c r="CI29" s="48"/>
      <c r="CJ29" s="2"/>
      <c r="CK29" s="49" t="str">
        <f t="shared" si="13"/>
        <v/>
      </c>
      <c r="CL29" s="48"/>
      <c r="CM29" s="30"/>
      <c r="CN29" s="49" t="str">
        <f t="shared" si="14"/>
        <v/>
      </c>
      <c r="CO29" s="49"/>
      <c r="CR29" s="50"/>
      <c r="CS29" s="30"/>
      <c r="CT29" s="49" t="str">
        <f t="shared" si="15"/>
        <v/>
      </c>
      <c r="CU29" s="49"/>
      <c r="CW29" s="49"/>
      <c r="CX29" s="49"/>
      <c r="CY29" s="7"/>
      <c r="DA29" s="30"/>
      <c r="DB29" s="48"/>
      <c r="DC29" s="48"/>
      <c r="DD29" s="2"/>
      <c r="DE29" s="48"/>
      <c r="DF29" s="48"/>
      <c r="DG29" s="30"/>
      <c r="DH29" s="49"/>
      <c r="DI29" s="49"/>
      <c r="DL29" s="50"/>
      <c r="DM29" s="30"/>
      <c r="DN29" s="49"/>
      <c r="DO29" s="49"/>
      <c r="DQ29" s="49"/>
      <c r="DR29" s="49"/>
      <c r="DS29" s="7"/>
      <c r="DU29" s="30"/>
      <c r="DV29" s="48"/>
      <c r="DW29" s="48"/>
      <c r="DX29" s="2"/>
      <c r="DY29" s="48"/>
      <c r="DZ29" s="48"/>
      <c r="EA29" s="30"/>
      <c r="EC29" s="51"/>
      <c r="EF29" s="50"/>
      <c r="EG29" s="30"/>
      <c r="EH29" s="49"/>
      <c r="EI29" s="49"/>
      <c r="EK29" s="49"/>
      <c r="EL29" s="49"/>
      <c r="EM29" s="7"/>
      <c r="EO29" s="30"/>
      <c r="EP29" s="48"/>
      <c r="EQ29" s="48"/>
      <c r="ER29" s="2"/>
      <c r="ES29" s="48"/>
      <c r="ET29" s="48"/>
      <c r="EU29" s="30"/>
      <c r="EV29" s="49"/>
      <c r="EW29" s="49"/>
      <c r="EZ29" s="50"/>
      <c r="FA29" s="30"/>
      <c r="FB29" s="49"/>
      <c r="FC29" s="49"/>
      <c r="FE29" s="49"/>
      <c r="FF29" s="49"/>
      <c r="FG29" s="7"/>
      <c r="FI29" s="30"/>
      <c r="FJ29" s="48"/>
      <c r="FK29" s="48"/>
      <c r="FL29" s="2"/>
      <c r="FM29" s="48"/>
      <c r="FN29" s="48"/>
      <c r="FO29" s="30"/>
      <c r="FP29" s="49"/>
      <c r="FQ29" s="49"/>
      <c r="FT29" s="50"/>
      <c r="FU29" s="30"/>
      <c r="FV29" s="49"/>
      <c r="FW29" s="49"/>
      <c r="FY29" s="49"/>
      <c r="FZ29" s="49"/>
      <c r="GA29" s="7"/>
      <c r="GB29" s="54"/>
      <c r="GC29" s="54"/>
      <c r="GD29" s="55"/>
      <c r="GE29" s="2"/>
      <c r="GF29" s="56"/>
      <c r="GG29" s="55"/>
      <c r="GH29" s="2"/>
      <c r="GI29" s="57"/>
      <c r="GJ29" s="2"/>
      <c r="GK29" s="2"/>
      <c r="GL29" s="2"/>
      <c r="GM29" s="2"/>
      <c r="GN29" s="58"/>
      <c r="GO29" s="2"/>
      <c r="GP29" s="2"/>
      <c r="GQ29" s="2"/>
      <c r="GR29" s="2"/>
      <c r="GS29" s="2"/>
      <c r="GT29" s="2"/>
      <c r="GU29" s="7"/>
      <c r="GV29" s="54"/>
      <c r="GW29" s="54"/>
      <c r="GX29" s="55"/>
      <c r="GY29" s="2"/>
      <c r="GZ29" s="56"/>
      <c r="HA29" s="55"/>
      <c r="HB29" s="2"/>
      <c r="HC29" s="57"/>
      <c r="HD29" s="2"/>
      <c r="HE29" s="2"/>
      <c r="HF29" s="2"/>
      <c r="HG29" s="2"/>
      <c r="HH29" s="58"/>
      <c r="HI29" s="2"/>
      <c r="HJ29" s="2"/>
      <c r="HK29" s="2"/>
      <c r="HL29" s="2"/>
      <c r="HM29" s="2"/>
      <c r="HN29" s="2"/>
      <c r="HO29" s="7"/>
      <c r="HP29" s="54"/>
      <c r="HQ29" s="54"/>
      <c r="HR29" s="55"/>
      <c r="HS29" s="2"/>
      <c r="HT29" s="56"/>
      <c r="HU29" s="55"/>
      <c r="HV29" s="2"/>
      <c r="HW29" s="57"/>
      <c r="HX29" s="2"/>
      <c r="HY29" s="2"/>
      <c r="HZ29" s="2"/>
      <c r="IA29" s="2"/>
      <c r="IB29" s="58"/>
      <c r="IC29" s="2"/>
      <c r="ID29" s="2"/>
      <c r="IE29" s="2"/>
      <c r="IF29" s="2"/>
      <c r="IG29" s="2"/>
      <c r="IH29" s="2"/>
      <c r="II29" s="7"/>
      <c r="IJ29" s="54"/>
      <c r="IK29" s="54"/>
      <c r="IL29" s="55"/>
      <c r="IM29" s="2"/>
      <c r="IN29" s="56"/>
      <c r="IO29" s="55"/>
      <c r="IP29" s="2"/>
      <c r="IQ29" s="57"/>
      <c r="IR29" s="2"/>
      <c r="IS29" s="2"/>
      <c r="IT29" s="2"/>
      <c r="IU29" s="2"/>
      <c r="IV29" s="58"/>
      <c r="IW29" s="2"/>
      <c r="IX29" s="2"/>
      <c r="IY29" s="2"/>
      <c r="IZ29" s="2"/>
      <c r="JA29" s="2"/>
      <c r="JB29" s="2"/>
    </row>
    <row r="30" spans="1:262" s="4" customFormat="1" ht="13.5" customHeight="1" x14ac:dyDescent="0.2">
      <c r="A30" s="47" t="s">
        <v>1628</v>
      </c>
      <c r="B30" s="2" t="str">
        <f>VLOOKUP(A30,info_parties!A$1:R$206,5,FALSE)</f>
        <v>Sociale Movement-National Right (Movimento Sociale-Destra Nazionale, MSI-DN)</v>
      </c>
      <c r="C30" s="7" t="s">
        <v>1261</v>
      </c>
      <c r="E30" s="30">
        <v>1918650</v>
      </c>
      <c r="F30" s="48">
        <v>5.5126782117287346E-2</v>
      </c>
      <c r="G30" s="49"/>
      <c r="H30" s="2">
        <v>4</v>
      </c>
      <c r="I30" s="48">
        <v>4.9382716049382713E-2</v>
      </c>
      <c r="J30" s="49"/>
      <c r="K30" s="3">
        <v>1911324</v>
      </c>
      <c r="L30" s="49">
        <v>5.5238550492510821E-2</v>
      </c>
      <c r="M30" s="49">
        <v>0</v>
      </c>
      <c r="N30" s="49">
        <v>0</v>
      </c>
      <c r="O30" s="49">
        <v>0</v>
      </c>
      <c r="P30" s="49">
        <v>0</v>
      </c>
      <c r="Q30" s="30">
        <v>7326</v>
      </c>
      <c r="R30" s="49">
        <v>3.608031637995144E-2</v>
      </c>
      <c r="S30" s="49">
        <v>0</v>
      </c>
      <c r="T30" s="4">
        <v>0</v>
      </c>
      <c r="U30" s="49">
        <v>0</v>
      </c>
      <c r="V30" s="49">
        <v>0</v>
      </c>
      <c r="Z30" s="49" t="str">
        <f t="shared" si="0"/>
        <v/>
      </c>
      <c r="AC30" s="49" t="str">
        <f t="shared" si="1"/>
        <v/>
      </c>
      <c r="AF30" s="49" t="str">
        <f t="shared" si="2"/>
        <v/>
      </c>
      <c r="AL30" s="49" t="str">
        <f t="shared" si="3"/>
        <v/>
      </c>
      <c r="AQ30" s="7"/>
      <c r="AS30" s="11"/>
      <c r="AT30" s="49" t="str">
        <f t="shared" si="4"/>
        <v/>
      </c>
      <c r="AU30" s="48"/>
      <c r="AV30" s="81"/>
      <c r="AW30" s="49" t="str">
        <f t="shared" si="5"/>
        <v/>
      </c>
      <c r="AX30" s="48"/>
      <c r="AY30" s="30"/>
      <c r="AZ30" s="49" t="str">
        <f t="shared" si="6"/>
        <v/>
      </c>
      <c r="BA30" s="49"/>
      <c r="BB30" s="49"/>
      <c r="BC30" s="49"/>
      <c r="BD30" s="49"/>
      <c r="BE30" s="30"/>
      <c r="BF30" s="49" t="str">
        <f t="shared" si="7"/>
        <v/>
      </c>
      <c r="BG30" s="49"/>
      <c r="BI30" s="49"/>
      <c r="BJ30" s="49"/>
      <c r="BK30" s="7"/>
      <c r="BM30" s="30"/>
      <c r="BN30" s="49" t="str">
        <f t="shared" si="16"/>
        <v/>
      </c>
      <c r="BO30" s="48"/>
      <c r="BP30" s="2"/>
      <c r="BQ30" s="49" t="str">
        <f t="shared" si="17"/>
        <v/>
      </c>
      <c r="BR30" s="48"/>
      <c r="BS30" s="30"/>
      <c r="BT30" s="49" t="str">
        <f t="shared" si="18"/>
        <v/>
      </c>
      <c r="BU30" s="49"/>
      <c r="BV30" s="159"/>
      <c r="BW30" s="49"/>
      <c r="BX30" s="49"/>
      <c r="BY30" s="30"/>
      <c r="BZ30" s="49" t="str">
        <f t="shared" si="19"/>
        <v/>
      </c>
      <c r="CA30" s="49"/>
      <c r="CC30" s="49"/>
      <c r="CD30" s="49"/>
      <c r="CE30" s="30"/>
      <c r="CG30" s="30"/>
      <c r="CH30" s="49" t="str">
        <f t="shared" si="12"/>
        <v/>
      </c>
      <c r="CI30" s="48"/>
      <c r="CJ30" s="2"/>
      <c r="CK30" s="49" t="str">
        <f t="shared" si="13"/>
        <v/>
      </c>
      <c r="CL30" s="48"/>
      <c r="CM30" s="30"/>
      <c r="CN30" s="49" t="str">
        <f t="shared" si="14"/>
        <v/>
      </c>
      <c r="CO30" s="49"/>
      <c r="CR30" s="50"/>
      <c r="CS30" s="30"/>
      <c r="CT30" s="49" t="str">
        <f t="shared" si="15"/>
        <v/>
      </c>
      <c r="CU30" s="49"/>
      <c r="CW30" s="49"/>
      <c r="CX30" s="49"/>
      <c r="CY30" s="7"/>
      <c r="DA30" s="30"/>
      <c r="DB30" s="48"/>
      <c r="DC30" s="48"/>
      <c r="DD30" s="2"/>
      <c r="DE30" s="48"/>
      <c r="DF30" s="48"/>
      <c r="DG30" s="30"/>
      <c r="DH30" s="49"/>
      <c r="DI30" s="49"/>
      <c r="DL30" s="50"/>
      <c r="DM30" s="30"/>
      <c r="DN30" s="49"/>
      <c r="DO30" s="49"/>
      <c r="DQ30" s="49"/>
      <c r="DR30" s="49"/>
      <c r="DS30" s="7"/>
      <c r="DU30" s="30"/>
      <c r="DV30" s="48"/>
      <c r="DW30" s="48"/>
      <c r="DX30" s="2"/>
      <c r="DY30" s="48"/>
      <c r="DZ30" s="48"/>
      <c r="EA30" s="30"/>
      <c r="EC30" s="51"/>
      <c r="EF30" s="50"/>
      <c r="EG30" s="30"/>
      <c r="EH30" s="49"/>
      <c r="EI30" s="49"/>
      <c r="EK30" s="49"/>
      <c r="EL30" s="49"/>
      <c r="EM30" s="7"/>
      <c r="EO30" s="30"/>
      <c r="EP30" s="48"/>
      <c r="EQ30" s="48"/>
      <c r="ER30" s="2"/>
      <c r="ES30" s="48"/>
      <c r="ET30" s="48"/>
      <c r="EU30" s="30"/>
      <c r="EV30" s="49"/>
      <c r="EW30" s="49"/>
      <c r="EZ30" s="50"/>
      <c r="FA30" s="30"/>
      <c r="FB30" s="49"/>
      <c r="FC30" s="49"/>
      <c r="FE30" s="49"/>
      <c r="FF30" s="49"/>
      <c r="FG30" s="7"/>
      <c r="FI30" s="30"/>
      <c r="FJ30" s="48"/>
      <c r="FK30" s="48"/>
      <c r="FL30" s="2"/>
      <c r="FM30" s="48"/>
      <c r="FN30" s="48"/>
      <c r="FO30" s="30"/>
      <c r="FP30" s="49"/>
      <c r="FQ30" s="49"/>
      <c r="FT30" s="50"/>
      <c r="FU30" s="30"/>
      <c r="FV30" s="49"/>
      <c r="FW30" s="49"/>
      <c r="FY30" s="49"/>
      <c r="FZ30" s="49"/>
      <c r="GA30" s="7"/>
      <c r="GC30" s="30"/>
      <c r="GD30" s="48"/>
      <c r="GE30" s="2"/>
      <c r="GF30" s="59"/>
      <c r="GG30" s="48"/>
      <c r="GH30" s="2"/>
      <c r="GI30" s="52"/>
      <c r="GN30" s="50"/>
      <c r="GU30" s="7"/>
      <c r="GW30" s="30"/>
      <c r="GX30" s="48"/>
      <c r="GY30" s="2"/>
      <c r="GZ30" s="59"/>
      <c r="HA30" s="48"/>
      <c r="HB30" s="2"/>
      <c r="HC30" s="52"/>
      <c r="HH30" s="50"/>
      <c r="HO30" s="7"/>
      <c r="HQ30" s="30"/>
      <c r="HR30" s="48"/>
      <c r="HS30" s="2"/>
      <c r="HT30" s="59"/>
      <c r="HU30" s="48"/>
      <c r="HV30" s="2"/>
      <c r="HW30" s="52"/>
      <c r="IB30" s="50"/>
      <c r="II30" s="7"/>
      <c r="IK30" s="30"/>
      <c r="IL30" s="48"/>
      <c r="IM30" s="2"/>
      <c r="IN30" s="59"/>
      <c r="IO30" s="48"/>
      <c r="IP30" s="2"/>
      <c r="IQ30" s="52"/>
      <c r="IV30" s="50"/>
    </row>
    <row r="31" spans="1:262" s="4" customFormat="1" ht="13.5" customHeight="1" x14ac:dyDescent="0.2">
      <c r="A31" s="47" t="s">
        <v>1321</v>
      </c>
      <c r="B31" s="2" t="str">
        <f>VLOOKUP(A31,info_parties!A$1:R$206,5,FALSE)</f>
        <v>National Alliance (Alleanza Nazionale, AN)</v>
      </c>
      <c r="C31" s="7" t="s">
        <v>576</v>
      </c>
      <c r="E31" s="30"/>
      <c r="F31" s="48"/>
      <c r="G31" s="49"/>
      <c r="H31" s="2"/>
      <c r="I31" s="48"/>
      <c r="J31" s="49"/>
      <c r="K31" s="3"/>
      <c r="L31" s="49"/>
      <c r="M31" s="49"/>
      <c r="N31" s="49"/>
      <c r="O31" s="49"/>
      <c r="P31" s="49"/>
      <c r="Q31" s="30"/>
      <c r="R31" s="49"/>
      <c r="S31" s="49"/>
      <c r="U31" s="49"/>
      <c r="V31" s="49"/>
      <c r="W31" s="7" t="s">
        <v>1670</v>
      </c>
      <c r="Y31" s="30">
        <v>4108670</v>
      </c>
      <c r="Z31" s="49">
        <f t="shared" si="0"/>
        <v>0.12469512264518141</v>
      </c>
      <c r="AA31" s="48"/>
      <c r="AB31" s="2">
        <v>11</v>
      </c>
      <c r="AC31" s="49">
        <f t="shared" si="1"/>
        <v>0.12643678160919541</v>
      </c>
      <c r="AD31" s="48"/>
      <c r="AE31" s="30">
        <v>4101465</v>
      </c>
      <c r="AF31" s="49">
        <f t="shared" si="2"/>
        <v>0.12496835012033809</v>
      </c>
      <c r="AG31" s="49">
        <v>0</v>
      </c>
      <c r="AH31" s="49">
        <v>0</v>
      </c>
      <c r="AI31" s="49">
        <v>0</v>
      </c>
      <c r="AJ31" s="49">
        <v>0</v>
      </c>
      <c r="AK31" s="30">
        <v>7205</v>
      </c>
      <c r="AL31" s="49">
        <f t="shared" si="3"/>
        <v>5.5553413778480283E-2</v>
      </c>
      <c r="AM31" s="49">
        <v>0</v>
      </c>
      <c r="AN31" s="4">
        <v>0</v>
      </c>
      <c r="AO31" s="49">
        <v>0</v>
      </c>
      <c r="AP31" s="49">
        <v>0</v>
      </c>
      <c r="AQ31" s="7"/>
      <c r="AS31" s="11"/>
      <c r="AT31" s="49" t="str">
        <f t="shared" si="4"/>
        <v/>
      </c>
      <c r="AU31" s="48"/>
      <c r="AV31" s="81"/>
      <c r="AW31" s="49" t="str">
        <f t="shared" si="5"/>
        <v/>
      </c>
      <c r="AX31" s="48"/>
      <c r="AY31" s="30"/>
      <c r="AZ31" s="49" t="str">
        <f t="shared" si="6"/>
        <v/>
      </c>
      <c r="BA31" s="49"/>
      <c r="BB31" s="49"/>
      <c r="BC31" s="49"/>
      <c r="BD31" s="49"/>
      <c r="BE31" s="30"/>
      <c r="BF31" s="49" t="str">
        <f t="shared" si="7"/>
        <v/>
      </c>
      <c r="BG31" s="49"/>
      <c r="BI31" s="49"/>
      <c r="BJ31" s="49"/>
      <c r="BK31" s="7" t="s">
        <v>1670</v>
      </c>
      <c r="BM31" s="30">
        <v>3736606</v>
      </c>
      <c r="BN31" s="49">
        <f t="shared" si="16"/>
        <v>0.11491504892661963</v>
      </c>
      <c r="BO31" s="48"/>
      <c r="BP31" s="2">
        <v>9</v>
      </c>
      <c r="BQ31" s="49">
        <f t="shared" si="17"/>
        <v>0.11538461538461539</v>
      </c>
      <c r="BR31" s="48"/>
      <c r="BS31" s="30">
        <v>3730144</v>
      </c>
      <c r="BT31" s="49">
        <f t="shared" si="18"/>
        <v>0.1150903370273437</v>
      </c>
      <c r="BU31" s="49">
        <v>0</v>
      </c>
      <c r="BV31" s="4">
        <v>0</v>
      </c>
      <c r="BW31" s="4">
        <v>0</v>
      </c>
      <c r="BX31" s="50">
        <v>0</v>
      </c>
      <c r="BY31" s="30">
        <v>6462</v>
      </c>
      <c r="BZ31" s="49">
        <f t="shared" si="19"/>
        <v>6.1152066319046856E-2</v>
      </c>
      <c r="CA31" s="49">
        <v>0</v>
      </c>
      <c r="CB31" s="4">
        <v>0</v>
      </c>
      <c r="CC31" s="49">
        <v>0</v>
      </c>
      <c r="CD31" s="49">
        <v>0</v>
      </c>
      <c r="CE31" s="30"/>
      <c r="CG31" s="30"/>
      <c r="CH31" s="49" t="str">
        <f t="shared" si="12"/>
        <v/>
      </c>
      <c r="CI31" s="48"/>
      <c r="CJ31" s="2"/>
      <c r="CK31" s="49" t="str">
        <f t="shared" si="13"/>
        <v/>
      </c>
      <c r="CL31" s="48"/>
      <c r="CM31" s="30"/>
      <c r="CN31" s="49" t="str">
        <f t="shared" si="14"/>
        <v/>
      </c>
      <c r="CO31" s="49"/>
      <c r="CR31" s="50"/>
      <c r="CS31" s="30"/>
      <c r="CT31" s="49" t="str">
        <f t="shared" si="15"/>
        <v/>
      </c>
      <c r="CU31" s="49"/>
      <c r="CW31" s="49"/>
      <c r="CX31" s="49"/>
      <c r="CY31" s="7" t="s">
        <v>286</v>
      </c>
      <c r="DA31" s="30">
        <v>1006513</v>
      </c>
      <c r="DB31" s="48">
        <v>3.6999999999999998E-2</v>
      </c>
      <c r="DC31" s="48">
        <v>3.6999999999999998E-2</v>
      </c>
      <c r="DD31" s="2">
        <v>0</v>
      </c>
      <c r="DE31" s="48">
        <v>0</v>
      </c>
      <c r="DF31" s="48">
        <v>0</v>
      </c>
      <c r="DG31" s="30">
        <v>1004037</v>
      </c>
      <c r="DH31" s="49">
        <f>DG31/DG$7</f>
        <v>3.6681509587239716E-2</v>
      </c>
      <c r="DI31" s="49">
        <v>0</v>
      </c>
      <c r="DJ31" s="4">
        <v>0</v>
      </c>
      <c r="DK31" s="4">
        <v>0</v>
      </c>
      <c r="DL31" s="50">
        <v>0</v>
      </c>
      <c r="DM31" s="30">
        <f>DA31-DG31</f>
        <v>2476</v>
      </c>
      <c r="DN31" s="49">
        <f>DM31/DM$7</f>
        <v>3.2089581254293086E-2</v>
      </c>
      <c r="DO31" s="49">
        <v>0</v>
      </c>
      <c r="DP31" s="4">
        <v>0</v>
      </c>
      <c r="DQ31" s="4">
        <v>0</v>
      </c>
      <c r="DR31" s="50">
        <v>0</v>
      </c>
      <c r="DS31" s="7"/>
      <c r="DU31" s="30"/>
      <c r="DV31" s="48"/>
      <c r="DW31" s="48"/>
      <c r="DX31" s="2"/>
      <c r="DY31" s="48"/>
      <c r="DZ31" s="48"/>
      <c r="EA31" s="30"/>
      <c r="EC31" s="51"/>
      <c r="EF31" s="50"/>
      <c r="EG31" s="30"/>
      <c r="EH31" s="49"/>
      <c r="EI31" s="49"/>
      <c r="EK31" s="49"/>
      <c r="EL31" s="49"/>
      <c r="EM31" s="7"/>
      <c r="EO31" s="30"/>
      <c r="EP31" s="48"/>
      <c r="EQ31" s="48"/>
      <c r="ER31" s="2"/>
      <c r="ES31" s="48"/>
      <c r="ET31" s="48"/>
      <c r="EU31" s="30"/>
      <c r="EV31" s="49"/>
      <c r="EW31" s="49"/>
      <c r="EZ31" s="50"/>
      <c r="FA31" s="30"/>
      <c r="FB31" s="49"/>
      <c r="FC31" s="49"/>
      <c r="FE31" s="49"/>
      <c r="FF31" s="49"/>
      <c r="FG31" s="7"/>
      <c r="FI31" s="30"/>
      <c r="FJ31" s="48"/>
      <c r="FK31" s="48"/>
      <c r="FL31" s="2"/>
      <c r="FM31" s="48"/>
      <c r="FN31" s="48"/>
      <c r="FO31" s="30"/>
      <c r="FP31" s="49"/>
      <c r="FQ31" s="49"/>
      <c r="FT31" s="50"/>
      <c r="FU31" s="30"/>
      <c r="FV31" s="49"/>
      <c r="FW31" s="49"/>
      <c r="FY31" s="49"/>
      <c r="FZ31" s="49"/>
      <c r="GA31" s="7"/>
      <c r="GC31" s="30"/>
      <c r="GD31" s="48"/>
      <c r="GE31" s="2"/>
      <c r="GF31" s="59"/>
      <c r="GG31" s="48"/>
      <c r="GH31" s="2"/>
      <c r="GI31" s="52"/>
      <c r="GN31" s="50"/>
      <c r="GU31" s="7"/>
      <c r="GW31" s="30"/>
      <c r="GX31" s="48"/>
      <c r="GY31" s="2"/>
      <c r="GZ31" s="59"/>
      <c r="HA31" s="48"/>
      <c r="HB31" s="2"/>
      <c r="HC31" s="52"/>
      <c r="HH31" s="50"/>
      <c r="HO31" s="7"/>
      <c r="HQ31" s="30"/>
      <c r="HR31" s="48"/>
      <c r="HS31" s="2"/>
      <c r="HT31" s="59"/>
      <c r="HU31" s="48"/>
      <c r="HV31" s="2"/>
      <c r="HW31" s="52"/>
      <c r="IB31" s="50"/>
      <c r="II31" s="7"/>
      <c r="IK31" s="30"/>
      <c r="IL31" s="48"/>
      <c r="IM31" s="2"/>
      <c r="IN31" s="59"/>
      <c r="IO31" s="48"/>
      <c r="IP31" s="2"/>
      <c r="IQ31" s="52"/>
      <c r="IV31" s="50"/>
    </row>
    <row r="32" spans="1:262" s="4" customFormat="1" ht="13.5" customHeight="1" x14ac:dyDescent="0.2">
      <c r="A32" s="47" t="s">
        <v>1624</v>
      </c>
      <c r="B32" s="2" t="str">
        <f>VLOOKUP(A32,info_parties!A$1:R$206,5,FALSE)</f>
        <v>Segni Pact (Patto Segni, PS)</v>
      </c>
      <c r="C32" s="7" t="s">
        <v>1267</v>
      </c>
      <c r="E32" s="30"/>
      <c r="F32" s="48"/>
      <c r="G32" s="49"/>
      <c r="H32" s="2"/>
      <c r="I32" s="48"/>
      <c r="J32" s="49"/>
      <c r="K32" s="3"/>
      <c r="L32" s="49"/>
      <c r="M32" s="49"/>
      <c r="N32" s="49"/>
      <c r="O32" s="49"/>
      <c r="P32" s="49"/>
      <c r="Q32" s="30"/>
      <c r="R32" s="49"/>
      <c r="S32" s="49"/>
      <c r="U32" s="49"/>
      <c r="V32" s="49"/>
      <c r="W32" s="7" t="s">
        <v>1647</v>
      </c>
      <c r="Y32" s="30">
        <v>1073095</v>
      </c>
      <c r="Z32" s="49">
        <f t="shared" si="0"/>
        <v>3.256764661920547E-2</v>
      </c>
      <c r="AA32" s="48"/>
      <c r="AB32" s="2">
        <v>3</v>
      </c>
      <c r="AC32" s="49">
        <f t="shared" si="1"/>
        <v>3.4482758620689655E-2</v>
      </c>
      <c r="AD32" s="48"/>
      <c r="AE32" s="30">
        <v>1069923</v>
      </c>
      <c r="AF32" s="49">
        <f t="shared" si="2"/>
        <v>3.259969597834006E-2</v>
      </c>
      <c r="AG32" s="49">
        <v>0</v>
      </c>
      <c r="AH32" s="49">
        <v>0</v>
      </c>
      <c r="AI32" s="49">
        <v>0</v>
      </c>
      <c r="AJ32" s="49">
        <v>0</v>
      </c>
      <c r="AK32" s="30">
        <v>3172</v>
      </c>
      <c r="AL32" s="49">
        <f t="shared" si="3"/>
        <v>2.4457380777979106E-2</v>
      </c>
      <c r="AM32" s="49">
        <v>0</v>
      </c>
      <c r="AN32" s="4">
        <v>0</v>
      </c>
      <c r="AO32" s="49">
        <v>0</v>
      </c>
      <c r="AP32" s="49">
        <v>0</v>
      </c>
      <c r="AQ32" s="7"/>
      <c r="AS32" s="11"/>
      <c r="AT32" s="49" t="str">
        <f t="shared" si="4"/>
        <v/>
      </c>
      <c r="AU32" s="48"/>
      <c r="AV32" s="81"/>
      <c r="AW32" s="49" t="str">
        <f t="shared" si="5"/>
        <v/>
      </c>
      <c r="AX32" s="48"/>
      <c r="AY32" s="30"/>
      <c r="AZ32" s="49" t="str">
        <f t="shared" si="6"/>
        <v/>
      </c>
      <c r="BA32" s="49"/>
      <c r="BB32" s="49"/>
      <c r="BC32" s="49"/>
      <c r="BD32" s="49"/>
      <c r="BE32" s="30"/>
      <c r="BF32" s="49" t="str">
        <f t="shared" si="7"/>
        <v/>
      </c>
      <c r="BG32" s="49"/>
      <c r="BI32" s="49"/>
      <c r="BJ32" s="49"/>
      <c r="BK32" s="7"/>
      <c r="BM32" s="30"/>
      <c r="BN32" s="49" t="str">
        <f t="shared" si="16"/>
        <v/>
      </c>
      <c r="BO32" s="48"/>
      <c r="BP32" s="2"/>
      <c r="BQ32" s="49" t="str">
        <f t="shared" si="17"/>
        <v/>
      </c>
      <c r="BR32" s="48"/>
      <c r="BS32" s="30"/>
      <c r="BT32" s="49" t="str">
        <f t="shared" si="18"/>
        <v/>
      </c>
      <c r="BU32" s="49"/>
      <c r="BV32" s="159"/>
      <c r="BW32" s="49"/>
      <c r="BX32" s="49"/>
      <c r="BY32" s="30"/>
      <c r="BZ32" s="49" t="str">
        <f t="shared" si="19"/>
        <v/>
      </c>
      <c r="CA32" s="49"/>
      <c r="CC32" s="49"/>
      <c r="CD32" s="49"/>
      <c r="CE32" s="30"/>
      <c r="CG32" s="30"/>
      <c r="CH32" s="49" t="str">
        <f t="shared" si="12"/>
        <v/>
      </c>
      <c r="CI32" s="48"/>
      <c r="CJ32" s="2"/>
      <c r="CK32" s="49" t="str">
        <f t="shared" si="13"/>
        <v/>
      </c>
      <c r="CL32" s="48"/>
      <c r="CM32" s="30"/>
      <c r="CN32" s="49" t="str">
        <f t="shared" si="14"/>
        <v/>
      </c>
      <c r="CO32" s="49"/>
      <c r="CR32" s="50"/>
      <c r="CS32" s="30"/>
      <c r="CT32" s="49" t="str">
        <f t="shared" si="15"/>
        <v/>
      </c>
      <c r="CU32" s="49"/>
      <c r="CW32" s="49"/>
      <c r="CX32" s="49"/>
      <c r="CY32" s="7"/>
      <c r="DA32" s="30"/>
      <c r="DB32" s="48"/>
      <c r="DC32" s="48"/>
      <c r="DD32" s="2"/>
      <c r="DE32" s="48"/>
      <c r="DF32" s="48"/>
      <c r="DG32" s="30"/>
      <c r="DH32" s="49"/>
      <c r="DI32" s="49"/>
      <c r="DL32" s="50"/>
      <c r="DM32" s="30"/>
      <c r="DN32" s="49"/>
      <c r="DO32" s="49"/>
      <c r="DQ32" s="49"/>
      <c r="DR32" s="49"/>
      <c r="DS32" s="7"/>
      <c r="DU32" s="30"/>
      <c r="DV32" s="48"/>
      <c r="DW32" s="48"/>
      <c r="DX32" s="2"/>
      <c r="DY32" s="48"/>
      <c r="DZ32" s="48"/>
      <c r="EA32" s="30"/>
      <c r="EC32" s="51"/>
      <c r="EF32" s="50"/>
      <c r="EG32" s="30"/>
      <c r="EH32" s="49"/>
      <c r="EI32" s="49"/>
      <c r="EK32" s="49"/>
      <c r="EL32" s="49"/>
      <c r="EM32" s="7"/>
      <c r="EO32" s="30"/>
      <c r="EP32" s="48"/>
      <c r="EQ32" s="48"/>
      <c r="ER32" s="2"/>
      <c r="ES32" s="48"/>
      <c r="ET32" s="48"/>
      <c r="EU32" s="30"/>
      <c r="EV32" s="49"/>
      <c r="EW32" s="49"/>
      <c r="EZ32" s="50"/>
      <c r="FA32" s="30"/>
      <c r="FB32" s="49"/>
      <c r="FC32" s="49"/>
      <c r="FE32" s="49"/>
      <c r="FF32" s="49"/>
      <c r="FG32" s="7"/>
      <c r="FI32" s="30"/>
      <c r="FJ32" s="48"/>
      <c r="FK32" s="48"/>
      <c r="FL32" s="2"/>
      <c r="FM32" s="48"/>
      <c r="FN32" s="48"/>
      <c r="FO32" s="30"/>
      <c r="FP32" s="49"/>
      <c r="FQ32" s="49"/>
      <c r="FT32" s="50"/>
      <c r="FU32" s="30"/>
      <c r="FV32" s="49"/>
      <c r="FW32" s="49"/>
      <c r="FY32" s="49"/>
      <c r="FZ32" s="49"/>
      <c r="GA32" s="7"/>
      <c r="GC32" s="30"/>
      <c r="GD32" s="48"/>
      <c r="GE32" s="2"/>
      <c r="GF32" s="59"/>
      <c r="GG32" s="48"/>
      <c r="GH32" s="2"/>
      <c r="GI32" s="52"/>
      <c r="GN32" s="50"/>
      <c r="GU32" s="7"/>
      <c r="GW32" s="30"/>
      <c r="GX32" s="48"/>
      <c r="GY32" s="2"/>
      <c r="GZ32" s="59"/>
      <c r="HA32" s="48"/>
      <c r="HB32" s="2"/>
      <c r="HC32" s="52"/>
      <c r="HH32" s="50"/>
      <c r="HO32" s="7"/>
      <c r="HQ32" s="30"/>
      <c r="HR32" s="48"/>
      <c r="HS32" s="2"/>
      <c r="HT32" s="59"/>
      <c r="HU32" s="48"/>
      <c r="HV32" s="2"/>
      <c r="HW32" s="52"/>
      <c r="IB32" s="50"/>
      <c r="II32" s="7"/>
      <c r="IK32" s="30"/>
      <c r="IL32" s="48"/>
      <c r="IM32" s="2"/>
      <c r="IN32" s="59"/>
      <c r="IO32" s="48"/>
      <c r="IP32" s="2"/>
      <c r="IQ32" s="52"/>
      <c r="IV32" s="50"/>
    </row>
    <row r="33" spans="1:256" s="4" customFormat="1" ht="13.5" customHeight="1" x14ac:dyDescent="0.2">
      <c r="A33" s="47" t="s">
        <v>1906</v>
      </c>
      <c r="B33" s="2" t="str">
        <f>VLOOKUP(A33,info_parties!A$1:R$206,5,FALSE)</f>
        <v>National Alliance-Segni Pact (Alleanza Nazionale-Patto Segni, AN-PS)</v>
      </c>
      <c r="C33" s="7" t="s">
        <v>1886</v>
      </c>
      <c r="E33" s="30"/>
      <c r="F33" s="48"/>
      <c r="G33" s="49"/>
      <c r="H33" s="2"/>
      <c r="I33" s="48"/>
      <c r="J33" s="49"/>
      <c r="K33" s="3"/>
      <c r="L33" s="49"/>
      <c r="M33" s="49"/>
      <c r="N33" s="49"/>
      <c r="O33" s="49"/>
      <c r="P33" s="49"/>
      <c r="Q33" s="30"/>
      <c r="R33" s="49"/>
      <c r="S33" s="49"/>
      <c r="U33" s="49"/>
      <c r="V33" s="49"/>
      <c r="Y33" s="30"/>
      <c r="Z33" s="49" t="str">
        <f t="shared" si="0"/>
        <v/>
      </c>
      <c r="AA33" s="48"/>
      <c r="AB33" s="2"/>
      <c r="AC33" s="49" t="str">
        <f t="shared" si="1"/>
        <v/>
      </c>
      <c r="AD33" s="48"/>
      <c r="AE33" s="30"/>
      <c r="AF33" s="49" t="str">
        <f t="shared" si="2"/>
        <v/>
      </c>
      <c r="AG33" s="49"/>
      <c r="AH33" s="49"/>
      <c r="AI33" s="49"/>
      <c r="AJ33" s="49"/>
      <c r="AK33" s="30"/>
      <c r="AL33" s="49" t="str">
        <f t="shared" si="3"/>
        <v/>
      </c>
      <c r="AM33" s="49"/>
      <c r="AO33" s="49"/>
      <c r="AP33" s="49"/>
      <c r="AQ33" s="7" t="s">
        <v>1790</v>
      </c>
      <c r="AS33" s="30">
        <v>3202895</v>
      </c>
      <c r="AT33" s="49">
        <f t="shared" si="4"/>
        <v>0.10295365824532993</v>
      </c>
      <c r="AU33" s="48"/>
      <c r="AV33" s="2">
        <v>9</v>
      </c>
      <c r="AW33" s="49">
        <f t="shared" si="5"/>
        <v>0.10344827586206896</v>
      </c>
      <c r="AX33" s="48"/>
      <c r="AY33" s="30">
        <v>3186803</v>
      </c>
      <c r="AZ33" s="49">
        <f t="shared" si="6"/>
        <v>0.1031061057179542</v>
      </c>
      <c r="BA33" s="49">
        <v>0</v>
      </c>
      <c r="BB33" s="49">
        <v>0</v>
      </c>
      <c r="BC33" s="49">
        <v>0</v>
      </c>
      <c r="BD33" s="49">
        <v>0</v>
      </c>
      <c r="BE33" s="30">
        <v>7858</v>
      </c>
      <c r="BF33" s="49">
        <f t="shared" si="7"/>
        <v>5.0883566123381962E-2</v>
      </c>
      <c r="BG33" s="49">
        <v>0</v>
      </c>
      <c r="BH33" s="4">
        <v>0</v>
      </c>
      <c r="BI33" s="49">
        <v>0</v>
      </c>
      <c r="BJ33" s="49">
        <v>0</v>
      </c>
      <c r="BK33" s="7"/>
      <c r="BM33" s="30"/>
      <c r="BN33" s="49" t="str">
        <f t="shared" si="16"/>
        <v/>
      </c>
      <c r="BO33" s="48"/>
      <c r="BP33" s="2"/>
      <c r="BQ33" s="49" t="str">
        <f t="shared" si="17"/>
        <v/>
      </c>
      <c r="BR33" s="48"/>
      <c r="BS33" s="30"/>
      <c r="BT33" s="49" t="str">
        <f t="shared" si="18"/>
        <v/>
      </c>
      <c r="BU33" s="49"/>
      <c r="BV33" s="159"/>
      <c r="BW33" s="49"/>
      <c r="BX33" s="49"/>
      <c r="BY33" s="30"/>
      <c r="BZ33" s="49" t="str">
        <f t="shared" si="19"/>
        <v/>
      </c>
      <c r="CA33" s="49"/>
      <c r="CC33" s="49"/>
      <c r="CD33" s="49"/>
      <c r="CE33" s="30"/>
      <c r="CG33" s="30"/>
      <c r="CH33" s="49" t="str">
        <f t="shared" si="12"/>
        <v/>
      </c>
      <c r="CI33" s="48"/>
      <c r="CJ33" s="2"/>
      <c r="CK33" s="49" t="str">
        <f t="shared" si="13"/>
        <v/>
      </c>
      <c r="CL33" s="48"/>
      <c r="CM33" s="30"/>
      <c r="CN33" s="49" t="str">
        <f t="shared" si="14"/>
        <v/>
      </c>
      <c r="CO33" s="49"/>
      <c r="CR33" s="50"/>
      <c r="CS33" s="30"/>
      <c r="CT33" s="49" t="str">
        <f t="shared" si="15"/>
        <v/>
      </c>
      <c r="CU33" s="49"/>
      <c r="CW33" s="49"/>
      <c r="CX33" s="49"/>
      <c r="CY33" s="7"/>
      <c r="DA33" s="30"/>
      <c r="DB33" s="48"/>
      <c r="DC33" s="48"/>
      <c r="DD33" s="2"/>
      <c r="DE33" s="48"/>
      <c r="DF33" s="48"/>
      <c r="DG33" s="30"/>
      <c r="DH33" s="49"/>
      <c r="DI33" s="49"/>
      <c r="DL33" s="50"/>
      <c r="DM33" s="30"/>
      <c r="DN33" s="49"/>
      <c r="DO33" s="49"/>
      <c r="DQ33" s="49"/>
      <c r="DR33" s="49"/>
      <c r="DS33" s="7"/>
      <c r="DU33" s="30"/>
      <c r="DV33" s="48"/>
      <c r="DW33" s="48"/>
      <c r="DX33" s="2"/>
      <c r="DY33" s="48"/>
      <c r="DZ33" s="48"/>
      <c r="EA33" s="30"/>
      <c r="EC33" s="51"/>
      <c r="EF33" s="50"/>
      <c r="EG33" s="30"/>
      <c r="EH33" s="49"/>
      <c r="EI33" s="49"/>
      <c r="EK33" s="49"/>
      <c r="EL33" s="49"/>
      <c r="EM33" s="7"/>
      <c r="EO33" s="30"/>
      <c r="EP33" s="48"/>
      <c r="EQ33" s="48"/>
      <c r="ER33" s="2"/>
      <c r="ES33" s="48"/>
      <c r="ET33" s="48"/>
      <c r="EU33" s="30"/>
      <c r="EV33" s="49"/>
      <c r="EW33" s="49"/>
      <c r="EZ33" s="50"/>
      <c r="FA33" s="30"/>
      <c r="FB33" s="49"/>
      <c r="FC33" s="49"/>
      <c r="FE33" s="49"/>
      <c r="FF33" s="49"/>
      <c r="FG33" s="7"/>
      <c r="FI33" s="30"/>
      <c r="FJ33" s="48"/>
      <c r="FK33" s="48"/>
      <c r="FL33" s="2"/>
      <c r="FM33" s="48"/>
      <c r="FN33" s="48"/>
      <c r="FO33" s="30"/>
      <c r="FP33" s="49"/>
      <c r="FQ33" s="49"/>
      <c r="FT33" s="50"/>
      <c r="FU33" s="30"/>
      <c r="FV33" s="49"/>
      <c r="FW33" s="49"/>
      <c r="FY33" s="49"/>
      <c r="FZ33" s="49"/>
      <c r="GA33" s="7"/>
      <c r="GC33" s="30"/>
      <c r="GD33" s="48"/>
      <c r="GE33" s="2"/>
      <c r="GF33" s="59"/>
      <c r="GG33" s="48"/>
      <c r="GH33" s="2"/>
      <c r="GI33" s="52"/>
      <c r="GN33" s="50"/>
      <c r="GU33" s="7"/>
      <c r="GW33" s="30"/>
      <c r="GX33" s="48"/>
      <c r="GY33" s="2"/>
      <c r="GZ33" s="59"/>
      <c r="HA33" s="48"/>
      <c r="HB33" s="2"/>
      <c r="HC33" s="52"/>
      <c r="HH33" s="50"/>
      <c r="HO33" s="7"/>
      <c r="HQ33" s="30"/>
      <c r="HR33" s="48"/>
      <c r="HS33" s="2"/>
      <c r="HT33" s="59"/>
      <c r="HU33" s="48"/>
      <c r="HV33" s="2"/>
      <c r="HW33" s="52"/>
      <c r="IB33" s="50"/>
      <c r="II33" s="7"/>
      <c r="IK33" s="30"/>
      <c r="IL33" s="48"/>
      <c r="IM33" s="2"/>
      <c r="IN33" s="59"/>
      <c r="IO33" s="48"/>
      <c r="IP33" s="2"/>
      <c r="IQ33" s="52"/>
      <c r="IV33" s="50"/>
    </row>
    <row r="34" spans="1:256" s="4" customFormat="1" ht="13.5" customHeight="1" x14ac:dyDescent="0.2">
      <c r="A34" s="47" t="s">
        <v>1907</v>
      </c>
      <c r="B34" s="2" t="str">
        <f>VLOOKUP(A34,info_parties!A$1:R$206,5,FALSE)</f>
        <v>Segri Scognamiglio Pact (Patto Segni Scognamiglio, PSS)</v>
      </c>
      <c r="C34" s="7" t="s">
        <v>1882</v>
      </c>
      <c r="E34" s="30"/>
      <c r="F34" s="48"/>
      <c r="G34" s="49"/>
      <c r="H34" s="2"/>
      <c r="I34" s="48"/>
      <c r="J34" s="49"/>
      <c r="K34" s="3"/>
      <c r="L34" s="49"/>
      <c r="M34" s="49"/>
      <c r="N34" s="49"/>
      <c r="O34" s="49"/>
      <c r="P34" s="49"/>
      <c r="Q34" s="30"/>
      <c r="R34" s="49"/>
      <c r="S34" s="49"/>
      <c r="U34" s="49"/>
      <c r="V34" s="49"/>
      <c r="Y34" s="30"/>
      <c r="Z34" s="49" t="str">
        <f t="shared" si="0"/>
        <v/>
      </c>
      <c r="AA34" s="48"/>
      <c r="AB34" s="2"/>
      <c r="AC34" s="49" t="str">
        <f t="shared" si="1"/>
        <v/>
      </c>
      <c r="AD34" s="48"/>
      <c r="AE34" s="30"/>
      <c r="AF34" s="49" t="str">
        <f t="shared" si="2"/>
        <v/>
      </c>
      <c r="AG34" s="49"/>
      <c r="AH34" s="49"/>
      <c r="AI34" s="49"/>
      <c r="AJ34" s="49"/>
      <c r="AK34" s="30"/>
      <c r="AL34" s="49" t="str">
        <f t="shared" si="3"/>
        <v/>
      </c>
      <c r="AM34" s="49"/>
      <c r="AO34" s="49"/>
      <c r="AP34" s="49"/>
      <c r="AQ34" s="7"/>
      <c r="AS34" s="30"/>
      <c r="AT34" s="49" t="str">
        <f t="shared" si="4"/>
        <v/>
      </c>
      <c r="AU34" s="48"/>
      <c r="AV34" s="2"/>
      <c r="AW34" s="49" t="str">
        <f t="shared" si="5"/>
        <v/>
      </c>
      <c r="AX34" s="48"/>
      <c r="AY34" s="30"/>
      <c r="AZ34" s="49" t="str">
        <f t="shared" si="6"/>
        <v/>
      </c>
      <c r="BA34" s="49"/>
      <c r="BB34" s="49"/>
      <c r="BC34" s="49"/>
      <c r="BD34" s="49"/>
      <c r="BE34" s="30"/>
      <c r="BF34" s="49" t="str">
        <f t="shared" si="7"/>
        <v/>
      </c>
      <c r="BG34" s="49"/>
      <c r="BI34" s="49"/>
      <c r="BJ34" s="49"/>
      <c r="BK34" s="7" t="s">
        <v>1807</v>
      </c>
      <c r="BM34" s="30">
        <v>172556</v>
      </c>
      <c r="BN34" s="49">
        <f t="shared" si="16"/>
        <v>5.30676265642719E-3</v>
      </c>
      <c r="BO34" s="48"/>
      <c r="BP34" s="2">
        <v>0</v>
      </c>
      <c r="BQ34" s="49">
        <f t="shared" si="17"/>
        <v>0</v>
      </c>
      <c r="BR34" s="48"/>
      <c r="BS34" s="30">
        <v>171781</v>
      </c>
      <c r="BT34" s="49">
        <f t="shared" si="18"/>
        <v>5.300152805064396E-3</v>
      </c>
      <c r="BU34" s="49">
        <v>0</v>
      </c>
      <c r="BV34" s="4">
        <v>0</v>
      </c>
      <c r="BW34" s="4">
        <v>0</v>
      </c>
      <c r="BX34" s="50">
        <v>0</v>
      </c>
      <c r="BY34" s="30">
        <v>775</v>
      </c>
      <c r="BZ34" s="49">
        <f t="shared" si="19"/>
        <v>7.3340840911886897E-3</v>
      </c>
      <c r="CA34" s="49">
        <v>0</v>
      </c>
      <c r="CB34" s="4">
        <v>0</v>
      </c>
      <c r="CC34" s="49">
        <v>0</v>
      </c>
      <c r="CD34" s="49">
        <v>0</v>
      </c>
      <c r="CE34" s="30"/>
      <c r="CG34" s="30"/>
      <c r="CH34" s="49" t="str">
        <f t="shared" si="12"/>
        <v/>
      </c>
      <c r="CI34" s="48"/>
      <c r="CJ34" s="2"/>
      <c r="CK34" s="49" t="str">
        <f t="shared" si="13"/>
        <v/>
      </c>
      <c r="CL34" s="48"/>
      <c r="CM34" s="30"/>
      <c r="CN34" s="49" t="str">
        <f t="shared" si="14"/>
        <v/>
      </c>
      <c r="CO34" s="49"/>
      <c r="CR34" s="50"/>
      <c r="CS34" s="30"/>
      <c r="CT34" s="49" t="str">
        <f t="shared" si="15"/>
        <v/>
      </c>
      <c r="CU34" s="49"/>
      <c r="CW34" s="49"/>
      <c r="CX34" s="49"/>
      <c r="CY34" s="7"/>
      <c r="DA34" s="30"/>
      <c r="DB34" s="48"/>
      <c r="DC34" s="48"/>
      <c r="DD34" s="2"/>
      <c r="DE34" s="48"/>
      <c r="DF34" s="48"/>
      <c r="DG34" s="30"/>
      <c r="DH34" s="49"/>
      <c r="DI34" s="49"/>
      <c r="DL34" s="50"/>
      <c r="DM34" s="30"/>
      <c r="DN34" s="49"/>
      <c r="DO34" s="49"/>
      <c r="DQ34" s="49"/>
      <c r="DR34" s="49"/>
      <c r="DS34" s="7"/>
      <c r="DU34" s="30"/>
      <c r="DV34" s="48"/>
      <c r="DW34" s="48"/>
      <c r="DX34" s="2"/>
      <c r="DY34" s="48"/>
      <c r="DZ34" s="48"/>
      <c r="EA34" s="30"/>
      <c r="EC34" s="51"/>
      <c r="EF34" s="50"/>
      <c r="EG34" s="30"/>
      <c r="EH34" s="49"/>
      <c r="EI34" s="49"/>
      <c r="EK34" s="49"/>
      <c r="EL34" s="49"/>
      <c r="EM34" s="7"/>
      <c r="EO34" s="30"/>
      <c r="EP34" s="48"/>
      <c r="EQ34" s="48"/>
      <c r="ER34" s="2"/>
      <c r="ES34" s="48"/>
      <c r="ET34" s="48"/>
      <c r="EU34" s="30"/>
      <c r="EV34" s="49"/>
      <c r="EW34" s="49"/>
      <c r="EZ34" s="50"/>
      <c r="FA34" s="30"/>
      <c r="FB34" s="49"/>
      <c r="FC34" s="49"/>
      <c r="FE34" s="49"/>
      <c r="FF34" s="49"/>
      <c r="FG34" s="7"/>
      <c r="FI34" s="30"/>
      <c r="FJ34" s="48"/>
      <c r="FK34" s="48"/>
      <c r="FL34" s="2"/>
      <c r="FM34" s="48"/>
      <c r="FN34" s="48"/>
      <c r="FO34" s="30"/>
      <c r="FP34" s="49"/>
      <c r="FQ34" s="49"/>
      <c r="FT34" s="50"/>
      <c r="FU34" s="30"/>
      <c r="FV34" s="49"/>
      <c r="FW34" s="49"/>
      <c r="FY34" s="49"/>
      <c r="FZ34" s="49"/>
      <c r="GA34" s="7"/>
      <c r="GC34" s="30"/>
      <c r="GD34" s="48"/>
      <c r="GE34" s="2"/>
      <c r="GF34" s="59"/>
      <c r="GG34" s="48"/>
      <c r="GH34" s="2"/>
      <c r="GI34" s="52"/>
      <c r="GN34" s="50"/>
      <c r="GU34" s="7"/>
      <c r="GW34" s="30"/>
      <c r="GX34" s="48"/>
      <c r="GY34" s="2"/>
      <c r="GZ34" s="59"/>
      <c r="HA34" s="48"/>
      <c r="HB34" s="2"/>
      <c r="HC34" s="52"/>
      <c r="HH34" s="50"/>
      <c r="HO34" s="7"/>
      <c r="HQ34" s="30"/>
      <c r="HR34" s="48"/>
      <c r="HS34" s="2"/>
      <c r="HT34" s="59"/>
      <c r="HU34" s="48"/>
      <c r="HV34" s="2"/>
      <c r="HW34" s="52"/>
      <c r="IB34" s="50"/>
      <c r="II34" s="7"/>
      <c r="IK34" s="30"/>
      <c r="IL34" s="48"/>
      <c r="IM34" s="2"/>
      <c r="IN34" s="59"/>
      <c r="IO34" s="48"/>
      <c r="IP34" s="2"/>
      <c r="IQ34" s="52"/>
      <c r="IV34" s="50"/>
    </row>
    <row r="35" spans="1:256" s="4" customFormat="1" ht="13.5" customHeight="1" x14ac:dyDescent="0.2">
      <c r="A35" s="47" t="s">
        <v>1486</v>
      </c>
      <c r="B35" s="2" t="str">
        <f>VLOOKUP(A35,info_parties!A$1:R$206,5,FALSE)</f>
        <v>Social Movement-Tricolour Flame (Movimento Sociale-Fiamma Tricolore, MS-FT)</v>
      </c>
      <c r="C35" s="7" t="s">
        <v>1260</v>
      </c>
      <c r="E35" s="30"/>
      <c r="F35" s="48"/>
      <c r="G35" s="49"/>
      <c r="H35" s="2"/>
      <c r="I35" s="48"/>
      <c r="J35" s="49"/>
      <c r="K35" s="3"/>
      <c r="L35" s="49"/>
      <c r="M35" s="49"/>
      <c r="N35" s="49"/>
      <c r="O35" s="49"/>
      <c r="P35" s="49"/>
      <c r="Q35" s="30"/>
      <c r="R35" s="49"/>
      <c r="S35" s="49"/>
      <c r="U35" s="49"/>
      <c r="V35" s="49"/>
      <c r="Y35" s="30"/>
      <c r="Z35" s="49" t="str">
        <f t="shared" si="0"/>
        <v/>
      </c>
      <c r="AA35" s="48"/>
      <c r="AB35" s="2"/>
      <c r="AC35" s="49" t="str">
        <f t="shared" si="1"/>
        <v/>
      </c>
      <c r="AD35" s="48"/>
      <c r="AE35" s="30"/>
      <c r="AF35" s="49" t="str">
        <f t="shared" si="2"/>
        <v/>
      </c>
      <c r="AG35" s="49"/>
      <c r="AH35" s="49"/>
      <c r="AI35" s="49"/>
      <c r="AJ35" s="49"/>
      <c r="AK35" s="30"/>
      <c r="AL35" s="49" t="str">
        <f t="shared" si="3"/>
        <v/>
      </c>
      <c r="AM35" s="49"/>
      <c r="AO35" s="49"/>
      <c r="AP35" s="49"/>
      <c r="AQ35" s="7" t="s">
        <v>1667</v>
      </c>
      <c r="AS35" s="30">
        <v>495351</v>
      </c>
      <c r="AT35" s="49">
        <f t="shared" si="4"/>
        <v>1.5922531823704001E-2</v>
      </c>
      <c r="AU35" s="48"/>
      <c r="AV35" s="2">
        <v>1</v>
      </c>
      <c r="AW35" s="49">
        <f t="shared" si="5"/>
        <v>1.1494252873563218E-2</v>
      </c>
      <c r="AX35" s="48"/>
      <c r="AY35" s="30">
        <v>492630</v>
      </c>
      <c r="AZ35" s="49">
        <f t="shared" si="6"/>
        <v>1.5938594528697187E-2</v>
      </c>
      <c r="BA35" s="49">
        <v>0</v>
      </c>
      <c r="BB35" s="4">
        <v>0</v>
      </c>
      <c r="BC35" s="4">
        <v>0</v>
      </c>
      <c r="BD35" s="50">
        <v>0</v>
      </c>
      <c r="BE35" s="30">
        <v>3400</v>
      </c>
      <c r="BF35" s="49">
        <f t="shared" si="7"/>
        <v>2.2016305016479852E-2</v>
      </c>
      <c r="BG35" s="49">
        <v>0</v>
      </c>
      <c r="BH35" s="4">
        <v>0</v>
      </c>
      <c r="BI35" s="49">
        <v>0</v>
      </c>
      <c r="BJ35" s="49">
        <v>0</v>
      </c>
      <c r="BK35" s="7" t="s">
        <v>1737</v>
      </c>
      <c r="BM35" s="30">
        <v>237058</v>
      </c>
      <c r="BN35" s="49">
        <f t="shared" si="16"/>
        <v>7.2904479809877193E-3</v>
      </c>
      <c r="BO35" s="48"/>
      <c r="BP35" s="2">
        <v>1</v>
      </c>
      <c r="BQ35" s="49">
        <f t="shared" si="17"/>
        <v>1.282051282051282E-2</v>
      </c>
      <c r="BR35" s="48"/>
      <c r="BS35" s="30">
        <v>235055</v>
      </c>
      <c r="BT35" s="49">
        <f t="shared" si="18"/>
        <v>7.2524168423423524E-3</v>
      </c>
      <c r="BU35" s="49">
        <v>0</v>
      </c>
      <c r="BV35" s="4">
        <v>0</v>
      </c>
      <c r="BW35" s="4">
        <v>0</v>
      </c>
      <c r="BX35" s="50">
        <v>0</v>
      </c>
      <c r="BY35" s="30">
        <v>2003</v>
      </c>
      <c r="BZ35" s="49">
        <f t="shared" si="19"/>
        <v>1.8955058625356059E-2</v>
      </c>
      <c r="CA35" s="49">
        <v>0</v>
      </c>
      <c r="CB35" s="4">
        <v>0</v>
      </c>
      <c r="CC35" s="49">
        <v>0</v>
      </c>
      <c r="CD35" s="49">
        <v>0</v>
      </c>
      <c r="CE35" s="30" t="s">
        <v>1737</v>
      </c>
      <c r="CG35" s="30">
        <v>246403</v>
      </c>
      <c r="CH35" s="49">
        <f t="shared" si="12"/>
        <v>8.0461170121056014E-3</v>
      </c>
      <c r="CI35" s="48"/>
      <c r="CJ35" s="2">
        <v>0</v>
      </c>
      <c r="CK35" s="49">
        <f t="shared" si="13"/>
        <v>0</v>
      </c>
      <c r="CL35" s="48">
        <f>CK35-BQ35</f>
        <v>-1.282051282051282E-2</v>
      </c>
      <c r="CM35" s="30">
        <v>244340</v>
      </c>
      <c r="CN35" s="49">
        <f t="shared" si="14"/>
        <v>8.000541184188803E-3</v>
      </c>
      <c r="CO35" s="49">
        <v>0</v>
      </c>
      <c r="CP35" s="4">
        <v>0</v>
      </c>
      <c r="CQ35" s="4">
        <v>0</v>
      </c>
      <c r="CR35" s="50">
        <v>0</v>
      </c>
      <c r="CS35" s="30">
        <v>2063</v>
      </c>
      <c r="CT35" s="49">
        <f t="shared" si="15"/>
        <v>2.4734431575666019E-2</v>
      </c>
      <c r="CU35" s="49">
        <v>0</v>
      </c>
      <c r="CV35" s="4">
        <v>0</v>
      </c>
      <c r="CW35" s="49">
        <v>0</v>
      </c>
      <c r="CX35" s="49">
        <v>0</v>
      </c>
      <c r="CY35" s="7"/>
      <c r="DA35" s="30"/>
      <c r="DB35" s="48"/>
      <c r="DC35" s="48"/>
      <c r="DD35" s="2"/>
      <c r="DE35" s="48"/>
      <c r="DF35" s="48"/>
      <c r="DG35" s="30"/>
      <c r="DH35" s="49"/>
      <c r="DI35" s="49"/>
      <c r="DL35" s="50"/>
      <c r="DM35" s="30"/>
      <c r="DN35" s="49"/>
      <c r="DO35" s="49"/>
      <c r="DQ35" s="49"/>
      <c r="DR35" s="49"/>
      <c r="DS35" s="7"/>
      <c r="DU35" s="30"/>
      <c r="DV35" s="48"/>
      <c r="DW35" s="48"/>
      <c r="DX35" s="2"/>
      <c r="DY35" s="48"/>
      <c r="DZ35" s="48"/>
      <c r="EA35" s="30"/>
      <c r="EC35" s="51"/>
      <c r="EF35" s="50"/>
      <c r="EG35" s="30"/>
      <c r="EH35" s="49"/>
      <c r="EI35" s="49"/>
      <c r="EK35" s="49"/>
      <c r="EL35" s="49"/>
      <c r="EM35" s="7"/>
      <c r="EO35" s="30"/>
      <c r="EP35" s="48"/>
      <c r="EQ35" s="48"/>
      <c r="ER35" s="2"/>
      <c r="ES35" s="48"/>
      <c r="ET35" s="48"/>
      <c r="EU35" s="30"/>
      <c r="EV35" s="49"/>
      <c r="EW35" s="49"/>
      <c r="EZ35" s="50"/>
      <c r="FA35" s="30"/>
      <c r="FB35" s="49"/>
      <c r="FC35" s="49"/>
      <c r="FE35" s="49"/>
      <c r="FF35" s="49"/>
      <c r="FG35" s="7"/>
      <c r="FI35" s="30"/>
      <c r="FJ35" s="48"/>
      <c r="FK35" s="48"/>
      <c r="FL35" s="2"/>
      <c r="FM35" s="48"/>
      <c r="FN35" s="48"/>
      <c r="FO35" s="30"/>
      <c r="FP35" s="49"/>
      <c r="FQ35" s="49"/>
      <c r="FT35" s="50"/>
      <c r="FU35" s="30"/>
      <c r="FV35" s="49"/>
      <c r="FW35" s="49"/>
      <c r="FY35" s="49"/>
      <c r="FZ35" s="49"/>
      <c r="GA35" s="7"/>
      <c r="GC35" s="30"/>
      <c r="GD35" s="48"/>
      <c r="GE35" s="2"/>
      <c r="GF35" s="59"/>
      <c r="GG35" s="48"/>
      <c r="GH35" s="2"/>
      <c r="GI35" s="52"/>
      <c r="GN35" s="50"/>
      <c r="GU35" s="7"/>
      <c r="GW35" s="30"/>
      <c r="GX35" s="48"/>
      <c r="GY35" s="2"/>
      <c r="GZ35" s="59"/>
      <c r="HA35" s="48"/>
      <c r="HB35" s="2"/>
      <c r="HC35" s="52"/>
      <c r="HH35" s="50"/>
      <c r="HO35" s="7"/>
      <c r="HQ35" s="30"/>
      <c r="HR35" s="48"/>
      <c r="HS35" s="2"/>
      <c r="HT35" s="59"/>
      <c r="HU35" s="48"/>
      <c r="HV35" s="2"/>
      <c r="HW35" s="52"/>
      <c r="IB35" s="50"/>
      <c r="II35" s="7"/>
      <c r="IK35" s="30"/>
      <c r="IL35" s="48"/>
      <c r="IM35" s="2"/>
      <c r="IN35" s="59"/>
      <c r="IO35" s="48"/>
      <c r="IP35" s="2"/>
      <c r="IQ35" s="52"/>
      <c r="IV35" s="50"/>
    </row>
    <row r="36" spans="1:256" s="4" customFormat="1" ht="13.5" customHeight="1" x14ac:dyDescent="0.2">
      <c r="A36" s="47" t="s">
        <v>1629</v>
      </c>
      <c r="B36" s="2" t="str">
        <f>VLOOKUP(A36,info_parties!A$1:R$206,5,FALSE)</f>
        <v>Social Alternative (Alternativa Sociale, AS)</v>
      </c>
      <c r="C36" s="7" t="s">
        <v>1249</v>
      </c>
      <c r="E36" s="30"/>
      <c r="F36" s="48"/>
      <c r="G36" s="49"/>
      <c r="H36" s="2"/>
      <c r="I36" s="48"/>
      <c r="J36" s="49"/>
      <c r="K36" s="3"/>
      <c r="L36" s="49"/>
      <c r="M36" s="49"/>
      <c r="N36" s="49"/>
      <c r="O36" s="49"/>
      <c r="P36" s="49"/>
      <c r="Q36" s="30"/>
      <c r="R36" s="49"/>
      <c r="S36" s="49"/>
      <c r="U36" s="49"/>
      <c r="V36" s="49"/>
      <c r="Y36" s="30"/>
      <c r="Z36" s="49" t="str">
        <f t="shared" si="0"/>
        <v/>
      </c>
      <c r="AA36" s="48"/>
      <c r="AB36" s="2"/>
      <c r="AC36" s="49" t="str">
        <f t="shared" si="1"/>
        <v/>
      </c>
      <c r="AD36" s="48"/>
      <c r="AE36" s="30"/>
      <c r="AF36" s="49" t="str">
        <f t="shared" si="2"/>
        <v/>
      </c>
      <c r="AG36" s="49"/>
      <c r="AH36" s="49"/>
      <c r="AI36" s="49"/>
      <c r="AJ36" s="49"/>
      <c r="AK36" s="30"/>
      <c r="AL36" s="49" t="str">
        <f t="shared" si="3"/>
        <v/>
      </c>
      <c r="AM36" s="49"/>
      <c r="AO36" s="49"/>
      <c r="AP36" s="49"/>
      <c r="AQ36" s="7"/>
      <c r="AS36" s="30"/>
      <c r="AT36" s="49" t="str">
        <f t="shared" si="4"/>
        <v/>
      </c>
      <c r="AU36" s="48"/>
      <c r="AV36" s="2"/>
      <c r="AW36" s="49" t="str">
        <f t="shared" si="5"/>
        <v/>
      </c>
      <c r="AX36" s="48"/>
      <c r="AY36" s="30"/>
      <c r="AZ36" s="49" t="str">
        <f t="shared" si="6"/>
        <v/>
      </c>
      <c r="BA36" s="49"/>
      <c r="BE36" s="30"/>
      <c r="BF36" s="49" t="str">
        <f t="shared" si="7"/>
        <v/>
      </c>
      <c r="BG36" s="49"/>
      <c r="BI36" s="49"/>
      <c r="BJ36" s="49"/>
      <c r="BK36" s="7" t="s">
        <v>1804</v>
      </c>
      <c r="BM36" s="30">
        <v>400626</v>
      </c>
      <c r="BN36" s="49">
        <f t="shared" si="16"/>
        <v>1.2320794965076843E-2</v>
      </c>
      <c r="BO36" s="48"/>
      <c r="BP36" s="2">
        <v>1</v>
      </c>
      <c r="BQ36" s="49">
        <f t="shared" si="17"/>
        <v>1.282051282051282E-2</v>
      </c>
      <c r="BR36" s="48"/>
      <c r="BS36" s="30">
        <v>399073</v>
      </c>
      <c r="BT36" s="49">
        <f t="shared" si="18"/>
        <v>1.231304905883342E-2</v>
      </c>
      <c r="BU36" s="49">
        <v>0</v>
      </c>
      <c r="BV36" s="4">
        <v>0</v>
      </c>
      <c r="BW36" s="4">
        <v>0</v>
      </c>
      <c r="BX36" s="50">
        <v>0</v>
      </c>
      <c r="BY36" s="30">
        <v>1553</v>
      </c>
      <c r="BZ36" s="49">
        <f t="shared" si="19"/>
        <v>1.4696558185311013E-2</v>
      </c>
      <c r="CA36" s="49">
        <v>0</v>
      </c>
      <c r="CB36" s="4">
        <v>0</v>
      </c>
      <c r="CC36" s="49">
        <v>0</v>
      </c>
      <c r="CD36" s="49">
        <v>0</v>
      </c>
      <c r="CE36" s="30"/>
      <c r="CG36" s="30"/>
      <c r="CH36" s="49" t="str">
        <f t="shared" si="12"/>
        <v/>
      </c>
      <c r="CI36" s="48"/>
      <c r="CJ36" s="2"/>
      <c r="CK36" s="49" t="str">
        <f t="shared" si="13"/>
        <v/>
      </c>
      <c r="CL36" s="48"/>
      <c r="CM36" s="30"/>
      <c r="CN36" s="49" t="str">
        <f t="shared" si="14"/>
        <v/>
      </c>
      <c r="CO36" s="49"/>
      <c r="CR36" s="50"/>
      <c r="CS36" s="30"/>
      <c r="CT36" s="49" t="str">
        <f t="shared" si="15"/>
        <v/>
      </c>
      <c r="CU36" s="49"/>
      <c r="CW36" s="49"/>
      <c r="CX36" s="49"/>
      <c r="CY36" s="7"/>
      <c r="DA36" s="30"/>
      <c r="DB36" s="48"/>
      <c r="DC36" s="48"/>
      <c r="DD36" s="2"/>
      <c r="DE36" s="48"/>
      <c r="DF36" s="48"/>
      <c r="DG36" s="30"/>
      <c r="DH36" s="49"/>
      <c r="DI36" s="49"/>
      <c r="DL36" s="50"/>
      <c r="DM36" s="30"/>
      <c r="DN36" s="49"/>
      <c r="DO36" s="49"/>
      <c r="DQ36" s="49"/>
      <c r="DR36" s="49"/>
      <c r="DS36" s="7"/>
      <c r="DU36" s="30"/>
      <c r="DV36" s="48"/>
      <c r="DW36" s="48"/>
      <c r="DX36" s="2"/>
      <c r="DY36" s="48"/>
      <c r="DZ36" s="48"/>
      <c r="EA36" s="30"/>
      <c r="EC36" s="51"/>
      <c r="EF36" s="50"/>
      <c r="EG36" s="30"/>
      <c r="EH36" s="49"/>
      <c r="EI36" s="49"/>
      <c r="EK36" s="49"/>
      <c r="EL36" s="49"/>
      <c r="EM36" s="7"/>
      <c r="EO36" s="30"/>
      <c r="EP36" s="48"/>
      <c r="EQ36" s="48"/>
      <c r="ER36" s="2"/>
      <c r="ES36" s="48"/>
      <c r="ET36" s="48"/>
      <c r="EU36" s="30"/>
      <c r="EV36" s="49"/>
      <c r="EW36" s="49"/>
      <c r="EZ36" s="50"/>
      <c r="FA36" s="30"/>
      <c r="FB36" s="49"/>
      <c r="FC36" s="49"/>
      <c r="FE36" s="49"/>
      <c r="FF36" s="49"/>
      <c r="FG36" s="7"/>
      <c r="FI36" s="30"/>
      <c r="FJ36" s="48"/>
      <c r="FK36" s="48"/>
      <c r="FL36" s="2"/>
      <c r="FM36" s="48"/>
      <c r="FN36" s="48"/>
      <c r="FO36" s="30"/>
      <c r="FP36" s="49"/>
      <c r="FQ36" s="49"/>
      <c r="FT36" s="50"/>
      <c r="FU36" s="30"/>
      <c r="FV36" s="49"/>
      <c r="FW36" s="49"/>
      <c r="FY36" s="49"/>
      <c r="FZ36" s="49"/>
      <c r="GA36" s="7"/>
      <c r="GC36" s="30"/>
      <c r="GD36" s="48"/>
      <c r="GE36" s="2"/>
      <c r="GF36" s="59"/>
      <c r="GG36" s="48"/>
      <c r="GH36" s="2"/>
      <c r="GI36" s="52"/>
      <c r="GN36" s="50"/>
      <c r="GU36" s="7"/>
      <c r="GW36" s="30"/>
      <c r="GX36" s="48"/>
      <c r="GY36" s="2"/>
      <c r="GZ36" s="59"/>
      <c r="HA36" s="48"/>
      <c r="HB36" s="2"/>
      <c r="HC36" s="52"/>
      <c r="HH36" s="50"/>
      <c r="HO36" s="7"/>
      <c r="HQ36" s="30"/>
      <c r="HR36" s="48"/>
      <c r="HS36" s="2"/>
      <c r="HT36" s="59"/>
      <c r="HU36" s="48"/>
      <c r="HV36" s="2"/>
      <c r="HW36" s="52"/>
      <c r="IB36" s="50"/>
      <c r="II36" s="7"/>
      <c r="IK36" s="30"/>
      <c r="IL36" s="48"/>
      <c r="IM36" s="2"/>
      <c r="IN36" s="59"/>
      <c r="IO36" s="48"/>
      <c r="IP36" s="2"/>
      <c r="IQ36" s="52"/>
      <c r="IV36" s="50"/>
    </row>
    <row r="37" spans="1:256" s="4" customFormat="1" ht="13.5" customHeight="1" x14ac:dyDescent="0.2">
      <c r="A37" s="47" t="s">
        <v>1908</v>
      </c>
      <c r="B37" s="2" t="str">
        <f>VLOOKUP(A37,info_parties!A$1:R$206,5,FALSE)</f>
        <v>The Right-Movement for Autonomies-Party of Pensioners-Alliance of the Center (La Destra-Movimento per le Autonomie-Partito dei Pensionati-Alleanza di Centro, D-MPA-PdP-AdC)</v>
      </c>
      <c r="C37" s="7" t="s">
        <v>1887</v>
      </c>
      <c r="E37" s="30"/>
      <c r="F37" s="48"/>
      <c r="G37" s="49"/>
      <c r="H37" s="2"/>
      <c r="I37" s="48"/>
      <c r="J37" s="49"/>
      <c r="K37" s="3"/>
      <c r="L37" s="49"/>
      <c r="M37" s="49"/>
      <c r="N37" s="49"/>
      <c r="O37" s="49"/>
      <c r="P37" s="49"/>
      <c r="Q37" s="30"/>
      <c r="R37" s="49"/>
      <c r="S37" s="49"/>
      <c r="U37" s="49"/>
      <c r="V37" s="49"/>
      <c r="Y37" s="30"/>
      <c r="Z37" s="49" t="str">
        <f t="shared" si="0"/>
        <v/>
      </c>
      <c r="AA37" s="48"/>
      <c r="AB37" s="2"/>
      <c r="AC37" s="49" t="str">
        <f t="shared" si="1"/>
        <v/>
      </c>
      <c r="AD37" s="48"/>
      <c r="AE37" s="30"/>
      <c r="AF37" s="49" t="str">
        <f t="shared" si="2"/>
        <v/>
      </c>
      <c r="AG37" s="49"/>
      <c r="AH37" s="49"/>
      <c r="AI37" s="49"/>
      <c r="AJ37" s="49"/>
      <c r="AK37" s="30"/>
      <c r="AL37" s="49" t="str">
        <f t="shared" si="3"/>
        <v/>
      </c>
      <c r="AM37" s="49"/>
      <c r="AO37" s="49"/>
      <c r="AP37" s="49"/>
      <c r="AQ37" s="7"/>
      <c r="AS37" s="30"/>
      <c r="AT37" s="49" t="str">
        <f t="shared" si="4"/>
        <v/>
      </c>
      <c r="AU37" s="48"/>
      <c r="AV37" s="2"/>
      <c r="AW37" s="49" t="str">
        <f t="shared" si="5"/>
        <v/>
      </c>
      <c r="AX37" s="48"/>
      <c r="AY37" s="30"/>
      <c r="AZ37" s="49" t="str">
        <f t="shared" si="6"/>
        <v/>
      </c>
      <c r="BA37" s="49"/>
      <c r="BE37" s="30"/>
      <c r="BF37" s="49"/>
      <c r="BG37" s="49"/>
      <c r="BI37" s="49"/>
      <c r="BJ37" s="49"/>
      <c r="BK37" s="7"/>
      <c r="BM37" s="30"/>
      <c r="BN37" s="49"/>
      <c r="BO37" s="48"/>
      <c r="BP37" s="2"/>
      <c r="BQ37" s="49"/>
      <c r="BR37" s="48"/>
      <c r="BS37" s="30"/>
      <c r="BT37" s="49"/>
      <c r="BU37" s="49"/>
      <c r="BY37" s="30"/>
      <c r="BZ37" s="49"/>
      <c r="CA37" s="49"/>
      <c r="CC37" s="49"/>
      <c r="CD37" s="49"/>
      <c r="CE37" s="30" t="s">
        <v>1816</v>
      </c>
      <c r="CG37" s="30">
        <v>681290</v>
      </c>
      <c r="CH37" s="49">
        <f t="shared" si="12"/>
        <v>2.2247046745280802E-2</v>
      </c>
      <c r="CI37" s="48"/>
      <c r="CJ37" s="2">
        <v>0</v>
      </c>
      <c r="CK37" s="49">
        <f t="shared" si="13"/>
        <v>0</v>
      </c>
      <c r="CL37" s="48">
        <f>CK37-BQ37</f>
        <v>0</v>
      </c>
      <c r="CM37" s="30">
        <v>680039</v>
      </c>
      <c r="CN37" s="49">
        <f t="shared" si="14"/>
        <v>2.2266841394591837E-2</v>
      </c>
      <c r="CO37" s="49">
        <v>0</v>
      </c>
      <c r="CP37" s="4">
        <v>0</v>
      </c>
      <c r="CQ37" s="4">
        <v>0</v>
      </c>
      <c r="CR37" s="50">
        <v>0</v>
      </c>
      <c r="CS37" s="30">
        <v>1252</v>
      </c>
      <c r="CT37" s="49">
        <f t="shared" si="15"/>
        <v>1.5010910486056159E-2</v>
      </c>
      <c r="CU37" s="49">
        <v>0</v>
      </c>
      <c r="CV37" s="4">
        <v>0</v>
      </c>
      <c r="CW37" s="49">
        <v>0</v>
      </c>
      <c r="CX37" s="49">
        <v>0</v>
      </c>
      <c r="CY37" s="7"/>
      <c r="DA37" s="30"/>
      <c r="DB37" s="48"/>
      <c r="DC37" s="48"/>
      <c r="DD37" s="2"/>
      <c r="DE37" s="48"/>
      <c r="DF37" s="48"/>
      <c r="DG37" s="30"/>
      <c r="DH37" s="49"/>
      <c r="DI37" s="49"/>
      <c r="DL37" s="50"/>
      <c r="DM37" s="30"/>
      <c r="DN37" s="49"/>
      <c r="DO37" s="49"/>
      <c r="DQ37" s="49"/>
      <c r="DR37" s="49"/>
      <c r="DS37" s="7"/>
      <c r="DU37" s="30"/>
      <c r="DV37" s="48"/>
      <c r="DW37" s="48"/>
      <c r="DX37" s="2"/>
      <c r="DY37" s="48"/>
      <c r="DZ37" s="48"/>
      <c r="EA37" s="30"/>
      <c r="EC37" s="51"/>
      <c r="EF37" s="50"/>
      <c r="EG37" s="30"/>
      <c r="EH37" s="49"/>
      <c r="EI37" s="49"/>
      <c r="EK37" s="49"/>
      <c r="EL37" s="49"/>
      <c r="EM37" s="7"/>
      <c r="EO37" s="30"/>
      <c r="EP37" s="48"/>
      <c r="EQ37" s="48"/>
      <c r="ER37" s="2"/>
      <c r="ES37" s="48"/>
      <c r="ET37" s="48"/>
      <c r="EU37" s="30"/>
      <c r="EV37" s="49"/>
      <c r="EW37" s="49"/>
      <c r="EZ37" s="50"/>
      <c r="FA37" s="30"/>
      <c r="FB37" s="49"/>
      <c r="FC37" s="49"/>
      <c r="FE37" s="49"/>
      <c r="FF37" s="49"/>
      <c r="FG37" s="7"/>
      <c r="FI37" s="30"/>
      <c r="FJ37" s="48"/>
      <c r="FK37" s="48"/>
      <c r="FL37" s="2"/>
      <c r="FM37" s="48"/>
      <c r="FN37" s="48"/>
      <c r="FO37" s="30"/>
      <c r="FP37" s="49"/>
      <c r="FQ37" s="49"/>
      <c r="FT37" s="50"/>
      <c r="FU37" s="30"/>
      <c r="FV37" s="49"/>
      <c r="FW37" s="49"/>
      <c r="FY37" s="49"/>
      <c r="FZ37" s="49"/>
      <c r="GA37" s="7"/>
      <c r="GC37" s="30"/>
      <c r="GD37" s="48"/>
      <c r="GE37" s="2"/>
      <c r="GF37" s="59"/>
      <c r="GG37" s="48"/>
      <c r="GH37" s="2"/>
      <c r="GI37" s="52"/>
      <c r="GN37" s="50"/>
      <c r="GU37" s="7"/>
      <c r="GW37" s="30"/>
      <c r="GX37" s="48"/>
      <c r="GY37" s="2"/>
      <c r="GZ37" s="59"/>
      <c r="HA37" s="48"/>
      <c r="HB37" s="2"/>
      <c r="HC37" s="52"/>
      <c r="HH37" s="50"/>
      <c r="HO37" s="7"/>
      <c r="HQ37" s="30"/>
      <c r="HR37" s="48"/>
      <c r="HS37" s="2"/>
      <c r="HT37" s="59"/>
      <c r="HU37" s="48"/>
      <c r="HV37" s="2"/>
      <c r="HW37" s="52"/>
      <c r="IB37" s="50"/>
      <c r="II37" s="7"/>
      <c r="IK37" s="30"/>
      <c r="IL37" s="48"/>
      <c r="IM37" s="2"/>
      <c r="IN37" s="59"/>
      <c r="IO37" s="48"/>
      <c r="IP37" s="2"/>
      <c r="IQ37" s="52"/>
      <c r="IV37" s="50"/>
    </row>
    <row r="38" spans="1:256" s="4" customFormat="1" ht="13.5" customHeight="1" x14ac:dyDescent="0.2">
      <c r="A38" s="47" t="s">
        <v>1909</v>
      </c>
      <c r="B38" s="2" t="str">
        <f>VLOOKUP(A38,info_parties!A$1:R$206,5,FALSE)</f>
        <v>Liberal Party of Italy-Italian Republican Party-Federalism (Partito Liberale Italiano-Partito Repubblicano Italiano-Federalismo, LRF)</v>
      </c>
      <c r="C38" s="7" t="s">
        <v>1784</v>
      </c>
      <c r="E38" s="30">
        <v>1532388</v>
      </c>
      <c r="F38" s="48">
        <v>4.4028676097853034E-2</v>
      </c>
      <c r="G38" s="49"/>
      <c r="H38" s="2">
        <v>4</v>
      </c>
      <c r="I38" s="48">
        <v>4.9382716049382713E-2</v>
      </c>
      <c r="J38" s="49"/>
      <c r="K38" s="3">
        <v>1527826</v>
      </c>
      <c r="L38" s="49">
        <v>4.4155200083696347E-2</v>
      </c>
      <c r="M38" s="49">
        <v>0</v>
      </c>
      <c r="N38" s="49">
        <v>0</v>
      </c>
      <c r="O38" s="49">
        <v>0</v>
      </c>
      <c r="P38" s="49">
        <v>0</v>
      </c>
      <c r="Q38" s="30">
        <v>4562</v>
      </c>
      <c r="R38" s="49">
        <v>2.2467704521613223E-2</v>
      </c>
      <c r="S38" s="49">
        <v>0</v>
      </c>
      <c r="T38" s="4">
        <v>0</v>
      </c>
      <c r="U38" s="49">
        <v>0</v>
      </c>
      <c r="V38" s="49">
        <v>0</v>
      </c>
      <c r="Z38" s="49" t="str">
        <f t="shared" si="0"/>
        <v/>
      </c>
      <c r="AC38" s="49" t="str">
        <f t="shared" si="1"/>
        <v/>
      </c>
      <c r="AF38" s="49" t="str">
        <f t="shared" si="2"/>
        <v/>
      </c>
      <c r="AL38" s="49" t="str">
        <f t="shared" si="3"/>
        <v/>
      </c>
      <c r="AQ38" s="7"/>
      <c r="AS38" s="11"/>
      <c r="AT38" s="49" t="str">
        <f t="shared" si="4"/>
        <v/>
      </c>
      <c r="AU38" s="48"/>
      <c r="AV38" s="81"/>
      <c r="AW38" s="49" t="str">
        <f t="shared" si="5"/>
        <v/>
      </c>
      <c r="AX38" s="48"/>
      <c r="AY38" s="30"/>
      <c r="AZ38" s="49" t="str">
        <f t="shared" si="6"/>
        <v/>
      </c>
      <c r="BA38" s="49"/>
      <c r="BB38" s="49"/>
      <c r="BC38" s="49"/>
      <c r="BD38" s="49"/>
      <c r="BE38" s="30"/>
      <c r="BF38" s="49" t="str">
        <f t="shared" ref="BF38:BF69" si="20">IF(BE38="","",BE38/SUM(BE$11:BE$101))</f>
        <v/>
      </c>
      <c r="BG38" s="49"/>
      <c r="BI38" s="49"/>
      <c r="BJ38" s="49"/>
      <c r="BK38" s="7"/>
      <c r="BM38" s="30"/>
      <c r="BN38" s="49" t="str">
        <f t="shared" ref="BN38:BN64" si="21">IF(BM38="","",BM38/SUM(BM$11:BM$101))</f>
        <v/>
      </c>
      <c r="BO38" s="48"/>
      <c r="BP38" s="2"/>
      <c r="BQ38" s="49" t="str">
        <f t="shared" ref="BQ38:BQ54" si="22">IF(BP38="","",BP38/SUM(BP$11:BP$101))</f>
        <v/>
      </c>
      <c r="BR38" s="48"/>
      <c r="BS38" s="30"/>
      <c r="BT38" s="49" t="str">
        <f t="shared" ref="BT38:BT54" si="23">IF(BS38="","",BS38/SUM(BS$11:BS$101))</f>
        <v/>
      </c>
      <c r="BU38" s="49"/>
      <c r="BV38" s="159"/>
      <c r="BW38" s="49"/>
      <c r="BX38" s="49"/>
      <c r="BY38" s="30"/>
      <c r="BZ38" s="49" t="str">
        <f t="shared" ref="BZ38:BZ54" si="24">IF(BY38="","",BY38/SUM(BY$11:BY$101))</f>
        <v/>
      </c>
      <c r="CA38" s="49"/>
      <c r="CC38" s="49"/>
      <c r="CD38" s="49"/>
      <c r="CE38" s="30"/>
      <c r="CG38" s="30"/>
      <c r="CH38" s="49" t="str">
        <f t="shared" si="12"/>
        <v/>
      </c>
      <c r="CI38" s="48"/>
      <c r="CJ38" s="2"/>
      <c r="CK38" s="49" t="str">
        <f t="shared" si="13"/>
        <v/>
      </c>
      <c r="CL38" s="48"/>
      <c r="CM38" s="30"/>
      <c r="CN38" s="49" t="str">
        <f t="shared" si="14"/>
        <v/>
      </c>
      <c r="CO38" s="49"/>
      <c r="CR38" s="50"/>
      <c r="CS38" s="30"/>
      <c r="CT38" s="49" t="str">
        <f t="shared" si="15"/>
        <v/>
      </c>
      <c r="CU38" s="49"/>
      <c r="CW38" s="49"/>
      <c r="CX38" s="49"/>
      <c r="CY38" s="7"/>
      <c r="DA38" s="30"/>
      <c r="DB38" s="48"/>
      <c r="DC38" s="48"/>
      <c r="DD38" s="2"/>
      <c r="DE38" s="48"/>
      <c r="DF38" s="48"/>
      <c r="DG38" s="30"/>
      <c r="DH38" s="49"/>
      <c r="DI38" s="49"/>
      <c r="DL38" s="50"/>
      <c r="DM38" s="30"/>
      <c r="DN38" s="49"/>
      <c r="DO38" s="49"/>
      <c r="DQ38" s="49"/>
      <c r="DR38" s="49"/>
      <c r="DS38" s="7"/>
      <c r="DU38" s="30"/>
      <c r="DV38" s="48"/>
      <c r="DW38" s="48"/>
      <c r="DX38" s="2"/>
      <c r="DY38" s="48"/>
      <c r="DZ38" s="48"/>
      <c r="EA38" s="30"/>
      <c r="EC38" s="51"/>
      <c r="EF38" s="50"/>
      <c r="EG38" s="30"/>
      <c r="EH38" s="49"/>
      <c r="EI38" s="49"/>
      <c r="EK38" s="49"/>
      <c r="EL38" s="49"/>
      <c r="EM38" s="7"/>
      <c r="EO38" s="30"/>
      <c r="EP38" s="48"/>
      <c r="EQ38" s="48"/>
      <c r="ER38" s="2"/>
      <c r="ES38" s="48"/>
      <c r="ET38" s="48"/>
      <c r="EU38" s="30"/>
      <c r="EV38" s="49"/>
      <c r="EW38" s="49"/>
      <c r="EZ38" s="50"/>
      <c r="FA38" s="30"/>
      <c r="FB38" s="49"/>
      <c r="FC38" s="49"/>
      <c r="FE38" s="49"/>
      <c r="FF38" s="49"/>
      <c r="FG38" s="7"/>
      <c r="FI38" s="30"/>
      <c r="FJ38" s="48"/>
      <c r="FK38" s="48"/>
      <c r="FL38" s="2"/>
      <c r="FM38" s="48"/>
      <c r="FN38" s="48"/>
      <c r="FO38" s="30"/>
      <c r="FP38" s="49"/>
      <c r="FQ38" s="49"/>
      <c r="FT38" s="50"/>
      <c r="FU38" s="30"/>
      <c r="FV38" s="49"/>
      <c r="FW38" s="49"/>
      <c r="FY38" s="49"/>
      <c r="FZ38" s="49"/>
      <c r="GA38" s="7"/>
      <c r="GC38" s="30"/>
      <c r="GD38" s="48"/>
      <c r="GE38" s="2"/>
      <c r="GF38" s="59"/>
      <c r="GG38" s="48"/>
      <c r="GH38" s="2"/>
      <c r="GI38" s="52"/>
      <c r="GN38" s="50"/>
      <c r="GU38" s="7"/>
      <c r="GW38" s="30"/>
      <c r="GX38" s="48"/>
      <c r="GY38" s="2"/>
      <c r="GZ38" s="59"/>
      <c r="HA38" s="48"/>
      <c r="HB38" s="2"/>
      <c r="HC38" s="52"/>
      <c r="HH38" s="50"/>
      <c r="HO38" s="7"/>
      <c r="HQ38" s="30"/>
      <c r="HR38" s="48"/>
      <c r="HS38" s="2"/>
      <c r="HT38" s="59"/>
      <c r="HU38" s="48"/>
      <c r="HV38" s="2"/>
      <c r="HW38" s="52"/>
      <c r="IB38" s="50"/>
      <c r="II38" s="7"/>
      <c r="IK38" s="30"/>
      <c r="IL38" s="48"/>
      <c r="IM38" s="2"/>
      <c r="IN38" s="59"/>
      <c r="IO38" s="48"/>
      <c r="IP38" s="2"/>
      <c r="IQ38" s="52"/>
      <c r="IV38" s="50"/>
    </row>
    <row r="39" spans="1:256" s="4" customFormat="1" ht="13.5" customHeight="1" x14ac:dyDescent="0.2">
      <c r="A39" s="47" t="s">
        <v>1383</v>
      </c>
      <c r="B39" s="2" t="str">
        <f>VLOOKUP(A39,info_parties!A$1:R$206,5,FALSE)</f>
        <v>Italian Republican Party (Partito Repubblicano Italiano, PRI)</v>
      </c>
      <c r="C39" s="7" t="s">
        <v>799</v>
      </c>
      <c r="E39" s="30"/>
      <c r="F39" s="48"/>
      <c r="G39" s="49"/>
      <c r="H39" s="2"/>
      <c r="I39" s="48"/>
      <c r="J39" s="49"/>
      <c r="K39" s="3"/>
      <c r="L39" s="49"/>
      <c r="M39" s="49"/>
      <c r="N39" s="49"/>
      <c r="O39" s="49"/>
      <c r="P39" s="49"/>
      <c r="Q39" s="30"/>
      <c r="R39" s="49"/>
      <c r="S39" s="49"/>
      <c r="U39" s="49"/>
      <c r="V39" s="49"/>
      <c r="W39" s="7" t="s">
        <v>799</v>
      </c>
      <c r="Y39" s="30">
        <v>242786</v>
      </c>
      <c r="Z39" s="49">
        <f t="shared" si="0"/>
        <v>7.3683771260609912E-3</v>
      </c>
      <c r="AA39" s="48"/>
      <c r="AB39" s="2">
        <v>1</v>
      </c>
      <c r="AC39" s="49">
        <f t="shared" si="1"/>
        <v>1.1494252873563218E-2</v>
      </c>
      <c r="AD39" s="48"/>
      <c r="AE39" s="30">
        <v>241271</v>
      </c>
      <c r="AF39" s="49">
        <f t="shared" si="2"/>
        <v>7.3513339262639308E-3</v>
      </c>
      <c r="AG39" s="49">
        <v>0</v>
      </c>
      <c r="AH39" s="49">
        <v>0</v>
      </c>
      <c r="AI39" s="49">
        <v>0</v>
      </c>
      <c r="AJ39" s="49">
        <v>0</v>
      </c>
      <c r="AK39" s="30">
        <v>1515</v>
      </c>
      <c r="AL39" s="49">
        <f t="shared" si="3"/>
        <v>1.1681252168549289E-2</v>
      </c>
      <c r="AM39" s="49">
        <v>0</v>
      </c>
      <c r="AN39" s="4">
        <v>0</v>
      </c>
      <c r="AO39" s="49">
        <v>0</v>
      </c>
      <c r="AP39" s="49">
        <v>0</v>
      </c>
      <c r="AQ39" s="7"/>
      <c r="AS39" s="11"/>
      <c r="AT39" s="49" t="str">
        <f t="shared" si="4"/>
        <v/>
      </c>
      <c r="AU39" s="48"/>
      <c r="AV39" s="81"/>
      <c r="AW39" s="49" t="str">
        <f t="shared" si="5"/>
        <v/>
      </c>
      <c r="AX39" s="48"/>
      <c r="AY39" s="30"/>
      <c r="AZ39" s="49" t="str">
        <f t="shared" si="6"/>
        <v/>
      </c>
      <c r="BA39" s="49"/>
      <c r="BB39" s="49"/>
      <c r="BC39" s="49"/>
      <c r="BD39" s="49"/>
      <c r="BE39" s="30"/>
      <c r="BF39" s="49" t="str">
        <f t="shared" si="20"/>
        <v/>
      </c>
      <c r="BG39" s="49"/>
      <c r="BI39" s="49"/>
      <c r="BJ39" s="49"/>
      <c r="BK39" s="7"/>
      <c r="BM39" s="30"/>
      <c r="BN39" s="49" t="str">
        <f t="shared" si="21"/>
        <v/>
      </c>
      <c r="BO39" s="48"/>
      <c r="BP39" s="2"/>
      <c r="BQ39" s="49" t="str">
        <f t="shared" si="22"/>
        <v/>
      </c>
      <c r="BR39" s="48"/>
      <c r="BS39" s="30"/>
      <c r="BT39" s="49" t="str">
        <f t="shared" si="23"/>
        <v/>
      </c>
      <c r="BU39" s="49"/>
      <c r="BV39" s="159"/>
      <c r="BW39" s="49"/>
      <c r="BX39" s="49"/>
      <c r="BY39" s="30"/>
      <c r="BZ39" s="49" t="str">
        <f t="shared" si="24"/>
        <v/>
      </c>
      <c r="CA39" s="49"/>
      <c r="CC39" s="49"/>
      <c r="CD39" s="49"/>
      <c r="CE39" s="30"/>
      <c r="CG39" s="30"/>
      <c r="CH39" s="49" t="str">
        <f t="shared" si="12"/>
        <v/>
      </c>
      <c r="CI39" s="48"/>
      <c r="CJ39" s="2"/>
      <c r="CK39" s="49" t="str">
        <f t="shared" si="13"/>
        <v/>
      </c>
      <c r="CL39" s="48"/>
      <c r="CM39" s="30"/>
      <c r="CN39" s="49" t="str">
        <f t="shared" si="14"/>
        <v/>
      </c>
      <c r="CO39" s="49"/>
      <c r="CR39" s="50"/>
      <c r="CS39" s="30"/>
      <c r="CT39" s="49" t="str">
        <f t="shared" si="15"/>
        <v/>
      </c>
      <c r="CU39" s="49"/>
      <c r="CW39" s="49"/>
      <c r="CX39" s="49"/>
      <c r="CY39" s="7"/>
      <c r="DA39" s="30"/>
      <c r="DB39" s="48"/>
      <c r="DC39" s="48"/>
      <c r="DD39" s="2"/>
      <c r="DE39" s="48"/>
      <c r="DF39" s="48"/>
      <c r="DG39" s="30"/>
      <c r="DH39" s="49"/>
      <c r="DI39" s="49"/>
      <c r="DL39" s="50"/>
      <c r="DM39" s="30"/>
      <c r="DN39" s="49"/>
      <c r="DO39" s="49"/>
      <c r="DQ39" s="49"/>
      <c r="DR39" s="49"/>
      <c r="DS39" s="7"/>
      <c r="DU39" s="30"/>
      <c r="DV39" s="48"/>
      <c r="DW39" s="48"/>
      <c r="DX39" s="2"/>
      <c r="DY39" s="48"/>
      <c r="DZ39" s="48"/>
      <c r="EA39" s="30"/>
      <c r="EC39" s="51"/>
      <c r="EF39" s="50"/>
      <c r="EG39" s="30"/>
      <c r="EH39" s="49"/>
      <c r="EI39" s="49"/>
      <c r="EK39" s="49"/>
      <c r="EL39" s="49"/>
      <c r="EM39" s="7"/>
      <c r="EO39" s="30"/>
      <c r="EP39" s="48"/>
      <c r="EQ39" s="48"/>
      <c r="ER39" s="2"/>
      <c r="ES39" s="48"/>
      <c r="ET39" s="48"/>
      <c r="EU39" s="30"/>
      <c r="EV39" s="49"/>
      <c r="EW39" s="49"/>
      <c r="EZ39" s="50"/>
      <c r="FA39" s="30"/>
      <c r="FB39" s="49"/>
      <c r="FC39" s="49"/>
      <c r="FE39" s="49"/>
      <c r="FF39" s="49"/>
      <c r="FG39" s="7"/>
      <c r="FI39" s="30"/>
      <c r="FJ39" s="48"/>
      <c r="FK39" s="48"/>
      <c r="FL39" s="2"/>
      <c r="FM39" s="48"/>
      <c r="FN39" s="48"/>
      <c r="FO39" s="30"/>
      <c r="FP39" s="49"/>
      <c r="FQ39" s="49"/>
      <c r="FT39" s="50"/>
      <c r="FU39" s="30"/>
      <c r="FV39" s="49"/>
      <c r="FW39" s="49"/>
      <c r="FY39" s="49"/>
      <c r="FZ39" s="49"/>
      <c r="GA39" s="7"/>
      <c r="GC39" s="30"/>
      <c r="GD39" s="48"/>
      <c r="GE39" s="2"/>
      <c r="GF39" s="59"/>
      <c r="GG39" s="48"/>
      <c r="GH39" s="2"/>
      <c r="GI39" s="52"/>
      <c r="GN39" s="50"/>
      <c r="GU39" s="7"/>
      <c r="GW39" s="30"/>
      <c r="GX39" s="48"/>
      <c r="GY39" s="2"/>
      <c r="GZ39" s="59"/>
      <c r="HA39" s="48"/>
      <c r="HB39" s="2"/>
      <c r="HC39" s="52"/>
      <c r="HH39" s="50"/>
      <c r="HO39" s="7"/>
      <c r="HQ39" s="30"/>
      <c r="HR39" s="48"/>
      <c r="HS39" s="2"/>
      <c r="HT39" s="59"/>
      <c r="HU39" s="48"/>
      <c r="HV39" s="2"/>
      <c r="HW39" s="52"/>
      <c r="IB39" s="50"/>
      <c r="II39" s="7"/>
      <c r="IK39" s="30"/>
      <c r="IL39" s="48"/>
      <c r="IM39" s="2"/>
      <c r="IN39" s="59"/>
      <c r="IO39" s="48"/>
      <c r="IP39" s="2"/>
      <c r="IQ39" s="52"/>
      <c r="IV39" s="50"/>
    </row>
    <row r="40" spans="1:256" s="4" customFormat="1" ht="13.5" customHeight="1" x14ac:dyDescent="0.2">
      <c r="A40" s="47" t="s">
        <v>1910</v>
      </c>
      <c r="B40" s="2" t="str">
        <f>VLOOKUP(A40,info_parties!A$1:R$206,5,FALSE)</f>
        <v>Sgarbi Liberals (Liberal Sgarbi, LS)</v>
      </c>
      <c r="C40" s="7" t="s">
        <v>1888</v>
      </c>
      <c r="E40" s="30"/>
      <c r="F40" s="48"/>
      <c r="G40" s="49"/>
      <c r="H40" s="2"/>
      <c r="I40" s="48"/>
      <c r="J40" s="49"/>
      <c r="K40" s="3"/>
      <c r="L40" s="49"/>
      <c r="M40" s="49"/>
      <c r="P40" s="50"/>
      <c r="Q40" s="30"/>
      <c r="R40" s="49"/>
      <c r="S40" s="49"/>
      <c r="U40" s="49"/>
      <c r="V40" s="49"/>
      <c r="W40" s="7"/>
      <c r="Y40" s="30"/>
      <c r="Z40" s="49" t="str">
        <f t="shared" si="0"/>
        <v/>
      </c>
      <c r="AA40" s="48"/>
      <c r="AB40" s="2"/>
      <c r="AC40" s="49" t="str">
        <f t="shared" si="1"/>
        <v/>
      </c>
      <c r="AD40" s="48"/>
      <c r="AE40" s="30"/>
      <c r="AF40" s="49" t="str">
        <f t="shared" si="2"/>
        <v/>
      </c>
      <c r="AG40" s="49"/>
      <c r="AJ40" s="50"/>
      <c r="AK40" s="30"/>
      <c r="AL40" s="49" t="str">
        <f t="shared" si="3"/>
        <v/>
      </c>
      <c r="AM40" s="49"/>
      <c r="AO40" s="49"/>
      <c r="AP40" s="49"/>
      <c r="AQ40" s="7"/>
      <c r="AS40" s="30"/>
      <c r="AT40" s="49" t="str">
        <f t="shared" si="4"/>
        <v/>
      </c>
      <c r="AU40" s="48"/>
      <c r="AV40" s="2"/>
      <c r="AW40" s="49" t="str">
        <f t="shared" si="5"/>
        <v/>
      </c>
      <c r="AX40" s="48"/>
      <c r="AY40" s="30"/>
      <c r="AZ40" s="49" t="str">
        <f t="shared" si="6"/>
        <v/>
      </c>
      <c r="BA40" s="49"/>
      <c r="BD40" s="50"/>
      <c r="BE40" s="30"/>
      <c r="BF40" s="49" t="str">
        <f t="shared" si="20"/>
        <v/>
      </c>
      <c r="BG40" s="49"/>
      <c r="BI40" s="49"/>
      <c r="BJ40" s="49"/>
      <c r="BK40" s="7" t="s">
        <v>1806</v>
      </c>
      <c r="BM40" s="30">
        <v>233144</v>
      </c>
      <c r="BN40" s="49">
        <f t="shared" si="21"/>
        <v>7.1700773822414802E-3</v>
      </c>
      <c r="BO40" s="48"/>
      <c r="BP40" s="2">
        <v>0</v>
      </c>
      <c r="BQ40" s="49">
        <f t="shared" si="22"/>
        <v>0</v>
      </c>
      <c r="BR40" s="48"/>
      <c r="BS40" s="30">
        <v>232386</v>
      </c>
      <c r="BT40" s="49">
        <f t="shared" si="23"/>
        <v>7.1700671771481993E-3</v>
      </c>
      <c r="BU40" s="49">
        <v>0</v>
      </c>
      <c r="BV40" s="4">
        <v>0</v>
      </c>
      <c r="BW40" s="4">
        <v>0</v>
      </c>
      <c r="BX40" s="50">
        <v>0</v>
      </c>
      <c r="BY40" s="30">
        <v>758</v>
      </c>
      <c r="BZ40" s="49">
        <f t="shared" si="24"/>
        <v>7.173207407898099E-3</v>
      </c>
      <c r="CA40" s="49">
        <v>0</v>
      </c>
      <c r="CB40" s="4">
        <v>0</v>
      </c>
      <c r="CC40" s="49">
        <v>0</v>
      </c>
      <c r="CD40" s="49">
        <v>0</v>
      </c>
      <c r="CE40" s="30"/>
      <c r="CG40" s="30"/>
      <c r="CH40" s="49" t="str">
        <f t="shared" si="12"/>
        <v/>
      </c>
      <c r="CI40" s="48"/>
      <c r="CJ40" s="2"/>
      <c r="CK40" s="49" t="str">
        <f t="shared" si="13"/>
        <v/>
      </c>
      <c r="CL40" s="48"/>
      <c r="CM40" s="30"/>
      <c r="CN40" s="49" t="str">
        <f t="shared" si="14"/>
        <v/>
      </c>
      <c r="CO40" s="49"/>
      <c r="CR40" s="50"/>
      <c r="CS40" s="30"/>
      <c r="CT40" s="49" t="str">
        <f t="shared" si="15"/>
        <v/>
      </c>
      <c r="CU40" s="49"/>
      <c r="CW40" s="49"/>
      <c r="CX40" s="49"/>
      <c r="CY40" s="7"/>
      <c r="DA40" s="30"/>
      <c r="DB40" s="48"/>
      <c r="DC40" s="48"/>
      <c r="DD40" s="2"/>
      <c r="DE40" s="48"/>
      <c r="DF40" s="48"/>
      <c r="DG40" s="30"/>
      <c r="DH40" s="49"/>
      <c r="DI40" s="49"/>
      <c r="DL40" s="50"/>
      <c r="DM40" s="30"/>
      <c r="DN40" s="49"/>
      <c r="DO40" s="49"/>
      <c r="DQ40" s="49"/>
      <c r="DR40" s="49"/>
      <c r="DS40" s="7"/>
      <c r="DU40" s="30"/>
      <c r="DV40" s="48"/>
      <c r="DW40" s="48"/>
      <c r="DX40" s="2"/>
      <c r="DY40" s="48"/>
      <c r="DZ40" s="48"/>
      <c r="EA40" s="30"/>
      <c r="EC40" s="51"/>
      <c r="EF40" s="50"/>
      <c r="EG40" s="30"/>
      <c r="EH40" s="49"/>
      <c r="EI40" s="49"/>
      <c r="EK40" s="49"/>
      <c r="EL40" s="49"/>
      <c r="EM40" s="7"/>
      <c r="EO40" s="30"/>
      <c r="EP40" s="48"/>
      <c r="EQ40" s="48"/>
      <c r="ER40" s="2"/>
      <c r="ES40" s="48"/>
      <c r="ET40" s="48"/>
      <c r="EU40" s="30"/>
      <c r="EV40" s="49"/>
      <c r="EW40" s="49"/>
      <c r="EZ40" s="50"/>
      <c r="FA40" s="30"/>
      <c r="FB40" s="49"/>
      <c r="FC40" s="49"/>
      <c r="FE40" s="49"/>
      <c r="FF40" s="49"/>
      <c r="FG40" s="7"/>
      <c r="FI40" s="30"/>
      <c r="FJ40" s="48"/>
      <c r="FK40" s="48"/>
      <c r="FL40" s="2"/>
      <c r="FM40" s="48"/>
      <c r="FN40" s="48"/>
      <c r="FO40" s="30"/>
      <c r="FP40" s="49"/>
      <c r="FQ40" s="49"/>
      <c r="FT40" s="50"/>
      <c r="FU40" s="30"/>
      <c r="FV40" s="49"/>
      <c r="FW40" s="49"/>
      <c r="FY40" s="49"/>
      <c r="FZ40" s="49"/>
      <c r="GA40" s="7"/>
      <c r="GG40" s="49"/>
      <c r="GI40" s="52"/>
      <c r="GN40" s="50"/>
      <c r="GU40" s="7"/>
      <c r="HA40" s="49"/>
      <c r="HC40" s="52"/>
      <c r="HH40" s="50"/>
      <c r="HO40" s="7"/>
      <c r="HU40" s="49"/>
      <c r="HW40" s="52"/>
      <c r="IB40" s="50"/>
      <c r="II40" s="7"/>
      <c r="IO40" s="49"/>
      <c r="IQ40" s="52"/>
      <c r="IV40" s="50"/>
    </row>
    <row r="41" spans="1:256" s="4" customFormat="1" ht="13.5" customHeight="1" x14ac:dyDescent="0.2">
      <c r="A41" s="47" t="s">
        <v>1911</v>
      </c>
      <c r="B41" s="2" t="str">
        <f>VLOOKUP(A41,info_parties!A$1:R$206,5,FALSE)</f>
        <v>Bonino List (Lista Bonino, LB)</v>
      </c>
      <c r="C41" s="7" t="s">
        <v>1889</v>
      </c>
      <c r="E41" s="30"/>
      <c r="F41" s="48"/>
      <c r="G41" s="49"/>
      <c r="H41" s="2"/>
      <c r="I41" s="48"/>
      <c r="J41" s="49"/>
      <c r="K41" s="3"/>
      <c r="L41" s="49"/>
      <c r="M41" s="49"/>
      <c r="N41" s="49"/>
      <c r="O41" s="49"/>
      <c r="P41" s="49"/>
      <c r="Q41" s="30"/>
      <c r="R41" s="49"/>
      <c r="S41" s="49"/>
      <c r="U41" s="49"/>
      <c r="V41" s="49"/>
      <c r="Z41" s="49" t="str">
        <f t="shared" si="0"/>
        <v/>
      </c>
      <c r="AC41" s="49" t="str">
        <f t="shared" si="1"/>
        <v/>
      </c>
      <c r="AF41" s="49" t="str">
        <f t="shared" si="2"/>
        <v/>
      </c>
      <c r="AL41" s="49" t="str">
        <f t="shared" si="3"/>
        <v/>
      </c>
      <c r="AQ41" s="7" t="s">
        <v>1791</v>
      </c>
      <c r="AS41" s="30">
        <v>2631205</v>
      </c>
      <c r="AT41" s="49">
        <f t="shared" si="4"/>
        <v>8.4577290339959116E-2</v>
      </c>
      <c r="AU41" s="48"/>
      <c r="AV41" s="2">
        <v>7</v>
      </c>
      <c r="AW41" s="49">
        <f t="shared" si="5"/>
        <v>8.0459770114942528E-2</v>
      </c>
      <c r="AX41" s="48"/>
      <c r="AY41" s="30">
        <v>2616311</v>
      </c>
      <c r="AZ41" s="49">
        <f t="shared" si="6"/>
        <v>8.464835716454594E-2</v>
      </c>
      <c r="BA41" s="49">
        <v>0</v>
      </c>
      <c r="BB41" s="49">
        <v>0</v>
      </c>
      <c r="BC41" s="49">
        <v>0</v>
      </c>
      <c r="BD41" s="49">
        <v>0</v>
      </c>
      <c r="BE41" s="30">
        <v>9570</v>
      </c>
      <c r="BF41" s="49">
        <f t="shared" si="20"/>
        <v>6.196942323756241E-2</v>
      </c>
      <c r="BG41" s="49">
        <v>0</v>
      </c>
      <c r="BH41" s="4">
        <v>0</v>
      </c>
      <c r="BI41" s="49">
        <v>0</v>
      </c>
      <c r="BJ41" s="49">
        <v>0</v>
      </c>
      <c r="BK41" s="7" t="s">
        <v>1791</v>
      </c>
      <c r="BM41" s="30">
        <v>731536</v>
      </c>
      <c r="BN41" s="49">
        <f t="shared" si="21"/>
        <v>2.2497553991933754E-2</v>
      </c>
      <c r="BO41" s="48"/>
      <c r="BP41" s="2">
        <v>2</v>
      </c>
      <c r="BQ41" s="49">
        <f t="shared" si="22"/>
        <v>2.564102564102564E-2</v>
      </c>
      <c r="BR41" s="48"/>
      <c r="BS41" s="30">
        <v>728873</v>
      </c>
      <c r="BT41" s="49">
        <f t="shared" si="23"/>
        <v>2.248874017199633E-2</v>
      </c>
      <c r="BU41" s="49">
        <v>0</v>
      </c>
      <c r="BV41" s="4">
        <v>0</v>
      </c>
      <c r="BW41" s="4">
        <v>0</v>
      </c>
      <c r="BX41" s="50">
        <v>0</v>
      </c>
      <c r="BY41" s="30">
        <v>2663</v>
      </c>
      <c r="BZ41" s="49">
        <f t="shared" si="24"/>
        <v>2.5200859270755459E-2</v>
      </c>
      <c r="CA41" s="49">
        <v>0</v>
      </c>
      <c r="CB41" s="4">
        <v>0</v>
      </c>
      <c r="CC41" s="49">
        <v>0</v>
      </c>
      <c r="CD41" s="49">
        <v>0</v>
      </c>
      <c r="CE41" s="30"/>
      <c r="CG41" s="30"/>
      <c r="CH41" s="49" t="str">
        <f t="shared" si="12"/>
        <v/>
      </c>
      <c r="CI41" s="48"/>
      <c r="CJ41" s="2"/>
      <c r="CK41" s="49" t="str">
        <f t="shared" si="13"/>
        <v/>
      </c>
      <c r="CL41" s="48"/>
      <c r="CM41" s="30"/>
      <c r="CN41" s="49" t="str">
        <f t="shared" si="14"/>
        <v/>
      </c>
      <c r="CO41" s="49"/>
      <c r="CR41" s="50"/>
      <c r="CS41" s="30"/>
      <c r="CT41" s="49" t="str">
        <f t="shared" si="15"/>
        <v/>
      </c>
      <c r="CU41" s="49"/>
      <c r="CW41" s="49"/>
      <c r="CX41" s="49"/>
      <c r="CY41" s="7"/>
      <c r="DA41" s="30"/>
      <c r="DB41" s="48"/>
      <c r="DC41" s="48"/>
      <c r="DD41" s="2"/>
      <c r="DE41" s="48"/>
      <c r="DF41" s="48"/>
      <c r="DG41" s="30"/>
      <c r="DH41" s="49"/>
      <c r="DI41" s="49"/>
      <c r="DL41" s="50"/>
      <c r="DM41" s="30"/>
      <c r="DN41" s="49"/>
      <c r="DO41" s="49"/>
      <c r="DQ41" s="49"/>
      <c r="DR41" s="49"/>
      <c r="DS41" s="7"/>
      <c r="DU41" s="30"/>
      <c r="DV41" s="48"/>
      <c r="DW41" s="48"/>
      <c r="DX41" s="2"/>
      <c r="DY41" s="48"/>
      <c r="DZ41" s="48"/>
      <c r="EA41" s="30"/>
      <c r="EC41" s="51"/>
      <c r="EF41" s="50"/>
      <c r="EG41" s="30"/>
      <c r="EH41" s="49"/>
      <c r="EI41" s="49"/>
      <c r="EK41" s="49"/>
      <c r="EL41" s="49"/>
      <c r="EM41" s="7"/>
      <c r="EO41" s="30"/>
      <c r="EP41" s="48"/>
      <c r="EQ41" s="48"/>
      <c r="ER41" s="2"/>
      <c r="ES41" s="48"/>
      <c r="ET41" s="48"/>
      <c r="EU41" s="30"/>
      <c r="EV41" s="49"/>
      <c r="EW41" s="49"/>
      <c r="EZ41" s="50"/>
      <c r="FA41" s="30"/>
      <c r="FB41" s="49"/>
      <c r="FC41" s="49"/>
      <c r="FE41" s="49"/>
      <c r="FF41" s="49"/>
      <c r="FG41" s="7"/>
      <c r="FI41" s="30"/>
      <c r="FJ41" s="48"/>
      <c r="FK41" s="48"/>
      <c r="FL41" s="2"/>
      <c r="FM41" s="48"/>
      <c r="FN41" s="48"/>
      <c r="FO41" s="30"/>
      <c r="FP41" s="49"/>
      <c r="FQ41" s="49"/>
      <c r="FT41" s="50"/>
      <c r="FU41" s="30"/>
      <c r="FV41" s="49"/>
      <c r="FW41" s="49"/>
      <c r="FY41" s="49"/>
      <c r="FZ41" s="49"/>
      <c r="GA41" s="7"/>
      <c r="GC41" s="30"/>
      <c r="GD41" s="48"/>
      <c r="GE41" s="2"/>
      <c r="GF41" s="59"/>
      <c r="GG41" s="48"/>
      <c r="GH41" s="2"/>
      <c r="GI41" s="52"/>
      <c r="GN41" s="50"/>
      <c r="GU41" s="7"/>
      <c r="GW41" s="30"/>
      <c r="GX41" s="48"/>
      <c r="GY41" s="2"/>
      <c r="GZ41" s="59"/>
      <c r="HA41" s="48"/>
      <c r="HB41" s="2"/>
      <c r="HC41" s="52"/>
      <c r="HH41" s="50"/>
      <c r="HO41" s="7"/>
      <c r="HQ41" s="30"/>
      <c r="HR41" s="48"/>
      <c r="HS41" s="2"/>
      <c r="HT41" s="59"/>
      <c r="HU41" s="48"/>
      <c r="HV41" s="2"/>
      <c r="HW41" s="52"/>
      <c r="IB41" s="50"/>
      <c r="II41" s="7"/>
      <c r="IK41" s="30"/>
      <c r="IL41" s="48"/>
      <c r="IM41" s="2"/>
      <c r="IN41" s="59"/>
      <c r="IO41" s="48"/>
      <c r="IP41" s="2"/>
      <c r="IQ41" s="52"/>
      <c r="IV41" s="50"/>
    </row>
    <row r="42" spans="1:256" s="4" customFormat="1" ht="13.5" customHeight="1" x14ac:dyDescent="0.2">
      <c r="A42" s="47" t="s">
        <v>1912</v>
      </c>
      <c r="B42" s="2" t="str">
        <f>VLOOKUP(A42,info_parties!A$1:R$206,5,FALSE)</f>
        <v>United Socialists (Socialisti Uniti, SU)</v>
      </c>
      <c r="C42" s="7" t="s">
        <v>1902</v>
      </c>
      <c r="E42" s="30"/>
      <c r="F42" s="48"/>
      <c r="G42" s="49"/>
      <c r="H42" s="2"/>
      <c r="I42" s="48"/>
      <c r="J42" s="49"/>
      <c r="K42" s="3"/>
      <c r="L42" s="49"/>
      <c r="M42" s="49"/>
      <c r="P42" s="50"/>
      <c r="Q42" s="30"/>
      <c r="R42" s="49"/>
      <c r="S42" s="49"/>
      <c r="U42" s="49"/>
      <c r="V42" s="49"/>
      <c r="W42" s="7"/>
      <c r="Y42" s="30"/>
      <c r="Z42" s="49" t="str">
        <f t="shared" si="0"/>
        <v/>
      </c>
      <c r="AA42" s="48"/>
      <c r="AB42" s="2"/>
      <c r="AC42" s="49" t="str">
        <f t="shared" si="1"/>
        <v/>
      </c>
      <c r="AD42" s="48"/>
      <c r="AE42" s="30"/>
      <c r="AF42" s="49" t="str">
        <f t="shared" si="2"/>
        <v/>
      </c>
      <c r="AG42" s="49"/>
      <c r="AJ42" s="50"/>
      <c r="AK42" s="30"/>
      <c r="AL42" s="49" t="str">
        <f t="shared" si="3"/>
        <v/>
      </c>
      <c r="AM42" s="49"/>
      <c r="AO42" s="49"/>
      <c r="AP42" s="49"/>
      <c r="AQ42" s="7"/>
      <c r="AS42" s="30"/>
      <c r="AT42" s="49" t="str">
        <f t="shared" si="4"/>
        <v/>
      </c>
      <c r="AU42" s="48"/>
      <c r="AV42" s="2"/>
      <c r="AW42" s="49" t="str">
        <f t="shared" si="5"/>
        <v/>
      </c>
      <c r="AX42" s="48"/>
      <c r="AY42" s="30"/>
      <c r="AZ42" s="49" t="str">
        <f t="shared" si="6"/>
        <v/>
      </c>
      <c r="BA42" s="49"/>
      <c r="BD42" s="50"/>
      <c r="BE42" s="30"/>
      <c r="BF42" s="49" t="str">
        <f t="shared" si="20"/>
        <v/>
      </c>
      <c r="BG42" s="49"/>
      <c r="BI42" s="49"/>
      <c r="BJ42" s="49"/>
      <c r="BK42" s="7" t="s">
        <v>1802</v>
      </c>
      <c r="BM42" s="30">
        <v>664463</v>
      </c>
      <c r="BN42" s="49">
        <f t="shared" si="21"/>
        <v>2.0434800499418045E-2</v>
      </c>
      <c r="BO42" s="48"/>
      <c r="BP42" s="2">
        <v>2</v>
      </c>
      <c r="BQ42" s="49">
        <f t="shared" si="22"/>
        <v>2.564102564102564E-2</v>
      </c>
      <c r="BR42" s="48"/>
      <c r="BS42" s="30">
        <v>658964</v>
      </c>
      <c r="BT42" s="49">
        <f t="shared" si="23"/>
        <v>2.033175900149874E-2</v>
      </c>
      <c r="BU42" s="49">
        <v>0</v>
      </c>
      <c r="BV42" s="4">
        <v>0</v>
      </c>
      <c r="BW42" s="4">
        <v>0</v>
      </c>
      <c r="BX42" s="50">
        <v>0</v>
      </c>
      <c r="BY42" s="30">
        <v>5499</v>
      </c>
      <c r="BZ42" s="49">
        <f t="shared" si="24"/>
        <v>5.2038875377350455E-2</v>
      </c>
      <c r="CA42" s="49">
        <v>0</v>
      </c>
      <c r="CB42" s="4">
        <v>0</v>
      </c>
      <c r="CC42" s="49">
        <v>0</v>
      </c>
      <c r="CD42" s="49">
        <v>0</v>
      </c>
      <c r="CE42" s="30"/>
      <c r="CG42" s="30"/>
      <c r="CH42" s="49" t="str">
        <f t="shared" si="12"/>
        <v/>
      </c>
      <c r="CI42" s="48"/>
      <c r="CJ42" s="2"/>
      <c r="CK42" s="49" t="str">
        <f t="shared" si="13"/>
        <v/>
      </c>
      <c r="CL42" s="48"/>
      <c r="CM42" s="30"/>
      <c r="CN42" s="49" t="str">
        <f t="shared" si="14"/>
        <v/>
      </c>
      <c r="CO42" s="49"/>
      <c r="CR42" s="50"/>
      <c r="CS42" s="30"/>
      <c r="CT42" s="49" t="str">
        <f t="shared" si="15"/>
        <v/>
      </c>
      <c r="CU42" s="49"/>
      <c r="CW42" s="49"/>
      <c r="CX42" s="49"/>
      <c r="CY42" s="7"/>
      <c r="DA42" s="30"/>
      <c r="DB42" s="48"/>
      <c r="DC42" s="48"/>
      <c r="DD42" s="2"/>
      <c r="DE42" s="48"/>
      <c r="DF42" s="48"/>
      <c r="DG42" s="30"/>
      <c r="DH42" s="49"/>
      <c r="DI42" s="49"/>
      <c r="DL42" s="50"/>
      <c r="DM42" s="30"/>
      <c r="DN42" s="49"/>
      <c r="DO42" s="49"/>
      <c r="DQ42" s="49"/>
      <c r="DR42" s="49"/>
      <c r="DS42" s="7"/>
      <c r="DU42" s="30"/>
      <c r="DV42" s="48"/>
      <c r="DW42" s="48"/>
      <c r="DX42" s="2"/>
      <c r="DY42" s="48"/>
      <c r="DZ42" s="48"/>
      <c r="EA42" s="30"/>
      <c r="EC42" s="51"/>
      <c r="EF42" s="50"/>
      <c r="EG42" s="30"/>
      <c r="EH42" s="49"/>
      <c r="EI42" s="49"/>
      <c r="EK42" s="49"/>
      <c r="EL42" s="49"/>
      <c r="EM42" s="7"/>
      <c r="EO42" s="30"/>
      <c r="EP42" s="48"/>
      <c r="EQ42" s="48"/>
      <c r="ER42" s="2"/>
      <c r="ES42" s="48"/>
      <c r="ET42" s="48"/>
      <c r="EU42" s="30"/>
      <c r="EV42" s="49"/>
      <c r="EW42" s="49"/>
      <c r="EZ42" s="50"/>
      <c r="FA42" s="30"/>
      <c r="FB42" s="49"/>
      <c r="FC42" s="49"/>
      <c r="FE42" s="49"/>
      <c r="FF42" s="49"/>
      <c r="FG42" s="7"/>
      <c r="FI42" s="30"/>
      <c r="FJ42" s="48"/>
      <c r="FK42" s="48"/>
      <c r="FL42" s="2"/>
      <c r="FM42" s="48"/>
      <c r="FN42" s="48"/>
      <c r="FO42" s="30"/>
      <c r="FP42" s="49"/>
      <c r="FQ42" s="49"/>
      <c r="FT42" s="50"/>
      <c r="FU42" s="30"/>
      <c r="FV42" s="49"/>
      <c r="FW42" s="49"/>
      <c r="FY42" s="49"/>
      <c r="FZ42" s="49"/>
      <c r="GA42" s="7"/>
      <c r="GG42" s="49"/>
      <c r="GI42" s="52"/>
      <c r="GN42" s="50"/>
      <c r="GU42" s="7"/>
      <c r="HA42" s="49"/>
      <c r="HC42" s="52"/>
      <c r="HH42" s="50"/>
      <c r="HO42" s="7"/>
      <c r="HU42" s="49"/>
      <c r="HW42" s="52"/>
      <c r="IB42" s="50"/>
      <c r="II42" s="7"/>
      <c r="IO42" s="49"/>
      <c r="IQ42" s="52"/>
      <c r="IV42" s="50"/>
    </row>
    <row r="43" spans="1:256" s="4" customFormat="1" ht="13.5" customHeight="1" x14ac:dyDescent="0.2">
      <c r="A43" s="47" t="s">
        <v>1364</v>
      </c>
      <c r="B43" s="2" t="str">
        <f>VLOOKUP(A43,info_parties!A$1:R$206,5,FALSE)</f>
        <v>Green Federation (Federazione dei Verdi, Verdi)</v>
      </c>
      <c r="C43" s="7" t="s">
        <v>1785</v>
      </c>
      <c r="E43" s="30">
        <v>1317119</v>
      </c>
      <c r="F43" s="48">
        <v>3.7843552568493158E-2</v>
      </c>
      <c r="G43" s="49"/>
      <c r="H43" s="2">
        <v>3</v>
      </c>
      <c r="I43" s="48">
        <v>3.7037037037037035E-2</v>
      </c>
      <c r="J43" s="49"/>
      <c r="K43" s="3">
        <v>1306639</v>
      </c>
      <c r="L43" s="49">
        <v>3.7762746858713565E-2</v>
      </c>
      <c r="M43" s="49">
        <v>0</v>
      </c>
      <c r="N43" s="49">
        <v>0</v>
      </c>
      <c r="O43" s="49">
        <v>0</v>
      </c>
      <c r="P43" s="49">
        <v>0</v>
      </c>
      <c r="Q43" s="30">
        <v>10480</v>
      </c>
      <c r="R43" s="49">
        <v>5.1613665801513935E-2</v>
      </c>
      <c r="S43" s="49">
        <v>0</v>
      </c>
      <c r="T43" s="4">
        <v>0</v>
      </c>
      <c r="U43" s="49">
        <v>0</v>
      </c>
      <c r="V43" s="49">
        <v>0</v>
      </c>
      <c r="W43" s="7" t="s">
        <v>1707</v>
      </c>
      <c r="Y43" s="30">
        <v>1055797</v>
      </c>
      <c r="Z43" s="49">
        <f t="shared" ref="Z43:Z69" si="25">IF(Y43="","",Y43/SUM(Y$11:Y$101))</f>
        <v>3.2042664999480268E-2</v>
      </c>
      <c r="AA43" s="48"/>
      <c r="AB43" s="2">
        <v>3</v>
      </c>
      <c r="AC43" s="49">
        <f t="shared" ref="AC43:AC69" si="26">IF(AB43="","",AB43/SUM(AB$11:AB$101))</f>
        <v>3.4482758620689655E-2</v>
      </c>
      <c r="AD43" s="48"/>
      <c r="AE43" s="30">
        <v>1046551</v>
      </c>
      <c r="AF43" s="49">
        <f t="shared" ref="AF43:AF69" si="27">IF(AE43="","",AE43/SUM(AE$11:AE$101))</f>
        <v>3.1887569877297489E-2</v>
      </c>
      <c r="AG43" s="49">
        <v>0</v>
      </c>
      <c r="AH43" s="49">
        <v>0</v>
      </c>
      <c r="AI43" s="49">
        <v>0</v>
      </c>
      <c r="AJ43" s="49">
        <v>0</v>
      </c>
      <c r="AK43" s="30">
        <v>9246</v>
      </c>
      <c r="AL43" s="49">
        <f t="shared" ref="AL43:AL69" si="28">IF(AK43="","",AK43/SUM(AK$11:AK$101))</f>
        <v>7.1290335016770109E-2</v>
      </c>
      <c r="AM43" s="49">
        <v>0</v>
      </c>
      <c r="AN43" s="4">
        <v>0</v>
      </c>
      <c r="AO43" s="49">
        <v>0</v>
      </c>
      <c r="AP43" s="49">
        <v>0</v>
      </c>
      <c r="AQ43" s="7" t="s">
        <v>1707</v>
      </c>
      <c r="AS43" s="30">
        <v>548908</v>
      </c>
      <c r="AT43" s="49">
        <f t="shared" ref="AT43:AT69" si="29">IF(AS43="","",AS43/SUM(AS$11:AS$101))</f>
        <v>1.764406471024731E-2</v>
      </c>
      <c r="AU43" s="48"/>
      <c r="AV43" s="2">
        <v>2</v>
      </c>
      <c r="AW43" s="49">
        <f t="shared" ref="AW43:AW69" si="30">IF(AV43="","",AV43/SUM(AV$11:AV$101))</f>
        <v>2.2988505747126436E-2</v>
      </c>
      <c r="AX43" s="48"/>
      <c r="AY43" s="30">
        <v>540635</v>
      </c>
      <c r="AZ43" s="49">
        <f t="shared" ref="AZ43:AZ69" si="31">IF(AY43="","",AY43/SUM(AY$11:AY$101))</f>
        <v>1.7491752538461327E-2</v>
      </c>
      <c r="BA43" s="49">
        <v>0</v>
      </c>
      <c r="BB43" s="4">
        <v>0</v>
      </c>
      <c r="BC43" s="4">
        <v>0</v>
      </c>
      <c r="BD43" s="50">
        <v>0</v>
      </c>
      <c r="BE43" s="30">
        <v>8352</v>
      </c>
      <c r="BF43" s="49">
        <f t="shared" si="20"/>
        <v>5.4082405734599916E-2</v>
      </c>
      <c r="BG43" s="49">
        <v>0</v>
      </c>
      <c r="BH43" s="4">
        <v>0</v>
      </c>
      <c r="BI43" s="49">
        <v>0</v>
      </c>
      <c r="BJ43" s="49">
        <v>0</v>
      </c>
      <c r="BK43" s="7" t="s">
        <v>1707</v>
      </c>
      <c r="BM43" s="30">
        <v>803356</v>
      </c>
      <c r="BN43" s="49">
        <f t="shared" si="21"/>
        <v>2.4706296046597753E-2</v>
      </c>
      <c r="BO43" s="48"/>
      <c r="BP43" s="2">
        <v>2</v>
      </c>
      <c r="BQ43" s="49">
        <f t="shared" si="22"/>
        <v>2.564102564102564E-2</v>
      </c>
      <c r="BR43" s="48"/>
      <c r="BS43" s="30">
        <v>797319</v>
      </c>
      <c r="BT43" s="49">
        <f t="shared" si="23"/>
        <v>2.4600581754566218E-2</v>
      </c>
      <c r="BU43" s="49">
        <v>0</v>
      </c>
      <c r="BV43" s="4">
        <v>0</v>
      </c>
      <c r="BW43" s="4">
        <v>0</v>
      </c>
      <c r="BX43" s="50">
        <v>0</v>
      </c>
      <c r="BY43" s="30">
        <v>6037</v>
      </c>
      <c r="BZ43" s="49">
        <f t="shared" si="24"/>
        <v>5.7130149236782085E-2</v>
      </c>
      <c r="CA43" s="49">
        <v>0</v>
      </c>
      <c r="CB43" s="4">
        <v>0</v>
      </c>
      <c r="CC43" s="49">
        <v>0</v>
      </c>
      <c r="CD43" s="49">
        <v>0</v>
      </c>
      <c r="CE43" s="30"/>
      <c r="CG43" s="30"/>
      <c r="CH43" s="49" t="str">
        <f t="shared" ref="CH43:CH69" si="32">IF(CG43="","",CG43/SUM(CG$11:CG$101))</f>
        <v/>
      </c>
      <c r="CI43" s="48"/>
      <c r="CJ43" s="2"/>
      <c r="CK43" s="49" t="str">
        <f t="shared" ref="CK43:CK69" si="33">IF(CJ43="","",CJ43/SUM(CJ$11:CJ$101))</f>
        <v/>
      </c>
      <c r="CL43" s="48"/>
      <c r="CM43" s="30"/>
      <c r="CN43" s="49" t="str">
        <f t="shared" ref="CN43:CN69" si="34">IF(CM43="","",CM43/SUM(CM$11:CM$101))</f>
        <v/>
      </c>
      <c r="CO43" s="49"/>
      <c r="CR43" s="50"/>
      <c r="CS43" s="30"/>
      <c r="CT43" s="49" t="str">
        <f t="shared" ref="CT43:CT69" si="35">IF(CS43="","",CS43/SUM(CS$11:CS$101))</f>
        <v/>
      </c>
      <c r="CU43" s="49"/>
      <c r="CW43" s="49"/>
      <c r="CX43" s="49"/>
      <c r="CY43" s="7"/>
      <c r="DA43" s="30"/>
      <c r="DB43" s="48"/>
      <c r="DC43" s="48"/>
      <c r="DD43" s="2"/>
      <c r="DE43" s="48"/>
      <c r="DF43" s="48"/>
      <c r="DG43" s="30"/>
      <c r="DH43" s="49"/>
      <c r="DI43" s="49"/>
      <c r="DL43" s="50"/>
      <c r="DM43" s="30"/>
      <c r="DN43" s="49"/>
      <c r="DO43" s="49"/>
      <c r="DQ43" s="49"/>
      <c r="DR43" s="49"/>
      <c r="DS43" s="7"/>
      <c r="DU43" s="30">
        <v>621492</v>
      </c>
      <c r="DV43" s="48">
        <v>2.24E-2</v>
      </c>
      <c r="DW43" s="48"/>
      <c r="DX43" s="2">
        <v>0</v>
      </c>
      <c r="DY43" s="48">
        <v>0</v>
      </c>
      <c r="DZ43" s="48"/>
      <c r="EA43" s="30">
        <v>609678</v>
      </c>
      <c r="EB43" s="289">
        <v>2.29E-2</v>
      </c>
      <c r="EC43" s="51"/>
      <c r="EF43" s="50"/>
      <c r="EG43" s="30">
        <v>11814</v>
      </c>
      <c r="EH43" s="49">
        <v>9.7799999999999998E-2</v>
      </c>
      <c r="EI43" s="49"/>
      <c r="EK43" s="49"/>
      <c r="EL43" s="49"/>
      <c r="EM43" s="7"/>
      <c r="EO43" s="30"/>
      <c r="EP43" s="48"/>
      <c r="EQ43" s="48"/>
      <c r="ER43" s="2"/>
      <c r="ES43" s="48"/>
      <c r="ET43" s="48"/>
      <c r="EU43" s="30"/>
      <c r="EV43" s="49"/>
      <c r="EW43" s="49"/>
      <c r="EZ43" s="50"/>
      <c r="FA43" s="30"/>
      <c r="FB43" s="49"/>
      <c r="FC43" s="49"/>
      <c r="FE43" s="49"/>
      <c r="FF43" s="49"/>
      <c r="FG43" s="7"/>
      <c r="FI43" s="30"/>
      <c r="FJ43" s="48"/>
      <c r="FK43" s="48"/>
      <c r="FL43" s="2"/>
      <c r="FM43" s="48"/>
      <c r="FN43" s="48"/>
      <c r="FO43" s="30"/>
      <c r="FP43" s="49"/>
      <c r="FQ43" s="49"/>
      <c r="FT43" s="50"/>
      <c r="FU43" s="30"/>
      <c r="FV43" s="49"/>
      <c r="FW43" s="49"/>
      <c r="FY43" s="49"/>
      <c r="FZ43" s="49"/>
      <c r="GA43" s="7"/>
      <c r="GC43" s="2"/>
      <c r="GD43" s="48"/>
      <c r="GE43" s="2"/>
      <c r="GF43" s="2"/>
      <c r="GG43" s="48"/>
      <c r="GH43" s="2"/>
      <c r="GI43" s="52"/>
      <c r="GN43" s="50"/>
      <c r="GU43" s="7"/>
      <c r="GW43" s="2"/>
      <c r="GX43" s="48"/>
      <c r="GY43" s="2"/>
      <c r="GZ43" s="2"/>
      <c r="HA43" s="48"/>
      <c r="HB43" s="2"/>
      <c r="HC43" s="52"/>
      <c r="HH43" s="50"/>
      <c r="HO43" s="7"/>
      <c r="HQ43" s="2"/>
      <c r="HR43" s="48"/>
      <c r="HS43" s="2"/>
      <c r="HT43" s="2"/>
      <c r="HU43" s="48"/>
      <c r="HV43" s="2"/>
      <c r="HW43" s="52"/>
      <c r="IB43" s="50"/>
      <c r="II43" s="7"/>
      <c r="IK43" s="2"/>
      <c r="IL43" s="48"/>
      <c r="IM43" s="2"/>
      <c r="IN43" s="2"/>
      <c r="IO43" s="48"/>
      <c r="IP43" s="2"/>
      <c r="IQ43" s="52"/>
      <c r="IV43" s="50"/>
    </row>
    <row r="44" spans="1:256" s="4" customFormat="1" ht="13.5" customHeight="1" x14ac:dyDescent="0.2">
      <c r="A44" s="47" t="s">
        <v>1419</v>
      </c>
      <c r="B44" s="2" t="str">
        <f>VLOOKUP(A44,info_parties!A$1:R$206,5,FALSE)</f>
        <v>Social Democratic Party (Partito Socialdemocratico, PSDI)</v>
      </c>
      <c r="C44" s="7" t="s">
        <v>778</v>
      </c>
      <c r="E44" s="30">
        <v>945383</v>
      </c>
      <c r="F44" s="48">
        <v>2.7162808567684292E-2</v>
      </c>
      <c r="G44" s="49"/>
      <c r="H44" s="2">
        <v>2</v>
      </c>
      <c r="I44" s="48">
        <v>2.4691358024691357E-2</v>
      </c>
      <c r="J44" s="49"/>
      <c r="K44" s="3">
        <v>931395</v>
      </c>
      <c r="L44" s="49">
        <v>2.6917942607308922E-2</v>
      </c>
      <c r="M44" s="49">
        <v>0</v>
      </c>
      <c r="N44" s="49">
        <v>0</v>
      </c>
      <c r="O44" s="49">
        <v>0</v>
      </c>
      <c r="P44" s="49">
        <v>0</v>
      </c>
      <c r="Q44" s="30">
        <v>13988</v>
      </c>
      <c r="R44" s="49">
        <v>6.8890453934310772E-2</v>
      </c>
      <c r="S44" s="49">
        <v>0</v>
      </c>
      <c r="T44" s="4">
        <v>0</v>
      </c>
      <c r="U44" s="49">
        <v>0</v>
      </c>
      <c r="V44" s="49">
        <v>0</v>
      </c>
      <c r="W44" s="7" t="s">
        <v>778</v>
      </c>
      <c r="Y44" s="30">
        <v>227439</v>
      </c>
      <c r="Z44" s="49">
        <f t="shared" si="25"/>
        <v>6.9026069261579571E-3</v>
      </c>
      <c r="AA44" s="48"/>
      <c r="AB44" s="2">
        <v>1</v>
      </c>
      <c r="AC44" s="49">
        <f t="shared" si="26"/>
        <v>1.1494252873563218E-2</v>
      </c>
      <c r="AD44" s="48"/>
      <c r="AE44" s="30">
        <v>223088</v>
      </c>
      <c r="AF44" s="49">
        <f t="shared" si="27"/>
        <v>6.7973124948392796E-3</v>
      </c>
      <c r="AG44" s="49">
        <v>0</v>
      </c>
      <c r="AH44" s="49">
        <v>0</v>
      </c>
      <c r="AI44" s="49">
        <v>0</v>
      </c>
      <c r="AJ44" s="49">
        <v>0</v>
      </c>
      <c r="AK44" s="30">
        <v>4351</v>
      </c>
      <c r="AL44" s="49">
        <f t="shared" si="28"/>
        <v>3.3547939396275879E-2</v>
      </c>
      <c r="AM44" s="49">
        <v>0</v>
      </c>
      <c r="AN44" s="4">
        <v>0</v>
      </c>
      <c r="AO44" s="49">
        <v>0</v>
      </c>
      <c r="AP44" s="49">
        <v>0</v>
      </c>
      <c r="AQ44" s="7"/>
      <c r="AS44" s="11"/>
      <c r="AT44" s="49" t="str">
        <f t="shared" si="29"/>
        <v/>
      </c>
      <c r="AU44" s="48"/>
      <c r="AV44" s="81"/>
      <c r="AW44" s="49" t="str">
        <f t="shared" si="30"/>
        <v/>
      </c>
      <c r="AX44" s="48"/>
      <c r="AY44" s="30"/>
      <c r="AZ44" s="49" t="str">
        <f t="shared" si="31"/>
        <v/>
      </c>
      <c r="BA44" s="49"/>
      <c r="BB44" s="49"/>
      <c r="BC44" s="49"/>
      <c r="BD44" s="49"/>
      <c r="BE44" s="30"/>
      <c r="BF44" s="49" t="str">
        <f t="shared" si="20"/>
        <v/>
      </c>
      <c r="BG44" s="49"/>
      <c r="BI44" s="49"/>
      <c r="BJ44" s="49"/>
      <c r="BK44" s="7"/>
      <c r="BM44" s="30"/>
      <c r="BN44" s="49" t="str">
        <f t="shared" si="21"/>
        <v/>
      </c>
      <c r="BO44" s="48"/>
      <c r="BP44" s="2"/>
      <c r="BQ44" s="49" t="str">
        <f t="shared" si="22"/>
        <v/>
      </c>
      <c r="BR44" s="48"/>
      <c r="BS44" s="30"/>
      <c r="BT44" s="49" t="str">
        <f t="shared" si="23"/>
        <v/>
      </c>
      <c r="BU44" s="49"/>
      <c r="BV44" s="159"/>
      <c r="BW44" s="49"/>
      <c r="BX44" s="49"/>
      <c r="BY44" s="30"/>
      <c r="BZ44" s="49" t="str">
        <f t="shared" si="24"/>
        <v/>
      </c>
      <c r="CA44" s="49"/>
      <c r="CC44" s="49"/>
      <c r="CD44" s="49"/>
      <c r="CE44" s="30"/>
      <c r="CG44" s="30"/>
      <c r="CH44" s="49" t="str">
        <f t="shared" si="32"/>
        <v/>
      </c>
      <c r="CI44" s="48"/>
      <c r="CJ44" s="2"/>
      <c r="CK44" s="49" t="str">
        <f t="shared" si="33"/>
        <v/>
      </c>
      <c r="CL44" s="48"/>
      <c r="CM44" s="30"/>
      <c r="CN44" s="49" t="str">
        <f t="shared" si="34"/>
        <v/>
      </c>
      <c r="CO44" s="49"/>
      <c r="CR44" s="50"/>
      <c r="CS44" s="30"/>
      <c r="CT44" s="49" t="str">
        <f t="shared" si="35"/>
        <v/>
      </c>
      <c r="CU44" s="49"/>
      <c r="CW44" s="49"/>
      <c r="CX44" s="49"/>
      <c r="CY44" s="7"/>
      <c r="DA44" s="30"/>
      <c r="DB44" s="48"/>
      <c r="DC44" s="48"/>
      <c r="DD44" s="2"/>
      <c r="DE44" s="48"/>
      <c r="DF44" s="48"/>
      <c r="DG44" s="30"/>
      <c r="DH44" s="49"/>
      <c r="DI44" s="49"/>
      <c r="DL44" s="50"/>
      <c r="DM44" s="30"/>
      <c r="DN44" s="49"/>
      <c r="DO44" s="49"/>
      <c r="DQ44" s="49"/>
      <c r="DR44" s="49"/>
      <c r="DS44" s="7"/>
      <c r="DU44" s="30"/>
      <c r="DV44" s="48"/>
      <c r="DW44" s="48"/>
      <c r="DX44" s="2"/>
      <c r="DY44" s="48"/>
      <c r="DZ44" s="48"/>
      <c r="EA44" s="30"/>
      <c r="EC44" s="51"/>
      <c r="EF44" s="50"/>
      <c r="EG44" s="30"/>
      <c r="EH44" s="49"/>
      <c r="EI44" s="49"/>
      <c r="EK44" s="49"/>
      <c r="EL44" s="49"/>
      <c r="EM44" s="7"/>
      <c r="EO44" s="30"/>
      <c r="EP44" s="48"/>
      <c r="EQ44" s="48"/>
      <c r="ER44" s="2"/>
      <c r="ES44" s="48"/>
      <c r="ET44" s="48"/>
      <c r="EU44" s="30"/>
      <c r="EV44" s="49"/>
      <c r="EW44" s="49"/>
      <c r="EZ44" s="50"/>
      <c r="FA44" s="30"/>
      <c r="FB44" s="49"/>
      <c r="FC44" s="49"/>
      <c r="FE44" s="49"/>
      <c r="FF44" s="49"/>
      <c r="FG44" s="7"/>
      <c r="FI44" s="30"/>
      <c r="FJ44" s="48"/>
      <c r="FK44" s="48"/>
      <c r="FL44" s="2"/>
      <c r="FM44" s="48"/>
      <c r="FN44" s="48"/>
      <c r="FO44" s="30"/>
      <c r="FP44" s="49"/>
      <c r="FQ44" s="49"/>
      <c r="FT44" s="50"/>
      <c r="FU44" s="30"/>
      <c r="FV44" s="49"/>
      <c r="FW44" s="49"/>
      <c r="FY44" s="49"/>
      <c r="FZ44" s="49"/>
      <c r="GA44" s="7"/>
      <c r="GC44" s="30"/>
      <c r="GD44" s="48"/>
      <c r="GE44" s="48"/>
      <c r="GF44" s="2"/>
      <c r="GG44" s="48"/>
      <c r="GH44" s="48"/>
      <c r="GI44" s="52"/>
      <c r="GN44" s="50"/>
      <c r="GU44" s="7"/>
      <c r="GW44" s="30"/>
      <c r="GX44" s="48"/>
      <c r="GY44" s="48"/>
      <c r="GZ44" s="2"/>
      <c r="HA44" s="48"/>
      <c r="HB44" s="48"/>
      <c r="HC44" s="52"/>
      <c r="HH44" s="50"/>
      <c r="HO44" s="7"/>
      <c r="HQ44" s="30"/>
      <c r="HR44" s="48"/>
      <c r="HS44" s="48"/>
      <c r="HT44" s="2"/>
      <c r="HU44" s="48"/>
      <c r="HV44" s="48"/>
      <c r="HW44" s="52"/>
      <c r="IB44" s="50"/>
      <c r="II44" s="7"/>
      <c r="IK44" s="30"/>
      <c r="IL44" s="48"/>
      <c r="IM44" s="48"/>
      <c r="IN44" s="2"/>
      <c r="IO44" s="48"/>
      <c r="IP44" s="48"/>
      <c r="IQ44" s="52"/>
      <c r="IV44" s="50"/>
    </row>
    <row r="45" spans="1:256" s="4" customFormat="1" ht="13.5" customHeight="1" x14ac:dyDescent="0.2">
      <c r="A45" s="47" t="s">
        <v>1913</v>
      </c>
      <c r="B45" s="2" t="str">
        <f>VLOOKUP(A45,info_parties!A$1:R$206,5,FALSE)</f>
        <v>Green Rainbow (Verdi Arcobaleno, VA)</v>
      </c>
      <c r="C45" s="7" t="s">
        <v>1890</v>
      </c>
      <c r="E45" s="30">
        <v>830980</v>
      </c>
      <c r="F45" s="48">
        <v>2.3875773801278734E-2</v>
      </c>
      <c r="G45" s="49"/>
      <c r="H45" s="2">
        <v>2</v>
      </c>
      <c r="I45" s="48">
        <v>2.4691358024691357E-2</v>
      </c>
      <c r="J45" s="49"/>
      <c r="K45" s="3">
        <v>821281</v>
      </c>
      <c r="L45" s="49">
        <v>2.3735573867664395E-2</v>
      </c>
      <c r="M45" s="49">
        <v>0</v>
      </c>
      <c r="N45" s="49">
        <v>0</v>
      </c>
      <c r="O45" s="49">
        <v>0</v>
      </c>
      <c r="P45" s="49">
        <v>0</v>
      </c>
      <c r="Q45" s="30">
        <v>9699</v>
      </c>
      <c r="R45" s="49">
        <v>4.7767265706954547E-2</v>
      </c>
      <c r="S45" s="49">
        <v>0</v>
      </c>
      <c r="T45" s="4">
        <v>0</v>
      </c>
      <c r="U45" s="49">
        <v>0</v>
      </c>
      <c r="V45" s="49">
        <v>0</v>
      </c>
      <c r="Z45" s="49" t="str">
        <f t="shared" si="25"/>
        <v/>
      </c>
      <c r="AC45" s="49" t="str">
        <f t="shared" si="26"/>
        <v/>
      </c>
      <c r="AF45" s="49" t="str">
        <f t="shared" si="27"/>
        <v/>
      </c>
      <c r="AL45" s="49" t="str">
        <f t="shared" si="28"/>
        <v/>
      </c>
      <c r="AQ45" s="7"/>
      <c r="AS45" s="11"/>
      <c r="AT45" s="49" t="str">
        <f t="shared" si="29"/>
        <v/>
      </c>
      <c r="AU45" s="48"/>
      <c r="AV45" s="81"/>
      <c r="AW45" s="49" t="str">
        <f t="shared" si="30"/>
        <v/>
      </c>
      <c r="AX45" s="48"/>
      <c r="AY45" s="30"/>
      <c r="AZ45" s="49" t="str">
        <f t="shared" si="31"/>
        <v/>
      </c>
      <c r="BA45" s="49"/>
      <c r="BB45" s="49"/>
      <c r="BC45" s="49"/>
      <c r="BD45" s="49"/>
      <c r="BE45" s="30"/>
      <c r="BF45" s="49" t="str">
        <f t="shared" si="20"/>
        <v/>
      </c>
      <c r="BG45" s="49"/>
      <c r="BI45" s="49"/>
      <c r="BJ45" s="49"/>
      <c r="BK45" s="7"/>
      <c r="BM45" s="30"/>
      <c r="BN45" s="49" t="str">
        <f t="shared" si="21"/>
        <v/>
      </c>
      <c r="BO45" s="48"/>
      <c r="BP45" s="2"/>
      <c r="BQ45" s="49" t="str">
        <f t="shared" si="22"/>
        <v/>
      </c>
      <c r="BR45" s="48"/>
      <c r="BS45" s="30"/>
      <c r="BT45" s="49" t="str">
        <f t="shared" si="23"/>
        <v/>
      </c>
      <c r="BU45" s="49"/>
      <c r="BV45" s="159"/>
      <c r="BW45" s="49"/>
      <c r="BX45" s="49"/>
      <c r="BY45" s="30"/>
      <c r="BZ45" s="49" t="str">
        <f t="shared" si="24"/>
        <v/>
      </c>
      <c r="CA45" s="49"/>
      <c r="CC45" s="49"/>
      <c r="CD45" s="49"/>
      <c r="CE45" s="30"/>
      <c r="CG45" s="30"/>
      <c r="CH45" s="49" t="str">
        <f t="shared" si="32"/>
        <v/>
      </c>
      <c r="CI45" s="48"/>
      <c r="CJ45" s="2"/>
      <c r="CK45" s="49" t="str">
        <f t="shared" si="33"/>
        <v/>
      </c>
      <c r="CL45" s="48"/>
      <c r="CM45" s="30"/>
      <c r="CN45" s="49" t="str">
        <f t="shared" si="34"/>
        <v/>
      </c>
      <c r="CO45" s="49"/>
      <c r="CR45" s="50"/>
      <c r="CS45" s="30"/>
      <c r="CT45" s="49" t="str">
        <f t="shared" si="35"/>
        <v/>
      </c>
      <c r="CU45" s="49"/>
      <c r="CW45" s="49"/>
      <c r="CX45" s="49"/>
      <c r="CY45" s="7"/>
      <c r="DA45" s="30"/>
      <c r="DB45" s="48"/>
      <c r="DC45" s="48"/>
      <c r="DD45" s="2"/>
      <c r="DE45" s="48"/>
      <c r="DF45" s="48"/>
      <c r="DG45" s="30"/>
      <c r="DH45" s="49"/>
      <c r="DI45" s="49"/>
      <c r="DL45" s="50"/>
      <c r="DM45" s="30"/>
      <c r="DN45" s="49"/>
      <c r="DO45" s="49"/>
      <c r="DQ45" s="49"/>
      <c r="DR45" s="49"/>
      <c r="DS45" s="7"/>
      <c r="DU45" s="30"/>
      <c r="DV45" s="48"/>
      <c r="DW45" s="48"/>
      <c r="DX45" s="2"/>
      <c r="DY45" s="48"/>
      <c r="DZ45" s="48"/>
      <c r="EA45" s="30"/>
      <c r="EC45" s="51"/>
      <c r="EF45" s="50"/>
      <c r="EG45" s="30"/>
      <c r="EH45" s="49"/>
      <c r="EI45" s="49"/>
      <c r="EK45" s="49"/>
      <c r="EL45" s="49"/>
      <c r="EM45" s="7"/>
      <c r="EO45" s="30"/>
      <c r="EP45" s="48"/>
      <c r="EQ45" s="48"/>
      <c r="ER45" s="2"/>
      <c r="ES45" s="48"/>
      <c r="ET45" s="48"/>
      <c r="EU45" s="30"/>
      <c r="EV45" s="49"/>
      <c r="EW45" s="49"/>
      <c r="EZ45" s="50"/>
      <c r="FA45" s="30"/>
      <c r="FB45" s="49"/>
      <c r="FC45" s="49"/>
      <c r="FE45" s="49"/>
      <c r="FF45" s="49"/>
      <c r="FG45" s="7"/>
      <c r="FI45" s="30"/>
      <c r="FJ45" s="48"/>
      <c r="FK45" s="48"/>
      <c r="FL45" s="2"/>
      <c r="FM45" s="48"/>
      <c r="FN45" s="48"/>
      <c r="FO45" s="30"/>
      <c r="FP45" s="49"/>
      <c r="FQ45" s="49"/>
      <c r="FT45" s="50"/>
      <c r="FU45" s="30"/>
      <c r="FV45" s="49"/>
      <c r="FW45" s="49"/>
      <c r="FY45" s="49"/>
      <c r="FZ45" s="49"/>
      <c r="GA45" s="7"/>
      <c r="GC45" s="30"/>
      <c r="GD45" s="48"/>
      <c r="GE45" s="2"/>
      <c r="GF45" s="2"/>
      <c r="GG45" s="48"/>
      <c r="GH45" s="2"/>
      <c r="GI45" s="52"/>
      <c r="GN45" s="50"/>
      <c r="GU45" s="7"/>
      <c r="GW45" s="30"/>
      <c r="GX45" s="48"/>
      <c r="GY45" s="2"/>
      <c r="GZ45" s="2"/>
      <c r="HA45" s="48"/>
      <c r="HB45" s="2"/>
      <c r="HC45" s="52"/>
      <c r="HH45" s="50"/>
      <c r="HO45" s="7"/>
      <c r="HQ45" s="30"/>
      <c r="HR45" s="48"/>
      <c r="HS45" s="2"/>
      <c r="HT45" s="2"/>
      <c r="HU45" s="48"/>
      <c r="HV45" s="2"/>
      <c r="HW45" s="52"/>
      <c r="IB45" s="50"/>
      <c r="II45" s="7"/>
      <c r="IK45" s="30"/>
      <c r="IL45" s="48"/>
      <c r="IM45" s="2"/>
      <c r="IN45" s="2"/>
      <c r="IO45" s="48"/>
      <c r="IP45" s="2"/>
      <c r="IQ45" s="52"/>
      <c r="IV45" s="50"/>
    </row>
    <row r="46" spans="1:256" s="4" customFormat="1" ht="13.5" customHeight="1" x14ac:dyDescent="0.2">
      <c r="A46" s="47" t="s">
        <v>1914</v>
      </c>
      <c r="B46" s="2" t="str">
        <f>VLOOKUP(A46,info_parties!A$1:R$206,5,FALSE)</f>
        <v>League of Lombardy-Northern Alliance (Lega Lombarda-Alleanza Nord, LL-AN)</v>
      </c>
      <c r="C46" s="7" t="s">
        <v>1786</v>
      </c>
      <c r="E46" s="30">
        <v>636242</v>
      </c>
      <c r="F46" s="48">
        <v>1.8280548358411974E-2</v>
      </c>
      <c r="G46" s="49"/>
      <c r="H46" s="2">
        <v>2</v>
      </c>
      <c r="I46" s="48">
        <v>2.4691358024691357E-2</v>
      </c>
      <c r="J46" s="49"/>
      <c r="K46" s="3">
        <v>634729</v>
      </c>
      <c r="L46" s="49">
        <v>1.8344095462391987E-2</v>
      </c>
      <c r="M46" s="49">
        <v>0</v>
      </c>
      <c r="N46" s="49">
        <v>0</v>
      </c>
      <c r="O46" s="49">
        <v>0</v>
      </c>
      <c r="P46" s="49">
        <v>0</v>
      </c>
      <c r="Q46" s="30">
        <v>1513</v>
      </c>
      <c r="R46" s="49">
        <v>7.4514767516880324E-3</v>
      </c>
      <c r="S46" s="49">
        <v>0</v>
      </c>
      <c r="T46" s="4">
        <v>0</v>
      </c>
      <c r="U46" s="49">
        <v>0</v>
      </c>
      <c r="V46" s="49">
        <v>0</v>
      </c>
      <c r="Z46" s="49" t="str">
        <f t="shared" si="25"/>
        <v/>
      </c>
      <c r="AC46" s="49" t="str">
        <f t="shared" si="26"/>
        <v/>
      </c>
      <c r="AF46" s="49" t="str">
        <f t="shared" si="27"/>
        <v/>
      </c>
      <c r="AL46" s="49" t="str">
        <f t="shared" si="28"/>
        <v/>
      </c>
      <c r="AQ46" s="7"/>
      <c r="AS46" s="11"/>
      <c r="AT46" s="49" t="str">
        <f t="shared" si="29"/>
        <v/>
      </c>
      <c r="AU46" s="48"/>
      <c r="AV46" s="81"/>
      <c r="AW46" s="49" t="str">
        <f t="shared" si="30"/>
        <v/>
      </c>
      <c r="AX46" s="48"/>
      <c r="AY46" s="30"/>
      <c r="AZ46" s="49" t="str">
        <f t="shared" si="31"/>
        <v/>
      </c>
      <c r="BA46" s="49"/>
      <c r="BB46" s="49"/>
      <c r="BC46" s="49"/>
      <c r="BD46" s="49"/>
      <c r="BE46" s="30"/>
      <c r="BF46" s="49" t="str">
        <f t="shared" si="20"/>
        <v/>
      </c>
      <c r="BG46" s="49"/>
      <c r="BI46" s="49"/>
      <c r="BJ46" s="49"/>
      <c r="BK46" s="7"/>
      <c r="BM46" s="30"/>
      <c r="BN46" s="49" t="str">
        <f t="shared" si="21"/>
        <v/>
      </c>
      <c r="BO46" s="48"/>
      <c r="BP46" s="2"/>
      <c r="BQ46" s="49" t="str">
        <f t="shared" si="22"/>
        <v/>
      </c>
      <c r="BR46" s="48"/>
      <c r="BS46" s="30"/>
      <c r="BT46" s="49" t="str">
        <f t="shared" si="23"/>
        <v/>
      </c>
      <c r="BU46" s="49"/>
      <c r="BV46" s="159"/>
      <c r="BW46" s="49"/>
      <c r="BX46" s="49"/>
      <c r="BY46" s="30"/>
      <c r="BZ46" s="49" t="str">
        <f t="shared" si="24"/>
        <v/>
      </c>
      <c r="CA46" s="49"/>
      <c r="CC46" s="49"/>
      <c r="CD46" s="49"/>
      <c r="CE46" s="30"/>
      <c r="CG46" s="30"/>
      <c r="CH46" s="49" t="str">
        <f t="shared" si="32"/>
        <v/>
      </c>
      <c r="CI46" s="48"/>
      <c r="CJ46" s="2"/>
      <c r="CK46" s="49" t="str">
        <f t="shared" si="33"/>
        <v/>
      </c>
      <c r="CL46" s="48"/>
      <c r="CM46" s="30"/>
      <c r="CN46" s="49" t="str">
        <f t="shared" si="34"/>
        <v/>
      </c>
      <c r="CO46" s="49"/>
      <c r="CR46" s="50"/>
      <c r="CS46" s="30"/>
      <c r="CT46" s="49" t="str">
        <f t="shared" si="35"/>
        <v/>
      </c>
      <c r="CU46" s="49"/>
      <c r="CW46" s="49"/>
      <c r="CX46" s="49"/>
      <c r="CY46" s="7"/>
      <c r="DA46" s="30"/>
      <c r="DB46" s="48"/>
      <c r="DC46" s="48"/>
      <c r="DD46" s="2"/>
      <c r="DE46" s="48"/>
      <c r="DF46" s="48"/>
      <c r="DG46" s="30"/>
      <c r="DH46" s="49"/>
      <c r="DI46" s="49"/>
      <c r="DL46" s="50"/>
      <c r="DM46" s="30"/>
      <c r="DN46" s="49"/>
      <c r="DO46" s="49"/>
      <c r="DQ46" s="49"/>
      <c r="DR46" s="49"/>
      <c r="DS46" s="7"/>
      <c r="DU46" s="30"/>
      <c r="DV46" s="48"/>
      <c r="DW46" s="48"/>
      <c r="DX46" s="2"/>
      <c r="DY46" s="48"/>
      <c r="DZ46" s="48"/>
      <c r="EA46" s="30"/>
      <c r="EC46" s="51"/>
      <c r="EF46" s="50"/>
      <c r="EG46" s="30"/>
      <c r="EH46" s="49"/>
      <c r="EI46" s="49"/>
      <c r="EK46" s="49"/>
      <c r="EL46" s="49"/>
      <c r="EM46" s="7"/>
      <c r="EO46" s="30"/>
      <c r="EP46" s="48"/>
      <c r="EQ46" s="48"/>
      <c r="ER46" s="2"/>
      <c r="ES46" s="48"/>
      <c r="ET46" s="48"/>
      <c r="EU46" s="30"/>
      <c r="EV46" s="49"/>
      <c r="EW46" s="49"/>
      <c r="EZ46" s="50"/>
      <c r="FA46" s="30"/>
      <c r="FB46" s="49"/>
      <c r="FC46" s="49"/>
      <c r="FE46" s="49"/>
      <c r="FF46" s="49"/>
      <c r="FG46" s="7"/>
      <c r="FI46" s="30"/>
      <c r="FJ46" s="48"/>
      <c r="FK46" s="48"/>
      <c r="FL46" s="2"/>
      <c r="FM46" s="48"/>
      <c r="FN46" s="48"/>
      <c r="FO46" s="30"/>
      <c r="FP46" s="49"/>
      <c r="FQ46" s="49"/>
      <c r="FT46" s="50"/>
      <c r="FU46" s="30"/>
      <c r="FV46" s="49"/>
      <c r="FW46" s="49"/>
      <c r="FY46" s="49"/>
      <c r="FZ46" s="49"/>
      <c r="GA46" s="7"/>
      <c r="GC46" s="30"/>
      <c r="GD46" s="48"/>
      <c r="GE46" s="2"/>
      <c r="GF46" s="2"/>
      <c r="GG46" s="48"/>
      <c r="GH46" s="2"/>
      <c r="GI46" s="52"/>
      <c r="GN46" s="50"/>
      <c r="GU46" s="7"/>
      <c r="GW46" s="30"/>
      <c r="GX46" s="48"/>
      <c r="GY46" s="2"/>
      <c r="GZ46" s="2"/>
      <c r="HA46" s="48"/>
      <c r="HB46" s="2"/>
      <c r="HC46" s="52"/>
      <c r="HH46" s="50"/>
      <c r="HO46" s="7"/>
      <c r="HQ46" s="30"/>
      <c r="HR46" s="48"/>
      <c r="HS46" s="2"/>
      <c r="HT46" s="2"/>
      <c r="HU46" s="48"/>
      <c r="HV46" s="2"/>
      <c r="HW46" s="52"/>
      <c r="IB46" s="50"/>
      <c r="II46" s="7"/>
      <c r="IK46" s="30"/>
      <c r="IL46" s="48"/>
      <c r="IM46" s="2"/>
      <c r="IN46" s="2"/>
      <c r="IO46" s="48"/>
      <c r="IP46" s="2"/>
      <c r="IQ46" s="52"/>
      <c r="IV46" s="50"/>
    </row>
    <row r="47" spans="1:256" s="4" customFormat="1" ht="13.5" customHeight="1" x14ac:dyDescent="0.2">
      <c r="A47" s="47" t="s">
        <v>1387</v>
      </c>
      <c r="B47" s="2" t="str">
        <f>VLOOKUP(A47,info_parties!A$1:R$206,5,FALSE)</f>
        <v>Northern League (Lega Nord, LN)</v>
      </c>
      <c r="C47" s="7" t="s">
        <v>669</v>
      </c>
      <c r="E47" s="30"/>
      <c r="F47" s="48"/>
      <c r="G47" s="49"/>
      <c r="H47" s="2"/>
      <c r="I47" s="48"/>
      <c r="J47" s="49"/>
      <c r="K47" s="3"/>
      <c r="L47" s="49"/>
      <c r="M47" s="49"/>
      <c r="N47" s="49"/>
      <c r="O47" s="49"/>
      <c r="P47" s="49"/>
      <c r="Q47" s="30"/>
      <c r="R47" s="49"/>
      <c r="S47" s="49"/>
      <c r="U47" s="49"/>
      <c r="V47" s="49"/>
      <c r="W47" s="7" t="s">
        <v>1665</v>
      </c>
      <c r="Y47" s="30">
        <v>2162586</v>
      </c>
      <c r="Z47" s="49">
        <f t="shared" si="25"/>
        <v>6.5632899819345988E-2</v>
      </c>
      <c r="AA47" s="48"/>
      <c r="AB47" s="2">
        <v>6</v>
      </c>
      <c r="AC47" s="49">
        <f t="shared" si="26"/>
        <v>6.8965517241379309E-2</v>
      </c>
      <c r="AD47" s="48"/>
      <c r="AE47" s="30">
        <v>2159421</v>
      </c>
      <c r="AF47" s="49">
        <f t="shared" si="27"/>
        <v>6.5795826512041578E-2</v>
      </c>
      <c r="AG47" s="49">
        <v>0</v>
      </c>
      <c r="AH47" s="49">
        <v>0</v>
      </c>
      <c r="AI47" s="49">
        <v>0</v>
      </c>
      <c r="AJ47" s="49">
        <v>0</v>
      </c>
      <c r="AK47" s="30">
        <v>3165</v>
      </c>
      <c r="AL47" s="49">
        <f t="shared" si="28"/>
        <v>2.4403407995682178E-2</v>
      </c>
      <c r="AM47" s="49">
        <v>0</v>
      </c>
      <c r="AN47" s="4">
        <v>0</v>
      </c>
      <c r="AO47" s="49">
        <v>0</v>
      </c>
      <c r="AP47" s="49">
        <v>0</v>
      </c>
      <c r="AQ47" s="7" t="s">
        <v>1665</v>
      </c>
      <c r="AS47" s="30">
        <v>1395547</v>
      </c>
      <c r="AT47" s="49">
        <f t="shared" si="29"/>
        <v>4.4858376220043253E-2</v>
      </c>
      <c r="AU47" s="48"/>
      <c r="AV47" s="2">
        <v>4</v>
      </c>
      <c r="AW47" s="49">
        <f t="shared" si="30"/>
        <v>4.5977011494252873E-2</v>
      </c>
      <c r="AX47" s="48"/>
      <c r="AY47" s="30">
        <v>1389501</v>
      </c>
      <c r="AZ47" s="49">
        <f t="shared" si="31"/>
        <v>4.4956038073644053E-2</v>
      </c>
      <c r="BA47" s="49">
        <v>0</v>
      </c>
      <c r="BB47" s="4">
        <v>0</v>
      </c>
      <c r="BC47" s="4">
        <v>0</v>
      </c>
      <c r="BD47" s="50">
        <v>0</v>
      </c>
      <c r="BE47" s="30">
        <v>2094</v>
      </c>
      <c r="BF47" s="49">
        <f t="shared" si="20"/>
        <v>1.3559453736620238E-2</v>
      </c>
      <c r="BG47" s="49">
        <v>0</v>
      </c>
      <c r="BH47" s="4">
        <v>0</v>
      </c>
      <c r="BI47" s="49">
        <v>0</v>
      </c>
      <c r="BJ47" s="49">
        <v>0</v>
      </c>
      <c r="BK47" s="7" t="s">
        <v>1665</v>
      </c>
      <c r="BM47" s="30">
        <v>1613506</v>
      </c>
      <c r="BN47" s="49">
        <f t="shared" si="21"/>
        <v>4.9621533801903206E-2</v>
      </c>
      <c r="BO47" s="48"/>
      <c r="BP47" s="2">
        <v>4</v>
      </c>
      <c r="BQ47" s="49">
        <f t="shared" si="22"/>
        <v>5.128205128205128E-2</v>
      </c>
      <c r="BR47" s="48"/>
      <c r="BS47" s="30">
        <v>1612062</v>
      </c>
      <c r="BT47" s="49">
        <f t="shared" si="23"/>
        <v>4.9738765819489474E-2</v>
      </c>
      <c r="BU47" s="49">
        <v>0</v>
      </c>
      <c r="BV47" s="4">
        <v>0</v>
      </c>
      <c r="BW47" s="4">
        <v>0</v>
      </c>
      <c r="BX47" s="50">
        <v>0</v>
      </c>
      <c r="BY47" s="30">
        <v>1444</v>
      </c>
      <c r="BZ47" s="49">
        <f t="shared" si="24"/>
        <v>1.366505474538899E-2</v>
      </c>
      <c r="CA47" s="49">
        <v>0</v>
      </c>
      <c r="CB47" s="4">
        <v>0</v>
      </c>
      <c r="CC47" s="49">
        <v>0</v>
      </c>
      <c r="CD47" s="49">
        <v>0</v>
      </c>
      <c r="CE47" s="30" t="s">
        <v>1665</v>
      </c>
      <c r="CG47" s="30">
        <v>3126181</v>
      </c>
      <c r="CH47" s="49">
        <f t="shared" si="32"/>
        <v>0.1020832462552051</v>
      </c>
      <c r="CI47" s="48"/>
      <c r="CJ47" s="2">
        <v>9</v>
      </c>
      <c r="CK47" s="49">
        <f t="shared" si="33"/>
        <v>0.125</v>
      </c>
      <c r="CL47" s="48">
        <f>CK47-BQ47</f>
        <v>7.371794871794872E-2</v>
      </c>
      <c r="CM47" s="30">
        <v>3123859</v>
      </c>
      <c r="CN47" s="49">
        <f t="shared" si="34"/>
        <v>0.10228600549684395</v>
      </c>
      <c r="CO47" s="49">
        <v>0</v>
      </c>
      <c r="CP47" s="4">
        <v>0</v>
      </c>
      <c r="CQ47" s="4">
        <v>0</v>
      </c>
      <c r="CR47" s="50">
        <v>0</v>
      </c>
      <c r="CS47" s="30">
        <v>2322</v>
      </c>
      <c r="CT47" s="49">
        <f t="shared" si="35"/>
        <v>2.7839723760880512E-2</v>
      </c>
      <c r="CU47" s="49">
        <v>0</v>
      </c>
      <c r="CV47" s="4">
        <v>0</v>
      </c>
      <c r="CW47" s="49">
        <v>0</v>
      </c>
      <c r="CX47" s="49">
        <v>0</v>
      </c>
      <c r="CY47" s="7" t="s">
        <v>2448</v>
      </c>
      <c r="DA47" s="30">
        <v>1688197</v>
      </c>
      <c r="DB47" s="48">
        <v>6.2E-2</v>
      </c>
      <c r="DC47" s="48">
        <v>-0.04</v>
      </c>
      <c r="DD47" s="2">
        <v>5</v>
      </c>
      <c r="DE47" s="48">
        <v>6.8000000000000005E-2</v>
      </c>
      <c r="DF47" s="48">
        <v>-5.5E-2</v>
      </c>
      <c r="DG47" s="30">
        <v>1686556</v>
      </c>
      <c r="DH47" s="49">
        <f>DG47/DG$7</f>
        <v>6.1616673572205675E-2</v>
      </c>
      <c r="DI47" s="49">
        <v>0</v>
      </c>
      <c r="DJ47" s="4">
        <v>0</v>
      </c>
      <c r="DK47" s="4">
        <v>0</v>
      </c>
      <c r="DL47" s="50">
        <v>0</v>
      </c>
      <c r="DM47" s="30">
        <f>DA47-DG47</f>
        <v>1641</v>
      </c>
      <c r="DN47" s="49">
        <f>DM47/DM$7</f>
        <v>2.1267771744060963E-2</v>
      </c>
      <c r="DO47" s="49">
        <v>0</v>
      </c>
      <c r="DP47" s="4">
        <v>0</v>
      </c>
      <c r="DQ47" s="4">
        <v>0</v>
      </c>
      <c r="DR47" s="50">
        <v>0</v>
      </c>
      <c r="DS47" s="7"/>
      <c r="DU47" s="30"/>
      <c r="DV47" s="48"/>
      <c r="DW47" s="48"/>
      <c r="DX47" s="2"/>
      <c r="DY47" s="48"/>
      <c r="DZ47" s="48"/>
      <c r="EA47" s="30"/>
      <c r="EC47" s="51"/>
      <c r="EF47" s="50"/>
      <c r="EG47" s="30"/>
      <c r="EH47" s="49"/>
      <c r="EI47" s="49"/>
      <c r="EK47" s="49"/>
      <c r="EL47" s="49"/>
      <c r="EM47" s="7"/>
      <c r="EO47" s="30"/>
      <c r="EP47" s="48"/>
      <c r="EQ47" s="48"/>
      <c r="ER47" s="2"/>
      <c r="ES47" s="48"/>
      <c r="ET47" s="48"/>
      <c r="EU47" s="30"/>
      <c r="EV47" s="49"/>
      <c r="EW47" s="49"/>
      <c r="EZ47" s="50"/>
      <c r="FA47" s="30"/>
      <c r="FB47" s="49"/>
      <c r="FC47" s="49"/>
      <c r="FE47" s="49"/>
      <c r="FF47" s="49"/>
      <c r="FG47" s="7"/>
      <c r="FI47" s="30"/>
      <c r="FJ47" s="48"/>
      <c r="FK47" s="48"/>
      <c r="FL47" s="2"/>
      <c r="FM47" s="48"/>
      <c r="FN47" s="48"/>
      <c r="FO47" s="30"/>
      <c r="FP47" s="49"/>
      <c r="FQ47" s="49"/>
      <c r="FT47" s="50"/>
      <c r="FU47" s="30"/>
      <c r="FV47" s="49"/>
      <c r="FW47" s="49"/>
      <c r="FY47" s="49"/>
      <c r="FZ47" s="49"/>
      <c r="GA47" s="7"/>
      <c r="GC47" s="30"/>
      <c r="GD47" s="48"/>
      <c r="GE47" s="2"/>
      <c r="GF47" s="2"/>
      <c r="GG47" s="48"/>
      <c r="GH47" s="2"/>
      <c r="GI47" s="52"/>
      <c r="GN47" s="50"/>
      <c r="GU47" s="7"/>
      <c r="GW47" s="30"/>
      <c r="GX47" s="48"/>
      <c r="GY47" s="2"/>
      <c r="GZ47" s="2"/>
      <c r="HA47" s="48"/>
      <c r="HB47" s="2"/>
      <c r="HC47" s="52"/>
      <c r="HH47" s="50"/>
      <c r="HO47" s="7"/>
      <c r="HQ47" s="30"/>
      <c r="HR47" s="48"/>
      <c r="HS47" s="2"/>
      <c r="HT47" s="2"/>
      <c r="HU47" s="48"/>
      <c r="HV47" s="2"/>
      <c r="HW47" s="52"/>
      <c r="IB47" s="50"/>
      <c r="II47" s="7"/>
      <c r="IK47" s="30"/>
      <c r="IL47" s="48"/>
      <c r="IM47" s="2"/>
      <c r="IN47" s="2"/>
      <c r="IO47" s="48"/>
      <c r="IP47" s="2"/>
      <c r="IQ47" s="52"/>
      <c r="IV47" s="50"/>
    </row>
    <row r="48" spans="1:256" s="4" customFormat="1" ht="13.5" customHeight="1" x14ac:dyDescent="0.2">
      <c r="A48" s="47" t="s">
        <v>1490</v>
      </c>
      <c r="B48" s="2" t="str">
        <f>VLOOKUP(A48,info_parties!A$1:R$206,5,FALSE)</f>
        <v>Proletarian Democracy (Democrazia Proletaria, DP)</v>
      </c>
      <c r="C48" s="7" t="s">
        <v>735</v>
      </c>
      <c r="E48" s="30">
        <v>449639</v>
      </c>
      <c r="F48" s="48">
        <v>1.2919058288085355E-2</v>
      </c>
      <c r="G48" s="49"/>
      <c r="H48" s="2">
        <v>1</v>
      </c>
      <c r="I48" s="48">
        <v>1.2345679012345678E-2</v>
      </c>
      <c r="J48" s="49"/>
      <c r="K48" s="3">
        <v>440285</v>
      </c>
      <c r="L48" s="49">
        <v>1.2724532943443983E-2</v>
      </c>
      <c r="M48" s="49">
        <v>0</v>
      </c>
      <c r="N48" s="49">
        <v>0</v>
      </c>
      <c r="O48" s="49">
        <v>0</v>
      </c>
      <c r="P48" s="49">
        <v>0</v>
      </c>
      <c r="Q48" s="30">
        <v>9354</v>
      </c>
      <c r="R48" s="49">
        <v>4.6068151708717683E-2</v>
      </c>
      <c r="S48" s="49">
        <v>0</v>
      </c>
      <c r="T48" s="4">
        <v>0</v>
      </c>
      <c r="U48" s="49">
        <v>0</v>
      </c>
      <c r="V48" s="49">
        <v>0</v>
      </c>
      <c r="Z48" s="49" t="str">
        <f t="shared" si="25"/>
        <v/>
      </c>
      <c r="AC48" s="49" t="str">
        <f t="shared" si="26"/>
        <v/>
      </c>
      <c r="AF48" s="49" t="str">
        <f t="shared" si="27"/>
        <v/>
      </c>
      <c r="AL48" s="49" t="str">
        <f t="shared" si="28"/>
        <v/>
      </c>
      <c r="AQ48" s="7"/>
      <c r="AS48" s="11"/>
      <c r="AT48" s="49" t="str">
        <f t="shared" si="29"/>
        <v/>
      </c>
      <c r="AU48" s="48"/>
      <c r="AV48" s="81"/>
      <c r="AW48" s="49" t="str">
        <f t="shared" si="30"/>
        <v/>
      </c>
      <c r="AX48" s="48"/>
      <c r="AY48" s="30"/>
      <c r="AZ48" s="49" t="str">
        <f t="shared" si="31"/>
        <v/>
      </c>
      <c r="BA48" s="49"/>
      <c r="BB48" s="49"/>
      <c r="BC48" s="49"/>
      <c r="BD48" s="49"/>
      <c r="BE48" s="30"/>
      <c r="BF48" s="49" t="str">
        <f t="shared" si="20"/>
        <v/>
      </c>
      <c r="BG48" s="49"/>
      <c r="BI48" s="49"/>
      <c r="BJ48" s="49"/>
      <c r="BK48" s="7"/>
      <c r="BM48" s="30"/>
      <c r="BN48" s="49" t="str">
        <f t="shared" si="21"/>
        <v/>
      </c>
      <c r="BO48" s="48"/>
      <c r="BP48" s="2"/>
      <c r="BQ48" s="49" t="str">
        <f t="shared" si="22"/>
        <v/>
      </c>
      <c r="BR48" s="48"/>
      <c r="BS48" s="30"/>
      <c r="BT48" s="49" t="str">
        <f t="shared" si="23"/>
        <v/>
      </c>
      <c r="BU48" s="49"/>
      <c r="BV48" s="159"/>
      <c r="BW48" s="49"/>
      <c r="BX48" s="49"/>
      <c r="BY48" s="30"/>
      <c r="BZ48" s="49" t="str">
        <f t="shared" si="24"/>
        <v/>
      </c>
      <c r="CA48" s="49"/>
      <c r="CC48" s="49"/>
      <c r="CD48" s="49"/>
      <c r="CE48" s="30"/>
      <c r="CG48" s="30"/>
      <c r="CH48" s="49" t="str">
        <f t="shared" si="32"/>
        <v/>
      </c>
      <c r="CI48" s="48"/>
      <c r="CJ48" s="2"/>
      <c r="CK48" s="49" t="str">
        <f t="shared" si="33"/>
        <v/>
      </c>
      <c r="CL48" s="48"/>
      <c r="CM48" s="30"/>
      <c r="CN48" s="49" t="str">
        <f t="shared" si="34"/>
        <v/>
      </c>
      <c r="CO48" s="49"/>
      <c r="CR48" s="50"/>
      <c r="CS48" s="30"/>
      <c r="CT48" s="49" t="str">
        <f t="shared" si="35"/>
        <v/>
      </c>
      <c r="CU48" s="49"/>
      <c r="CW48" s="49"/>
      <c r="CX48" s="49"/>
      <c r="CY48" s="7"/>
      <c r="DA48" s="30"/>
      <c r="DB48" s="48"/>
      <c r="DC48" s="48"/>
      <c r="DD48" s="2"/>
      <c r="DE48" s="48"/>
      <c r="DF48" s="48"/>
      <c r="DG48" s="30"/>
      <c r="DH48" s="49"/>
      <c r="DI48" s="49"/>
      <c r="DL48" s="50"/>
      <c r="DM48" s="30"/>
      <c r="DN48" s="49"/>
      <c r="DO48" s="49"/>
      <c r="DQ48" s="49"/>
      <c r="DR48" s="49"/>
      <c r="DS48" s="7"/>
      <c r="DU48" s="30"/>
      <c r="DV48" s="48"/>
      <c r="DW48" s="48"/>
      <c r="DX48" s="2"/>
      <c r="DY48" s="48"/>
      <c r="DZ48" s="48"/>
      <c r="EA48" s="30"/>
      <c r="EC48" s="51"/>
      <c r="EF48" s="50"/>
      <c r="EG48" s="30"/>
      <c r="EH48" s="49"/>
      <c r="EI48" s="49"/>
      <c r="EK48" s="49"/>
      <c r="EL48" s="49"/>
      <c r="EM48" s="7"/>
      <c r="EO48" s="30"/>
      <c r="EP48" s="48"/>
      <c r="EQ48" s="48"/>
      <c r="ER48" s="2"/>
      <c r="ES48" s="48"/>
      <c r="ET48" s="48"/>
      <c r="EU48" s="30"/>
      <c r="EV48" s="49"/>
      <c r="EW48" s="49"/>
      <c r="EZ48" s="50"/>
      <c r="FA48" s="30"/>
      <c r="FB48" s="49"/>
      <c r="FC48" s="49"/>
      <c r="FE48" s="49"/>
      <c r="FF48" s="49"/>
      <c r="FG48" s="7"/>
      <c r="FI48" s="30"/>
      <c r="FJ48" s="48"/>
      <c r="FK48" s="48"/>
      <c r="FL48" s="2"/>
      <c r="FM48" s="48"/>
      <c r="FN48" s="48"/>
      <c r="FO48" s="30"/>
      <c r="FP48" s="49"/>
      <c r="FQ48" s="49"/>
      <c r="FT48" s="50"/>
      <c r="FU48" s="30"/>
      <c r="FV48" s="49"/>
      <c r="FW48" s="49"/>
      <c r="FY48" s="49"/>
      <c r="FZ48" s="49"/>
      <c r="GA48" s="7"/>
      <c r="GC48" s="30"/>
      <c r="GD48" s="48"/>
      <c r="GE48" s="2"/>
      <c r="GF48" s="2"/>
      <c r="GG48" s="48"/>
      <c r="GH48" s="2"/>
      <c r="GI48" s="52"/>
      <c r="GN48" s="50"/>
      <c r="GU48" s="7"/>
      <c r="GW48" s="30"/>
      <c r="GX48" s="48"/>
      <c r="GY48" s="2"/>
      <c r="GZ48" s="2"/>
      <c r="HA48" s="48"/>
      <c r="HB48" s="2"/>
      <c r="HC48" s="52"/>
      <c r="HH48" s="50"/>
      <c r="HO48" s="7"/>
      <c r="HQ48" s="30"/>
      <c r="HR48" s="48"/>
      <c r="HS48" s="2"/>
      <c r="HT48" s="2"/>
      <c r="HU48" s="48"/>
      <c r="HV48" s="2"/>
      <c r="HW48" s="52"/>
      <c r="IB48" s="50"/>
      <c r="II48" s="7"/>
      <c r="IK48" s="30"/>
      <c r="IL48" s="48"/>
      <c r="IM48" s="2"/>
      <c r="IN48" s="2"/>
      <c r="IO48" s="48"/>
      <c r="IP48" s="2"/>
      <c r="IQ48" s="52"/>
      <c r="IV48" s="50"/>
    </row>
    <row r="49" spans="1:262" s="4" customFormat="1" ht="13.5" customHeight="1" x14ac:dyDescent="0.2">
      <c r="A49" s="47" t="s">
        <v>1915</v>
      </c>
      <c r="B49" s="2" t="str">
        <f>VLOOKUP(A49,info_parties!A$1:R$206,5,FALSE)</f>
        <v>List of Drug Anti-Prohibitionists (Lista Antiproibizionisti sulla Droga, LAD)</v>
      </c>
      <c r="C49" s="7" t="s">
        <v>1891</v>
      </c>
      <c r="E49" s="30">
        <v>430150</v>
      </c>
      <c r="F49" s="48">
        <v>1.2359099016366275E-2</v>
      </c>
      <c r="G49" s="49"/>
      <c r="H49" s="2">
        <v>1</v>
      </c>
      <c r="I49" s="48">
        <v>1.2345679012345678E-2</v>
      </c>
      <c r="J49" s="49"/>
      <c r="K49" s="3">
        <v>427292</v>
      </c>
      <c r="L49" s="49">
        <v>1.234902649527026E-2</v>
      </c>
      <c r="M49" s="49">
        <v>0</v>
      </c>
      <c r="N49" s="49">
        <v>0</v>
      </c>
      <c r="O49" s="49">
        <v>0</v>
      </c>
      <c r="P49" s="49">
        <v>0</v>
      </c>
      <c r="Q49" s="30">
        <v>2858</v>
      </c>
      <c r="R49" s="49">
        <v>1.4075558860756376E-2</v>
      </c>
      <c r="S49" s="49">
        <v>0</v>
      </c>
      <c r="T49" s="4">
        <v>0</v>
      </c>
      <c r="U49" s="49">
        <v>0</v>
      </c>
      <c r="V49" s="49">
        <v>0</v>
      </c>
      <c r="Z49" s="49" t="str">
        <f t="shared" si="25"/>
        <v/>
      </c>
      <c r="AC49" s="49" t="str">
        <f t="shared" si="26"/>
        <v/>
      </c>
      <c r="AF49" s="49" t="str">
        <f t="shared" si="27"/>
        <v/>
      </c>
      <c r="AL49" s="49" t="str">
        <f t="shared" si="28"/>
        <v/>
      </c>
      <c r="AQ49" s="7"/>
      <c r="AS49" s="11"/>
      <c r="AT49" s="49" t="str">
        <f t="shared" si="29"/>
        <v/>
      </c>
      <c r="AU49" s="48"/>
      <c r="AV49" s="81"/>
      <c r="AW49" s="49" t="str">
        <f t="shared" si="30"/>
        <v/>
      </c>
      <c r="AX49" s="48"/>
      <c r="AY49" s="30"/>
      <c r="AZ49" s="49" t="str">
        <f t="shared" si="31"/>
        <v/>
      </c>
      <c r="BA49" s="49"/>
      <c r="BB49" s="49"/>
      <c r="BC49" s="49"/>
      <c r="BD49" s="49"/>
      <c r="BE49" s="30"/>
      <c r="BF49" s="49" t="str">
        <f t="shared" si="20"/>
        <v/>
      </c>
      <c r="BG49" s="49"/>
      <c r="BI49" s="49"/>
      <c r="BJ49" s="49"/>
      <c r="BK49" s="7"/>
      <c r="BM49" s="30"/>
      <c r="BN49" s="49" t="str">
        <f t="shared" si="21"/>
        <v/>
      </c>
      <c r="BO49" s="48"/>
      <c r="BP49" s="2"/>
      <c r="BQ49" s="49" t="str">
        <f t="shared" si="22"/>
        <v/>
      </c>
      <c r="BR49" s="48"/>
      <c r="BS49" s="30"/>
      <c r="BT49" s="49" t="str">
        <f t="shared" si="23"/>
        <v/>
      </c>
      <c r="BU49" s="49"/>
      <c r="BV49" s="159"/>
      <c r="BW49" s="49"/>
      <c r="BX49" s="49"/>
      <c r="BY49" s="30"/>
      <c r="BZ49" s="49" t="str">
        <f t="shared" si="24"/>
        <v/>
      </c>
      <c r="CA49" s="49"/>
      <c r="CC49" s="49"/>
      <c r="CD49" s="49"/>
      <c r="CE49" s="30"/>
      <c r="CG49" s="30"/>
      <c r="CH49" s="49" t="str">
        <f t="shared" si="32"/>
        <v/>
      </c>
      <c r="CI49" s="48"/>
      <c r="CJ49" s="2"/>
      <c r="CK49" s="49" t="str">
        <f t="shared" si="33"/>
        <v/>
      </c>
      <c r="CL49" s="48"/>
      <c r="CM49" s="30"/>
      <c r="CN49" s="49" t="str">
        <f t="shared" si="34"/>
        <v/>
      </c>
      <c r="CO49" s="49"/>
      <c r="CR49" s="50"/>
      <c r="CS49" s="30"/>
      <c r="CT49" s="49" t="str">
        <f t="shared" si="35"/>
        <v/>
      </c>
      <c r="CU49" s="49"/>
      <c r="CW49" s="49"/>
      <c r="CX49" s="49"/>
      <c r="CY49" s="7"/>
      <c r="DA49" s="30"/>
      <c r="DB49" s="48"/>
      <c r="DC49" s="48"/>
      <c r="DD49" s="2"/>
      <c r="DE49" s="48"/>
      <c r="DF49" s="48"/>
      <c r="DG49" s="30"/>
      <c r="DH49" s="49"/>
      <c r="DI49" s="49"/>
      <c r="DL49" s="50"/>
      <c r="DM49" s="30"/>
      <c r="DN49" s="49"/>
      <c r="DO49" s="49"/>
      <c r="DQ49" s="49"/>
      <c r="DR49" s="49"/>
      <c r="DS49" s="7"/>
      <c r="DU49" s="30"/>
      <c r="DV49" s="48"/>
      <c r="DW49" s="48"/>
      <c r="DX49" s="2"/>
      <c r="DY49" s="48"/>
      <c r="DZ49" s="48"/>
      <c r="EA49" s="30"/>
      <c r="EC49" s="51"/>
      <c r="EF49" s="50"/>
      <c r="EG49" s="30"/>
      <c r="EH49" s="49"/>
      <c r="EI49" s="49"/>
      <c r="EK49" s="49"/>
      <c r="EL49" s="49"/>
      <c r="EM49" s="7"/>
      <c r="EO49" s="30"/>
      <c r="EP49" s="48"/>
      <c r="EQ49" s="48"/>
      <c r="ER49" s="2"/>
      <c r="ES49" s="48"/>
      <c r="ET49" s="48"/>
      <c r="EU49" s="30"/>
      <c r="EV49" s="49"/>
      <c r="EW49" s="49"/>
      <c r="EZ49" s="50"/>
      <c r="FA49" s="30"/>
      <c r="FB49" s="49"/>
      <c r="FC49" s="49"/>
      <c r="FE49" s="49"/>
      <c r="FF49" s="49"/>
      <c r="FG49" s="7"/>
      <c r="FI49" s="30"/>
      <c r="FJ49" s="48"/>
      <c r="FK49" s="48"/>
      <c r="FL49" s="2"/>
      <c r="FM49" s="48"/>
      <c r="FN49" s="48"/>
      <c r="FO49" s="30"/>
      <c r="FP49" s="49"/>
      <c r="FQ49" s="49"/>
      <c r="FT49" s="50"/>
      <c r="FU49" s="30"/>
      <c r="FV49" s="49"/>
      <c r="FW49" s="49"/>
      <c r="FY49" s="49"/>
      <c r="FZ49" s="49"/>
      <c r="GA49" s="7"/>
      <c r="GC49" s="2"/>
      <c r="GD49" s="48"/>
      <c r="GE49" s="30"/>
      <c r="GF49" s="30"/>
      <c r="GG49" s="48"/>
      <c r="GH49" s="30"/>
      <c r="GI49" s="52"/>
      <c r="GN49" s="50"/>
      <c r="GU49" s="7"/>
      <c r="GW49" s="2"/>
      <c r="GX49" s="48"/>
      <c r="GY49" s="30"/>
      <c r="GZ49" s="30"/>
      <c r="HA49" s="48"/>
      <c r="HB49" s="30"/>
      <c r="HC49" s="52"/>
      <c r="HH49" s="50"/>
      <c r="HO49" s="7"/>
      <c r="HQ49" s="2"/>
      <c r="HR49" s="48"/>
      <c r="HS49" s="30"/>
      <c r="HT49" s="30"/>
      <c r="HU49" s="48"/>
      <c r="HV49" s="30"/>
      <c r="HW49" s="52"/>
      <c r="IB49" s="50"/>
      <c r="II49" s="7"/>
      <c r="IK49" s="2"/>
      <c r="IL49" s="48"/>
      <c r="IM49" s="30"/>
      <c r="IN49" s="30"/>
      <c r="IO49" s="48"/>
      <c r="IP49" s="30"/>
      <c r="IQ49" s="52"/>
      <c r="IV49" s="50"/>
    </row>
    <row r="50" spans="1:262" s="4" customFormat="1" ht="13.5" customHeight="1" x14ac:dyDescent="0.2">
      <c r="A50" s="47" t="s">
        <v>1916</v>
      </c>
      <c r="B50" s="2" t="str">
        <f>VLOOKUP(A50,info_parties!A$1:R$206,5,FALSE)</f>
        <v>Federalism (Federalismo, F)</v>
      </c>
      <c r="C50" s="7" t="s">
        <v>1787</v>
      </c>
      <c r="E50" s="30">
        <v>207739</v>
      </c>
      <c r="F50" s="48">
        <v>5.9687710579121546E-3</v>
      </c>
      <c r="G50" s="49"/>
      <c r="H50" s="2">
        <v>1</v>
      </c>
      <c r="I50" s="48">
        <v>1.2345679012345678E-2</v>
      </c>
      <c r="J50" s="49"/>
      <c r="K50" s="3">
        <v>205528</v>
      </c>
      <c r="L50" s="49">
        <v>5.9398975817939632E-3</v>
      </c>
      <c r="M50" s="49">
        <v>0</v>
      </c>
      <c r="N50" s="49">
        <v>0</v>
      </c>
      <c r="O50" s="49">
        <v>0</v>
      </c>
      <c r="P50" s="49">
        <v>0</v>
      </c>
      <c r="Q50" s="30">
        <v>2211</v>
      </c>
      <c r="R50" s="49">
        <v>1.0889104493048408E-2</v>
      </c>
      <c r="S50" s="49">
        <v>0</v>
      </c>
      <c r="T50" s="4">
        <v>0</v>
      </c>
      <c r="U50" s="49">
        <v>0</v>
      </c>
      <c r="V50" s="49">
        <v>0</v>
      </c>
      <c r="Z50" s="49" t="str">
        <f t="shared" si="25"/>
        <v/>
      </c>
      <c r="AC50" s="49" t="str">
        <f t="shared" si="26"/>
        <v/>
      </c>
      <c r="AF50" s="49" t="str">
        <f t="shared" si="27"/>
        <v/>
      </c>
      <c r="AL50" s="49" t="str">
        <f t="shared" si="28"/>
        <v/>
      </c>
      <c r="AQ50" s="7"/>
      <c r="AS50" s="11"/>
      <c r="AT50" s="49" t="str">
        <f t="shared" si="29"/>
        <v/>
      </c>
      <c r="AU50" s="48"/>
      <c r="AV50" s="81"/>
      <c r="AW50" s="49" t="str">
        <f t="shared" si="30"/>
        <v/>
      </c>
      <c r="AX50" s="48"/>
      <c r="AY50" s="30"/>
      <c r="AZ50" s="49" t="str">
        <f t="shared" si="31"/>
        <v/>
      </c>
      <c r="BA50" s="49"/>
      <c r="BB50" s="49"/>
      <c r="BC50" s="49"/>
      <c r="BD50" s="49"/>
      <c r="BE50" s="30"/>
      <c r="BF50" s="49" t="str">
        <f t="shared" si="20"/>
        <v/>
      </c>
      <c r="BG50" s="49"/>
      <c r="BI50" s="49"/>
      <c r="BJ50" s="49"/>
      <c r="BK50" s="7"/>
      <c r="BM50" s="30"/>
      <c r="BN50" s="49" t="str">
        <f t="shared" si="21"/>
        <v/>
      </c>
      <c r="BO50" s="48"/>
      <c r="BP50" s="2"/>
      <c r="BQ50" s="49" t="str">
        <f t="shared" si="22"/>
        <v/>
      </c>
      <c r="BR50" s="48"/>
      <c r="BS50" s="30"/>
      <c r="BT50" s="49" t="str">
        <f t="shared" si="23"/>
        <v/>
      </c>
      <c r="BU50" s="49"/>
      <c r="BV50" s="159"/>
      <c r="BW50" s="49"/>
      <c r="BX50" s="49"/>
      <c r="BY50" s="30"/>
      <c r="BZ50" s="49" t="str">
        <f t="shared" si="24"/>
        <v/>
      </c>
      <c r="CA50" s="49"/>
      <c r="CC50" s="49"/>
      <c r="CD50" s="49"/>
      <c r="CE50" s="30"/>
      <c r="CG50" s="30"/>
      <c r="CH50" s="49" t="str">
        <f t="shared" si="32"/>
        <v/>
      </c>
      <c r="CI50" s="48"/>
      <c r="CJ50" s="2"/>
      <c r="CK50" s="49" t="str">
        <f t="shared" si="33"/>
        <v/>
      </c>
      <c r="CL50" s="48"/>
      <c r="CM50" s="30"/>
      <c r="CN50" s="49" t="str">
        <f t="shared" si="34"/>
        <v/>
      </c>
      <c r="CO50" s="49"/>
      <c r="CR50" s="50"/>
      <c r="CS50" s="30"/>
      <c r="CT50" s="49" t="str">
        <f t="shared" si="35"/>
        <v/>
      </c>
      <c r="CU50" s="49"/>
      <c r="CW50" s="49"/>
      <c r="CX50" s="49"/>
      <c r="CY50" s="7"/>
      <c r="DA50" s="30"/>
      <c r="DB50" s="48"/>
      <c r="DC50" s="48"/>
      <c r="DD50" s="2"/>
      <c r="DE50" s="48"/>
      <c r="DF50" s="48"/>
      <c r="DG50" s="30"/>
      <c r="DH50" s="49"/>
      <c r="DI50" s="49"/>
      <c r="DL50" s="50"/>
      <c r="DM50" s="30"/>
      <c r="DN50" s="49"/>
      <c r="DO50" s="49"/>
      <c r="DQ50" s="49"/>
      <c r="DR50" s="49"/>
      <c r="DS50" s="7"/>
      <c r="DU50" s="30"/>
      <c r="DV50" s="48"/>
      <c r="DW50" s="48"/>
      <c r="DX50" s="2"/>
      <c r="DY50" s="48"/>
      <c r="DZ50" s="48"/>
      <c r="EA50" s="30"/>
      <c r="EC50" s="51"/>
      <c r="EF50" s="50"/>
      <c r="EG50" s="30"/>
      <c r="EH50" s="49"/>
      <c r="EI50" s="49"/>
      <c r="EK50" s="49"/>
      <c r="EL50" s="49"/>
      <c r="EM50" s="7"/>
      <c r="EO50" s="30"/>
      <c r="EP50" s="48"/>
      <c r="EQ50" s="48"/>
      <c r="ER50" s="2"/>
      <c r="ES50" s="48"/>
      <c r="ET50" s="48"/>
      <c r="EU50" s="30"/>
      <c r="EV50" s="49"/>
      <c r="EW50" s="49"/>
      <c r="EZ50" s="50"/>
      <c r="FA50" s="30"/>
      <c r="FB50" s="49"/>
      <c r="FC50" s="49"/>
      <c r="FE50" s="49"/>
      <c r="FF50" s="49"/>
      <c r="FG50" s="7"/>
      <c r="FI50" s="30"/>
      <c r="FJ50" s="48"/>
      <c r="FK50" s="48"/>
      <c r="FL50" s="2"/>
      <c r="FM50" s="48"/>
      <c r="FN50" s="48"/>
      <c r="FO50" s="30"/>
      <c r="FP50" s="49"/>
      <c r="FQ50" s="49"/>
      <c r="FT50" s="50"/>
      <c r="FU50" s="30"/>
      <c r="FV50" s="49"/>
      <c r="FW50" s="49"/>
      <c r="FY50" s="49"/>
      <c r="FZ50" s="49"/>
      <c r="GA50" s="7"/>
      <c r="GC50" s="2"/>
      <c r="GD50" s="48"/>
      <c r="GE50" s="2"/>
      <c r="GF50" s="2"/>
      <c r="GG50" s="48"/>
      <c r="GH50" s="2"/>
      <c r="GI50" s="52"/>
      <c r="GN50" s="50"/>
      <c r="GU50" s="7"/>
      <c r="GW50" s="2"/>
      <c r="GX50" s="48"/>
      <c r="GY50" s="2"/>
      <c r="GZ50" s="2"/>
      <c r="HA50" s="48"/>
      <c r="HB50" s="2"/>
      <c r="HC50" s="52"/>
      <c r="HH50" s="50"/>
      <c r="HO50" s="7"/>
      <c r="HQ50" s="2"/>
      <c r="HR50" s="48"/>
      <c r="HS50" s="2"/>
      <c r="HT50" s="2"/>
      <c r="HU50" s="48"/>
      <c r="HV50" s="2"/>
      <c r="HW50" s="52"/>
      <c r="IB50" s="50"/>
      <c r="II50" s="7"/>
      <c r="IK50" s="2"/>
      <c r="IL50" s="48"/>
      <c r="IM50" s="2"/>
      <c r="IN50" s="2"/>
      <c r="IO50" s="48"/>
      <c r="IP50" s="2"/>
      <c r="IQ50" s="52"/>
      <c r="IV50" s="50"/>
    </row>
    <row r="51" spans="1:262" s="4" customFormat="1" ht="13.5" customHeight="1" x14ac:dyDescent="0.2">
      <c r="A51" s="47" t="s">
        <v>1632</v>
      </c>
      <c r="B51" s="2" t="str">
        <f>VLOOKUP(A51,info_parties!A$1:R$206,5,FALSE)</f>
        <v>South Tyrolean People's Party (Südtiroler Volkspartei, SVP-PPST)</v>
      </c>
      <c r="C51" s="7" t="s">
        <v>1710</v>
      </c>
      <c r="E51" s="30">
        <v>172383</v>
      </c>
      <c r="F51" s="48">
        <v>4.9529200644851043E-3</v>
      </c>
      <c r="G51" s="49"/>
      <c r="H51" s="2">
        <v>1</v>
      </c>
      <c r="I51" s="48">
        <v>1.2345679012345678E-2</v>
      </c>
      <c r="J51" s="49"/>
      <c r="K51" s="3">
        <v>171075</v>
      </c>
      <c r="L51" s="49">
        <v>4.9441826846240034E-3</v>
      </c>
      <c r="M51" s="49">
        <v>0</v>
      </c>
      <c r="N51" s="49">
        <v>0</v>
      </c>
      <c r="O51" s="49">
        <v>0</v>
      </c>
      <c r="P51" s="49">
        <v>0</v>
      </c>
      <c r="Q51" s="30">
        <v>1308</v>
      </c>
      <c r="R51" s="49">
        <v>6.441858288967579E-3</v>
      </c>
      <c r="S51" s="49">
        <v>0</v>
      </c>
      <c r="T51" s="4">
        <v>0</v>
      </c>
      <c r="U51" s="49">
        <v>0</v>
      </c>
      <c r="V51" s="49">
        <v>0</v>
      </c>
      <c r="W51" s="7" t="s">
        <v>1710</v>
      </c>
      <c r="Y51" s="30">
        <v>202668</v>
      </c>
      <c r="Z51" s="49">
        <f t="shared" si="25"/>
        <v>6.1508252345049922E-3</v>
      </c>
      <c r="AA51" s="48"/>
      <c r="AB51" s="2">
        <v>1</v>
      </c>
      <c r="AC51" s="49">
        <f t="shared" si="26"/>
        <v>1.1494252873563218E-2</v>
      </c>
      <c r="AD51" s="48"/>
      <c r="AE51" s="30">
        <v>201844</v>
      </c>
      <c r="AF51" s="49">
        <f t="shared" si="27"/>
        <v>6.1500248476311567E-3</v>
      </c>
      <c r="AG51" s="49">
        <v>0</v>
      </c>
      <c r="AH51" s="49">
        <v>0</v>
      </c>
      <c r="AI51" s="49">
        <v>0</v>
      </c>
      <c r="AJ51" s="49">
        <v>0</v>
      </c>
      <c r="AK51" s="30">
        <v>824.00000000000011</v>
      </c>
      <c r="AL51" s="49">
        <f t="shared" si="28"/>
        <v>6.3533675160954558E-3</v>
      </c>
      <c r="AM51" s="49">
        <v>0</v>
      </c>
      <c r="AN51" s="4">
        <v>0</v>
      </c>
      <c r="AO51" s="49">
        <v>0</v>
      </c>
      <c r="AP51" s="49">
        <v>0</v>
      </c>
      <c r="AQ51" s="7" t="s">
        <v>1710</v>
      </c>
      <c r="AS51" s="30">
        <v>155751</v>
      </c>
      <c r="AT51" s="49">
        <f t="shared" si="29"/>
        <v>5.0064504847546929E-3</v>
      </c>
      <c r="AU51" s="48"/>
      <c r="AV51" s="2">
        <v>1</v>
      </c>
      <c r="AW51" s="49">
        <f t="shared" si="30"/>
        <v>1.1494252873563218E-2</v>
      </c>
      <c r="AX51" s="48"/>
      <c r="AY51" s="30">
        <v>155171</v>
      </c>
      <c r="AZ51" s="49">
        <f t="shared" si="31"/>
        <v>5.020416238581636E-3</v>
      </c>
      <c r="BA51" s="49">
        <v>0</v>
      </c>
      <c r="BB51" s="4">
        <v>0</v>
      </c>
      <c r="BC51" s="4">
        <v>0</v>
      </c>
      <c r="BD51" s="50">
        <v>0</v>
      </c>
      <c r="BE51" s="30">
        <v>834</v>
      </c>
      <c r="BF51" s="49">
        <f t="shared" si="20"/>
        <v>5.4004701128659398E-3</v>
      </c>
      <c r="BG51" s="49">
        <v>0</v>
      </c>
      <c r="BH51" s="4">
        <v>0</v>
      </c>
      <c r="BI51" s="49">
        <v>0</v>
      </c>
      <c r="BJ51" s="49">
        <v>0</v>
      </c>
      <c r="BK51" s="7" t="s">
        <v>1710</v>
      </c>
      <c r="BM51" s="30">
        <v>146357</v>
      </c>
      <c r="BN51" s="49">
        <f t="shared" si="21"/>
        <v>4.501042340496501E-3</v>
      </c>
      <c r="BO51" s="48"/>
      <c r="BP51" s="2">
        <v>1</v>
      </c>
      <c r="BQ51" s="49">
        <f t="shared" si="22"/>
        <v>1.282051282051282E-2</v>
      </c>
      <c r="BR51" s="48"/>
      <c r="BS51" s="30">
        <v>145740</v>
      </c>
      <c r="BT51" s="49">
        <f t="shared" si="23"/>
        <v>4.4966804816020693E-3</v>
      </c>
      <c r="BU51" s="49">
        <v>0</v>
      </c>
      <c r="BV51" s="4">
        <v>0</v>
      </c>
      <c r="BW51" s="4">
        <v>0</v>
      </c>
      <c r="BX51" s="50">
        <v>0</v>
      </c>
      <c r="BY51" s="30">
        <v>617</v>
      </c>
      <c r="BZ51" s="49">
        <f t="shared" si="24"/>
        <v>5.8388772700173177E-3</v>
      </c>
      <c r="CA51" s="49">
        <v>0</v>
      </c>
      <c r="CB51" s="4">
        <v>0</v>
      </c>
      <c r="CC51" s="49">
        <v>0</v>
      </c>
      <c r="CD51" s="49">
        <v>0</v>
      </c>
      <c r="CE51" s="30" t="s">
        <v>1710</v>
      </c>
      <c r="CG51" s="30">
        <v>143509</v>
      </c>
      <c r="CH51" s="49">
        <f t="shared" si="32"/>
        <v>4.6861856645019047E-3</v>
      </c>
      <c r="CI51" s="48"/>
      <c r="CJ51" s="2">
        <v>1</v>
      </c>
      <c r="CK51" s="49">
        <f t="shared" si="33"/>
        <v>1.3888888888888888E-2</v>
      </c>
      <c r="CL51" s="48">
        <f>CK51-BQ51</f>
        <v>1.068376068376068E-3</v>
      </c>
      <c r="CM51" s="30">
        <v>142996</v>
      </c>
      <c r="CN51" s="49">
        <f t="shared" si="34"/>
        <v>4.6821862452904239E-3</v>
      </c>
      <c r="CO51" s="49">
        <v>0</v>
      </c>
      <c r="CP51" s="4">
        <v>0</v>
      </c>
      <c r="CQ51" s="4">
        <v>0</v>
      </c>
      <c r="CR51" s="50">
        <v>0</v>
      </c>
      <c r="CS51" s="30">
        <v>513</v>
      </c>
      <c r="CT51" s="49">
        <f t="shared" si="35"/>
        <v>6.1506366448456943E-3</v>
      </c>
      <c r="CU51" s="49">
        <v>0</v>
      </c>
      <c r="CV51" s="4">
        <v>0</v>
      </c>
      <c r="CW51" s="49">
        <v>0</v>
      </c>
      <c r="CX51" s="49">
        <v>0</v>
      </c>
      <c r="CY51" s="7" t="s">
        <v>2447</v>
      </c>
      <c r="DA51" s="30">
        <v>138037</v>
      </c>
      <c r="DB51" s="48">
        <v>5.0000000000000001E-3</v>
      </c>
      <c r="DC51" s="48">
        <v>0</v>
      </c>
      <c r="DD51" s="2">
        <v>1</v>
      </c>
      <c r="DE51" s="48">
        <v>1.4E-2</v>
      </c>
      <c r="DF51" s="48">
        <v>0</v>
      </c>
      <c r="DG51" s="30">
        <v>137448</v>
      </c>
      <c r="DH51" s="49">
        <f>DG51/DG$7</f>
        <v>5.0215282203214867E-3</v>
      </c>
      <c r="DI51" s="49">
        <v>0</v>
      </c>
      <c r="DJ51" s="4">
        <v>0</v>
      </c>
      <c r="DK51" s="4">
        <v>0</v>
      </c>
      <c r="DL51" s="50">
        <v>0</v>
      </c>
      <c r="DM51" s="30">
        <f>DA51-DG51</f>
        <v>589</v>
      </c>
      <c r="DN51" s="49">
        <f>DM51/DM$7</f>
        <v>7.6335877862595417E-3</v>
      </c>
      <c r="DO51" s="49">
        <v>0</v>
      </c>
      <c r="DP51" s="4">
        <v>0</v>
      </c>
      <c r="DQ51" s="4">
        <v>0</v>
      </c>
      <c r="DR51" s="50">
        <v>0</v>
      </c>
      <c r="DS51" s="7"/>
      <c r="DU51" s="30">
        <v>142185</v>
      </c>
      <c r="DV51" s="48">
        <v>5.0000000000000001E-3</v>
      </c>
      <c r="DW51" s="48">
        <v>0</v>
      </c>
      <c r="DX51" s="2">
        <v>1</v>
      </c>
      <c r="DY51" s="48">
        <v>1.2999999999999999E-2</v>
      </c>
      <c r="DZ51" s="48">
        <v>0</v>
      </c>
      <c r="EA51" s="30">
        <v>141353</v>
      </c>
      <c r="EB51" s="289">
        <v>5.3E-3</v>
      </c>
      <c r="EC51" s="51"/>
      <c r="EF51" s="50"/>
      <c r="EG51" s="30">
        <v>832</v>
      </c>
      <c r="EH51" s="49">
        <v>6.8999999999999999E-3</v>
      </c>
      <c r="EI51" s="49"/>
      <c r="EK51" s="49"/>
      <c r="EL51" s="49"/>
      <c r="EM51" s="7"/>
      <c r="EO51" s="30"/>
      <c r="EP51" s="48"/>
      <c r="EQ51" s="48"/>
      <c r="ER51" s="2"/>
      <c r="ES51" s="48"/>
      <c r="ET51" s="48"/>
      <c r="EU51" s="30"/>
      <c r="EV51" s="49"/>
      <c r="EW51" s="49"/>
      <c r="EZ51" s="50"/>
      <c r="FA51" s="30"/>
      <c r="FB51" s="49"/>
      <c r="FC51" s="49"/>
      <c r="FE51" s="49"/>
      <c r="FF51" s="49"/>
      <c r="FG51" s="7"/>
      <c r="FI51" s="30"/>
      <c r="FJ51" s="48"/>
      <c r="FK51" s="48"/>
      <c r="FL51" s="2"/>
      <c r="FM51" s="48"/>
      <c r="FN51" s="48"/>
      <c r="FO51" s="30"/>
      <c r="FP51" s="49"/>
      <c r="FQ51" s="49"/>
      <c r="FT51" s="50"/>
      <c r="FU51" s="30"/>
      <c r="FV51" s="49"/>
      <c r="FW51" s="49"/>
      <c r="FY51" s="49"/>
      <c r="FZ51" s="49"/>
      <c r="GA51" s="20"/>
      <c r="GB51" s="54"/>
      <c r="GC51" s="54"/>
      <c r="GD51" s="55"/>
      <c r="GE51" s="2"/>
      <c r="GF51" s="56"/>
      <c r="GG51" s="55"/>
      <c r="GH51" s="2"/>
      <c r="GI51" s="57"/>
      <c r="GJ51" s="2"/>
      <c r="GK51" s="2"/>
      <c r="GL51" s="2"/>
      <c r="GM51" s="2"/>
      <c r="GN51" s="58"/>
      <c r="GO51" s="2"/>
      <c r="GP51" s="2"/>
      <c r="GQ51" s="2"/>
      <c r="GR51" s="2"/>
      <c r="GS51" s="2"/>
      <c r="GT51" s="2"/>
      <c r="GU51" s="20"/>
      <c r="GV51" s="54"/>
      <c r="GW51" s="54"/>
      <c r="GX51" s="55"/>
      <c r="GY51" s="2"/>
      <c r="GZ51" s="56"/>
      <c r="HA51" s="55"/>
      <c r="HB51" s="2"/>
      <c r="HC51" s="57"/>
      <c r="HD51" s="2"/>
      <c r="HE51" s="2"/>
      <c r="HF51" s="2"/>
      <c r="HG51" s="2"/>
      <c r="HH51" s="58"/>
      <c r="HI51" s="2"/>
      <c r="HJ51" s="2"/>
      <c r="HK51" s="2"/>
      <c r="HL51" s="2"/>
      <c r="HM51" s="2"/>
      <c r="HN51" s="2"/>
      <c r="HO51" s="20"/>
      <c r="HP51" s="54"/>
      <c r="HQ51" s="54"/>
      <c r="HR51" s="55"/>
      <c r="HS51" s="2"/>
      <c r="HT51" s="56"/>
      <c r="HU51" s="55"/>
      <c r="HV51" s="2"/>
      <c r="HW51" s="57"/>
      <c r="HX51" s="2"/>
      <c r="HY51" s="2"/>
      <c r="HZ51" s="2"/>
      <c r="IA51" s="2"/>
      <c r="IB51" s="58"/>
      <c r="IC51" s="2"/>
      <c r="ID51" s="2"/>
      <c r="IE51" s="2"/>
      <c r="IF51" s="2"/>
      <c r="IG51" s="2"/>
      <c r="IH51" s="2"/>
      <c r="II51" s="20"/>
      <c r="IJ51" s="54"/>
      <c r="IK51" s="54"/>
      <c r="IL51" s="55"/>
      <c r="IM51" s="2"/>
      <c r="IN51" s="56"/>
      <c r="IO51" s="55"/>
      <c r="IP51" s="2"/>
      <c r="IQ51" s="57"/>
      <c r="IR51" s="2"/>
      <c r="IS51" s="2"/>
      <c r="IT51" s="2"/>
      <c r="IU51" s="2"/>
      <c r="IV51" s="58"/>
      <c r="IW51" s="2"/>
      <c r="IX51" s="2"/>
      <c r="IY51" s="2"/>
      <c r="IZ51" s="2"/>
      <c r="JA51" s="2"/>
      <c r="JB51" s="2"/>
    </row>
    <row r="52" spans="1:262" s="4" customFormat="1" ht="13.5" customHeight="1" x14ac:dyDescent="0.2">
      <c r="A52" s="47" t="s">
        <v>1917</v>
      </c>
      <c r="B52" s="2" t="str">
        <f>VLOOKUP(A52,info_parties!A$1:R$206,5,FALSE)</f>
        <v>Party of Pensioners (Partito dei Pensionati, PdP)</v>
      </c>
      <c r="C52" s="7" t="s">
        <v>1266</v>
      </c>
      <c r="E52" s="30">
        <v>162293</v>
      </c>
      <c r="F52" s="48">
        <v>4.6630134991587392E-3</v>
      </c>
      <c r="G52" s="49"/>
      <c r="H52" s="2">
        <v>0</v>
      </c>
      <c r="I52" s="48">
        <v>0</v>
      </c>
      <c r="J52" s="49"/>
      <c r="K52" s="3">
        <v>162049</v>
      </c>
      <c r="L52" s="49">
        <v>4.6833252074273577E-3</v>
      </c>
      <c r="M52" s="49">
        <v>0</v>
      </c>
      <c r="N52" s="49">
        <v>0</v>
      </c>
      <c r="O52" s="49">
        <v>0</v>
      </c>
      <c r="P52" s="49">
        <v>0</v>
      </c>
      <c r="Q52" s="30">
        <v>244</v>
      </c>
      <c r="R52" s="49">
        <v>1.2016922190428818E-3</v>
      </c>
      <c r="S52" s="49">
        <v>0</v>
      </c>
      <c r="T52" s="4">
        <v>0</v>
      </c>
      <c r="U52" s="49">
        <v>0</v>
      </c>
      <c r="V52" s="49">
        <v>0</v>
      </c>
      <c r="Z52" s="49" t="str">
        <f t="shared" si="25"/>
        <v/>
      </c>
      <c r="AC52" s="49" t="str">
        <f t="shared" si="26"/>
        <v/>
      </c>
      <c r="AF52" s="49" t="str">
        <f t="shared" si="27"/>
        <v/>
      </c>
      <c r="AL52" s="49" t="str">
        <f t="shared" si="28"/>
        <v/>
      </c>
      <c r="AQ52" s="7" t="s">
        <v>1691</v>
      </c>
      <c r="AS52" s="30">
        <v>232169</v>
      </c>
      <c r="AT52" s="49">
        <f t="shared" si="29"/>
        <v>7.4628259375221495E-3</v>
      </c>
      <c r="AU52" s="48"/>
      <c r="AV52" s="2">
        <v>1</v>
      </c>
      <c r="AW52" s="49">
        <f t="shared" si="30"/>
        <v>1.1494252873563218E-2</v>
      </c>
      <c r="AX52" s="48"/>
      <c r="AY52" s="30">
        <v>230729</v>
      </c>
      <c r="AZ52" s="49">
        <f t="shared" si="31"/>
        <v>7.4650264438052352E-3</v>
      </c>
      <c r="BA52" s="49">
        <v>0</v>
      </c>
      <c r="BB52" s="4">
        <v>0</v>
      </c>
      <c r="BC52" s="4">
        <v>0</v>
      </c>
      <c r="BD52" s="50">
        <v>0</v>
      </c>
      <c r="BE52" s="30">
        <v>3145</v>
      </c>
      <c r="BF52" s="49">
        <f t="shared" si="20"/>
        <v>2.0365082140243861E-2</v>
      </c>
      <c r="BG52" s="49">
        <v>0</v>
      </c>
      <c r="BH52" s="4">
        <v>0</v>
      </c>
      <c r="BI52" s="49">
        <v>0</v>
      </c>
      <c r="BJ52" s="49">
        <v>0</v>
      </c>
      <c r="BK52" s="7" t="s">
        <v>1691</v>
      </c>
      <c r="BM52" s="30">
        <v>374343</v>
      </c>
      <c r="BN52" s="49">
        <f t="shared" si="21"/>
        <v>1.1512491325105611E-2</v>
      </c>
      <c r="BO52" s="48"/>
      <c r="BP52" s="2">
        <v>1</v>
      </c>
      <c r="BQ52" s="49">
        <f t="shared" si="22"/>
        <v>1.282051282051282E-2</v>
      </c>
      <c r="BR52" s="48"/>
      <c r="BS52" s="30">
        <v>372304</v>
      </c>
      <c r="BT52" s="49">
        <f t="shared" si="23"/>
        <v>1.1487114930852044E-2</v>
      </c>
      <c r="BU52" s="49">
        <v>0</v>
      </c>
      <c r="BV52" s="4">
        <v>0</v>
      </c>
      <c r="BW52" s="4">
        <v>0</v>
      </c>
      <c r="BX52" s="50">
        <v>0</v>
      </c>
      <c r="BY52" s="30">
        <v>2039.0000000000002</v>
      </c>
      <c r="BZ52" s="49">
        <f t="shared" si="24"/>
        <v>1.9295738660559662E-2</v>
      </c>
      <c r="CA52" s="49">
        <v>0</v>
      </c>
      <c r="CB52" s="4">
        <v>0</v>
      </c>
      <c r="CC52" s="49">
        <v>0</v>
      </c>
      <c r="CD52" s="49">
        <v>0</v>
      </c>
      <c r="CE52" s="30"/>
      <c r="CG52" s="30"/>
      <c r="CH52" s="49" t="str">
        <f t="shared" si="32"/>
        <v/>
      </c>
      <c r="CI52" s="48"/>
      <c r="CJ52" s="2"/>
      <c r="CK52" s="49" t="str">
        <f t="shared" si="33"/>
        <v/>
      </c>
      <c r="CL52" s="48"/>
      <c r="CM52" s="30"/>
      <c r="CN52" s="49" t="str">
        <f t="shared" si="34"/>
        <v/>
      </c>
      <c r="CO52" s="49"/>
      <c r="CR52" s="50"/>
      <c r="CS52" s="30"/>
      <c r="CT52" s="49" t="str">
        <f t="shared" si="35"/>
        <v/>
      </c>
      <c r="CU52" s="49"/>
      <c r="CW52" s="49"/>
      <c r="CX52" s="49"/>
      <c r="CY52" s="7"/>
      <c r="DA52" s="30"/>
      <c r="DB52" s="48"/>
      <c r="DC52" s="48"/>
      <c r="DD52" s="2"/>
      <c r="DE52" s="48"/>
      <c r="DF52" s="48"/>
      <c r="DG52" s="30"/>
      <c r="DH52" s="49"/>
      <c r="DI52" s="49"/>
      <c r="DL52" s="50"/>
      <c r="DM52" s="30"/>
      <c r="DN52" s="49"/>
      <c r="DO52" s="49"/>
      <c r="DQ52" s="49"/>
      <c r="DR52" s="49"/>
      <c r="DS52" s="7"/>
      <c r="DU52" s="30"/>
      <c r="DV52" s="48"/>
      <c r="DW52" s="48"/>
      <c r="DX52" s="2"/>
      <c r="DY52" s="48"/>
      <c r="DZ52" s="48"/>
      <c r="EA52" s="30"/>
      <c r="EC52" s="51"/>
      <c r="EF52" s="50"/>
      <c r="EG52" s="30"/>
      <c r="EH52" s="49"/>
      <c r="EI52" s="49"/>
      <c r="EK52" s="49"/>
      <c r="EL52" s="49"/>
      <c r="EM52" s="7"/>
      <c r="EO52" s="30"/>
      <c r="EP52" s="48"/>
      <c r="EQ52" s="48"/>
      <c r="ER52" s="2"/>
      <c r="ES52" s="48"/>
      <c r="ET52" s="48"/>
      <c r="EU52" s="30"/>
      <c r="EV52" s="49"/>
      <c r="EW52" s="49"/>
      <c r="EZ52" s="50"/>
      <c r="FA52" s="30"/>
      <c r="FB52" s="49"/>
      <c r="FC52" s="49"/>
      <c r="FE52" s="49"/>
      <c r="FF52" s="49"/>
      <c r="FG52" s="7"/>
      <c r="FI52" s="30"/>
      <c r="FJ52" s="48"/>
      <c r="FK52" s="48"/>
      <c r="FL52" s="2"/>
      <c r="FM52" s="48"/>
      <c r="FN52" s="48"/>
      <c r="FO52" s="30"/>
      <c r="FP52" s="49"/>
      <c r="FQ52" s="49"/>
      <c r="FT52" s="50"/>
      <c r="FU52" s="30"/>
      <c r="FV52" s="49"/>
      <c r="FW52" s="49"/>
      <c r="FY52" s="49"/>
      <c r="FZ52" s="49"/>
      <c r="GA52" s="7"/>
      <c r="GC52" s="2"/>
      <c r="GD52" s="48"/>
      <c r="GE52" s="2"/>
      <c r="GF52" s="2"/>
      <c r="GG52" s="48"/>
      <c r="GH52" s="2"/>
      <c r="GI52" s="52"/>
      <c r="GN52" s="50"/>
      <c r="GU52" s="7"/>
      <c r="GW52" s="2"/>
      <c r="GX52" s="48"/>
      <c r="GY52" s="2"/>
      <c r="GZ52" s="2"/>
      <c r="HA52" s="48"/>
      <c r="HB52" s="2"/>
      <c r="HC52" s="52"/>
      <c r="HH52" s="50"/>
      <c r="HO52" s="7"/>
      <c r="HQ52" s="2"/>
      <c r="HR52" s="48"/>
      <c r="HS52" s="2"/>
      <c r="HT52" s="2"/>
      <c r="HU52" s="48"/>
      <c r="HV52" s="2"/>
      <c r="HW52" s="52"/>
      <c r="IB52" s="50"/>
      <c r="II52" s="7"/>
      <c r="IK52" s="2"/>
      <c r="IL52" s="48"/>
      <c r="IM52" s="2"/>
      <c r="IN52" s="2"/>
      <c r="IO52" s="48"/>
      <c r="IP52" s="2"/>
      <c r="IQ52" s="52"/>
      <c r="IV52" s="50"/>
    </row>
    <row r="53" spans="1:262" s="4" customFormat="1" ht="13.5" customHeight="1" x14ac:dyDescent="0.2">
      <c r="A53" s="47" t="s">
        <v>1372</v>
      </c>
      <c r="B53" s="2" t="str">
        <f>VLOOKUP(A53,info_parties!A$1:R$206,5,FALSE)</f>
        <v>Popular Party of Italy (Partito Popolare Italiano, PPI)</v>
      </c>
      <c r="C53" s="7" t="s">
        <v>549</v>
      </c>
      <c r="E53" s="30"/>
      <c r="F53" s="48"/>
      <c r="G53" s="49"/>
      <c r="H53" s="2"/>
      <c r="I53" s="48"/>
      <c r="J53" s="49"/>
      <c r="K53" s="3"/>
      <c r="L53" s="49"/>
      <c r="M53" s="49"/>
      <c r="N53" s="49"/>
      <c r="O53" s="49"/>
      <c r="P53" s="49"/>
      <c r="Q53" s="30"/>
      <c r="R53" s="49"/>
      <c r="S53" s="49"/>
      <c r="U53" s="49"/>
      <c r="V53" s="49"/>
      <c r="W53" s="7" t="s">
        <v>1646</v>
      </c>
      <c r="Y53" s="30">
        <v>3295337</v>
      </c>
      <c r="Z53" s="49">
        <f t="shared" si="25"/>
        <v>0.10001106230780378</v>
      </c>
      <c r="AA53" s="48"/>
      <c r="AB53" s="2">
        <v>8</v>
      </c>
      <c r="AC53" s="49">
        <f t="shared" si="26"/>
        <v>9.1954022988505746E-2</v>
      </c>
      <c r="AD53" s="48"/>
      <c r="AE53" s="30">
        <v>3285026</v>
      </c>
      <c r="AF53" s="49">
        <f t="shared" si="27"/>
        <v>0.10009210838625071</v>
      </c>
      <c r="AG53" s="49">
        <v>0</v>
      </c>
      <c r="AH53" s="49">
        <v>0</v>
      </c>
      <c r="AI53" s="49">
        <v>0</v>
      </c>
      <c r="AJ53" s="49">
        <v>0</v>
      </c>
      <c r="AK53" s="30">
        <v>10311</v>
      </c>
      <c r="AL53" s="49">
        <f t="shared" si="28"/>
        <v>7.9501908323374074E-2</v>
      </c>
      <c r="AM53" s="49">
        <v>0</v>
      </c>
      <c r="AN53" s="4">
        <v>0</v>
      </c>
      <c r="AO53" s="49">
        <v>0</v>
      </c>
      <c r="AP53" s="49">
        <v>0</v>
      </c>
      <c r="AQ53" s="7"/>
      <c r="AS53" s="11"/>
      <c r="AT53" s="49" t="str">
        <f t="shared" si="29"/>
        <v/>
      </c>
      <c r="AU53" s="48"/>
      <c r="AV53" s="81"/>
      <c r="AW53" s="49" t="str">
        <f t="shared" si="30"/>
        <v/>
      </c>
      <c r="AX53" s="48"/>
      <c r="AY53" s="30"/>
      <c r="AZ53" s="49" t="str">
        <f t="shared" si="31"/>
        <v/>
      </c>
      <c r="BA53" s="49"/>
      <c r="BB53" s="49"/>
      <c r="BC53" s="49"/>
      <c r="BD53" s="49"/>
      <c r="BE53" s="30"/>
      <c r="BF53" s="49" t="str">
        <f t="shared" si="20"/>
        <v/>
      </c>
      <c r="BG53" s="49"/>
      <c r="BI53" s="49"/>
      <c r="BJ53" s="49"/>
      <c r="BK53" s="7"/>
      <c r="BM53" s="30"/>
      <c r="BN53" s="49" t="str">
        <f t="shared" si="21"/>
        <v/>
      </c>
      <c r="BO53" s="48" t="s">
        <v>286</v>
      </c>
      <c r="BP53" s="2" t="s">
        <v>286</v>
      </c>
      <c r="BQ53" s="49" t="str">
        <f t="shared" si="22"/>
        <v/>
      </c>
      <c r="BR53" s="48" t="s">
        <v>286</v>
      </c>
      <c r="BS53" s="30"/>
      <c r="BT53" s="49" t="str">
        <f t="shared" si="23"/>
        <v/>
      </c>
      <c r="BU53" s="49" t="s">
        <v>286</v>
      </c>
      <c r="BV53" s="49" t="s">
        <v>286</v>
      </c>
      <c r="BW53" s="49" t="s">
        <v>286</v>
      </c>
      <c r="BX53" s="49" t="s">
        <v>286</v>
      </c>
      <c r="BY53" s="30"/>
      <c r="BZ53" s="49" t="str">
        <f t="shared" si="24"/>
        <v/>
      </c>
      <c r="CA53" s="49"/>
      <c r="CC53" s="49"/>
      <c r="CD53" s="49"/>
      <c r="CE53" s="30"/>
      <c r="CG53" s="30"/>
      <c r="CH53" s="49" t="str">
        <f t="shared" si="32"/>
        <v/>
      </c>
      <c r="CI53" s="48"/>
      <c r="CJ53" s="2"/>
      <c r="CK53" s="49" t="str">
        <f t="shared" si="33"/>
        <v/>
      </c>
      <c r="CL53" s="48"/>
      <c r="CM53" s="30"/>
      <c r="CN53" s="49" t="str">
        <f t="shared" si="34"/>
        <v/>
      </c>
      <c r="CO53" s="49"/>
      <c r="CR53" s="50"/>
      <c r="CS53" s="30"/>
      <c r="CT53" s="49" t="str">
        <f t="shared" si="35"/>
        <v/>
      </c>
      <c r="CU53" s="49"/>
      <c r="CW53" s="49"/>
      <c r="CX53" s="49"/>
      <c r="CY53" s="7"/>
      <c r="DA53" s="30"/>
      <c r="DB53" s="48"/>
      <c r="DC53" s="48"/>
      <c r="DD53" s="2"/>
      <c r="DE53" s="48"/>
      <c r="DF53" s="48"/>
      <c r="DG53" s="30"/>
      <c r="DH53" s="49"/>
      <c r="DI53" s="49"/>
      <c r="DL53" s="50"/>
      <c r="DM53" s="30"/>
      <c r="DN53" s="49"/>
      <c r="DO53" s="49"/>
      <c r="DQ53" s="49"/>
      <c r="DR53" s="49"/>
      <c r="DS53" s="7"/>
      <c r="DU53" s="30"/>
      <c r="DV53" s="48"/>
      <c r="DW53" s="48"/>
      <c r="DX53" s="2"/>
      <c r="DY53" s="48"/>
      <c r="DZ53" s="48"/>
      <c r="EA53" s="30"/>
      <c r="EC53" s="51"/>
      <c r="EF53" s="50"/>
      <c r="EG53" s="30"/>
      <c r="EH53" s="49"/>
      <c r="EI53" s="49"/>
      <c r="EK53" s="49"/>
      <c r="EL53" s="49"/>
      <c r="EM53" s="7"/>
      <c r="EO53" s="30"/>
      <c r="EP53" s="48"/>
      <c r="EQ53" s="48"/>
      <c r="ER53" s="2"/>
      <c r="ES53" s="48"/>
      <c r="ET53" s="48"/>
      <c r="EU53" s="30"/>
      <c r="EV53" s="49"/>
      <c r="EW53" s="49"/>
      <c r="EZ53" s="50"/>
      <c r="FA53" s="30"/>
      <c r="FB53" s="49"/>
      <c r="FC53" s="49"/>
      <c r="FE53" s="49"/>
      <c r="FF53" s="49"/>
      <c r="FG53" s="7"/>
      <c r="FI53" s="30"/>
      <c r="FJ53" s="48"/>
      <c r="FK53" s="48"/>
      <c r="FL53" s="2"/>
      <c r="FM53" s="48"/>
      <c r="FN53" s="48"/>
      <c r="FO53" s="30"/>
      <c r="FP53" s="49"/>
      <c r="FQ53" s="49"/>
      <c r="FT53" s="50"/>
      <c r="FU53" s="30"/>
      <c r="FV53" s="49"/>
      <c r="FW53" s="49"/>
      <c r="FY53" s="49"/>
      <c r="FZ53" s="49"/>
      <c r="GA53" s="20"/>
      <c r="GB53" s="54"/>
      <c r="GC53" s="54"/>
      <c r="GD53" s="55"/>
      <c r="GE53" s="30"/>
      <c r="GF53" s="30"/>
      <c r="GG53" s="48"/>
      <c r="GH53" s="30"/>
      <c r="GI53" s="57"/>
      <c r="GJ53" s="2"/>
      <c r="GK53" s="2"/>
      <c r="GL53" s="2"/>
      <c r="GM53" s="2"/>
      <c r="GN53" s="58"/>
      <c r="GO53" s="2"/>
      <c r="GP53" s="2"/>
      <c r="GQ53" s="2"/>
      <c r="GR53" s="2"/>
      <c r="GS53" s="2"/>
      <c r="GT53" s="2"/>
      <c r="GU53" s="20"/>
      <c r="GV53" s="54"/>
      <c r="GW53" s="54"/>
      <c r="GX53" s="55"/>
      <c r="GY53" s="30"/>
      <c r="GZ53" s="30"/>
      <c r="HA53" s="48"/>
      <c r="HB53" s="30"/>
      <c r="HC53" s="57"/>
      <c r="HD53" s="2"/>
      <c r="HE53" s="2"/>
      <c r="HF53" s="2"/>
      <c r="HG53" s="2"/>
      <c r="HH53" s="58"/>
      <c r="HI53" s="2"/>
      <c r="HJ53" s="2"/>
      <c r="HK53" s="2"/>
      <c r="HL53" s="2"/>
      <c r="HM53" s="2"/>
      <c r="HN53" s="2"/>
      <c r="HO53" s="20"/>
      <c r="HP53" s="54"/>
      <c r="HQ53" s="54"/>
      <c r="HR53" s="55"/>
      <c r="HS53" s="30"/>
      <c r="HT53" s="30"/>
      <c r="HU53" s="48"/>
      <c r="HV53" s="30"/>
      <c r="HW53" s="57"/>
      <c r="HX53" s="2"/>
      <c r="HY53" s="2"/>
      <c r="HZ53" s="2"/>
      <c r="IA53" s="2"/>
      <c r="IB53" s="58"/>
      <c r="IC53" s="2"/>
      <c r="ID53" s="2"/>
      <c r="IE53" s="2"/>
      <c r="IF53" s="2"/>
      <c r="IG53" s="2"/>
      <c r="IH53" s="2"/>
      <c r="II53" s="20"/>
      <c r="IJ53" s="54"/>
      <c r="IK53" s="54"/>
      <c r="IL53" s="55"/>
      <c r="IM53" s="30"/>
      <c r="IN53" s="30"/>
      <c r="IO53" s="48"/>
      <c r="IP53" s="30"/>
      <c r="IQ53" s="57"/>
      <c r="IR53" s="2"/>
      <c r="IS53" s="2"/>
      <c r="IT53" s="2"/>
      <c r="IU53" s="2"/>
      <c r="IV53" s="58"/>
      <c r="IW53" s="2"/>
      <c r="IX53" s="2"/>
      <c r="IY53" s="2"/>
      <c r="IZ53" s="2"/>
      <c r="JA53" s="2"/>
      <c r="JB53" s="2"/>
    </row>
    <row r="54" spans="1:262" s="4" customFormat="1" ht="13.5" customHeight="1" x14ac:dyDescent="0.2">
      <c r="A54" s="47" t="s">
        <v>1918</v>
      </c>
      <c r="B54" s="2" t="str">
        <f>VLOOKUP(A54,info_parties!A$1:R$206,5,FALSE)</f>
        <v>Pannella List-Reformers (Lista PanneIIa-Riformatori, LP-R)</v>
      </c>
      <c r="C54" s="7" t="s">
        <v>1892</v>
      </c>
      <c r="E54" s="30"/>
      <c r="F54" s="48"/>
      <c r="G54" s="49"/>
      <c r="H54" s="2"/>
      <c r="I54" s="48"/>
      <c r="J54" s="49"/>
      <c r="K54" s="3"/>
      <c r="L54" s="49"/>
      <c r="M54" s="49"/>
      <c r="N54" s="49"/>
      <c r="O54" s="49"/>
      <c r="P54" s="49"/>
      <c r="Q54" s="30"/>
      <c r="R54" s="49"/>
      <c r="S54" s="49"/>
      <c r="U54" s="49"/>
      <c r="V54" s="49"/>
      <c r="W54" s="7" t="s">
        <v>1788</v>
      </c>
      <c r="Y54" s="30">
        <v>702717</v>
      </c>
      <c r="Z54" s="49">
        <f t="shared" si="25"/>
        <v>2.1326945824282295E-2</v>
      </c>
      <c r="AA54" s="48"/>
      <c r="AB54" s="2">
        <v>2</v>
      </c>
      <c r="AC54" s="49">
        <f t="shared" si="26"/>
        <v>2.2988505747126436E-2</v>
      </c>
      <c r="AD54" s="48"/>
      <c r="AE54" s="30">
        <v>700923</v>
      </c>
      <c r="AF54" s="49">
        <f t="shared" si="27"/>
        <v>2.1356561831296316E-2</v>
      </c>
      <c r="AG54" s="49">
        <v>0</v>
      </c>
      <c r="AH54" s="49">
        <v>0</v>
      </c>
      <c r="AI54" s="49">
        <v>0</v>
      </c>
      <c r="AJ54" s="49">
        <v>0</v>
      </c>
      <c r="AK54" s="30">
        <v>1794</v>
      </c>
      <c r="AL54" s="49">
        <f t="shared" si="28"/>
        <v>1.3832453062955396E-2</v>
      </c>
      <c r="AM54" s="49">
        <v>0</v>
      </c>
      <c r="AN54" s="4">
        <v>0</v>
      </c>
      <c r="AO54" s="49">
        <v>0</v>
      </c>
      <c r="AP54" s="49">
        <v>0</v>
      </c>
      <c r="AQ54" s="7"/>
      <c r="AS54" s="11"/>
      <c r="AT54" s="49" t="str">
        <f t="shared" si="29"/>
        <v/>
      </c>
      <c r="AU54" s="48"/>
      <c r="AV54" s="81"/>
      <c r="AW54" s="49" t="str">
        <f t="shared" si="30"/>
        <v/>
      </c>
      <c r="AX54" s="48"/>
      <c r="AY54" s="30"/>
      <c r="AZ54" s="49" t="str">
        <f t="shared" si="31"/>
        <v/>
      </c>
      <c r="BA54" s="49"/>
      <c r="BB54" s="49"/>
      <c r="BC54" s="49"/>
      <c r="BD54" s="49"/>
      <c r="BE54" s="30"/>
      <c r="BF54" s="49" t="str">
        <f t="shared" si="20"/>
        <v/>
      </c>
      <c r="BG54" s="49"/>
      <c r="BI54" s="49"/>
      <c r="BJ54" s="49"/>
      <c r="BK54" s="7"/>
      <c r="BM54" s="30"/>
      <c r="BN54" s="49" t="str">
        <f t="shared" si="21"/>
        <v/>
      </c>
      <c r="BO54" s="48" t="s">
        <v>286</v>
      </c>
      <c r="BP54" s="2" t="s">
        <v>286</v>
      </c>
      <c r="BQ54" s="49" t="str">
        <f t="shared" si="22"/>
        <v/>
      </c>
      <c r="BR54" s="48" t="s">
        <v>286</v>
      </c>
      <c r="BS54" s="30"/>
      <c r="BT54" s="49" t="str">
        <f t="shared" si="23"/>
        <v/>
      </c>
      <c r="BU54" s="49" t="s">
        <v>286</v>
      </c>
      <c r="BV54" s="49" t="s">
        <v>286</v>
      </c>
      <c r="BW54" s="49" t="s">
        <v>286</v>
      </c>
      <c r="BX54" s="49" t="s">
        <v>286</v>
      </c>
      <c r="BY54" s="30"/>
      <c r="BZ54" s="49" t="str">
        <f t="shared" si="24"/>
        <v/>
      </c>
      <c r="CA54" s="49"/>
      <c r="CC54" s="49"/>
      <c r="CD54" s="49"/>
      <c r="CE54" s="30"/>
      <c r="CG54" s="30"/>
      <c r="CH54" s="49" t="str">
        <f t="shared" si="32"/>
        <v/>
      </c>
      <c r="CI54" s="48"/>
      <c r="CJ54" s="2"/>
      <c r="CK54" s="49" t="str">
        <f t="shared" si="33"/>
        <v/>
      </c>
      <c r="CL54" s="48"/>
      <c r="CM54" s="30"/>
      <c r="CN54" s="49" t="str">
        <f t="shared" si="34"/>
        <v/>
      </c>
      <c r="CO54" s="49"/>
      <c r="CR54" s="50"/>
      <c r="CS54" s="30"/>
      <c r="CT54" s="49" t="str">
        <f t="shared" si="35"/>
        <v/>
      </c>
      <c r="CU54" s="49"/>
      <c r="CW54" s="49"/>
      <c r="CX54" s="49"/>
      <c r="CY54" s="7"/>
      <c r="DA54" s="30"/>
      <c r="DB54" s="48"/>
      <c r="DC54" s="48"/>
      <c r="DD54" s="2"/>
      <c r="DE54" s="48"/>
      <c r="DF54" s="48"/>
      <c r="DG54" s="30"/>
      <c r="DH54" s="49"/>
      <c r="DI54" s="49"/>
      <c r="DL54" s="50"/>
      <c r="DM54" s="30"/>
      <c r="DN54" s="49"/>
      <c r="DO54" s="49"/>
      <c r="DQ54" s="49"/>
      <c r="DR54" s="49"/>
      <c r="DS54" s="7"/>
      <c r="DU54" s="30"/>
      <c r="DV54" s="48"/>
      <c r="DW54" s="48"/>
      <c r="DX54" s="2"/>
      <c r="DY54" s="48"/>
      <c r="DZ54" s="48"/>
      <c r="EA54" s="30"/>
      <c r="EC54" s="51"/>
      <c r="EF54" s="50"/>
      <c r="EG54" s="30"/>
      <c r="EH54" s="49"/>
      <c r="EI54" s="49"/>
      <c r="EK54" s="49"/>
      <c r="EL54" s="49"/>
      <c r="EM54" s="7"/>
      <c r="EO54" s="30"/>
      <c r="EP54" s="48"/>
      <c r="EQ54" s="48"/>
      <c r="ER54" s="2"/>
      <c r="ES54" s="48"/>
      <c r="ET54" s="48"/>
      <c r="EU54" s="30"/>
      <c r="EV54" s="49"/>
      <c r="EW54" s="49"/>
      <c r="EZ54" s="50"/>
      <c r="FA54" s="30"/>
      <c r="FB54" s="49"/>
      <c r="FC54" s="49"/>
      <c r="FE54" s="49"/>
      <c r="FF54" s="49"/>
      <c r="FG54" s="7"/>
      <c r="FI54" s="30"/>
      <c r="FJ54" s="48"/>
      <c r="FK54" s="48"/>
      <c r="FL54" s="2"/>
      <c r="FM54" s="48"/>
      <c r="FN54" s="48"/>
      <c r="FO54" s="30"/>
      <c r="FP54" s="49"/>
      <c r="FQ54" s="49"/>
      <c r="FT54" s="50"/>
      <c r="FU54" s="30"/>
      <c r="FV54" s="49"/>
      <c r="FW54" s="49"/>
      <c r="FY54" s="49"/>
      <c r="FZ54" s="49"/>
      <c r="GA54" s="20"/>
      <c r="GB54" s="54"/>
      <c r="GC54" s="54"/>
      <c r="GD54" s="55"/>
      <c r="GE54" s="2"/>
      <c r="GF54" s="56"/>
      <c r="GG54" s="55"/>
      <c r="GH54" s="2"/>
      <c r="GI54" s="57"/>
      <c r="GJ54" s="2"/>
      <c r="GK54" s="2"/>
      <c r="GL54" s="2"/>
      <c r="GM54" s="2"/>
      <c r="GN54" s="58"/>
      <c r="GO54" s="2"/>
      <c r="GP54" s="2"/>
      <c r="GQ54" s="2"/>
      <c r="GR54" s="2"/>
      <c r="GS54" s="2"/>
      <c r="GT54" s="2"/>
      <c r="GU54" s="20"/>
      <c r="GV54" s="54"/>
      <c r="GW54" s="54"/>
      <c r="GX54" s="55"/>
      <c r="GY54" s="2"/>
      <c r="GZ54" s="56"/>
      <c r="HA54" s="55"/>
      <c r="HB54" s="2"/>
      <c r="HC54" s="57"/>
      <c r="HD54" s="2"/>
      <c r="HE54" s="2"/>
      <c r="HF54" s="2"/>
      <c r="HG54" s="2"/>
      <c r="HH54" s="58"/>
      <c r="HI54" s="2"/>
      <c r="HJ54" s="2"/>
      <c r="HK54" s="2"/>
      <c r="HL54" s="2"/>
      <c r="HM54" s="2"/>
      <c r="HN54" s="2"/>
      <c r="HO54" s="20"/>
      <c r="HP54" s="54"/>
      <c r="HQ54" s="54"/>
      <c r="HR54" s="55"/>
      <c r="HS54" s="2"/>
      <c r="HT54" s="56"/>
      <c r="HU54" s="55"/>
      <c r="HV54" s="2"/>
      <c r="HW54" s="57"/>
      <c r="HX54" s="2"/>
      <c r="HY54" s="2"/>
      <c r="HZ54" s="2"/>
      <c r="IA54" s="2"/>
      <c r="IB54" s="58"/>
      <c r="IC54" s="2"/>
      <c r="ID54" s="2"/>
      <c r="IE54" s="2"/>
      <c r="IF54" s="2"/>
      <c r="IG54" s="2"/>
      <c r="IH54" s="2"/>
      <c r="II54" s="20"/>
      <c r="IJ54" s="54"/>
      <c r="IK54" s="54"/>
      <c r="IL54" s="55"/>
      <c r="IM54" s="2"/>
      <c r="IN54" s="56"/>
      <c r="IO54" s="55"/>
      <c r="IP54" s="2"/>
      <c r="IQ54" s="57"/>
      <c r="IR54" s="2"/>
      <c r="IS54" s="2"/>
      <c r="IT54" s="2"/>
      <c r="IU54" s="2"/>
      <c r="IV54" s="58"/>
      <c r="IW54" s="2"/>
      <c r="IX54" s="2"/>
      <c r="IY54" s="2"/>
      <c r="IZ54" s="2"/>
      <c r="JA54" s="2"/>
      <c r="JB54" s="2"/>
    </row>
    <row r="55" spans="1:262" s="4" customFormat="1" ht="13.5" customHeight="1" x14ac:dyDescent="0.2">
      <c r="A55" s="47" t="s">
        <v>1919</v>
      </c>
      <c r="B55" s="2" t="str">
        <f>VLOOKUP(A55,info_parties!A$1:R$206,5,FALSE)</f>
        <v>Pannella-Bonino List (Lista Pannella-Bonino, LPB)</v>
      </c>
      <c r="C55" s="7" t="s">
        <v>1901</v>
      </c>
      <c r="E55" s="30"/>
      <c r="F55" s="48"/>
      <c r="G55" s="49"/>
      <c r="H55" s="2"/>
      <c r="I55" s="48"/>
      <c r="J55" s="49"/>
      <c r="K55" s="3"/>
      <c r="L55" s="49"/>
      <c r="M55" s="49"/>
      <c r="N55" s="49"/>
      <c r="O55" s="49"/>
      <c r="P55" s="49"/>
      <c r="Q55" s="30"/>
      <c r="R55" s="49"/>
      <c r="S55" s="49"/>
      <c r="U55" s="49"/>
      <c r="V55" s="49"/>
      <c r="W55" s="7"/>
      <c r="Y55" s="30"/>
      <c r="Z55" s="49" t="str">
        <f t="shared" si="25"/>
        <v/>
      </c>
      <c r="AA55" s="48"/>
      <c r="AB55" s="2"/>
      <c r="AC55" s="49" t="str">
        <f t="shared" si="26"/>
        <v/>
      </c>
      <c r="AD55" s="48"/>
      <c r="AE55" s="30"/>
      <c r="AF55" s="49" t="str">
        <f t="shared" si="27"/>
        <v/>
      </c>
      <c r="AG55" s="49"/>
      <c r="AH55" s="49"/>
      <c r="AI55" s="49"/>
      <c r="AJ55" s="49"/>
      <c r="AK55" s="30"/>
      <c r="AL55" s="49" t="str">
        <f t="shared" si="28"/>
        <v/>
      </c>
      <c r="AM55" s="49"/>
      <c r="AO55" s="49"/>
      <c r="AP55" s="49"/>
      <c r="AQ55" s="7"/>
      <c r="AS55" s="11"/>
      <c r="AT55" s="49" t="str">
        <f t="shared" si="29"/>
        <v/>
      </c>
      <c r="AU55" s="48"/>
      <c r="AV55" s="81"/>
      <c r="AW55" s="49" t="str">
        <f t="shared" si="30"/>
        <v/>
      </c>
      <c r="AX55" s="48"/>
      <c r="AY55" s="30"/>
      <c r="AZ55" s="49" t="str">
        <f t="shared" si="31"/>
        <v/>
      </c>
      <c r="BA55" s="49"/>
      <c r="BB55" s="49"/>
      <c r="BC55" s="49"/>
      <c r="BD55" s="49"/>
      <c r="BE55" s="30"/>
      <c r="BF55" s="49" t="str">
        <f t="shared" si="20"/>
        <v/>
      </c>
      <c r="BG55" s="49"/>
      <c r="BI55" s="49"/>
      <c r="BJ55" s="49"/>
      <c r="BK55" s="7"/>
      <c r="BM55" s="30"/>
      <c r="BN55" s="49" t="str">
        <f t="shared" si="21"/>
        <v/>
      </c>
      <c r="BO55" s="48"/>
      <c r="BP55" s="2"/>
      <c r="BQ55" s="49"/>
      <c r="BR55" s="48"/>
      <c r="BS55" s="30"/>
      <c r="BT55" s="49"/>
      <c r="BU55" s="49"/>
      <c r="BV55" s="49"/>
      <c r="BW55" s="49"/>
      <c r="BX55" s="49"/>
      <c r="BY55" s="30"/>
      <c r="BZ55" s="49"/>
      <c r="CA55" s="49"/>
      <c r="CC55" s="49"/>
      <c r="CD55" s="49"/>
      <c r="CE55" s="30" t="s">
        <v>1815</v>
      </c>
      <c r="CG55" s="30">
        <v>743284</v>
      </c>
      <c r="CH55" s="49">
        <f t="shared" si="32"/>
        <v>2.4271417301030832E-2</v>
      </c>
      <c r="CI55" s="48"/>
      <c r="CJ55" s="2">
        <v>0</v>
      </c>
      <c r="CK55" s="49">
        <f t="shared" si="33"/>
        <v>0</v>
      </c>
      <c r="CL55" s="48">
        <f>CK55-BQ55</f>
        <v>0</v>
      </c>
      <c r="CM55" s="30">
        <v>740190</v>
      </c>
      <c r="CN55" s="49">
        <f t="shared" si="34"/>
        <v>2.4236394283067491E-2</v>
      </c>
      <c r="CO55" s="49">
        <v>0</v>
      </c>
      <c r="CP55" s="4">
        <v>0</v>
      </c>
      <c r="CQ55" s="4">
        <v>0</v>
      </c>
      <c r="CR55" s="50">
        <v>0</v>
      </c>
      <c r="CS55" s="30">
        <v>3094</v>
      </c>
      <c r="CT55" s="49">
        <f t="shared" si="35"/>
        <v>3.7095652590940699E-2</v>
      </c>
      <c r="CU55" s="49">
        <v>0</v>
      </c>
      <c r="CV55" s="4">
        <v>0</v>
      </c>
      <c r="CW55" s="49">
        <v>0</v>
      </c>
      <c r="CX55" s="49">
        <v>0</v>
      </c>
      <c r="CY55" s="7"/>
      <c r="DA55" s="30"/>
      <c r="DB55" s="48"/>
      <c r="DC55" s="48"/>
      <c r="DD55" s="2"/>
      <c r="DE55" s="48"/>
      <c r="DF55" s="48"/>
      <c r="DG55" s="30"/>
      <c r="DH55" s="49"/>
      <c r="DI55" s="49"/>
      <c r="DL55" s="50"/>
      <c r="DM55" s="30"/>
      <c r="DN55" s="49"/>
      <c r="DO55" s="49"/>
      <c r="DQ55" s="49"/>
      <c r="DR55" s="49"/>
      <c r="DS55" s="7"/>
      <c r="DU55" s="30"/>
      <c r="DV55" s="48"/>
      <c r="DW55" s="48"/>
      <c r="DX55" s="2"/>
      <c r="DY55" s="48"/>
      <c r="DZ55" s="48"/>
      <c r="EA55" s="30"/>
      <c r="EC55" s="51"/>
      <c r="EF55" s="50"/>
      <c r="EG55" s="30"/>
      <c r="EH55" s="49"/>
      <c r="EI55" s="49"/>
      <c r="EK55" s="49"/>
      <c r="EL55" s="49"/>
      <c r="EM55" s="7"/>
      <c r="EO55" s="30"/>
      <c r="EP55" s="48"/>
      <c r="EQ55" s="48"/>
      <c r="ER55" s="2"/>
      <c r="ES55" s="48"/>
      <c r="ET55" s="48"/>
      <c r="EU55" s="30"/>
      <c r="EV55" s="49"/>
      <c r="EW55" s="49"/>
      <c r="EZ55" s="50"/>
      <c r="FA55" s="30"/>
      <c r="FB55" s="49"/>
      <c r="FC55" s="49"/>
      <c r="FE55" s="49"/>
      <c r="FF55" s="49"/>
      <c r="FG55" s="7"/>
      <c r="FI55" s="30"/>
      <c r="FJ55" s="48"/>
      <c r="FK55" s="48"/>
      <c r="FL55" s="2"/>
      <c r="FM55" s="48"/>
      <c r="FN55" s="48"/>
      <c r="FO55" s="30"/>
      <c r="FP55" s="49"/>
      <c r="FQ55" s="49"/>
      <c r="FT55" s="50"/>
      <c r="FU55" s="30"/>
      <c r="FV55" s="49"/>
      <c r="FW55" s="49"/>
      <c r="FY55" s="49"/>
      <c r="FZ55" s="49"/>
      <c r="GA55" s="20"/>
      <c r="GB55" s="54"/>
      <c r="GC55" s="54"/>
      <c r="GD55" s="55"/>
      <c r="GE55" s="2"/>
      <c r="GF55" s="56"/>
      <c r="GG55" s="55"/>
      <c r="GH55" s="2"/>
      <c r="GI55" s="57"/>
      <c r="GJ55" s="2"/>
      <c r="GK55" s="2"/>
      <c r="GL55" s="2"/>
      <c r="GM55" s="2"/>
      <c r="GN55" s="58"/>
      <c r="GO55" s="2"/>
      <c r="GP55" s="2"/>
      <c r="GQ55" s="2"/>
      <c r="GR55" s="2"/>
      <c r="GS55" s="2"/>
      <c r="GT55" s="2"/>
      <c r="GU55" s="20"/>
      <c r="GV55" s="54"/>
      <c r="GW55" s="54"/>
      <c r="GX55" s="55"/>
      <c r="GY55" s="2"/>
      <c r="GZ55" s="56"/>
      <c r="HA55" s="55"/>
      <c r="HB55" s="2"/>
      <c r="HC55" s="57"/>
      <c r="HD55" s="2"/>
      <c r="HE55" s="2"/>
      <c r="HF55" s="2"/>
      <c r="HG55" s="2"/>
      <c r="HH55" s="58"/>
      <c r="HI55" s="2"/>
      <c r="HJ55" s="2"/>
      <c r="HK55" s="2"/>
      <c r="HL55" s="2"/>
      <c r="HM55" s="2"/>
      <c r="HN55" s="2"/>
      <c r="HO55" s="20"/>
      <c r="HP55" s="54"/>
      <c r="HQ55" s="54"/>
      <c r="HR55" s="55"/>
      <c r="HS55" s="2"/>
      <c r="HT55" s="56"/>
      <c r="HU55" s="55"/>
      <c r="HV55" s="2"/>
      <c r="HW55" s="57"/>
      <c r="HX55" s="2"/>
      <c r="HY55" s="2"/>
      <c r="HZ55" s="2"/>
      <c r="IA55" s="2"/>
      <c r="IB55" s="58"/>
      <c r="IC55" s="2"/>
      <c r="ID55" s="2"/>
      <c r="IE55" s="2"/>
      <c r="IF55" s="2"/>
      <c r="IG55" s="2"/>
      <c r="IH55" s="2"/>
      <c r="II55" s="20"/>
      <c r="IJ55" s="54"/>
      <c r="IK55" s="54"/>
      <c r="IL55" s="55"/>
      <c r="IM55" s="2"/>
      <c r="IN55" s="56"/>
      <c r="IO55" s="55"/>
      <c r="IP55" s="2"/>
      <c r="IQ55" s="57"/>
      <c r="IR55" s="2"/>
      <c r="IS55" s="2"/>
      <c r="IT55" s="2"/>
      <c r="IU55" s="2"/>
      <c r="IV55" s="58"/>
      <c r="IW55" s="2"/>
      <c r="IX55" s="2"/>
      <c r="IY55" s="2"/>
      <c r="IZ55" s="2"/>
      <c r="JA55" s="2"/>
      <c r="JB55" s="2"/>
    </row>
    <row r="56" spans="1:262" s="4" customFormat="1" ht="13.5" customHeight="1" x14ac:dyDescent="0.2">
      <c r="A56" s="47" t="s">
        <v>1717</v>
      </c>
      <c r="B56" s="2" t="str">
        <f>VLOOKUP(A56,info_parties!A$1:R$206,5,FALSE)</f>
        <v>The Network (La Rete Italia, Rete)</v>
      </c>
      <c r="C56" s="7" t="s">
        <v>1718</v>
      </c>
      <c r="E56" s="30"/>
      <c r="F56" s="48"/>
      <c r="G56" s="49"/>
      <c r="H56" s="2"/>
      <c r="I56" s="48"/>
      <c r="J56" s="49"/>
      <c r="K56" s="3"/>
      <c r="L56" s="49"/>
      <c r="M56" s="49"/>
      <c r="N56" s="49"/>
      <c r="O56" s="49"/>
      <c r="P56" s="49"/>
      <c r="Q56" s="30"/>
      <c r="R56" s="49"/>
      <c r="S56" s="49"/>
      <c r="U56" s="49"/>
      <c r="V56" s="49"/>
      <c r="W56" s="7" t="s">
        <v>1688</v>
      </c>
      <c r="Y56" s="30">
        <v>366258</v>
      </c>
      <c r="Z56" s="49">
        <f t="shared" si="25"/>
        <v>1.1115661815083434E-2</v>
      </c>
      <c r="AA56" s="48"/>
      <c r="AB56" s="2">
        <v>1</v>
      </c>
      <c r="AC56" s="49">
        <f t="shared" si="26"/>
        <v>1.1494252873563218E-2</v>
      </c>
      <c r="AD56" s="48"/>
      <c r="AE56" s="30">
        <v>364280</v>
      </c>
      <c r="AF56" s="49">
        <f t="shared" si="27"/>
        <v>1.1099319531395918E-2</v>
      </c>
      <c r="AG56" s="49">
        <v>0</v>
      </c>
      <c r="AH56" s="49">
        <v>0</v>
      </c>
      <c r="AI56" s="49">
        <v>0</v>
      </c>
      <c r="AJ56" s="49">
        <v>0</v>
      </c>
      <c r="AK56" s="30">
        <v>1978</v>
      </c>
      <c r="AL56" s="49">
        <f t="shared" si="28"/>
        <v>1.5251166197617487E-2</v>
      </c>
      <c r="AM56" s="49">
        <v>0</v>
      </c>
      <c r="AN56" s="4">
        <v>0</v>
      </c>
      <c r="AO56" s="49">
        <v>0</v>
      </c>
      <c r="AP56" s="49">
        <v>0</v>
      </c>
      <c r="AQ56" s="7"/>
      <c r="AS56" s="11"/>
      <c r="AT56" s="49" t="str">
        <f t="shared" si="29"/>
        <v/>
      </c>
      <c r="AU56" s="48"/>
      <c r="AV56" s="81"/>
      <c r="AW56" s="49" t="str">
        <f t="shared" si="30"/>
        <v/>
      </c>
      <c r="AX56" s="48"/>
      <c r="AY56" s="30"/>
      <c r="AZ56" s="49" t="str">
        <f t="shared" si="31"/>
        <v/>
      </c>
      <c r="BA56" s="49"/>
      <c r="BB56" s="49"/>
      <c r="BC56" s="49"/>
      <c r="BD56" s="49"/>
      <c r="BE56" s="30"/>
      <c r="BF56" s="49" t="str">
        <f t="shared" si="20"/>
        <v/>
      </c>
      <c r="BG56" s="49"/>
      <c r="BI56" s="49"/>
      <c r="BJ56" s="49"/>
      <c r="BK56" s="7"/>
      <c r="BM56" s="30"/>
      <c r="BN56" s="49" t="str">
        <f t="shared" si="21"/>
        <v/>
      </c>
      <c r="BO56" s="48" t="s">
        <v>286</v>
      </c>
      <c r="BP56" s="2" t="s">
        <v>286</v>
      </c>
      <c r="BQ56" s="49" t="str">
        <f t="shared" ref="BQ56:BQ64" si="36">IF(BP56="","",BP56/SUM(BP$11:BP$101))</f>
        <v/>
      </c>
      <c r="BR56" s="48" t="s">
        <v>286</v>
      </c>
      <c r="BS56" s="30"/>
      <c r="BT56" s="49" t="str">
        <f t="shared" ref="BT56:BT64" si="37">IF(BS56="","",BS56/SUM(BS$11:BS$101))</f>
        <v/>
      </c>
      <c r="BU56" s="49" t="s">
        <v>286</v>
      </c>
      <c r="BV56" s="49" t="s">
        <v>286</v>
      </c>
      <c r="BW56" s="49" t="s">
        <v>286</v>
      </c>
      <c r="BX56" s="49" t="s">
        <v>286</v>
      </c>
      <c r="BY56" s="30"/>
      <c r="BZ56" s="49" t="str">
        <f t="shared" ref="BZ56:BZ64" si="38">IF(BY56="","",BY56/SUM(BY$11:BY$101))</f>
        <v/>
      </c>
      <c r="CA56" s="49"/>
      <c r="CC56" s="49"/>
      <c r="CD56" s="49"/>
      <c r="CE56" s="30"/>
      <c r="CG56" s="30"/>
      <c r="CH56" s="49" t="str">
        <f t="shared" si="32"/>
        <v/>
      </c>
      <c r="CI56" s="48"/>
      <c r="CJ56" s="2"/>
      <c r="CK56" s="49" t="str">
        <f t="shared" si="33"/>
        <v/>
      </c>
      <c r="CL56" s="48"/>
      <c r="CM56" s="30"/>
      <c r="CN56" s="49" t="str">
        <f t="shared" si="34"/>
        <v/>
      </c>
      <c r="CO56" s="49"/>
      <c r="CR56" s="50"/>
      <c r="CS56" s="30"/>
      <c r="CT56" s="49" t="str">
        <f t="shared" si="35"/>
        <v/>
      </c>
      <c r="CU56" s="49"/>
      <c r="CW56" s="49"/>
      <c r="CX56" s="49"/>
      <c r="CY56" s="7"/>
      <c r="DA56" s="30"/>
      <c r="DB56" s="48"/>
      <c r="DC56" s="48"/>
      <c r="DD56" s="2"/>
      <c r="DE56" s="48"/>
      <c r="DF56" s="48"/>
      <c r="DG56" s="30"/>
      <c r="DH56" s="49"/>
      <c r="DI56" s="49"/>
      <c r="DL56" s="50"/>
      <c r="DM56" s="30"/>
      <c r="DN56" s="49"/>
      <c r="DO56" s="49"/>
      <c r="DQ56" s="49"/>
      <c r="DR56" s="49"/>
      <c r="DS56" s="7"/>
      <c r="DU56" s="30"/>
      <c r="DV56" s="48"/>
      <c r="DW56" s="48"/>
      <c r="DX56" s="2"/>
      <c r="DY56" s="48"/>
      <c r="DZ56" s="48"/>
      <c r="EA56" s="30"/>
      <c r="EC56" s="51"/>
      <c r="EF56" s="50"/>
      <c r="EG56" s="30"/>
      <c r="EH56" s="49"/>
      <c r="EI56" s="49"/>
      <c r="EK56" s="49"/>
      <c r="EL56" s="49"/>
      <c r="EM56" s="7"/>
      <c r="EO56" s="30"/>
      <c r="EP56" s="48"/>
      <c r="EQ56" s="48"/>
      <c r="ER56" s="2"/>
      <c r="ES56" s="48"/>
      <c r="ET56" s="48"/>
      <c r="EU56" s="30"/>
      <c r="EV56" s="49"/>
      <c r="EW56" s="49"/>
      <c r="EZ56" s="50"/>
      <c r="FA56" s="30"/>
      <c r="FB56" s="49"/>
      <c r="FC56" s="49"/>
      <c r="FE56" s="49"/>
      <c r="FF56" s="49"/>
      <c r="FG56" s="7"/>
      <c r="FI56" s="30"/>
      <c r="FJ56" s="48"/>
      <c r="FK56" s="48"/>
      <c r="FL56" s="2"/>
      <c r="FM56" s="48"/>
      <c r="FN56" s="48"/>
      <c r="FO56" s="30"/>
      <c r="FP56" s="49"/>
      <c r="FQ56" s="49"/>
      <c r="FT56" s="50"/>
      <c r="FU56" s="30"/>
      <c r="FV56" s="49"/>
      <c r="FW56" s="49"/>
      <c r="FY56" s="49"/>
      <c r="FZ56" s="49"/>
      <c r="GA56" s="20"/>
      <c r="GB56" s="54"/>
      <c r="GC56" s="54"/>
      <c r="GD56" s="55"/>
      <c r="GE56" s="2"/>
      <c r="GF56" s="56"/>
      <c r="GG56" s="55"/>
      <c r="GH56" s="2"/>
      <c r="GI56" s="57"/>
      <c r="GJ56" s="2"/>
      <c r="GK56" s="2"/>
      <c r="GL56" s="2"/>
      <c r="GM56" s="2"/>
      <c r="GN56" s="58"/>
      <c r="GO56" s="2"/>
      <c r="GP56" s="2"/>
      <c r="GQ56" s="2"/>
      <c r="GR56" s="2"/>
      <c r="GS56" s="2"/>
      <c r="GT56" s="2"/>
      <c r="GU56" s="20"/>
      <c r="GV56" s="54"/>
      <c r="GW56" s="54"/>
      <c r="GX56" s="55"/>
      <c r="GY56" s="2"/>
      <c r="GZ56" s="56"/>
      <c r="HA56" s="55"/>
      <c r="HB56" s="2"/>
      <c r="HC56" s="57"/>
      <c r="HD56" s="2"/>
      <c r="HE56" s="2"/>
      <c r="HF56" s="2"/>
      <c r="HG56" s="2"/>
      <c r="HH56" s="58"/>
      <c r="HI56" s="2"/>
      <c r="HJ56" s="2"/>
      <c r="HK56" s="2"/>
      <c r="HL56" s="2"/>
      <c r="HM56" s="2"/>
      <c r="HN56" s="2"/>
      <c r="HO56" s="20"/>
      <c r="HP56" s="54"/>
      <c r="HQ56" s="54"/>
      <c r="HR56" s="55"/>
      <c r="HS56" s="2"/>
      <c r="HT56" s="56"/>
      <c r="HU56" s="55"/>
      <c r="HV56" s="2"/>
      <c r="HW56" s="57"/>
      <c r="HX56" s="2"/>
      <c r="HY56" s="2"/>
      <c r="HZ56" s="2"/>
      <c r="IA56" s="2"/>
      <c r="IB56" s="58"/>
      <c r="IC56" s="2"/>
      <c r="ID56" s="2"/>
      <c r="IE56" s="2"/>
      <c r="IF56" s="2"/>
      <c r="IG56" s="2"/>
      <c r="IH56" s="2"/>
      <c r="II56" s="20"/>
      <c r="IJ56" s="54"/>
      <c r="IK56" s="54"/>
      <c r="IL56" s="55"/>
      <c r="IM56" s="2"/>
      <c r="IN56" s="56"/>
      <c r="IO56" s="55"/>
      <c r="IP56" s="2"/>
      <c r="IQ56" s="57"/>
      <c r="IR56" s="2"/>
      <c r="IS56" s="2"/>
      <c r="IT56" s="2"/>
      <c r="IU56" s="2"/>
      <c r="IV56" s="58"/>
      <c r="IW56" s="2"/>
      <c r="IX56" s="2"/>
      <c r="IY56" s="2"/>
      <c r="IZ56" s="2"/>
      <c r="JA56" s="2"/>
      <c r="JB56" s="2"/>
    </row>
    <row r="57" spans="1:262" s="4" customFormat="1" ht="13.5" customHeight="1" x14ac:dyDescent="0.2">
      <c r="A57" s="47" t="s">
        <v>1494</v>
      </c>
      <c r="B57" s="2" t="str">
        <f>VLOOKUP(A57,info_parties!A$1:R$206,5,FALSE)</f>
        <v>Southern Action League (Lega d’Azione Meridionale, LAM)</v>
      </c>
      <c r="C57" s="7" t="s">
        <v>1451</v>
      </c>
      <c r="E57" s="30"/>
      <c r="F57" s="48"/>
      <c r="G57" s="49"/>
      <c r="H57" s="2"/>
      <c r="I57" s="48"/>
      <c r="J57" s="49"/>
      <c r="K57" s="3"/>
      <c r="L57" s="49"/>
      <c r="M57" s="49"/>
      <c r="N57" s="49"/>
      <c r="O57" s="49"/>
      <c r="P57" s="49"/>
      <c r="Q57" s="30"/>
      <c r="R57" s="49"/>
      <c r="S57" s="49"/>
      <c r="U57" s="49"/>
      <c r="V57" s="49"/>
      <c r="W57" s="7" t="s">
        <v>1684</v>
      </c>
      <c r="Y57" s="30">
        <v>224033</v>
      </c>
      <c r="Z57" s="49">
        <f t="shared" si="25"/>
        <v>6.7992373229215112E-3</v>
      </c>
      <c r="AA57" s="48"/>
      <c r="AB57" s="2">
        <v>0</v>
      </c>
      <c r="AC57" s="49">
        <f t="shared" si="26"/>
        <v>0</v>
      </c>
      <c r="AD57" s="48"/>
      <c r="AE57" s="30">
        <v>222588</v>
      </c>
      <c r="AF57" s="49">
        <f t="shared" si="27"/>
        <v>6.7820778957240445E-3</v>
      </c>
      <c r="AG57" s="49">
        <v>0</v>
      </c>
      <c r="AH57" s="49">
        <v>0</v>
      </c>
      <c r="AI57" s="49">
        <v>0</v>
      </c>
      <c r="AJ57" s="49">
        <v>0</v>
      </c>
      <c r="AK57" s="30">
        <v>1445</v>
      </c>
      <c r="AL57" s="49">
        <f t="shared" si="28"/>
        <v>1.1141524345580014E-2</v>
      </c>
      <c r="AM57" s="49">
        <v>0</v>
      </c>
      <c r="AN57" s="4">
        <v>0</v>
      </c>
      <c r="AO57" s="49">
        <v>0</v>
      </c>
      <c r="AP57" s="49">
        <v>0</v>
      </c>
      <c r="AQ57" s="7"/>
      <c r="AS57" s="11"/>
      <c r="AT57" s="49" t="str">
        <f t="shared" si="29"/>
        <v/>
      </c>
      <c r="AU57" s="48"/>
      <c r="AV57" s="81"/>
      <c r="AW57" s="49" t="str">
        <f t="shared" si="30"/>
        <v/>
      </c>
      <c r="AX57" s="48"/>
      <c r="AY57" s="30"/>
      <c r="AZ57" s="49" t="str">
        <f t="shared" si="31"/>
        <v/>
      </c>
      <c r="BA57" s="49"/>
      <c r="BB57" s="49"/>
      <c r="BC57" s="49"/>
      <c r="BD57" s="49"/>
      <c r="BE57" s="30"/>
      <c r="BF57" s="49" t="str">
        <f t="shared" si="20"/>
        <v/>
      </c>
      <c r="BG57" s="49"/>
      <c r="BI57" s="49"/>
      <c r="BJ57" s="49"/>
      <c r="BK57" s="7"/>
      <c r="BM57" s="30"/>
      <c r="BN57" s="49" t="str">
        <f t="shared" si="21"/>
        <v/>
      </c>
      <c r="BO57" s="48" t="s">
        <v>286</v>
      </c>
      <c r="BP57" s="2" t="s">
        <v>286</v>
      </c>
      <c r="BQ57" s="49" t="str">
        <f t="shared" si="36"/>
        <v/>
      </c>
      <c r="BR57" s="48" t="s">
        <v>286</v>
      </c>
      <c r="BS57" s="30"/>
      <c r="BT57" s="49" t="str">
        <f t="shared" si="37"/>
        <v/>
      </c>
      <c r="BU57" s="49" t="s">
        <v>286</v>
      </c>
      <c r="BV57" s="49" t="s">
        <v>286</v>
      </c>
      <c r="BW57" s="49" t="s">
        <v>286</v>
      </c>
      <c r="BX57" s="49" t="s">
        <v>286</v>
      </c>
      <c r="BY57" s="30"/>
      <c r="BZ57" s="49" t="str">
        <f t="shared" si="38"/>
        <v/>
      </c>
      <c r="CA57" s="49"/>
      <c r="CC57" s="49"/>
      <c r="CD57" s="49"/>
      <c r="CE57" s="30"/>
      <c r="CG57" s="30"/>
      <c r="CH57" s="49" t="str">
        <f t="shared" si="32"/>
        <v/>
      </c>
      <c r="CI57" s="48"/>
      <c r="CJ57" s="2"/>
      <c r="CK57" s="49" t="str">
        <f t="shared" si="33"/>
        <v/>
      </c>
      <c r="CL57" s="48"/>
      <c r="CM57" s="30"/>
      <c r="CN57" s="49" t="str">
        <f t="shared" si="34"/>
        <v/>
      </c>
      <c r="CO57" s="49"/>
      <c r="CR57" s="50"/>
      <c r="CS57" s="30"/>
      <c r="CT57" s="49" t="str">
        <f t="shared" si="35"/>
        <v/>
      </c>
      <c r="CU57" s="49"/>
      <c r="CW57" s="49"/>
      <c r="CX57" s="49"/>
      <c r="CY57" s="7"/>
      <c r="DA57" s="30"/>
      <c r="DB57" s="48"/>
      <c r="DC57" s="48"/>
      <c r="DD57" s="2"/>
      <c r="DE57" s="48"/>
      <c r="DF57" s="48"/>
      <c r="DG57" s="30"/>
      <c r="DH57" s="49"/>
      <c r="DI57" s="49"/>
      <c r="DL57" s="50"/>
      <c r="DM57" s="30"/>
      <c r="DN57" s="49"/>
      <c r="DO57" s="49"/>
      <c r="DQ57" s="49"/>
      <c r="DR57" s="49"/>
      <c r="DS57" s="7"/>
      <c r="DU57" s="30"/>
      <c r="DV57" s="48"/>
      <c r="DW57" s="48"/>
      <c r="DX57" s="2"/>
      <c r="DY57" s="48"/>
      <c r="DZ57" s="48"/>
      <c r="EA57" s="30"/>
      <c r="EC57" s="51"/>
      <c r="EF57" s="50"/>
      <c r="EG57" s="30"/>
      <c r="EH57" s="49"/>
      <c r="EI57" s="49"/>
      <c r="EK57" s="49"/>
      <c r="EL57" s="49"/>
      <c r="EM57" s="7"/>
      <c r="EO57" s="30"/>
      <c r="EP57" s="48"/>
      <c r="EQ57" s="48"/>
      <c r="ER57" s="2"/>
      <c r="ES57" s="48"/>
      <c r="ET57" s="48"/>
      <c r="EU57" s="30"/>
      <c r="EV57" s="49"/>
      <c r="EW57" s="49"/>
      <c r="EZ57" s="50"/>
      <c r="FA57" s="30"/>
      <c r="FB57" s="49"/>
      <c r="FC57" s="49"/>
      <c r="FE57" s="49"/>
      <c r="FF57" s="49"/>
      <c r="FG57" s="7"/>
      <c r="FI57" s="30"/>
      <c r="FJ57" s="48"/>
      <c r="FK57" s="48"/>
      <c r="FL57" s="2"/>
      <c r="FM57" s="48"/>
      <c r="FN57" s="48"/>
      <c r="FO57" s="30"/>
      <c r="FP57" s="49"/>
      <c r="FQ57" s="49"/>
      <c r="FT57" s="50"/>
      <c r="FU57" s="30"/>
      <c r="FV57" s="49"/>
      <c r="FW57" s="49"/>
      <c r="FY57" s="49"/>
      <c r="FZ57" s="49"/>
      <c r="GA57" s="20"/>
      <c r="GB57" s="54"/>
      <c r="GC57" s="54"/>
      <c r="GD57" s="55"/>
      <c r="GE57" s="2"/>
      <c r="GF57" s="56"/>
      <c r="GG57" s="55"/>
      <c r="GH57" s="2"/>
      <c r="GI57" s="57"/>
      <c r="GJ57" s="2"/>
      <c r="GK57" s="2"/>
      <c r="GL57" s="2"/>
      <c r="GM57" s="2"/>
      <c r="GN57" s="58"/>
      <c r="GO57" s="2"/>
      <c r="GP57" s="2"/>
      <c r="GQ57" s="2"/>
      <c r="GR57" s="2"/>
      <c r="GS57" s="2"/>
      <c r="GT57" s="2"/>
      <c r="GU57" s="20"/>
      <c r="GV57" s="54"/>
      <c r="GW57" s="54"/>
      <c r="GX57" s="55"/>
      <c r="GY57" s="2"/>
      <c r="GZ57" s="56"/>
      <c r="HA57" s="55"/>
      <c r="HB57" s="2"/>
      <c r="HC57" s="57"/>
      <c r="HD57" s="2"/>
      <c r="HE57" s="2"/>
      <c r="HF57" s="2"/>
      <c r="HG57" s="2"/>
      <c r="HH57" s="58"/>
      <c r="HI57" s="2"/>
      <c r="HJ57" s="2"/>
      <c r="HK57" s="2"/>
      <c r="HL57" s="2"/>
      <c r="HM57" s="2"/>
      <c r="HN57" s="2"/>
      <c r="HO57" s="20"/>
      <c r="HP57" s="54"/>
      <c r="HQ57" s="54"/>
      <c r="HR57" s="55"/>
      <c r="HS57" s="2"/>
      <c r="HT57" s="56"/>
      <c r="HU57" s="55"/>
      <c r="HV57" s="2"/>
      <c r="HW57" s="57"/>
      <c r="HX57" s="2"/>
      <c r="HY57" s="2"/>
      <c r="HZ57" s="2"/>
      <c r="IA57" s="2"/>
      <c r="IB57" s="58"/>
      <c r="IC57" s="2"/>
      <c r="ID57" s="2"/>
      <c r="IE57" s="2"/>
      <c r="IF57" s="2"/>
      <c r="IG57" s="2"/>
      <c r="IH57" s="2"/>
      <c r="II57" s="20"/>
      <c r="IJ57" s="54"/>
      <c r="IK57" s="54"/>
      <c r="IL57" s="55"/>
      <c r="IM57" s="2"/>
      <c r="IN57" s="56"/>
      <c r="IO57" s="55"/>
      <c r="IP57" s="2"/>
      <c r="IQ57" s="57"/>
      <c r="IR57" s="2"/>
      <c r="IS57" s="2"/>
      <c r="IT57" s="2"/>
      <c r="IU57" s="2"/>
      <c r="IV57" s="58"/>
      <c r="IW57" s="2"/>
      <c r="IX57" s="2"/>
      <c r="IY57" s="2"/>
      <c r="IZ57" s="2"/>
      <c r="JA57" s="2"/>
      <c r="JB57" s="2"/>
    </row>
    <row r="58" spans="1:262" s="4" customFormat="1" ht="13.5" customHeight="1" x14ac:dyDescent="0.2">
      <c r="A58" s="47" t="s">
        <v>1348</v>
      </c>
      <c r="B58" s="2" t="str">
        <f>VLOOKUP(A58,info_parties!A$1:R$206,5,FALSE)</f>
        <v>The Democrats (I Democratici, DEM)</v>
      </c>
      <c r="C58" s="7" t="s">
        <v>1893</v>
      </c>
      <c r="E58" s="30"/>
      <c r="F58" s="48"/>
      <c r="G58" s="49"/>
      <c r="H58" s="2"/>
      <c r="I58" s="48"/>
      <c r="J58" s="49"/>
      <c r="K58" s="3"/>
      <c r="L58" s="49"/>
      <c r="M58" s="49"/>
      <c r="P58" s="50"/>
      <c r="Q58" s="30"/>
      <c r="R58" s="49"/>
      <c r="S58" s="49"/>
      <c r="U58" s="49"/>
      <c r="V58" s="49"/>
      <c r="W58" s="7"/>
      <c r="Y58" s="30"/>
      <c r="Z58" s="49" t="str">
        <f t="shared" si="25"/>
        <v/>
      </c>
      <c r="AA58" s="48"/>
      <c r="AB58" s="2"/>
      <c r="AC58" s="49" t="str">
        <f t="shared" si="26"/>
        <v/>
      </c>
      <c r="AD58" s="48"/>
      <c r="AE58" s="30"/>
      <c r="AF58" s="49" t="str">
        <f t="shared" si="27"/>
        <v/>
      </c>
      <c r="AG58" s="49"/>
      <c r="AJ58" s="50"/>
      <c r="AK58" s="30"/>
      <c r="AL58" s="49" t="str">
        <f t="shared" si="28"/>
        <v/>
      </c>
      <c r="AM58" s="49"/>
      <c r="AO58" s="49"/>
      <c r="AP58" s="49"/>
      <c r="AQ58" s="7" t="s">
        <v>1792</v>
      </c>
      <c r="AS58" s="30">
        <v>2407952</v>
      </c>
      <c r="AT58" s="49">
        <f t="shared" si="29"/>
        <v>7.7401059753491361E-2</v>
      </c>
      <c r="AU58" s="48"/>
      <c r="AV58" s="2">
        <v>6</v>
      </c>
      <c r="AW58" s="49">
        <f t="shared" si="30"/>
        <v>6.8965517241379309E-2</v>
      </c>
      <c r="AX58" s="48"/>
      <c r="AY58" s="30">
        <v>2375248</v>
      </c>
      <c r="AZ58" s="49">
        <f t="shared" si="31"/>
        <v>7.6848983572049889E-2</v>
      </c>
      <c r="BA58" s="49">
        <v>0</v>
      </c>
      <c r="BB58" s="4">
        <v>0</v>
      </c>
      <c r="BC58" s="4">
        <v>0</v>
      </c>
      <c r="BD58" s="50">
        <v>0</v>
      </c>
      <c r="BE58" s="30">
        <v>27187</v>
      </c>
      <c r="BF58" s="49">
        <f t="shared" si="20"/>
        <v>0.17604626014206992</v>
      </c>
      <c r="BG58" s="49">
        <v>0</v>
      </c>
      <c r="BH58" s="4">
        <v>0</v>
      </c>
      <c r="BI58" s="49">
        <v>0</v>
      </c>
      <c r="BJ58" s="49">
        <v>0</v>
      </c>
      <c r="BK58" s="7"/>
      <c r="BM58" s="30"/>
      <c r="BN58" s="49" t="str">
        <f t="shared" si="21"/>
        <v/>
      </c>
      <c r="BO58" s="48"/>
      <c r="BP58" s="2"/>
      <c r="BQ58" s="49" t="str">
        <f t="shared" si="36"/>
        <v/>
      </c>
      <c r="BR58" s="48"/>
      <c r="BS58" s="30"/>
      <c r="BT58" s="49" t="str">
        <f t="shared" si="37"/>
        <v/>
      </c>
      <c r="BU58" s="49"/>
      <c r="BX58" s="50"/>
      <c r="BY58" s="30"/>
      <c r="BZ58" s="49" t="str">
        <f t="shared" si="38"/>
        <v/>
      </c>
      <c r="CA58" s="49"/>
      <c r="CC58" s="49"/>
      <c r="CD58" s="49"/>
      <c r="CE58" s="30"/>
      <c r="CG58" s="30"/>
      <c r="CH58" s="49" t="str">
        <f t="shared" si="32"/>
        <v/>
      </c>
      <c r="CI58" s="48"/>
      <c r="CJ58" s="2"/>
      <c r="CK58" s="49" t="str">
        <f t="shared" si="33"/>
        <v/>
      </c>
      <c r="CL58" s="48"/>
      <c r="CM58" s="30"/>
      <c r="CN58" s="49" t="str">
        <f t="shared" si="34"/>
        <v/>
      </c>
      <c r="CO58" s="49"/>
      <c r="CR58" s="50"/>
      <c r="CS58" s="30"/>
      <c r="CT58" s="49" t="str">
        <f t="shared" si="35"/>
        <v/>
      </c>
      <c r="CU58" s="49"/>
      <c r="CW58" s="49"/>
      <c r="CX58" s="49"/>
      <c r="CY58" s="7"/>
      <c r="DA58" s="30"/>
      <c r="DB58" s="48"/>
      <c r="DC58" s="48"/>
      <c r="DD58" s="2"/>
      <c r="DE58" s="48"/>
      <c r="DF58" s="48"/>
      <c r="DG58" s="30"/>
      <c r="DH58" s="49"/>
      <c r="DI58" s="49"/>
      <c r="DL58" s="50"/>
      <c r="DM58" s="30"/>
      <c r="DN58" s="49"/>
      <c r="DO58" s="49"/>
      <c r="DQ58" s="49"/>
      <c r="DR58" s="49"/>
      <c r="DS58" s="7"/>
      <c r="DU58" s="30"/>
      <c r="DV58" s="48"/>
      <c r="DW58" s="48"/>
      <c r="DX58" s="2"/>
      <c r="DY58" s="48"/>
      <c r="DZ58" s="48"/>
      <c r="EA58" s="30"/>
      <c r="EC58" s="51"/>
      <c r="EF58" s="50"/>
      <c r="EG58" s="30"/>
      <c r="EH58" s="49"/>
      <c r="EI58" s="49"/>
      <c r="EK58" s="49"/>
      <c r="EL58" s="49"/>
      <c r="EM58" s="7"/>
      <c r="EO58" s="30"/>
      <c r="EP58" s="48"/>
      <c r="EQ58" s="48"/>
      <c r="ER58" s="2"/>
      <c r="ES58" s="48"/>
      <c r="ET58" s="48"/>
      <c r="EU58" s="30"/>
      <c r="EV58" s="49"/>
      <c r="EW58" s="49"/>
      <c r="EZ58" s="50"/>
      <c r="FA58" s="30"/>
      <c r="FB58" s="49"/>
      <c r="FC58" s="49"/>
      <c r="FE58" s="49"/>
      <c r="FF58" s="49"/>
      <c r="FG58" s="7"/>
      <c r="FI58" s="30"/>
      <c r="FJ58" s="48"/>
      <c r="FK58" s="48"/>
      <c r="FL58" s="2"/>
      <c r="FM58" s="48"/>
      <c r="FN58" s="48"/>
      <c r="FO58" s="30"/>
      <c r="FP58" s="49"/>
      <c r="FQ58" s="49"/>
      <c r="FT58" s="50"/>
      <c r="FU58" s="30"/>
      <c r="FV58" s="49"/>
      <c r="FW58" s="49"/>
      <c r="FY58" s="49"/>
      <c r="FZ58" s="49"/>
      <c r="GA58" s="20"/>
      <c r="GB58" s="54"/>
      <c r="GC58" s="54"/>
      <c r="GD58" s="55"/>
      <c r="GE58" s="2"/>
      <c r="GF58" s="56"/>
      <c r="GG58" s="55"/>
      <c r="GH58" s="2"/>
      <c r="GI58" s="57"/>
      <c r="GJ58" s="2"/>
      <c r="GK58" s="2"/>
      <c r="GL58" s="2"/>
      <c r="GM58" s="2"/>
      <c r="GN58" s="58"/>
      <c r="GO58" s="2"/>
      <c r="GP58" s="2"/>
      <c r="GQ58" s="2"/>
      <c r="GR58" s="2"/>
      <c r="GS58" s="2"/>
      <c r="GT58" s="2"/>
      <c r="GU58" s="20"/>
      <c r="GV58" s="54"/>
      <c r="GW58" s="54"/>
      <c r="GX58" s="55"/>
      <c r="GY58" s="2"/>
      <c r="GZ58" s="56"/>
      <c r="HA58" s="55"/>
      <c r="HB58" s="2"/>
      <c r="HC58" s="57"/>
      <c r="HD58" s="2"/>
      <c r="HE58" s="2"/>
      <c r="HF58" s="2"/>
      <c r="HG58" s="2"/>
      <c r="HH58" s="58"/>
      <c r="HI58" s="2"/>
      <c r="HJ58" s="2"/>
      <c r="HK58" s="2"/>
      <c r="HL58" s="2"/>
      <c r="HM58" s="2"/>
      <c r="HN58" s="2"/>
      <c r="HO58" s="20"/>
      <c r="HP58" s="54"/>
      <c r="HQ58" s="54"/>
      <c r="HR58" s="55"/>
      <c r="HS58" s="2"/>
      <c r="HT58" s="56"/>
      <c r="HU58" s="55"/>
      <c r="HV58" s="2"/>
      <c r="HW58" s="57"/>
      <c r="HX58" s="2"/>
      <c r="HY58" s="2"/>
      <c r="HZ58" s="2"/>
      <c r="IA58" s="2"/>
      <c r="IB58" s="58"/>
      <c r="IC58" s="2"/>
      <c r="ID58" s="2"/>
      <c r="IE58" s="2"/>
      <c r="IF58" s="2"/>
      <c r="IG58" s="2"/>
      <c r="IH58" s="2"/>
      <c r="II58" s="20"/>
      <c r="IJ58" s="54"/>
      <c r="IK58" s="54"/>
      <c r="IL58" s="55"/>
      <c r="IM58" s="2"/>
      <c r="IN58" s="56"/>
      <c r="IO58" s="55"/>
      <c r="IP58" s="2"/>
      <c r="IQ58" s="57"/>
      <c r="IR58" s="2"/>
      <c r="IS58" s="2"/>
      <c r="IT58" s="2"/>
      <c r="IU58" s="2"/>
      <c r="IV58" s="58"/>
      <c r="IW58" s="2"/>
      <c r="IX58" s="2"/>
      <c r="IY58" s="2"/>
      <c r="IZ58" s="2"/>
      <c r="JA58" s="2"/>
      <c r="JB58" s="2"/>
    </row>
    <row r="59" spans="1:262" s="4" customFormat="1" ht="13.5" customHeight="1" x14ac:dyDescent="0.2">
      <c r="A59" s="47" t="s">
        <v>1431</v>
      </c>
      <c r="B59" s="2" t="str">
        <f>VLOOKUP(A59,info_parties!A$1:R$206,5,FALSE)</f>
        <v>Union of Democrats for Europe (Unione dei Democratici per l'Europa, UDEUR)</v>
      </c>
      <c r="C59" s="7" t="s">
        <v>1894</v>
      </c>
      <c r="E59" s="30"/>
      <c r="F59" s="48"/>
      <c r="G59" s="49"/>
      <c r="H59" s="2"/>
      <c r="I59" s="48"/>
      <c r="J59" s="49"/>
      <c r="K59" s="3"/>
      <c r="L59" s="49"/>
      <c r="M59" s="49"/>
      <c r="P59" s="50"/>
      <c r="Q59" s="30"/>
      <c r="R59" s="49"/>
      <c r="S59" s="49"/>
      <c r="U59" s="49"/>
      <c r="V59" s="49"/>
      <c r="W59" s="7"/>
      <c r="Y59" s="30"/>
      <c r="Z59" s="49" t="str">
        <f t="shared" si="25"/>
        <v/>
      </c>
      <c r="AA59" s="48"/>
      <c r="AB59" s="2"/>
      <c r="AC59" s="49" t="str">
        <f t="shared" si="26"/>
        <v/>
      </c>
      <c r="AD59" s="48"/>
      <c r="AE59" s="30"/>
      <c r="AF59" s="49" t="str">
        <f t="shared" si="27"/>
        <v/>
      </c>
      <c r="AG59" s="49"/>
      <c r="AJ59" s="50"/>
      <c r="AK59" s="30"/>
      <c r="AL59" s="49" t="str">
        <f t="shared" si="28"/>
        <v/>
      </c>
      <c r="AM59" s="49"/>
      <c r="AO59" s="49"/>
      <c r="AP59" s="49"/>
      <c r="AQ59" s="7" t="s">
        <v>1795</v>
      </c>
      <c r="AS59" s="30">
        <v>499498</v>
      </c>
      <c r="AT59" s="49">
        <f t="shared" si="29"/>
        <v>1.6055832734518556E-2</v>
      </c>
      <c r="AU59" s="48"/>
      <c r="AV59" s="2">
        <v>1</v>
      </c>
      <c r="AW59" s="49">
        <f t="shared" si="30"/>
        <v>1.1494252873563218E-2</v>
      </c>
      <c r="AX59" s="48"/>
      <c r="AY59" s="30">
        <v>496198</v>
      </c>
      <c r="AZ59" s="49">
        <f t="shared" si="31"/>
        <v>1.6054033915820162E-2</v>
      </c>
      <c r="BA59" s="49">
        <v>0</v>
      </c>
      <c r="BB59" s="4">
        <v>0</v>
      </c>
      <c r="BC59" s="4">
        <v>0</v>
      </c>
      <c r="BD59" s="50">
        <v>0</v>
      </c>
      <c r="BE59" s="30">
        <v>2544</v>
      </c>
      <c r="BF59" s="49">
        <f t="shared" si="20"/>
        <v>1.6473376459389632E-2</v>
      </c>
      <c r="BG59" s="49">
        <v>0</v>
      </c>
      <c r="BH59" s="4">
        <v>0</v>
      </c>
      <c r="BI59" s="49">
        <v>0</v>
      </c>
      <c r="BJ59" s="49">
        <v>0</v>
      </c>
      <c r="BK59" s="7"/>
      <c r="BM59" s="30"/>
      <c r="BN59" s="49" t="str">
        <f t="shared" si="21"/>
        <v/>
      </c>
      <c r="BO59" s="48"/>
      <c r="BP59" s="2"/>
      <c r="BQ59" s="49" t="str">
        <f t="shared" si="36"/>
        <v/>
      </c>
      <c r="BR59" s="48"/>
      <c r="BS59" s="30"/>
      <c r="BT59" s="49" t="str">
        <f t="shared" si="37"/>
        <v/>
      </c>
      <c r="BU59" s="49"/>
      <c r="BX59" s="50"/>
      <c r="BY59" s="30"/>
      <c r="BZ59" s="49" t="str">
        <f t="shared" si="38"/>
        <v/>
      </c>
      <c r="CA59" s="49"/>
      <c r="CC59" s="49"/>
      <c r="CD59" s="49"/>
      <c r="CE59" s="30"/>
      <c r="CG59" s="30"/>
      <c r="CH59" s="49" t="str">
        <f t="shared" si="32"/>
        <v/>
      </c>
      <c r="CI59" s="48"/>
      <c r="CJ59" s="2"/>
      <c r="CK59" s="49" t="str">
        <f t="shared" si="33"/>
        <v/>
      </c>
      <c r="CL59" s="48"/>
      <c r="CM59" s="30"/>
      <c r="CN59" s="49" t="str">
        <f t="shared" si="34"/>
        <v/>
      </c>
      <c r="CO59" s="49"/>
      <c r="CR59" s="50"/>
      <c r="CS59" s="30"/>
      <c r="CT59" s="49" t="str">
        <f t="shared" si="35"/>
        <v/>
      </c>
      <c r="CU59" s="49"/>
      <c r="CW59" s="49"/>
      <c r="CX59" s="49"/>
      <c r="CY59" s="7"/>
      <c r="DA59" s="30"/>
      <c r="DB59" s="48"/>
      <c r="DC59" s="48"/>
      <c r="DD59" s="2"/>
      <c r="DE59" s="48"/>
      <c r="DF59" s="48"/>
      <c r="DG59" s="30"/>
      <c r="DH59" s="49"/>
      <c r="DI59" s="49"/>
      <c r="DL59" s="50"/>
      <c r="DM59" s="30"/>
      <c r="DN59" s="49"/>
      <c r="DO59" s="49"/>
      <c r="DQ59" s="49"/>
      <c r="DR59" s="49"/>
      <c r="DS59" s="7"/>
      <c r="DU59" s="30"/>
      <c r="DV59" s="48"/>
      <c r="DW59" s="48"/>
      <c r="DX59" s="2"/>
      <c r="DY59" s="48"/>
      <c r="DZ59" s="48"/>
      <c r="EA59" s="30"/>
      <c r="EC59" s="51"/>
      <c r="EF59" s="50"/>
      <c r="EG59" s="30"/>
      <c r="EH59" s="49"/>
      <c r="EI59" s="49"/>
      <c r="EK59" s="49"/>
      <c r="EL59" s="49"/>
      <c r="EM59" s="7"/>
      <c r="EO59" s="30"/>
      <c r="EP59" s="48"/>
      <c r="EQ59" s="48"/>
      <c r="ER59" s="2"/>
      <c r="ES59" s="48"/>
      <c r="ET59" s="48"/>
      <c r="EU59" s="30"/>
      <c r="EV59" s="49"/>
      <c r="EW59" s="49"/>
      <c r="EZ59" s="50"/>
      <c r="FA59" s="30"/>
      <c r="FB59" s="49"/>
      <c r="FC59" s="49"/>
      <c r="FE59" s="49"/>
      <c r="FF59" s="49"/>
      <c r="FG59" s="7"/>
      <c r="FI59" s="30"/>
      <c r="FJ59" s="48"/>
      <c r="FK59" s="48"/>
      <c r="FL59" s="2"/>
      <c r="FM59" s="48"/>
      <c r="FN59" s="48"/>
      <c r="FO59" s="30"/>
      <c r="FP59" s="49"/>
      <c r="FQ59" s="49"/>
      <c r="FT59" s="50"/>
      <c r="FU59" s="30"/>
      <c r="FV59" s="49"/>
      <c r="FW59" s="49"/>
      <c r="FY59" s="49"/>
      <c r="FZ59" s="49"/>
      <c r="GA59" s="20"/>
      <c r="GB59" s="54"/>
      <c r="GC59" s="54"/>
      <c r="GD59" s="60"/>
      <c r="GE59" s="2"/>
      <c r="GF59" s="54"/>
      <c r="GG59" s="55"/>
      <c r="GH59" s="2"/>
      <c r="GI59" s="57"/>
      <c r="GJ59" s="2"/>
      <c r="GK59" s="2"/>
      <c r="GL59" s="2"/>
      <c r="GM59" s="2"/>
      <c r="GN59" s="58"/>
      <c r="GO59" s="2"/>
      <c r="GP59" s="2"/>
      <c r="GQ59" s="2"/>
      <c r="GR59" s="2"/>
      <c r="GS59" s="2"/>
      <c r="GT59" s="2"/>
      <c r="GU59" s="20"/>
      <c r="GV59" s="54"/>
      <c r="GW59" s="54"/>
      <c r="GX59" s="60"/>
      <c r="GY59" s="2"/>
      <c r="GZ59" s="54"/>
      <c r="HA59" s="55"/>
      <c r="HB59" s="2"/>
      <c r="HC59" s="57"/>
      <c r="HD59" s="2"/>
      <c r="HE59" s="2"/>
      <c r="HF59" s="2"/>
      <c r="HG59" s="2"/>
      <c r="HH59" s="58"/>
      <c r="HI59" s="2"/>
      <c r="HJ59" s="2"/>
      <c r="HK59" s="2"/>
      <c r="HL59" s="2"/>
      <c r="HM59" s="2"/>
      <c r="HN59" s="2"/>
      <c r="HO59" s="20"/>
      <c r="HP59" s="54"/>
      <c r="HQ59" s="54"/>
      <c r="HR59" s="60"/>
      <c r="HS59" s="2"/>
      <c r="HT59" s="54"/>
      <c r="HU59" s="55"/>
      <c r="HV59" s="2"/>
      <c r="HW59" s="57"/>
      <c r="HX59" s="2"/>
      <c r="HY59" s="2"/>
      <c r="HZ59" s="2"/>
      <c r="IA59" s="2"/>
      <c r="IB59" s="58"/>
      <c r="IC59" s="2"/>
      <c r="ID59" s="2"/>
      <c r="IE59" s="2"/>
      <c r="IF59" s="2"/>
      <c r="IG59" s="2"/>
      <c r="IH59" s="2"/>
      <c r="II59" s="20"/>
      <c r="IJ59" s="54"/>
      <c r="IK59" s="54"/>
      <c r="IL59" s="60"/>
      <c r="IM59" s="2"/>
      <c r="IN59" s="54"/>
      <c r="IO59" s="55"/>
      <c r="IP59" s="2"/>
      <c r="IQ59" s="57"/>
      <c r="IR59" s="2"/>
      <c r="IS59" s="2"/>
      <c r="IT59" s="2"/>
      <c r="IU59" s="2"/>
      <c r="IV59" s="58"/>
      <c r="IW59" s="2"/>
      <c r="IX59" s="2"/>
      <c r="IY59" s="2"/>
      <c r="IZ59" s="2"/>
      <c r="JA59" s="2"/>
      <c r="JB59" s="2"/>
    </row>
    <row r="60" spans="1:262" s="4" customFormat="1" ht="13.5" customHeight="1" x14ac:dyDescent="0.2">
      <c r="A60" s="47" t="s">
        <v>1920</v>
      </c>
      <c r="B60" s="2" t="str">
        <f>VLOOKUP(A60,info_parties!A$1:R$206,5,FALSE)</f>
        <v>Popular Alliance-Union of Democrats for Europe (Alleanza Popolare-Unione dei democratici per l'Europa, AP-UDEUR)</v>
      </c>
      <c r="C60" s="7" t="s">
        <v>1895</v>
      </c>
      <c r="E60" s="30"/>
      <c r="F60" s="48"/>
      <c r="G60" s="49"/>
      <c r="H60" s="2"/>
      <c r="I60" s="48"/>
      <c r="J60" s="49"/>
      <c r="K60" s="3"/>
      <c r="L60" s="49"/>
      <c r="M60" s="49"/>
      <c r="P60" s="50"/>
      <c r="Q60" s="30"/>
      <c r="R60" s="49"/>
      <c r="S60" s="49"/>
      <c r="U60" s="49"/>
      <c r="V60" s="49"/>
      <c r="W60" s="7"/>
      <c r="Y60" s="30"/>
      <c r="Z60" s="49" t="str">
        <f t="shared" si="25"/>
        <v/>
      </c>
      <c r="AA60" s="48"/>
      <c r="AB60" s="2"/>
      <c r="AC60" s="49" t="str">
        <f t="shared" si="26"/>
        <v/>
      </c>
      <c r="AD60" s="48"/>
      <c r="AE60" s="30"/>
      <c r="AF60" s="49" t="str">
        <f t="shared" si="27"/>
        <v/>
      </c>
      <c r="AG60" s="49"/>
      <c r="AJ60" s="50"/>
      <c r="AK60" s="30"/>
      <c r="AL60" s="49" t="str">
        <f t="shared" si="28"/>
        <v/>
      </c>
      <c r="AM60" s="49"/>
      <c r="AO60" s="49"/>
      <c r="AP60" s="49"/>
      <c r="AQ60" s="7"/>
      <c r="AS60" s="30"/>
      <c r="AT60" s="49" t="str">
        <f t="shared" si="29"/>
        <v/>
      </c>
      <c r="AU60" s="48"/>
      <c r="AV60" s="2"/>
      <c r="AW60" s="49" t="str">
        <f t="shared" si="30"/>
        <v/>
      </c>
      <c r="AX60" s="48"/>
      <c r="AY60" s="30"/>
      <c r="AZ60" s="49" t="str">
        <f t="shared" si="31"/>
        <v/>
      </c>
      <c r="BA60" s="49"/>
      <c r="BD60" s="50"/>
      <c r="BE60" s="30"/>
      <c r="BF60" s="49" t="str">
        <f t="shared" si="20"/>
        <v/>
      </c>
      <c r="BG60" s="49"/>
      <c r="BI60" s="49"/>
      <c r="BJ60" s="49"/>
      <c r="BK60" s="7" t="s">
        <v>1803</v>
      </c>
      <c r="BM60" s="30">
        <v>419173</v>
      </c>
      <c r="BN60" s="49">
        <f t="shared" si="21"/>
        <v>1.2891186762457141E-2</v>
      </c>
      <c r="BO60" s="48"/>
      <c r="BP60" s="2">
        <v>1</v>
      </c>
      <c r="BQ60" s="49">
        <f t="shared" si="36"/>
        <v>1.282051282051282E-2</v>
      </c>
      <c r="BR60" s="48"/>
      <c r="BS60" s="30">
        <v>418157</v>
      </c>
      <c r="BT60" s="49">
        <f t="shared" si="37"/>
        <v>1.2901869220154225E-2</v>
      </c>
      <c r="BU60" s="49">
        <v>0</v>
      </c>
      <c r="BV60" s="4">
        <v>0</v>
      </c>
      <c r="BW60" s="4">
        <v>0</v>
      </c>
      <c r="BX60" s="50">
        <v>0</v>
      </c>
      <c r="BY60" s="30">
        <v>1016</v>
      </c>
      <c r="BZ60" s="49">
        <f t="shared" si="38"/>
        <v>9.6147476601905913E-3</v>
      </c>
      <c r="CA60" s="49">
        <v>0</v>
      </c>
      <c r="CB60" s="4">
        <v>0</v>
      </c>
      <c r="CC60" s="49">
        <v>0</v>
      </c>
      <c r="CD60" s="49">
        <v>0</v>
      </c>
      <c r="CE60" s="30"/>
      <c r="CG60" s="30"/>
      <c r="CH60" s="49" t="str">
        <f t="shared" si="32"/>
        <v/>
      </c>
      <c r="CI60" s="48"/>
      <c r="CJ60" s="2"/>
      <c r="CK60" s="49" t="str">
        <f t="shared" si="33"/>
        <v/>
      </c>
      <c r="CL60" s="48"/>
      <c r="CM60" s="30"/>
      <c r="CN60" s="49" t="str">
        <f t="shared" si="34"/>
        <v/>
      </c>
      <c r="CO60" s="49"/>
      <c r="CR60" s="50"/>
      <c r="CS60" s="30"/>
      <c r="CT60" s="49" t="str">
        <f t="shared" si="35"/>
        <v/>
      </c>
      <c r="CU60" s="49"/>
      <c r="CW60" s="49"/>
      <c r="CX60" s="49"/>
      <c r="CY60" s="7"/>
      <c r="DA60" s="30"/>
      <c r="DB60" s="48"/>
      <c r="DC60" s="48"/>
      <c r="DD60" s="2"/>
      <c r="DE60" s="48"/>
      <c r="DF60" s="48"/>
      <c r="DG60" s="30"/>
      <c r="DH60" s="49"/>
      <c r="DI60" s="49"/>
      <c r="DL60" s="50"/>
      <c r="DM60" s="30"/>
      <c r="DN60" s="49"/>
      <c r="DO60" s="49"/>
      <c r="DQ60" s="49"/>
      <c r="DR60" s="49"/>
      <c r="DS60" s="7"/>
      <c r="DU60" s="30"/>
      <c r="DV60" s="48"/>
      <c r="DW60" s="48"/>
      <c r="DX60" s="2"/>
      <c r="DY60" s="48"/>
      <c r="DZ60" s="48"/>
      <c r="EA60" s="30"/>
      <c r="EC60" s="51"/>
      <c r="EF60" s="50"/>
      <c r="EG60" s="30"/>
      <c r="EH60" s="49"/>
      <c r="EI60" s="49"/>
      <c r="EK60" s="49"/>
      <c r="EL60" s="49"/>
      <c r="EM60" s="7"/>
      <c r="EO60" s="30"/>
      <c r="EP60" s="48"/>
      <c r="EQ60" s="48"/>
      <c r="ER60" s="2"/>
      <c r="ES60" s="48"/>
      <c r="ET60" s="48"/>
      <c r="EU60" s="30"/>
      <c r="EV60" s="49"/>
      <c r="EW60" s="49"/>
      <c r="EZ60" s="50"/>
      <c r="FA60" s="30"/>
      <c r="FB60" s="49"/>
      <c r="FC60" s="49"/>
      <c r="FE60" s="49"/>
      <c r="FF60" s="49"/>
      <c r="FG60" s="7"/>
      <c r="FI60" s="30"/>
      <c r="FJ60" s="48"/>
      <c r="FK60" s="48"/>
      <c r="FL60" s="2"/>
      <c r="FM60" s="48"/>
      <c r="FN60" s="48"/>
      <c r="FO60" s="30"/>
      <c r="FP60" s="49"/>
      <c r="FQ60" s="49"/>
      <c r="FT60" s="50"/>
      <c r="FU60" s="30"/>
      <c r="FV60" s="49"/>
      <c r="FW60" s="49"/>
      <c r="FY60" s="49"/>
      <c r="FZ60" s="49"/>
      <c r="GA60" s="20"/>
      <c r="GB60" s="54"/>
      <c r="GC60" s="54"/>
      <c r="GD60" s="60"/>
      <c r="GE60" s="2"/>
      <c r="GF60" s="54"/>
      <c r="GG60" s="55"/>
      <c r="GH60" s="2"/>
      <c r="GI60" s="57"/>
      <c r="GJ60" s="2"/>
      <c r="GK60" s="2"/>
      <c r="GL60" s="2"/>
      <c r="GM60" s="2"/>
      <c r="GN60" s="58"/>
      <c r="GO60" s="2"/>
      <c r="GP60" s="2"/>
      <c r="GQ60" s="2"/>
      <c r="GR60" s="2"/>
      <c r="GS60" s="2"/>
      <c r="GT60" s="2"/>
      <c r="GU60" s="20"/>
      <c r="GV60" s="54"/>
      <c r="GW60" s="54"/>
      <c r="GX60" s="60"/>
      <c r="GY60" s="2"/>
      <c r="GZ60" s="54"/>
      <c r="HA60" s="55"/>
      <c r="HB60" s="2"/>
      <c r="HC60" s="57"/>
      <c r="HD60" s="2"/>
      <c r="HE60" s="2"/>
      <c r="HF60" s="2"/>
      <c r="HG60" s="2"/>
      <c r="HH60" s="58"/>
      <c r="HI60" s="2"/>
      <c r="HJ60" s="2"/>
      <c r="HK60" s="2"/>
      <c r="HL60" s="2"/>
      <c r="HM60" s="2"/>
      <c r="HN60" s="2"/>
      <c r="HO60" s="20"/>
      <c r="HP60" s="54"/>
      <c r="HQ60" s="54"/>
      <c r="HR60" s="60"/>
      <c r="HS60" s="2"/>
      <c r="HT60" s="54"/>
      <c r="HU60" s="55"/>
      <c r="HV60" s="2"/>
      <c r="HW60" s="57"/>
      <c r="HX60" s="2"/>
      <c r="HY60" s="2"/>
      <c r="HZ60" s="2"/>
      <c r="IA60" s="2"/>
      <c r="IB60" s="58"/>
      <c r="IC60" s="2"/>
      <c r="ID60" s="2"/>
      <c r="IE60" s="2"/>
      <c r="IF60" s="2"/>
      <c r="IG60" s="2"/>
      <c r="IH60" s="2"/>
      <c r="II60" s="20"/>
      <c r="IJ60" s="54"/>
      <c r="IK60" s="54"/>
      <c r="IL60" s="60"/>
      <c r="IM60" s="2"/>
      <c r="IN60" s="54"/>
      <c r="IO60" s="55"/>
      <c r="IP60" s="2"/>
      <c r="IQ60" s="57"/>
      <c r="IR60" s="2"/>
      <c r="IS60" s="2"/>
      <c r="IT60" s="2"/>
      <c r="IU60" s="2"/>
      <c r="IV60" s="58"/>
      <c r="IW60" s="2"/>
      <c r="IX60" s="2"/>
      <c r="IY60" s="2"/>
      <c r="IZ60" s="2"/>
      <c r="JA60" s="2"/>
      <c r="JB60" s="2"/>
    </row>
    <row r="61" spans="1:262" s="4" customFormat="1" ht="13.5" customHeight="1" x14ac:dyDescent="0.2">
      <c r="A61" s="47" t="s">
        <v>1378</v>
      </c>
      <c r="B61" s="2" t="str">
        <f>VLOOKUP(A61,info_parties!A$1:R$206,5,FALSE)</f>
        <v>Italian Renewal (Rinnovamento italian, RI)</v>
      </c>
      <c r="C61" s="7" t="s">
        <v>607</v>
      </c>
      <c r="E61" s="30"/>
      <c r="F61" s="48"/>
      <c r="G61" s="49"/>
      <c r="H61" s="2"/>
      <c r="I61" s="48"/>
      <c r="J61" s="49"/>
      <c r="K61" s="3"/>
      <c r="L61" s="49"/>
      <c r="M61" s="49"/>
      <c r="P61" s="50"/>
      <c r="Q61" s="30"/>
      <c r="R61" s="49"/>
      <c r="S61" s="49"/>
      <c r="U61" s="49"/>
      <c r="V61" s="49"/>
      <c r="W61" s="7"/>
      <c r="Y61" s="30"/>
      <c r="Z61" s="49" t="str">
        <f t="shared" si="25"/>
        <v/>
      </c>
      <c r="AA61" s="48"/>
      <c r="AB61" s="2"/>
      <c r="AC61" s="49" t="str">
        <f t="shared" si="26"/>
        <v/>
      </c>
      <c r="AD61" s="48"/>
      <c r="AE61" s="30"/>
      <c r="AF61" s="49" t="str">
        <f t="shared" si="27"/>
        <v/>
      </c>
      <c r="AG61" s="49"/>
      <c r="AJ61" s="50"/>
      <c r="AK61" s="30"/>
      <c r="AL61" s="49" t="str">
        <f t="shared" si="28"/>
        <v/>
      </c>
      <c r="AM61" s="49"/>
      <c r="AO61" s="49"/>
      <c r="AP61" s="49"/>
      <c r="AQ61" s="7" t="s">
        <v>1796</v>
      </c>
      <c r="AS61" s="30">
        <v>353806</v>
      </c>
      <c r="AT61" s="49">
        <f t="shared" si="29"/>
        <v>1.1372718121932563E-2</v>
      </c>
      <c r="AU61" s="48"/>
      <c r="AV61" s="2">
        <v>1</v>
      </c>
      <c r="AW61" s="49">
        <f t="shared" si="30"/>
        <v>1.1494252873563218E-2</v>
      </c>
      <c r="AX61" s="48"/>
      <c r="AY61" s="30">
        <v>350355</v>
      </c>
      <c r="AZ61" s="49">
        <f t="shared" si="31"/>
        <v>1.1335416613080207E-2</v>
      </c>
      <c r="BA61" s="49">
        <v>0</v>
      </c>
      <c r="BB61" s="4">
        <v>0</v>
      </c>
      <c r="BC61" s="4">
        <v>0</v>
      </c>
      <c r="BD61" s="50">
        <v>0</v>
      </c>
      <c r="BE61" s="30">
        <v>3535</v>
      </c>
      <c r="BF61" s="49">
        <f t="shared" si="20"/>
        <v>2.2890481833310671E-2</v>
      </c>
      <c r="BG61" s="49">
        <v>0</v>
      </c>
      <c r="BH61" s="4">
        <v>0</v>
      </c>
      <c r="BI61" s="49">
        <v>0</v>
      </c>
      <c r="BJ61" s="49">
        <v>0</v>
      </c>
      <c r="BK61" s="7"/>
      <c r="BM61" s="30"/>
      <c r="BN61" s="49" t="str">
        <f t="shared" si="21"/>
        <v/>
      </c>
      <c r="BO61" s="48"/>
      <c r="BP61" s="2"/>
      <c r="BQ61" s="49" t="str">
        <f t="shared" si="36"/>
        <v/>
      </c>
      <c r="BR61" s="48"/>
      <c r="BS61" s="30"/>
      <c r="BT61" s="49" t="str">
        <f t="shared" si="37"/>
        <v/>
      </c>
      <c r="BU61" s="49"/>
      <c r="BX61" s="50"/>
      <c r="BY61" s="30"/>
      <c r="BZ61" s="49" t="str">
        <f t="shared" si="38"/>
        <v/>
      </c>
      <c r="CA61" s="49"/>
      <c r="CC61" s="49"/>
      <c r="CD61" s="49"/>
      <c r="CE61" s="30"/>
      <c r="CG61" s="30"/>
      <c r="CH61" s="49" t="str">
        <f t="shared" si="32"/>
        <v/>
      </c>
      <c r="CI61" s="48"/>
      <c r="CJ61" s="2"/>
      <c r="CK61" s="49" t="str">
        <f t="shared" si="33"/>
        <v/>
      </c>
      <c r="CL61" s="48"/>
      <c r="CM61" s="30"/>
      <c r="CN61" s="49" t="str">
        <f t="shared" si="34"/>
        <v/>
      </c>
      <c r="CO61" s="49"/>
      <c r="CR61" s="50"/>
      <c r="CS61" s="30"/>
      <c r="CT61" s="49" t="str">
        <f t="shared" si="35"/>
        <v/>
      </c>
      <c r="CU61" s="49"/>
      <c r="CW61" s="49"/>
      <c r="CX61" s="49"/>
      <c r="CY61" s="7"/>
      <c r="DA61" s="30"/>
      <c r="DB61" s="48"/>
      <c r="DC61" s="48"/>
      <c r="DD61" s="2"/>
      <c r="DE61" s="48"/>
      <c r="DF61" s="48"/>
      <c r="DG61" s="30"/>
      <c r="DH61" s="49"/>
      <c r="DI61" s="49"/>
      <c r="DL61" s="50"/>
      <c r="DM61" s="30"/>
      <c r="DN61" s="49"/>
      <c r="DO61" s="49"/>
      <c r="DQ61" s="49"/>
      <c r="DR61" s="49"/>
      <c r="DS61" s="7"/>
      <c r="DU61" s="30"/>
      <c r="DV61" s="48"/>
      <c r="DW61" s="48"/>
      <c r="DX61" s="2"/>
      <c r="DY61" s="48"/>
      <c r="DZ61" s="48"/>
      <c r="EA61" s="30"/>
      <c r="EC61" s="51"/>
      <c r="EF61" s="50"/>
      <c r="EG61" s="30"/>
      <c r="EH61" s="49"/>
      <c r="EI61" s="49"/>
      <c r="EK61" s="49"/>
      <c r="EL61" s="49"/>
      <c r="EM61" s="7"/>
      <c r="EO61" s="30"/>
      <c r="EP61" s="48"/>
      <c r="EQ61" s="48"/>
      <c r="ER61" s="2"/>
      <c r="ES61" s="48"/>
      <c r="ET61" s="48"/>
      <c r="EU61" s="30"/>
      <c r="EV61" s="49"/>
      <c r="EW61" s="49"/>
      <c r="EZ61" s="50"/>
      <c r="FA61" s="30"/>
      <c r="FB61" s="49"/>
      <c r="FC61" s="49"/>
      <c r="FE61" s="49"/>
      <c r="FF61" s="49"/>
      <c r="FG61" s="7"/>
      <c r="FI61" s="30"/>
      <c r="FJ61" s="48"/>
      <c r="FK61" s="48"/>
      <c r="FL61" s="2"/>
      <c r="FM61" s="48"/>
      <c r="FN61" s="48"/>
      <c r="FO61" s="30"/>
      <c r="FP61" s="49"/>
      <c r="FQ61" s="49"/>
      <c r="FT61" s="50"/>
      <c r="FU61" s="30"/>
      <c r="FV61" s="49"/>
      <c r="FW61" s="49"/>
      <c r="FY61" s="49"/>
      <c r="FZ61" s="49"/>
      <c r="GA61" s="20"/>
      <c r="GB61" s="54"/>
      <c r="GC61" s="54"/>
      <c r="GD61" s="60"/>
      <c r="GE61" s="2"/>
      <c r="GF61" s="54"/>
      <c r="GG61" s="55"/>
      <c r="GH61" s="2"/>
      <c r="GI61" s="57"/>
      <c r="GJ61" s="2"/>
      <c r="GK61" s="2"/>
      <c r="GL61" s="2"/>
      <c r="GM61" s="2"/>
      <c r="GN61" s="58"/>
      <c r="GO61" s="2"/>
      <c r="GP61" s="2"/>
      <c r="GQ61" s="2"/>
      <c r="GR61" s="2"/>
      <c r="GS61" s="2"/>
      <c r="GT61" s="2"/>
      <c r="GU61" s="20"/>
      <c r="GV61" s="54"/>
      <c r="GW61" s="54"/>
      <c r="GX61" s="60"/>
      <c r="GY61" s="2"/>
      <c r="GZ61" s="54"/>
      <c r="HA61" s="55"/>
      <c r="HB61" s="2"/>
      <c r="HC61" s="57"/>
      <c r="HD61" s="2"/>
      <c r="HE61" s="2"/>
      <c r="HF61" s="2"/>
      <c r="HG61" s="2"/>
      <c r="HH61" s="58"/>
      <c r="HI61" s="2"/>
      <c r="HJ61" s="2"/>
      <c r="HK61" s="2"/>
      <c r="HL61" s="2"/>
      <c r="HM61" s="2"/>
      <c r="HN61" s="2"/>
      <c r="HO61" s="20"/>
      <c r="HP61" s="54"/>
      <c r="HQ61" s="54"/>
      <c r="HR61" s="60"/>
      <c r="HS61" s="2"/>
      <c r="HT61" s="54"/>
      <c r="HU61" s="55"/>
      <c r="HV61" s="2"/>
      <c r="HW61" s="57"/>
      <c r="HX61" s="2"/>
      <c r="HY61" s="2"/>
      <c r="HZ61" s="2"/>
      <c r="IA61" s="2"/>
      <c r="IB61" s="58"/>
      <c r="IC61" s="2"/>
      <c r="ID61" s="2"/>
      <c r="IE61" s="2"/>
      <c r="IF61" s="2"/>
      <c r="IG61" s="2"/>
      <c r="IH61" s="2"/>
      <c r="II61" s="20"/>
      <c r="IJ61" s="54"/>
      <c r="IK61" s="54"/>
      <c r="IL61" s="60"/>
      <c r="IM61" s="2"/>
      <c r="IN61" s="54"/>
      <c r="IO61" s="55"/>
      <c r="IP61" s="2"/>
      <c r="IQ61" s="57"/>
      <c r="IR61" s="2"/>
      <c r="IS61" s="2"/>
      <c r="IT61" s="2"/>
      <c r="IU61" s="2"/>
      <c r="IV61" s="58"/>
      <c r="IW61" s="2"/>
      <c r="IX61" s="2"/>
      <c r="IY61" s="2"/>
      <c r="IZ61" s="2"/>
      <c r="JA61" s="2"/>
      <c r="JB61" s="2"/>
    </row>
    <row r="62" spans="1:262" s="4" customFormat="1" ht="13.5" customHeight="1" x14ac:dyDescent="0.2">
      <c r="A62" s="63" t="s">
        <v>1921</v>
      </c>
      <c r="B62" s="2" t="str">
        <f>VLOOKUP(A62,info_parties!A$1:R$206,5,FALSE)</f>
        <v>Democrats Liberals Republicans Europeans (Democratici Liberali Repubblicani Europei, ELDR)</v>
      </c>
      <c r="C62" s="7" t="s">
        <v>1896</v>
      </c>
      <c r="E62" s="30"/>
      <c r="F62" s="48"/>
      <c r="G62" s="49"/>
      <c r="H62" s="2"/>
      <c r="I62" s="48"/>
      <c r="J62" s="49"/>
      <c r="K62" s="3"/>
      <c r="L62" s="49"/>
      <c r="M62" s="49"/>
      <c r="P62" s="50"/>
      <c r="Q62" s="30"/>
      <c r="R62" s="49"/>
      <c r="S62" s="49"/>
      <c r="U62" s="49"/>
      <c r="V62" s="49"/>
      <c r="W62" s="7"/>
      <c r="Y62" s="30"/>
      <c r="Z62" s="49" t="str">
        <f t="shared" si="25"/>
        <v/>
      </c>
      <c r="AA62" s="48"/>
      <c r="AB62" s="2"/>
      <c r="AC62" s="49" t="str">
        <f t="shared" si="26"/>
        <v/>
      </c>
      <c r="AD62" s="48"/>
      <c r="AE62" s="30"/>
      <c r="AF62" s="49" t="str">
        <f t="shared" si="27"/>
        <v/>
      </c>
      <c r="AG62" s="49"/>
      <c r="AJ62" s="50"/>
      <c r="AK62" s="30"/>
      <c r="AL62" s="49" t="str">
        <f t="shared" si="28"/>
        <v/>
      </c>
      <c r="AM62" s="49"/>
      <c r="AO62" s="49"/>
      <c r="AP62" s="49"/>
      <c r="AQ62" s="7" t="s">
        <v>1797</v>
      </c>
      <c r="AS62" s="30">
        <v>168178</v>
      </c>
      <c r="AT62" s="49">
        <f t="shared" si="29"/>
        <v>5.4059032020665979E-3</v>
      </c>
      <c r="AU62" s="48"/>
      <c r="AV62" s="2">
        <v>1</v>
      </c>
      <c r="AW62" s="49">
        <f t="shared" si="30"/>
        <v>1.1494252873563218E-2</v>
      </c>
      <c r="AX62" s="48"/>
      <c r="AY62" s="30">
        <v>167111</v>
      </c>
      <c r="AZ62" s="49">
        <f t="shared" si="31"/>
        <v>5.4067240531131188E-3</v>
      </c>
      <c r="BA62" s="49">
        <v>0</v>
      </c>
      <c r="BB62" s="4">
        <v>0</v>
      </c>
      <c r="BC62" s="4">
        <v>0</v>
      </c>
      <c r="BD62" s="50">
        <v>0</v>
      </c>
      <c r="BE62" s="30">
        <v>1509</v>
      </c>
      <c r="BF62" s="49">
        <f t="shared" si="20"/>
        <v>9.7713541970200282E-3</v>
      </c>
      <c r="BG62" s="49">
        <v>0</v>
      </c>
      <c r="BH62" s="4">
        <v>0</v>
      </c>
      <c r="BI62" s="49">
        <v>0</v>
      </c>
      <c r="BJ62" s="49">
        <v>0</v>
      </c>
      <c r="BK62" s="7"/>
      <c r="BM62" s="30"/>
      <c r="BN62" s="49" t="str">
        <f t="shared" si="21"/>
        <v/>
      </c>
      <c r="BO62" s="48"/>
      <c r="BP62" s="2"/>
      <c r="BQ62" s="49" t="str">
        <f t="shared" si="36"/>
        <v/>
      </c>
      <c r="BR62" s="48"/>
      <c r="BS62" s="30"/>
      <c r="BT62" s="49" t="str">
        <f t="shared" si="37"/>
        <v/>
      </c>
      <c r="BU62" s="49"/>
      <c r="BX62" s="50"/>
      <c r="BY62" s="30"/>
      <c r="BZ62" s="49" t="str">
        <f t="shared" si="38"/>
        <v/>
      </c>
      <c r="CA62" s="49"/>
      <c r="CC62" s="49"/>
      <c r="CD62" s="49"/>
      <c r="CE62" s="30"/>
      <c r="CG62" s="30"/>
      <c r="CH62" s="49" t="str">
        <f t="shared" si="32"/>
        <v/>
      </c>
      <c r="CI62" s="48"/>
      <c r="CJ62" s="2"/>
      <c r="CK62" s="49" t="str">
        <f t="shared" si="33"/>
        <v/>
      </c>
      <c r="CL62" s="48"/>
      <c r="CM62" s="30"/>
      <c r="CN62" s="49" t="str">
        <f t="shared" si="34"/>
        <v/>
      </c>
      <c r="CO62" s="49"/>
      <c r="CR62" s="50"/>
      <c r="CS62" s="30"/>
      <c r="CT62" s="49" t="str">
        <f t="shared" si="35"/>
        <v/>
      </c>
      <c r="CU62" s="49"/>
      <c r="CW62" s="49"/>
      <c r="CX62" s="49"/>
      <c r="CY62" s="7"/>
      <c r="DA62" s="30"/>
      <c r="DB62" s="48"/>
      <c r="DC62" s="48"/>
      <c r="DD62" s="2"/>
      <c r="DE62" s="48"/>
      <c r="DF62" s="48"/>
      <c r="DG62" s="30"/>
      <c r="DH62" s="49"/>
      <c r="DI62" s="49"/>
      <c r="DL62" s="50"/>
      <c r="DM62" s="30"/>
      <c r="DN62" s="49"/>
      <c r="DO62" s="49"/>
      <c r="DQ62" s="49"/>
      <c r="DR62" s="49"/>
      <c r="DS62" s="7"/>
      <c r="DU62" s="30"/>
      <c r="DV62" s="48"/>
      <c r="DW62" s="48"/>
      <c r="DX62" s="2"/>
      <c r="DY62" s="48"/>
      <c r="DZ62" s="48"/>
      <c r="EA62" s="30"/>
      <c r="EC62" s="51"/>
      <c r="EF62" s="50"/>
      <c r="EG62" s="30"/>
      <c r="EH62" s="49"/>
      <c r="EI62" s="49"/>
      <c r="EK62" s="49"/>
      <c r="EL62" s="49"/>
      <c r="EM62" s="7"/>
      <c r="EO62" s="30"/>
      <c r="EP62" s="48"/>
      <c r="EQ62" s="48"/>
      <c r="ER62" s="2"/>
      <c r="ES62" s="48"/>
      <c r="ET62" s="48"/>
      <c r="EU62" s="30"/>
      <c r="EV62" s="49"/>
      <c r="EW62" s="49"/>
      <c r="EZ62" s="50"/>
      <c r="FA62" s="30"/>
      <c r="FB62" s="49"/>
      <c r="FC62" s="49"/>
      <c r="FE62" s="49"/>
      <c r="FF62" s="49"/>
      <c r="FG62" s="7"/>
      <c r="FI62" s="30"/>
      <c r="FJ62" s="48"/>
      <c r="FK62" s="48"/>
      <c r="FL62" s="2"/>
      <c r="FM62" s="48"/>
      <c r="FN62" s="48"/>
      <c r="FO62" s="30"/>
      <c r="FP62" s="49"/>
      <c r="FQ62" s="49"/>
      <c r="FT62" s="50"/>
      <c r="FU62" s="30"/>
      <c r="FV62" s="49"/>
      <c r="FW62" s="49"/>
      <c r="FY62" s="49"/>
      <c r="FZ62" s="49"/>
      <c r="GA62" s="7"/>
      <c r="GG62" s="49"/>
      <c r="GI62" s="52"/>
      <c r="GN62" s="50"/>
      <c r="GU62" s="7"/>
      <c r="HA62" s="49"/>
      <c r="HC62" s="52"/>
      <c r="HH62" s="50"/>
      <c r="HO62" s="7"/>
      <c r="HU62" s="49"/>
      <c r="HW62" s="52"/>
      <c r="IB62" s="50"/>
      <c r="II62" s="7"/>
      <c r="IO62" s="49"/>
      <c r="IQ62" s="52"/>
      <c r="IV62" s="50"/>
    </row>
    <row r="63" spans="1:262" s="4" customFormat="1" ht="13.5" customHeight="1" x14ac:dyDescent="0.2">
      <c r="A63" s="63" t="s">
        <v>2255</v>
      </c>
      <c r="B63" s="2" t="str">
        <f>VLOOKUP(A63,info_parties!A$1:R$206,5,FALSE)</f>
        <v>Venetian Republic League (Liga Veneta Repubblica, LVR)</v>
      </c>
      <c r="C63" s="7" t="s">
        <v>2256</v>
      </c>
      <c r="E63" s="30"/>
      <c r="F63" s="48"/>
      <c r="G63" s="49"/>
      <c r="H63" s="2"/>
      <c r="I63" s="48"/>
      <c r="J63" s="49"/>
      <c r="K63" s="3"/>
      <c r="L63" s="49"/>
      <c r="M63" s="49"/>
      <c r="P63" s="50"/>
      <c r="Q63" s="30"/>
      <c r="R63" s="49"/>
      <c r="S63" s="49"/>
      <c r="U63" s="49"/>
      <c r="V63" s="49"/>
      <c r="W63" s="7"/>
      <c r="Y63" s="30"/>
      <c r="Z63" s="49" t="str">
        <f t="shared" si="25"/>
        <v/>
      </c>
      <c r="AA63" s="48"/>
      <c r="AB63" s="2"/>
      <c r="AC63" s="49" t="str">
        <f t="shared" si="26"/>
        <v/>
      </c>
      <c r="AD63" s="48"/>
      <c r="AE63" s="30"/>
      <c r="AF63" s="49" t="str">
        <f t="shared" si="27"/>
        <v/>
      </c>
      <c r="AG63" s="49"/>
      <c r="AJ63" s="50"/>
      <c r="AK63" s="30"/>
      <c r="AL63" s="49" t="str">
        <f t="shared" si="28"/>
        <v/>
      </c>
      <c r="AM63" s="49"/>
      <c r="AO63" s="49"/>
      <c r="AP63" s="49"/>
      <c r="AQ63" s="7" t="s">
        <v>1798</v>
      </c>
      <c r="AS63" s="30">
        <v>118104</v>
      </c>
      <c r="AT63" s="49">
        <f t="shared" si="29"/>
        <v>3.7963276515172823E-3</v>
      </c>
      <c r="AU63" s="48"/>
      <c r="AV63" s="2">
        <v>0</v>
      </c>
      <c r="AW63" s="49">
        <f t="shared" si="30"/>
        <v>0</v>
      </c>
      <c r="AX63" s="48"/>
      <c r="AY63" s="30">
        <v>117584</v>
      </c>
      <c r="AZ63" s="49">
        <f t="shared" si="31"/>
        <v>3.8043231209271256E-3</v>
      </c>
      <c r="BA63" s="49">
        <v>0</v>
      </c>
      <c r="BB63" s="4">
        <v>0</v>
      </c>
      <c r="BC63" s="4">
        <v>0</v>
      </c>
      <c r="BD63" s="50">
        <v>0</v>
      </c>
      <c r="BE63" s="30">
        <v>395</v>
      </c>
      <c r="BF63" s="49">
        <f t="shared" si="20"/>
        <v>2.5577766122086886E-3</v>
      </c>
      <c r="BG63" s="49">
        <v>0</v>
      </c>
      <c r="BH63" s="4">
        <v>0</v>
      </c>
      <c r="BI63" s="49">
        <v>0</v>
      </c>
      <c r="BJ63" s="49">
        <v>0</v>
      </c>
      <c r="BK63" s="7"/>
      <c r="BM63" s="30"/>
      <c r="BN63" s="49" t="str">
        <f t="shared" si="21"/>
        <v/>
      </c>
      <c r="BO63" s="48"/>
      <c r="BP63" s="2"/>
      <c r="BQ63" s="49" t="str">
        <f t="shared" si="36"/>
        <v/>
      </c>
      <c r="BR63" s="48"/>
      <c r="BS63" s="30"/>
      <c r="BT63" s="49" t="str">
        <f t="shared" si="37"/>
        <v/>
      </c>
      <c r="BU63" s="49"/>
      <c r="BX63" s="50"/>
      <c r="BY63" s="30"/>
      <c r="BZ63" s="49" t="str">
        <f t="shared" si="38"/>
        <v/>
      </c>
      <c r="CA63" s="49"/>
      <c r="CC63" s="49"/>
      <c r="CD63" s="49"/>
      <c r="CE63" s="30"/>
      <c r="CG63" s="30"/>
      <c r="CH63" s="49" t="str">
        <f t="shared" si="32"/>
        <v/>
      </c>
      <c r="CI63" s="48"/>
      <c r="CJ63" s="2"/>
      <c r="CK63" s="49" t="str">
        <f t="shared" si="33"/>
        <v/>
      </c>
      <c r="CL63" s="48"/>
      <c r="CM63" s="30"/>
      <c r="CN63" s="49" t="str">
        <f t="shared" si="34"/>
        <v/>
      </c>
      <c r="CO63" s="49"/>
      <c r="CR63" s="50"/>
      <c r="CS63" s="30"/>
      <c r="CT63" s="49" t="str">
        <f t="shared" si="35"/>
        <v/>
      </c>
      <c r="CU63" s="49"/>
      <c r="CW63" s="49"/>
      <c r="CX63" s="49"/>
      <c r="CY63" s="7"/>
      <c r="DA63" s="30"/>
      <c r="DB63" s="48"/>
      <c r="DC63" s="48"/>
      <c r="DD63" s="2"/>
      <c r="DE63" s="48"/>
      <c r="DF63" s="48"/>
      <c r="DG63" s="30"/>
      <c r="DH63" s="49"/>
      <c r="DI63" s="49"/>
      <c r="DL63" s="50"/>
      <c r="DM63" s="30"/>
      <c r="DN63" s="49"/>
      <c r="DO63" s="49"/>
      <c r="DQ63" s="49"/>
      <c r="DR63" s="49"/>
      <c r="DS63" s="7"/>
      <c r="DU63" s="30"/>
      <c r="DV63" s="48"/>
      <c r="DW63" s="48"/>
      <c r="DX63" s="2"/>
      <c r="DY63" s="48"/>
      <c r="DZ63" s="48"/>
      <c r="EA63" s="30"/>
      <c r="EC63" s="51"/>
      <c r="EF63" s="50"/>
      <c r="EG63" s="30"/>
      <c r="EH63" s="49"/>
      <c r="EI63" s="49"/>
      <c r="EK63" s="49"/>
      <c r="EL63" s="49"/>
      <c r="EM63" s="7"/>
      <c r="EO63" s="30"/>
      <c r="EP63" s="48"/>
      <c r="EQ63" s="48"/>
      <c r="ER63" s="2"/>
      <c r="ES63" s="48"/>
      <c r="ET63" s="48"/>
      <c r="EU63" s="30"/>
      <c r="EV63" s="49"/>
      <c r="EW63" s="49"/>
      <c r="EZ63" s="50"/>
      <c r="FA63" s="30"/>
      <c r="FB63" s="49"/>
      <c r="FC63" s="49"/>
      <c r="FE63" s="49"/>
      <c r="FF63" s="49"/>
      <c r="FG63" s="7"/>
      <c r="FI63" s="30"/>
      <c r="FJ63" s="48"/>
      <c r="FK63" s="48"/>
      <c r="FL63" s="2"/>
      <c r="FM63" s="48"/>
      <c r="FN63" s="48"/>
      <c r="FO63" s="30"/>
      <c r="FP63" s="49"/>
      <c r="FQ63" s="49"/>
      <c r="FT63" s="50"/>
      <c r="FU63" s="30"/>
      <c r="FV63" s="49"/>
      <c r="FW63" s="49"/>
      <c r="FY63" s="49"/>
      <c r="FZ63" s="49"/>
      <c r="GA63" s="7"/>
      <c r="GG63" s="49"/>
      <c r="GI63" s="52"/>
      <c r="GN63" s="50"/>
      <c r="GU63" s="7"/>
      <c r="HA63" s="49"/>
      <c r="HC63" s="52"/>
      <c r="HH63" s="50"/>
      <c r="HO63" s="7"/>
      <c r="HU63" s="49"/>
      <c r="HW63" s="52"/>
      <c r="IB63" s="50"/>
      <c r="II63" s="7"/>
      <c r="IO63" s="49"/>
      <c r="IQ63" s="52"/>
      <c r="IV63" s="50"/>
    </row>
    <row r="64" spans="1:262" s="4" customFormat="1" ht="13.5" customHeight="1" x14ac:dyDescent="0.2">
      <c r="A64" s="63" t="s">
        <v>1922</v>
      </c>
      <c r="B64" s="2" t="str">
        <f>VLOOKUP(A64,info_parties!A$1:R$206,5,FALSE)</f>
        <v>DiPietro-Occhetto List (Lista DiPietro-Occhetto, LDO)</v>
      </c>
      <c r="C64" s="7" t="s">
        <v>1900</v>
      </c>
      <c r="E64" s="30"/>
      <c r="F64" s="48"/>
      <c r="G64" s="49"/>
      <c r="H64" s="2"/>
      <c r="I64" s="48"/>
      <c r="J64" s="49"/>
      <c r="K64" s="3"/>
      <c r="L64" s="49"/>
      <c r="M64" s="49"/>
      <c r="P64" s="50"/>
      <c r="Q64" s="30"/>
      <c r="R64" s="49"/>
      <c r="S64" s="49"/>
      <c r="U64" s="49"/>
      <c r="V64" s="49"/>
      <c r="W64" s="7"/>
      <c r="Y64" s="30"/>
      <c r="Z64" s="49" t="str">
        <f t="shared" si="25"/>
        <v/>
      </c>
      <c r="AA64" s="48"/>
      <c r="AB64" s="2"/>
      <c r="AC64" s="49" t="str">
        <f t="shared" si="26"/>
        <v/>
      </c>
      <c r="AD64" s="48"/>
      <c r="AE64" s="30"/>
      <c r="AF64" s="49" t="str">
        <f t="shared" si="27"/>
        <v/>
      </c>
      <c r="AG64" s="49"/>
      <c r="AJ64" s="50"/>
      <c r="AK64" s="30"/>
      <c r="AL64" s="49" t="str">
        <f t="shared" si="28"/>
        <v/>
      </c>
      <c r="AM64" s="49"/>
      <c r="AO64" s="49"/>
      <c r="AP64" s="49"/>
      <c r="AT64" s="49" t="str">
        <f t="shared" si="29"/>
        <v/>
      </c>
      <c r="AW64" s="49" t="str">
        <f t="shared" si="30"/>
        <v/>
      </c>
      <c r="AZ64" s="49" t="str">
        <f t="shared" si="31"/>
        <v/>
      </c>
      <c r="BF64" s="49" t="str">
        <f t="shared" si="20"/>
        <v/>
      </c>
      <c r="BK64" s="7" t="s">
        <v>1801</v>
      </c>
      <c r="BM64" s="30">
        <v>695179</v>
      </c>
      <c r="BN64" s="49">
        <f t="shared" si="21"/>
        <v>2.1379435990243154E-2</v>
      </c>
      <c r="BO64" s="48"/>
      <c r="BP64" s="2">
        <v>2</v>
      </c>
      <c r="BQ64" s="49">
        <f t="shared" si="36"/>
        <v>2.564102564102564E-2</v>
      </c>
      <c r="BR64" s="48"/>
      <c r="BS64" s="30">
        <v>691551</v>
      </c>
      <c r="BT64" s="49">
        <f t="shared" si="37"/>
        <v>2.1337202440869993E-2</v>
      </c>
      <c r="BU64" s="49">
        <v>0</v>
      </c>
      <c r="BV64" s="4">
        <v>0</v>
      </c>
      <c r="BW64" s="4">
        <v>0</v>
      </c>
      <c r="BX64" s="50">
        <v>0</v>
      </c>
      <c r="BY64" s="30">
        <v>3628</v>
      </c>
      <c r="BZ64" s="49">
        <f t="shared" si="38"/>
        <v>3.4332976881074277E-2</v>
      </c>
      <c r="CA64" s="49">
        <v>0</v>
      </c>
      <c r="CB64" s="4">
        <v>0</v>
      </c>
      <c r="CC64" s="49">
        <v>0</v>
      </c>
      <c r="CD64" s="49">
        <v>0</v>
      </c>
      <c r="CH64" s="49" t="str">
        <f t="shared" si="32"/>
        <v/>
      </c>
      <c r="CK64" s="49" t="str">
        <f t="shared" si="33"/>
        <v/>
      </c>
      <c r="CN64" s="49" t="str">
        <f t="shared" si="34"/>
        <v/>
      </c>
      <c r="CT64" s="49" t="str">
        <f t="shared" si="35"/>
        <v/>
      </c>
      <c r="CY64" s="7"/>
      <c r="DA64" s="30"/>
      <c r="DB64" s="48"/>
      <c r="DC64" s="48"/>
      <c r="DD64" s="2"/>
      <c r="DE64" s="48"/>
      <c r="DF64" s="48"/>
      <c r="DG64" s="30"/>
      <c r="DH64" s="49"/>
      <c r="DI64" s="49"/>
      <c r="DL64" s="50"/>
      <c r="DM64" s="30"/>
      <c r="DN64" s="49"/>
      <c r="DO64" s="49"/>
      <c r="DQ64" s="49"/>
      <c r="DR64" s="49"/>
      <c r="DS64" s="7"/>
      <c r="DU64" s="30"/>
      <c r="DV64" s="48"/>
      <c r="DW64" s="48"/>
      <c r="DX64" s="2"/>
      <c r="DY64" s="48"/>
      <c r="DZ64" s="48"/>
      <c r="EA64" s="30"/>
      <c r="EC64" s="51"/>
      <c r="EF64" s="50"/>
      <c r="EG64" s="30"/>
      <c r="EH64" s="49"/>
      <c r="EI64" s="49"/>
      <c r="EK64" s="49"/>
      <c r="EL64" s="49"/>
      <c r="EM64" s="7"/>
      <c r="EO64" s="30"/>
      <c r="EP64" s="48"/>
      <c r="EQ64" s="48"/>
      <c r="ER64" s="2"/>
      <c r="ES64" s="48"/>
      <c r="ET64" s="48"/>
      <c r="EU64" s="30"/>
      <c r="EV64" s="49"/>
      <c r="EW64" s="49"/>
      <c r="EZ64" s="50"/>
      <c r="FA64" s="30"/>
      <c r="FB64" s="49"/>
      <c r="FC64" s="49"/>
      <c r="FE64" s="49"/>
      <c r="FF64" s="49"/>
      <c r="FG64" s="7"/>
      <c r="FI64" s="30"/>
      <c r="FJ64" s="48"/>
      <c r="FK64" s="48"/>
      <c r="FL64" s="2"/>
      <c r="FM64" s="48"/>
      <c r="FN64" s="48"/>
      <c r="FO64" s="30"/>
      <c r="FP64" s="49"/>
      <c r="FQ64" s="49"/>
      <c r="FT64" s="50"/>
      <c r="FU64" s="30"/>
      <c r="FV64" s="49"/>
      <c r="FW64" s="49"/>
      <c r="FY64" s="49"/>
      <c r="FZ64" s="49"/>
      <c r="GA64" s="7"/>
      <c r="GG64" s="49"/>
      <c r="GI64" s="52"/>
      <c r="GN64" s="50"/>
      <c r="GU64" s="7"/>
      <c r="HA64" s="49"/>
      <c r="HC64" s="52"/>
      <c r="HH64" s="50"/>
      <c r="HO64" s="7"/>
      <c r="HU64" s="49"/>
      <c r="HW64" s="52"/>
      <c r="IB64" s="50"/>
      <c r="II64" s="7"/>
      <c r="IO64" s="49"/>
      <c r="IQ64" s="52"/>
      <c r="IV64" s="50"/>
    </row>
    <row r="65" spans="1:256" s="4" customFormat="1" ht="13.5" customHeight="1" x14ac:dyDescent="0.2">
      <c r="A65" s="63" t="s">
        <v>1396</v>
      </c>
      <c r="B65" s="2" t="str">
        <f>VLOOKUP(A65,info_parties!A$1:R$206,5,FALSE)</f>
        <v>Di Pietro List-Italy of Values (Lista DiPietro-Italia dei Valori , IdV)</v>
      </c>
      <c r="C65" s="7" t="s">
        <v>1050</v>
      </c>
      <c r="E65" s="30"/>
      <c r="F65" s="48"/>
      <c r="G65" s="49"/>
      <c r="H65" s="2"/>
      <c r="I65" s="48"/>
      <c r="J65" s="49"/>
      <c r="K65" s="3"/>
      <c r="L65" s="49"/>
      <c r="M65" s="49"/>
      <c r="P65" s="50"/>
      <c r="Q65" s="30"/>
      <c r="R65" s="49"/>
      <c r="S65" s="49"/>
      <c r="U65" s="49"/>
      <c r="V65" s="49"/>
      <c r="W65" s="7"/>
      <c r="Y65" s="30"/>
      <c r="Z65" s="49" t="str">
        <f t="shared" si="25"/>
        <v/>
      </c>
      <c r="AA65" s="48"/>
      <c r="AB65" s="2"/>
      <c r="AC65" s="49" t="str">
        <f t="shared" si="26"/>
        <v/>
      </c>
      <c r="AD65" s="48"/>
      <c r="AE65" s="30"/>
      <c r="AF65" s="49" t="str">
        <f t="shared" si="27"/>
        <v/>
      </c>
      <c r="AG65" s="49"/>
      <c r="AJ65" s="50"/>
      <c r="AK65" s="30"/>
      <c r="AL65" s="49" t="str">
        <f t="shared" si="28"/>
        <v/>
      </c>
      <c r="AM65" s="49"/>
      <c r="AO65" s="49"/>
      <c r="AP65" s="49"/>
      <c r="AT65" s="49" t="str">
        <f t="shared" si="29"/>
        <v/>
      </c>
      <c r="AW65" s="49" t="str">
        <f t="shared" si="30"/>
        <v/>
      </c>
      <c r="AZ65" s="49" t="str">
        <f t="shared" si="31"/>
        <v/>
      </c>
      <c r="BF65" s="49" t="str">
        <f t="shared" si="20"/>
        <v/>
      </c>
      <c r="BK65" s="7"/>
      <c r="BM65" s="30"/>
      <c r="BN65" s="49"/>
      <c r="BO65" s="48"/>
      <c r="BP65" s="2"/>
      <c r="BQ65" s="49"/>
      <c r="BR65" s="48"/>
      <c r="BS65" s="30"/>
      <c r="BT65" s="49"/>
      <c r="BU65" s="49"/>
      <c r="BX65" s="50"/>
      <c r="BY65" s="30"/>
      <c r="BZ65" s="49"/>
      <c r="CA65" s="49"/>
      <c r="CC65" s="49"/>
      <c r="CD65" s="49"/>
      <c r="CE65" s="30" t="s">
        <v>1812</v>
      </c>
      <c r="CG65" s="30">
        <v>2450643</v>
      </c>
      <c r="CH65" s="49">
        <f t="shared" si="32"/>
        <v>8.0024027032534126E-2</v>
      </c>
      <c r="CI65" s="48"/>
      <c r="CJ65" s="2">
        <v>7</v>
      </c>
      <c r="CK65" s="49">
        <f t="shared" si="33"/>
        <v>9.7222222222222224E-2</v>
      </c>
      <c r="CL65" s="48">
        <f>CK65-BQ65</f>
        <v>9.7222222222222224E-2</v>
      </c>
      <c r="CM65" s="30">
        <v>2439250</v>
      </c>
      <c r="CN65" s="49">
        <f t="shared" si="34"/>
        <v>7.98695264121001E-2</v>
      </c>
      <c r="CO65" s="49">
        <v>0</v>
      </c>
      <c r="CP65" s="4">
        <v>0</v>
      </c>
      <c r="CQ65" s="4">
        <v>0</v>
      </c>
      <c r="CR65" s="50">
        <v>0</v>
      </c>
      <c r="CS65" s="30">
        <v>11393</v>
      </c>
      <c r="CT65" s="49">
        <f t="shared" si="35"/>
        <v>0.13659688751408772</v>
      </c>
      <c r="CU65" s="49">
        <v>0</v>
      </c>
      <c r="CV65" s="4">
        <v>0</v>
      </c>
      <c r="CW65" s="49">
        <v>0</v>
      </c>
      <c r="CX65" s="49">
        <v>0</v>
      </c>
      <c r="CY65" s="7" t="s">
        <v>286</v>
      </c>
      <c r="DA65" s="30">
        <v>181373</v>
      </c>
      <c r="DB65" s="48">
        <v>7.0000000000000001E-3</v>
      </c>
      <c r="DC65" s="48">
        <v>-7.2999999999999995E-2</v>
      </c>
      <c r="DD65" s="2">
        <v>0</v>
      </c>
      <c r="DE65" s="48">
        <v>0</v>
      </c>
      <c r="DF65" s="48">
        <v>-9.6000000000000002E-2</v>
      </c>
      <c r="DG65" s="30">
        <v>179693</v>
      </c>
      <c r="DH65" s="49">
        <f>DG65/DG$7</f>
        <v>6.5649079687898617E-3</v>
      </c>
      <c r="DI65" s="49">
        <v>0</v>
      </c>
      <c r="DJ65" s="4">
        <v>0</v>
      </c>
      <c r="DK65" s="4">
        <v>0</v>
      </c>
      <c r="DL65" s="50">
        <v>0</v>
      </c>
      <c r="DM65" s="30">
        <f>DA65-DG65</f>
        <v>1680</v>
      </c>
      <c r="DN65" s="49">
        <f>DM65/DM$7</f>
        <v>2.1773221529568811E-2</v>
      </c>
      <c r="DO65" s="49">
        <v>0</v>
      </c>
      <c r="DP65" s="4">
        <v>0</v>
      </c>
      <c r="DQ65" s="4">
        <v>0</v>
      </c>
      <c r="DR65" s="50">
        <v>0</v>
      </c>
      <c r="DS65" s="7"/>
      <c r="DU65" s="30"/>
      <c r="DV65" s="48"/>
      <c r="DW65" s="48"/>
      <c r="DX65" s="2"/>
      <c r="DY65" s="48"/>
      <c r="DZ65" s="48"/>
      <c r="EA65" s="30"/>
      <c r="EC65" s="51"/>
      <c r="EF65" s="50"/>
      <c r="EG65" s="30"/>
      <c r="EH65" s="49"/>
      <c r="EI65" s="49"/>
      <c r="EK65" s="49"/>
      <c r="EL65" s="49"/>
      <c r="EM65" s="7"/>
      <c r="EO65" s="30"/>
      <c r="EP65" s="48"/>
      <c r="EQ65" s="48"/>
      <c r="ER65" s="2"/>
      <c r="ES65" s="48"/>
      <c r="ET65" s="48"/>
      <c r="EU65" s="30"/>
      <c r="EV65" s="49"/>
      <c r="EW65" s="49"/>
      <c r="EZ65" s="50"/>
      <c r="FA65" s="30"/>
      <c r="FB65" s="49"/>
      <c r="FC65" s="49"/>
      <c r="FE65" s="49"/>
      <c r="FF65" s="49"/>
      <c r="FG65" s="7"/>
      <c r="FI65" s="30"/>
      <c r="FJ65" s="48"/>
      <c r="FK65" s="48"/>
      <c r="FL65" s="2"/>
      <c r="FM65" s="48"/>
      <c r="FN65" s="48"/>
      <c r="FO65" s="30"/>
      <c r="FP65" s="49"/>
      <c r="FQ65" s="49"/>
      <c r="FT65" s="50"/>
      <c r="FU65" s="30"/>
      <c r="FV65" s="49"/>
      <c r="FW65" s="49"/>
      <c r="FY65" s="49"/>
      <c r="FZ65" s="49"/>
      <c r="GA65" s="7"/>
      <c r="GG65" s="49"/>
      <c r="GI65" s="52"/>
      <c r="GN65" s="50"/>
      <c r="GU65" s="7"/>
      <c r="HA65" s="49"/>
      <c r="HC65" s="52"/>
      <c r="HH65" s="50"/>
      <c r="HO65" s="7"/>
      <c r="HU65" s="49"/>
      <c r="HW65" s="52"/>
      <c r="IB65" s="50"/>
      <c r="II65" s="7"/>
      <c r="IO65" s="49"/>
      <c r="IQ65" s="52"/>
      <c r="IV65" s="50"/>
    </row>
    <row r="66" spans="1:256" s="4" customFormat="1" ht="13.5" customHeight="1" x14ac:dyDescent="0.2">
      <c r="A66" s="63" t="s">
        <v>2003</v>
      </c>
      <c r="B66" s="2" t="str">
        <f>VLOOKUP(A66,info_parties!A$1:R$206,5,FALSE)</f>
        <v>Movement for the Abolition of 'Scorporo'-Green Greens (Movimento per l'abolizione dello scorporo-Verdi Verdi, AS-VV)</v>
      </c>
      <c r="C66" s="7" t="s">
        <v>1899</v>
      </c>
      <c r="E66" s="30"/>
      <c r="F66" s="48"/>
      <c r="G66" s="49"/>
      <c r="H66" s="2"/>
      <c r="I66" s="48"/>
      <c r="J66" s="49"/>
      <c r="K66" s="3"/>
      <c r="L66" s="49"/>
      <c r="M66" s="49"/>
      <c r="P66" s="50"/>
      <c r="Q66" s="30"/>
      <c r="R66" s="49"/>
      <c r="S66" s="49"/>
      <c r="U66" s="49"/>
      <c r="V66" s="49"/>
      <c r="W66" s="7"/>
      <c r="Y66" s="30"/>
      <c r="Z66" s="49" t="str">
        <f t="shared" si="25"/>
        <v/>
      </c>
      <c r="AA66" s="48"/>
      <c r="AB66" s="2"/>
      <c r="AC66" s="49" t="str">
        <f t="shared" si="26"/>
        <v/>
      </c>
      <c r="AD66" s="48"/>
      <c r="AE66" s="30"/>
      <c r="AF66" s="49" t="str">
        <f t="shared" si="27"/>
        <v/>
      </c>
      <c r="AG66" s="49"/>
      <c r="AJ66" s="50"/>
      <c r="AK66" s="30"/>
      <c r="AL66" s="49" t="str">
        <f t="shared" si="28"/>
        <v/>
      </c>
      <c r="AM66" s="49"/>
      <c r="AO66" s="49"/>
      <c r="AP66" s="49"/>
      <c r="AQ66" s="7"/>
      <c r="AS66" s="30"/>
      <c r="AT66" s="49" t="str">
        <f t="shared" si="29"/>
        <v/>
      </c>
      <c r="AU66" s="48"/>
      <c r="AV66" s="2"/>
      <c r="AW66" s="49" t="str">
        <f t="shared" si="30"/>
        <v/>
      </c>
      <c r="AX66" s="48"/>
      <c r="AY66" s="30"/>
      <c r="AZ66" s="49" t="str">
        <f t="shared" si="31"/>
        <v/>
      </c>
      <c r="BA66" s="49"/>
      <c r="BD66" s="50"/>
      <c r="BE66" s="30"/>
      <c r="BF66" s="49" t="str">
        <f t="shared" si="20"/>
        <v/>
      </c>
      <c r="BG66" s="49"/>
      <c r="BI66" s="49"/>
      <c r="BJ66" s="49"/>
      <c r="BK66" s="7" t="s">
        <v>1805</v>
      </c>
      <c r="BM66" s="30">
        <v>158988</v>
      </c>
      <c r="BN66" s="49">
        <f>IF(BM66="","",BM66/SUM(BM$11:BM$101))</f>
        <v>4.8894943161642956E-3</v>
      </c>
      <c r="BO66" s="48"/>
      <c r="BP66" s="2">
        <v>0</v>
      </c>
      <c r="BQ66" s="49">
        <f>IF(BP66="","",BP66/SUM(BP$11:BP$101))</f>
        <v>0</v>
      </c>
      <c r="BR66" s="48"/>
      <c r="BS66" s="30">
        <v>157493</v>
      </c>
      <c r="BT66" s="49">
        <f>IF(BS66="","",BS66/SUM(BS$11:BS$101))</f>
        <v>4.8593090372509593E-3</v>
      </c>
      <c r="BU66" s="49">
        <v>0</v>
      </c>
      <c r="BV66" s="4">
        <v>0</v>
      </c>
      <c r="BW66" s="4">
        <v>0</v>
      </c>
      <c r="BX66" s="50">
        <v>0</v>
      </c>
      <c r="BY66" s="30">
        <v>1495</v>
      </c>
      <c r="BZ66" s="49">
        <f>IF(BY66="","",BY66/SUM(BY$11:BY$101))</f>
        <v>1.4147684795260762E-2</v>
      </c>
      <c r="CA66" s="49">
        <v>0</v>
      </c>
      <c r="CB66" s="4">
        <v>0</v>
      </c>
      <c r="CC66" s="49">
        <v>0</v>
      </c>
      <c r="CD66" s="49">
        <v>0</v>
      </c>
      <c r="CE66" s="30"/>
      <c r="CG66" s="30"/>
      <c r="CH66" s="49" t="str">
        <f t="shared" si="32"/>
        <v/>
      </c>
      <c r="CI66" s="48"/>
      <c r="CJ66" s="2"/>
      <c r="CK66" s="49" t="str">
        <f t="shared" si="33"/>
        <v/>
      </c>
      <c r="CL66" s="48"/>
      <c r="CM66" s="30"/>
      <c r="CN66" s="49" t="str">
        <f t="shared" si="34"/>
        <v/>
      </c>
      <c r="CO66" s="49"/>
      <c r="CR66" s="50"/>
      <c r="CS66" s="30"/>
      <c r="CT66" s="49" t="str">
        <f t="shared" si="35"/>
        <v/>
      </c>
      <c r="CU66" s="49"/>
      <c r="CW66" s="49"/>
      <c r="CX66" s="49"/>
      <c r="CY66" s="7"/>
      <c r="DA66" s="30"/>
      <c r="DB66" s="48"/>
      <c r="DC66" s="48"/>
      <c r="DD66" s="2"/>
      <c r="DE66" s="48"/>
      <c r="DF66" s="48"/>
      <c r="DG66" s="30"/>
      <c r="DH66" s="49"/>
      <c r="DI66" s="49"/>
      <c r="DL66" s="50"/>
      <c r="DM66" s="30"/>
      <c r="DN66" s="49"/>
      <c r="DO66" s="49"/>
      <c r="DQ66" s="49"/>
      <c r="DR66" s="49"/>
      <c r="DS66" s="7"/>
      <c r="DU66" s="30"/>
      <c r="DV66" s="48"/>
      <c r="DW66" s="48"/>
      <c r="DX66" s="2"/>
      <c r="DY66" s="48"/>
      <c r="DZ66" s="48"/>
      <c r="EA66" s="30"/>
      <c r="EC66" s="51"/>
      <c r="EF66" s="50"/>
      <c r="EG66" s="30"/>
      <c r="EH66" s="49"/>
      <c r="EI66" s="49"/>
      <c r="EK66" s="49"/>
      <c r="EL66" s="49"/>
      <c r="EM66" s="7"/>
      <c r="EO66" s="30"/>
      <c r="EP66" s="48"/>
      <c r="EQ66" s="48"/>
      <c r="ER66" s="2"/>
      <c r="ES66" s="48"/>
      <c r="ET66" s="48"/>
      <c r="EU66" s="30"/>
      <c r="EV66" s="49"/>
      <c r="EW66" s="49"/>
      <c r="EZ66" s="50"/>
      <c r="FA66" s="30"/>
      <c r="FB66" s="49"/>
      <c r="FC66" s="49"/>
      <c r="FE66" s="49"/>
      <c r="FF66" s="49"/>
      <c r="FG66" s="7"/>
      <c r="FI66" s="30"/>
      <c r="FJ66" s="48"/>
      <c r="FK66" s="48"/>
      <c r="FL66" s="2"/>
      <c r="FM66" s="48"/>
      <c r="FN66" s="48"/>
      <c r="FO66" s="30"/>
      <c r="FP66" s="49"/>
      <c r="FQ66" s="49"/>
      <c r="FT66" s="50"/>
      <c r="FU66" s="30"/>
      <c r="FV66" s="49"/>
      <c r="FW66" s="49"/>
      <c r="FY66" s="49"/>
      <c r="FZ66" s="49"/>
      <c r="GA66" s="7"/>
      <c r="GG66" s="49"/>
      <c r="GI66" s="52"/>
      <c r="GN66" s="50"/>
      <c r="GU66" s="7"/>
      <c r="HA66" s="49"/>
      <c r="HC66" s="52"/>
      <c r="HH66" s="50"/>
      <c r="HO66" s="7"/>
      <c r="HU66" s="49"/>
      <c r="HW66" s="52"/>
      <c r="IB66" s="50"/>
      <c r="II66" s="7"/>
      <c r="IO66" s="49"/>
      <c r="IQ66" s="52"/>
      <c r="IV66" s="50"/>
    </row>
    <row r="67" spans="1:256" s="4" customFormat="1" ht="13.5" customHeight="1" x14ac:dyDescent="0.2">
      <c r="A67" s="63" t="s">
        <v>1923</v>
      </c>
      <c r="B67" s="2" t="str">
        <f>VLOOKUP(A67,info_parties!A$1:R$206,5,FALSE)</f>
        <v>Consumers' List (Lista Consumatori, LC)</v>
      </c>
      <c r="C67" s="7" t="s">
        <v>1883</v>
      </c>
      <c r="E67" s="30"/>
      <c r="F67" s="48"/>
      <c r="G67" s="49"/>
      <c r="H67" s="2"/>
      <c r="I67" s="48"/>
      <c r="J67" s="49"/>
      <c r="K67" s="3"/>
      <c r="L67" s="49"/>
      <c r="M67" s="49"/>
      <c r="P67" s="50"/>
      <c r="Q67" s="30"/>
      <c r="R67" s="49"/>
      <c r="S67" s="49"/>
      <c r="U67" s="49"/>
      <c r="V67" s="49"/>
      <c r="W67" s="7"/>
      <c r="Y67" s="30"/>
      <c r="Z67" s="49" t="str">
        <f t="shared" si="25"/>
        <v/>
      </c>
      <c r="AA67" s="48"/>
      <c r="AB67" s="2"/>
      <c r="AC67" s="49" t="str">
        <f t="shared" si="26"/>
        <v/>
      </c>
      <c r="AD67" s="48"/>
      <c r="AE67" s="30"/>
      <c r="AF67" s="49" t="str">
        <f t="shared" si="27"/>
        <v/>
      </c>
      <c r="AG67" s="49"/>
      <c r="AJ67" s="50"/>
      <c r="AK67" s="30"/>
      <c r="AL67" s="49" t="str">
        <f t="shared" si="28"/>
        <v/>
      </c>
      <c r="AM67" s="49"/>
      <c r="AO67" s="49"/>
      <c r="AP67" s="49"/>
      <c r="AQ67" s="7"/>
      <c r="AS67" s="30"/>
      <c r="AT67" s="49" t="str">
        <f t="shared" si="29"/>
        <v/>
      </c>
      <c r="AU67" s="48"/>
      <c r="AV67" s="2"/>
      <c r="AW67" s="49" t="str">
        <f t="shared" si="30"/>
        <v/>
      </c>
      <c r="AX67" s="48"/>
      <c r="AY67" s="30"/>
      <c r="AZ67" s="49" t="str">
        <f t="shared" si="31"/>
        <v/>
      </c>
      <c r="BA67" s="49"/>
      <c r="BD67" s="50"/>
      <c r="BE67" s="30"/>
      <c r="BF67" s="49" t="str">
        <f t="shared" si="20"/>
        <v/>
      </c>
      <c r="BG67" s="49"/>
      <c r="BI67" s="49"/>
      <c r="BJ67" s="49"/>
      <c r="BK67" s="7" t="s">
        <v>1808</v>
      </c>
      <c r="BM67" s="30">
        <v>160066</v>
      </c>
      <c r="BN67" s="49">
        <f>IF(BM67="","",BM67/SUM(BM$11:BM$101))</f>
        <v>4.9226469746845927E-3</v>
      </c>
      <c r="BO67" s="48"/>
      <c r="BP67" s="2">
        <v>0</v>
      </c>
      <c r="BQ67" s="49">
        <f>IF(BP67="","",BP67/SUM(BP$11:BP$101))</f>
        <v>0</v>
      </c>
      <c r="BR67" s="48"/>
      <c r="BS67" s="30">
        <v>159829</v>
      </c>
      <c r="BT67" s="49">
        <f>IF(BS67="","",BS67/SUM(BS$11:BS$101))</f>
        <v>4.9313842781252724E-3</v>
      </c>
      <c r="BU67" s="49">
        <v>0</v>
      </c>
      <c r="BV67" s="4">
        <v>0</v>
      </c>
      <c r="BW67" s="4">
        <v>0</v>
      </c>
      <c r="BX67" s="50">
        <v>0</v>
      </c>
      <c r="BY67" s="30">
        <v>237.00000000000003</v>
      </c>
      <c r="BZ67" s="49">
        <f>IF(BY67="","",BY67/SUM(BY$11:BY$101))</f>
        <v>2.2428102317570576E-3</v>
      </c>
      <c r="CA67" s="49">
        <v>0</v>
      </c>
      <c r="CB67" s="4">
        <v>0</v>
      </c>
      <c r="CC67" s="49">
        <v>0</v>
      </c>
      <c r="CD67" s="49">
        <v>0</v>
      </c>
      <c r="CE67" s="30"/>
      <c r="CG67" s="30"/>
      <c r="CH67" s="49" t="str">
        <f t="shared" si="32"/>
        <v/>
      </c>
      <c r="CI67" s="48"/>
      <c r="CJ67" s="2"/>
      <c r="CK67" s="49" t="str">
        <f t="shared" si="33"/>
        <v/>
      </c>
      <c r="CL67" s="48"/>
      <c r="CM67" s="30"/>
      <c r="CN67" s="49" t="str">
        <f t="shared" si="34"/>
        <v/>
      </c>
      <c r="CO67" s="49"/>
      <c r="CR67" s="50"/>
      <c r="CS67" s="30"/>
      <c r="CT67" s="49" t="str">
        <f t="shared" si="35"/>
        <v/>
      </c>
      <c r="CU67" s="49"/>
      <c r="CW67" s="49"/>
      <c r="CX67" s="49"/>
      <c r="CY67" s="7"/>
      <c r="DA67" s="30"/>
      <c r="DB67" s="48"/>
      <c r="DC67" s="48"/>
      <c r="DD67" s="2"/>
      <c r="DE67" s="48"/>
      <c r="DF67" s="48"/>
      <c r="DG67" s="30"/>
      <c r="DH67" s="49"/>
      <c r="DI67" s="49"/>
      <c r="DL67" s="50"/>
      <c r="DM67" s="30"/>
      <c r="DN67" s="49"/>
      <c r="DO67" s="49"/>
      <c r="DQ67" s="49"/>
      <c r="DR67" s="49"/>
      <c r="DS67" s="7"/>
      <c r="DU67" s="30"/>
      <c r="DV67" s="48"/>
      <c r="DW67" s="48"/>
      <c r="DX67" s="2"/>
      <c r="DY67" s="48"/>
      <c r="DZ67" s="48"/>
      <c r="EA67" s="30"/>
      <c r="EC67" s="51"/>
      <c r="EF67" s="50"/>
      <c r="EG67" s="30"/>
      <c r="EH67" s="49"/>
      <c r="EI67" s="49"/>
      <c r="EK67" s="49"/>
      <c r="EL67" s="49"/>
      <c r="EM67" s="7"/>
      <c r="EO67" s="30"/>
      <c r="EP67" s="48"/>
      <c r="EQ67" s="48"/>
      <c r="ER67" s="2"/>
      <c r="ES67" s="48"/>
      <c r="ET67" s="48"/>
      <c r="EU67" s="30"/>
      <c r="EV67" s="49"/>
      <c r="EW67" s="49"/>
      <c r="EZ67" s="50"/>
      <c r="FA67" s="30"/>
      <c r="FB67" s="49"/>
      <c r="FC67" s="49"/>
      <c r="FE67" s="49"/>
      <c r="FF67" s="49"/>
      <c r="FG67" s="7"/>
      <c r="FI67" s="30"/>
      <c r="FJ67" s="48"/>
      <c r="FK67" s="48"/>
      <c r="FL67" s="2"/>
      <c r="FM67" s="48"/>
      <c r="FN67" s="48"/>
      <c r="FO67" s="30"/>
      <c r="FP67" s="49"/>
      <c r="FQ67" s="49"/>
      <c r="FT67" s="50"/>
      <c r="FU67" s="30"/>
      <c r="FV67" s="49"/>
      <c r="FW67" s="49"/>
      <c r="FY67" s="49"/>
      <c r="FZ67" s="49"/>
      <c r="GA67" s="7"/>
      <c r="GG67" s="49"/>
      <c r="GI67" s="52"/>
      <c r="GN67" s="50"/>
      <c r="GU67" s="7"/>
      <c r="HA67" s="49"/>
      <c r="HC67" s="52"/>
      <c r="HH67" s="50"/>
      <c r="HO67" s="7"/>
      <c r="HU67" s="49"/>
      <c r="HW67" s="52"/>
      <c r="IB67" s="50"/>
      <c r="II67" s="7"/>
      <c r="IO67" s="49"/>
      <c r="IQ67" s="52"/>
      <c r="IV67" s="50"/>
    </row>
    <row r="68" spans="1:256" s="4" customFormat="1" ht="13.5" customHeight="1" x14ac:dyDescent="0.2">
      <c r="A68" s="63" t="s">
        <v>1924</v>
      </c>
      <c r="B68" s="2" t="str">
        <f>VLOOKUP(A68,info_parties!A$1:R$206,5,FALSE)</f>
        <v>Lombard Alliance League (Lega Alleanza Lombarda, ALA)</v>
      </c>
      <c r="C68" s="7" t="s">
        <v>1898</v>
      </c>
      <c r="E68" s="30"/>
      <c r="F68" s="48"/>
      <c r="G68" s="49"/>
      <c r="H68" s="2"/>
      <c r="I68" s="48"/>
      <c r="J68" s="49"/>
      <c r="K68" s="30"/>
      <c r="L68" s="49"/>
      <c r="M68" s="49"/>
      <c r="P68" s="50"/>
      <c r="Q68" s="30"/>
      <c r="R68" s="49"/>
      <c r="S68" s="49"/>
      <c r="U68" s="49"/>
      <c r="V68" s="49"/>
      <c r="W68" s="7"/>
      <c r="Y68" s="30"/>
      <c r="Z68" s="49" t="str">
        <f t="shared" si="25"/>
        <v/>
      </c>
      <c r="AA68" s="48"/>
      <c r="AB68" s="2"/>
      <c r="AC68" s="49" t="str">
        <f t="shared" si="26"/>
        <v/>
      </c>
      <c r="AD68" s="48"/>
      <c r="AE68" s="30"/>
      <c r="AF68" s="49" t="str">
        <f t="shared" si="27"/>
        <v/>
      </c>
      <c r="AG68" s="49"/>
      <c r="AJ68" s="50"/>
      <c r="AK68" s="30"/>
      <c r="AL68" s="49" t="str">
        <f t="shared" si="28"/>
        <v/>
      </c>
      <c r="AM68" s="49"/>
      <c r="AO68" s="49"/>
      <c r="AP68" s="49"/>
      <c r="AQ68" s="7"/>
      <c r="AS68" s="30"/>
      <c r="AT68" s="49" t="str">
        <f t="shared" si="29"/>
        <v/>
      </c>
      <c r="AU68" s="48"/>
      <c r="AV68" s="2"/>
      <c r="AW68" s="49" t="str">
        <f t="shared" si="30"/>
        <v/>
      </c>
      <c r="AX68" s="48"/>
      <c r="AY68" s="30"/>
      <c r="AZ68" s="49" t="str">
        <f t="shared" si="31"/>
        <v/>
      </c>
      <c r="BA68" s="49"/>
      <c r="BD68" s="50"/>
      <c r="BE68" s="30"/>
      <c r="BF68" s="49" t="str">
        <f t="shared" si="20"/>
        <v/>
      </c>
      <c r="BG68" s="49"/>
      <c r="BI68" s="49"/>
      <c r="BJ68" s="49"/>
      <c r="BK68" s="7" t="s">
        <v>1809</v>
      </c>
      <c r="BM68" s="30">
        <v>160101</v>
      </c>
      <c r="BN68" s="49">
        <f>IF(BM68="","",BM68/SUM(BM$11:BM$101))</f>
        <v>4.9237233597014861E-3</v>
      </c>
      <c r="BO68" s="48"/>
      <c r="BP68" s="2">
        <v>0</v>
      </c>
      <c r="BQ68" s="49">
        <f>IF(BP68="","",BP68/SUM(BP$11:BP$101))</f>
        <v>0</v>
      </c>
      <c r="BR68" s="48"/>
      <c r="BS68" s="30">
        <v>159098</v>
      </c>
      <c r="BT68" s="49">
        <f>IF(BS68="","",BS68/SUM(BS$11:BS$101))</f>
        <v>4.9088299112249626E-3</v>
      </c>
      <c r="BU68" s="49">
        <v>0</v>
      </c>
      <c r="BV68" s="4">
        <v>0</v>
      </c>
      <c r="BW68" s="4">
        <v>0</v>
      </c>
      <c r="BX68" s="50">
        <v>0</v>
      </c>
      <c r="BY68" s="30">
        <v>1002.9999999999999</v>
      </c>
      <c r="BZ68" s="49">
        <f>IF(BY68="","",BY68/SUM(BY$11:BY$101))</f>
        <v>9.4917243141448455E-3</v>
      </c>
      <c r="CA68" s="49">
        <v>0</v>
      </c>
      <c r="CB68" s="4">
        <v>0</v>
      </c>
      <c r="CC68" s="49">
        <v>0</v>
      </c>
      <c r="CD68" s="49">
        <v>0</v>
      </c>
      <c r="CE68" s="30"/>
      <c r="CG68" s="30"/>
      <c r="CH68" s="49" t="str">
        <f t="shared" si="32"/>
        <v/>
      </c>
      <c r="CI68" s="48"/>
      <c r="CJ68" s="2"/>
      <c r="CK68" s="49" t="str">
        <f t="shared" si="33"/>
        <v/>
      </c>
      <c r="CL68" s="48"/>
      <c r="CM68" s="30"/>
      <c r="CN68" s="49" t="str">
        <f t="shared" si="34"/>
        <v/>
      </c>
      <c r="CO68" s="49"/>
      <c r="CR68" s="50"/>
      <c r="CS68" s="30"/>
      <c r="CT68" s="49" t="str">
        <f t="shared" si="35"/>
        <v/>
      </c>
      <c r="CU68" s="49"/>
      <c r="CW68" s="49"/>
      <c r="CX68" s="49"/>
      <c r="CY68" s="7"/>
      <c r="DA68" s="30"/>
      <c r="DB68" s="48"/>
      <c r="DC68" s="48"/>
      <c r="DD68" s="2"/>
      <c r="DE68" s="48"/>
      <c r="DF68" s="48"/>
      <c r="DG68" s="30"/>
      <c r="DH68" s="49"/>
      <c r="DI68" s="49"/>
      <c r="DL68" s="50"/>
      <c r="DM68" s="30"/>
      <c r="DN68" s="49"/>
      <c r="DO68" s="49"/>
      <c r="DQ68" s="49"/>
      <c r="DR68" s="49"/>
      <c r="DS68" s="7"/>
      <c r="DU68" s="30"/>
      <c r="DV68" s="48"/>
      <c r="DW68" s="48"/>
      <c r="DX68" s="2"/>
      <c r="DY68" s="48"/>
      <c r="DZ68" s="48"/>
      <c r="EA68" s="30"/>
      <c r="EC68" s="51"/>
      <c r="EF68" s="50"/>
      <c r="EG68" s="30"/>
      <c r="EH68" s="49"/>
      <c r="EI68" s="49"/>
      <c r="EK68" s="49"/>
      <c r="EL68" s="49"/>
      <c r="EM68" s="7"/>
      <c r="EO68" s="30"/>
      <c r="EP68" s="48"/>
      <c r="EQ68" s="48"/>
      <c r="ER68" s="2"/>
      <c r="ES68" s="48"/>
      <c r="ET68" s="48"/>
      <c r="EU68" s="30"/>
      <c r="EV68" s="49"/>
      <c r="EW68" s="49"/>
      <c r="EZ68" s="50"/>
      <c r="FA68" s="30"/>
      <c r="FB68" s="49"/>
      <c r="FC68" s="49"/>
      <c r="FE68" s="49"/>
      <c r="FF68" s="49"/>
      <c r="FG68" s="7"/>
      <c r="FI68" s="30"/>
      <c r="FJ68" s="48"/>
      <c r="FK68" s="48"/>
      <c r="FL68" s="2"/>
      <c r="FM68" s="48"/>
      <c r="FN68" s="48"/>
      <c r="FO68" s="30"/>
      <c r="FP68" s="49"/>
      <c r="FQ68" s="49"/>
      <c r="FT68" s="50"/>
      <c r="FU68" s="30"/>
      <c r="FV68" s="49"/>
      <c r="FW68" s="49"/>
      <c r="FY68" s="49"/>
      <c r="FZ68" s="49"/>
      <c r="GA68" s="7"/>
      <c r="GG68" s="49"/>
      <c r="GI68" s="52"/>
      <c r="GN68" s="50"/>
      <c r="GU68" s="7"/>
      <c r="HA68" s="49"/>
      <c r="HC68" s="52"/>
      <c r="HH68" s="50"/>
      <c r="HO68" s="7"/>
      <c r="HU68" s="49"/>
      <c r="HW68" s="52"/>
      <c r="IB68" s="50"/>
      <c r="II68" s="7"/>
      <c r="IO68" s="49"/>
      <c r="IQ68" s="52"/>
      <c r="IV68" s="50"/>
    </row>
    <row r="69" spans="1:256" s="4" customFormat="1" ht="13.5" customHeight="1" x14ac:dyDescent="0.2">
      <c r="A69" s="63" t="s">
        <v>1925</v>
      </c>
      <c r="B69" s="2" t="str">
        <f>VLOOKUP(A69,info_parties!A$1:R$206,5,FALSE)</f>
        <v>New Force (Forza Nuova, FN)</v>
      </c>
      <c r="C69" s="7" t="s">
        <v>1897</v>
      </c>
      <c r="E69" s="30"/>
      <c r="F69" s="48"/>
      <c r="G69" s="49"/>
      <c r="H69" s="2"/>
      <c r="I69" s="48"/>
      <c r="J69" s="49"/>
      <c r="K69" s="30"/>
      <c r="L69" s="49"/>
      <c r="M69" s="49"/>
      <c r="P69" s="50"/>
      <c r="Q69" s="30"/>
      <c r="R69" s="49"/>
      <c r="S69" s="49"/>
      <c r="U69" s="49"/>
      <c r="V69" s="49"/>
      <c r="W69" s="7"/>
      <c r="Y69" s="30"/>
      <c r="Z69" s="49" t="str">
        <f t="shared" si="25"/>
        <v/>
      </c>
      <c r="AA69" s="48"/>
      <c r="AB69" s="2"/>
      <c r="AC69" s="49" t="str">
        <f t="shared" si="26"/>
        <v/>
      </c>
      <c r="AD69" s="48"/>
      <c r="AE69" s="30"/>
      <c r="AF69" s="49" t="str">
        <f t="shared" si="27"/>
        <v/>
      </c>
      <c r="AG69" s="49"/>
      <c r="AK69" s="30"/>
      <c r="AL69" s="49" t="str">
        <f t="shared" si="28"/>
        <v/>
      </c>
      <c r="AM69" s="49"/>
      <c r="AO69" s="49"/>
      <c r="AP69" s="49"/>
      <c r="AQ69" s="7"/>
      <c r="AS69" s="30"/>
      <c r="AT69" s="49" t="str">
        <f t="shared" si="29"/>
        <v/>
      </c>
      <c r="AU69" s="48"/>
      <c r="AV69" s="2"/>
      <c r="AW69" s="49" t="str">
        <f t="shared" si="30"/>
        <v/>
      </c>
      <c r="AX69" s="48"/>
      <c r="AY69" s="30"/>
      <c r="AZ69" s="49" t="str">
        <f t="shared" si="31"/>
        <v/>
      </c>
      <c r="BA69" s="49"/>
      <c r="BE69" s="30"/>
      <c r="BF69" s="49" t="str">
        <f t="shared" si="20"/>
        <v/>
      </c>
      <c r="BG69" s="49"/>
      <c r="BI69" s="49"/>
      <c r="BJ69" s="49"/>
      <c r="BM69" s="30"/>
      <c r="BN69" s="49"/>
      <c r="BO69" s="48"/>
      <c r="BP69" s="2"/>
      <c r="BQ69" s="49"/>
      <c r="BR69" s="48"/>
      <c r="BS69" s="30"/>
      <c r="BT69" s="49"/>
      <c r="BU69" s="49"/>
      <c r="BX69" s="50"/>
      <c r="BY69" s="30"/>
      <c r="BZ69" s="49"/>
      <c r="CA69" s="49"/>
      <c r="CC69" s="49"/>
      <c r="CD69" s="49"/>
      <c r="CE69" s="30" t="s">
        <v>1817</v>
      </c>
      <c r="CG69" s="30">
        <v>147343</v>
      </c>
      <c r="CH69" s="49">
        <f t="shared" si="32"/>
        <v>4.8113822433764018E-3</v>
      </c>
      <c r="CI69" s="48"/>
      <c r="CJ69" s="2">
        <v>0</v>
      </c>
      <c r="CK69" s="49">
        <f t="shared" si="33"/>
        <v>0</v>
      </c>
      <c r="CL69" s="48">
        <f>CK69-BQ69</f>
        <v>0</v>
      </c>
      <c r="CM69" s="30">
        <v>146730</v>
      </c>
      <c r="CN69" s="49">
        <f t="shared" si="34"/>
        <v>4.8044503886225057E-3</v>
      </c>
      <c r="CO69" s="49">
        <v>0</v>
      </c>
      <c r="CP69" s="4">
        <v>0</v>
      </c>
      <c r="CQ69" s="4">
        <v>0</v>
      </c>
      <c r="CR69" s="50">
        <v>0</v>
      </c>
      <c r="CS69" s="30">
        <v>613</v>
      </c>
      <c r="CT69" s="49">
        <f t="shared" si="35"/>
        <v>7.3495911565115216E-3</v>
      </c>
      <c r="CU69" s="49">
        <v>0</v>
      </c>
      <c r="CV69" s="4">
        <v>0</v>
      </c>
      <c r="CW69" s="49">
        <v>0</v>
      </c>
      <c r="CX69" s="49">
        <v>0</v>
      </c>
      <c r="CY69" s="7"/>
      <c r="DA69" s="30"/>
      <c r="DB69" s="48"/>
      <c r="DC69" s="48"/>
      <c r="DD69" s="2"/>
      <c r="DE69" s="48"/>
      <c r="DF69" s="48"/>
      <c r="DG69" s="30"/>
      <c r="DH69" s="49"/>
      <c r="DI69" s="49"/>
      <c r="DL69" s="50"/>
      <c r="DM69" s="30"/>
      <c r="DN69" s="49"/>
      <c r="DO69" s="49"/>
      <c r="DQ69" s="49"/>
      <c r="DR69" s="49"/>
      <c r="DS69" s="7"/>
      <c r="DU69" s="30"/>
      <c r="DV69" s="48"/>
      <c r="DW69" s="48"/>
      <c r="DX69" s="2"/>
      <c r="DY69" s="48"/>
      <c r="DZ69" s="48"/>
      <c r="EA69" s="30"/>
      <c r="EC69" s="51"/>
      <c r="EF69" s="50"/>
      <c r="EG69" s="30"/>
      <c r="EH69" s="49"/>
      <c r="EI69" s="49"/>
      <c r="EK69" s="49"/>
      <c r="EL69" s="49"/>
      <c r="EM69" s="7"/>
      <c r="EO69" s="30"/>
      <c r="EP69" s="48"/>
      <c r="EQ69" s="48"/>
      <c r="ER69" s="2"/>
      <c r="ES69" s="48"/>
      <c r="ET69" s="48"/>
      <c r="EU69" s="30"/>
      <c r="EV69" s="49"/>
      <c r="EW69" s="49"/>
      <c r="EZ69" s="50"/>
      <c r="FA69" s="30"/>
      <c r="FB69" s="49"/>
      <c r="FC69" s="49"/>
      <c r="FE69" s="49"/>
      <c r="FF69" s="49"/>
      <c r="FG69" s="7"/>
      <c r="FI69" s="30"/>
      <c r="FJ69" s="48"/>
      <c r="FK69" s="48"/>
      <c r="FL69" s="2"/>
      <c r="FM69" s="48"/>
      <c r="FN69" s="48"/>
      <c r="FO69" s="30"/>
      <c r="FP69" s="49"/>
      <c r="FQ69" s="49"/>
      <c r="FT69" s="50"/>
      <c r="FU69" s="30"/>
      <c r="FV69" s="49"/>
      <c r="FW69" s="49"/>
      <c r="FY69" s="49"/>
      <c r="FZ69" s="49"/>
      <c r="GA69" s="7"/>
      <c r="GG69" s="49"/>
      <c r="GI69" s="52"/>
      <c r="GN69" s="50"/>
      <c r="GU69" s="7"/>
      <c r="HA69" s="49"/>
      <c r="HC69" s="52"/>
      <c r="HH69" s="50"/>
      <c r="HO69" s="7"/>
      <c r="HU69" s="49"/>
      <c r="HW69" s="52"/>
      <c r="IB69" s="50"/>
      <c r="II69" s="7"/>
      <c r="IO69" s="49"/>
      <c r="IQ69" s="52"/>
      <c r="IV69" s="50"/>
    </row>
    <row r="70" spans="1:256" s="4" customFormat="1" ht="13.5" customHeight="1" x14ac:dyDescent="0.2">
      <c r="A70" s="63" t="s">
        <v>1508</v>
      </c>
      <c r="B70" s="2" t="s">
        <v>2449</v>
      </c>
      <c r="C70" s="7"/>
      <c r="E70" s="30"/>
      <c r="F70" s="48"/>
      <c r="G70" s="49"/>
      <c r="H70" s="2"/>
      <c r="I70" s="48"/>
      <c r="J70" s="49"/>
      <c r="K70" s="30"/>
      <c r="L70" s="49"/>
      <c r="M70" s="49"/>
      <c r="P70" s="50"/>
      <c r="Q70" s="30"/>
      <c r="R70" s="49"/>
      <c r="S70" s="49"/>
      <c r="U70" s="49"/>
      <c r="V70" s="49"/>
      <c r="W70" s="7"/>
      <c r="Y70" s="30"/>
      <c r="Z70" s="49"/>
      <c r="AA70" s="48"/>
      <c r="AB70" s="2"/>
      <c r="AC70" s="49"/>
      <c r="AD70" s="48"/>
      <c r="AE70" s="30"/>
      <c r="AF70" s="49"/>
      <c r="AG70" s="49"/>
      <c r="AK70" s="30"/>
      <c r="AL70" s="49"/>
      <c r="AM70" s="49"/>
      <c r="AO70" s="49"/>
      <c r="AP70" s="49"/>
      <c r="AQ70" s="7"/>
      <c r="AS70" s="30"/>
      <c r="AT70" s="49"/>
      <c r="AU70" s="48"/>
      <c r="AV70" s="2"/>
      <c r="AW70" s="49"/>
      <c r="AX70" s="48"/>
      <c r="AY70" s="30"/>
      <c r="AZ70" s="49"/>
      <c r="BA70" s="49"/>
      <c r="BE70" s="30"/>
      <c r="BF70" s="49"/>
      <c r="BG70" s="49"/>
      <c r="BI70" s="49"/>
      <c r="BJ70" s="49"/>
      <c r="BM70" s="30"/>
      <c r="BN70" s="49"/>
      <c r="BO70" s="48"/>
      <c r="BP70" s="2"/>
      <c r="BQ70" s="49"/>
      <c r="BR70" s="48"/>
      <c r="BS70" s="30"/>
      <c r="BT70" s="49"/>
      <c r="BU70" s="49"/>
      <c r="BX70" s="50"/>
      <c r="BY70" s="30"/>
      <c r="BZ70" s="49"/>
      <c r="CA70" s="49"/>
      <c r="CC70" s="49"/>
      <c r="CD70" s="49"/>
      <c r="CE70" s="30"/>
      <c r="CG70" s="30"/>
      <c r="CH70" s="49"/>
      <c r="CI70" s="48"/>
      <c r="CJ70" s="2"/>
      <c r="CK70" s="49"/>
      <c r="CL70" s="48"/>
      <c r="CM70" s="30"/>
      <c r="CN70" s="49"/>
      <c r="CO70" s="49"/>
      <c r="CR70" s="50"/>
      <c r="CS70" s="30"/>
      <c r="CT70" s="49"/>
      <c r="CU70" s="49"/>
      <c r="CW70" s="49"/>
      <c r="CX70" s="49"/>
      <c r="CY70" s="7" t="s">
        <v>2450</v>
      </c>
      <c r="DA70" s="30">
        <v>5807362</v>
      </c>
      <c r="DB70" s="48">
        <v>0.21199999999999999</v>
      </c>
      <c r="DC70" s="48">
        <v>0.21199999999999999</v>
      </c>
      <c r="DD70" s="2">
        <v>17</v>
      </c>
      <c r="DE70" s="48">
        <v>0.23300000000000001</v>
      </c>
      <c r="DF70" s="48">
        <v>0.23300000000000001</v>
      </c>
      <c r="DG70" s="30">
        <v>5792865</v>
      </c>
      <c r="DH70" s="49">
        <f t="shared" ref="DH70:DH74" si="39">DG70/DG$7</f>
        <v>0.21163665585539718</v>
      </c>
      <c r="DI70" s="49">
        <v>0</v>
      </c>
      <c r="DJ70" s="4">
        <v>0</v>
      </c>
      <c r="DK70" s="4">
        <v>0</v>
      </c>
      <c r="DL70" s="50">
        <v>0</v>
      </c>
      <c r="DM70" s="30">
        <f t="shared" ref="DM70:DM74" si="40">DA70-DG70</f>
        <v>14497</v>
      </c>
      <c r="DN70" s="49">
        <f t="shared" ref="DN70:DN74" si="41">DM70/DM$7</f>
        <v>0.1878847574489042</v>
      </c>
      <c r="DO70" s="49">
        <v>0</v>
      </c>
      <c r="DP70" s="4">
        <v>0</v>
      </c>
      <c r="DQ70" s="4">
        <v>0</v>
      </c>
      <c r="DR70" s="50">
        <v>0</v>
      </c>
      <c r="DS70" s="7"/>
      <c r="DU70" s="30">
        <v>4569089</v>
      </c>
      <c r="DV70" s="48">
        <v>0.17100000000000001</v>
      </c>
      <c r="DW70" s="48">
        <v>-4.1000000000000002E-2</v>
      </c>
      <c r="DX70" s="2">
        <v>14</v>
      </c>
      <c r="DY70" s="48">
        <v>0.184</v>
      </c>
      <c r="DZ70" s="48">
        <v>-3.9E-2</v>
      </c>
      <c r="EA70" s="30">
        <v>4552527</v>
      </c>
      <c r="EB70" s="289">
        <v>0.17069999999999999</v>
      </c>
      <c r="EC70" s="51"/>
      <c r="EF70" s="50"/>
      <c r="EG70" s="30">
        <v>16562</v>
      </c>
      <c r="EH70" s="49">
        <v>0.1371</v>
      </c>
      <c r="EI70" s="49"/>
      <c r="EK70" s="49"/>
      <c r="EL70" s="49"/>
      <c r="EM70" s="7"/>
      <c r="EO70" s="30"/>
      <c r="EP70" s="48"/>
      <c r="EQ70" s="48"/>
      <c r="ER70" s="2"/>
      <c r="ES70" s="48"/>
      <c r="ET70" s="48"/>
      <c r="EU70" s="30"/>
      <c r="EV70" s="49"/>
      <c r="EW70" s="49"/>
      <c r="EZ70" s="50"/>
      <c r="FA70" s="30"/>
      <c r="FB70" s="49"/>
      <c r="FC70" s="49"/>
      <c r="FE70" s="49"/>
      <c r="FF70" s="49"/>
      <c r="FG70" s="7"/>
      <c r="FI70" s="30"/>
      <c r="FJ70" s="48"/>
      <c r="FK70" s="48"/>
      <c r="FL70" s="2"/>
      <c r="FM70" s="48"/>
      <c r="FN70" s="48"/>
      <c r="FO70" s="30"/>
      <c r="FP70" s="49"/>
      <c r="FQ70" s="49"/>
      <c r="FT70" s="50"/>
      <c r="FU70" s="30"/>
      <c r="FV70" s="49"/>
      <c r="FW70" s="49"/>
      <c r="FY70" s="49"/>
      <c r="FZ70" s="49"/>
      <c r="GA70" s="7"/>
      <c r="GG70" s="49"/>
      <c r="GI70" s="52"/>
      <c r="GN70" s="50"/>
      <c r="GU70" s="7"/>
      <c r="HA70" s="49"/>
      <c r="HC70" s="52"/>
      <c r="HH70" s="50"/>
      <c r="HO70" s="7"/>
      <c r="HU70" s="49"/>
      <c r="HW70" s="52"/>
      <c r="IB70" s="50"/>
      <c r="II70" s="7"/>
      <c r="IO70" s="49"/>
      <c r="IQ70" s="52"/>
      <c r="IV70" s="50"/>
    </row>
    <row r="71" spans="1:256" s="4" customFormat="1" ht="13.5" customHeight="1" x14ac:dyDescent="0.2">
      <c r="A71" s="63" t="s">
        <v>2457</v>
      </c>
      <c r="B71" s="2" t="s">
        <v>2453</v>
      </c>
      <c r="C71" s="7"/>
      <c r="E71" s="30"/>
      <c r="F71" s="48"/>
      <c r="G71" s="49"/>
      <c r="H71" s="2"/>
      <c r="I71" s="48"/>
      <c r="J71" s="49"/>
      <c r="K71" s="30"/>
      <c r="L71" s="49"/>
      <c r="M71" s="49"/>
      <c r="P71" s="50"/>
      <c r="Q71" s="30"/>
      <c r="R71" s="49"/>
      <c r="S71" s="49"/>
      <c r="U71" s="49"/>
      <c r="V71" s="49"/>
      <c r="W71" s="7"/>
      <c r="Y71" s="30"/>
      <c r="Z71" s="49"/>
      <c r="AA71" s="48"/>
      <c r="AB71" s="2"/>
      <c r="AC71" s="49"/>
      <c r="AD71" s="48"/>
      <c r="AE71" s="30"/>
      <c r="AF71" s="49"/>
      <c r="AG71" s="49"/>
      <c r="AK71" s="30"/>
      <c r="AL71" s="49"/>
      <c r="AM71" s="49"/>
      <c r="AO71" s="49"/>
      <c r="AP71" s="49"/>
      <c r="AQ71" s="7"/>
      <c r="AS71" s="30"/>
      <c r="AT71" s="49"/>
      <c r="AU71" s="48"/>
      <c r="AV71" s="2"/>
      <c r="AW71" s="49"/>
      <c r="AX71" s="48"/>
      <c r="AY71" s="30"/>
      <c r="AZ71" s="49"/>
      <c r="BA71" s="49"/>
      <c r="BE71" s="30"/>
      <c r="BF71" s="49"/>
      <c r="BG71" s="49"/>
      <c r="BI71" s="49"/>
      <c r="BJ71" s="49"/>
      <c r="BM71" s="30"/>
      <c r="BN71" s="49"/>
      <c r="BO71" s="48"/>
      <c r="BP71" s="2"/>
      <c r="BQ71" s="49"/>
      <c r="BR71" s="48"/>
      <c r="BS71" s="30"/>
      <c r="BT71" s="49"/>
      <c r="BU71" s="49"/>
      <c r="BX71" s="50"/>
      <c r="BY71" s="30"/>
      <c r="BZ71" s="49"/>
      <c r="CA71" s="49"/>
      <c r="CC71" s="49"/>
      <c r="CD71" s="49"/>
      <c r="CE71" s="30"/>
      <c r="CG71" s="30"/>
      <c r="CH71" s="49"/>
      <c r="CI71" s="48"/>
      <c r="CJ71" s="2"/>
      <c r="CK71" s="49"/>
      <c r="CL71" s="48"/>
      <c r="CM71" s="30"/>
      <c r="CN71" s="49"/>
      <c r="CO71" s="49"/>
      <c r="CR71" s="50"/>
      <c r="CS71" s="30"/>
      <c r="CT71" s="49"/>
      <c r="CU71" s="49"/>
      <c r="CW71" s="49"/>
      <c r="CX71" s="49"/>
      <c r="CY71" s="7" t="s">
        <v>2451</v>
      </c>
      <c r="DA71" s="30">
        <v>1108457</v>
      </c>
      <c r="DB71" s="48">
        <v>0.04</v>
      </c>
      <c r="DC71" s="48">
        <v>0.04</v>
      </c>
      <c r="DD71" s="2">
        <v>3</v>
      </c>
      <c r="DE71" s="48">
        <v>4.1000000000000002E-2</v>
      </c>
      <c r="DF71" s="48">
        <v>4.1000000000000002E-2</v>
      </c>
      <c r="DG71" s="30">
        <v>1103203</v>
      </c>
      <c r="DH71" s="49">
        <f t="shared" si="39"/>
        <v>4.0304442387254273E-2</v>
      </c>
      <c r="DI71" s="49">
        <v>0</v>
      </c>
      <c r="DJ71" s="4">
        <v>0</v>
      </c>
      <c r="DK71" s="4">
        <v>0</v>
      </c>
      <c r="DL71" s="50">
        <v>0</v>
      </c>
      <c r="DM71" s="30">
        <f t="shared" si="40"/>
        <v>5254</v>
      </c>
      <c r="DN71" s="49">
        <f t="shared" si="41"/>
        <v>6.8093158283544369E-2</v>
      </c>
      <c r="DO71" s="49">
        <v>0</v>
      </c>
      <c r="DP71" s="4">
        <v>0</v>
      </c>
      <c r="DQ71" s="4">
        <v>0</v>
      </c>
      <c r="DR71" s="50">
        <v>0</v>
      </c>
      <c r="DS71" s="7"/>
      <c r="DU71" s="30"/>
      <c r="DV71" s="48"/>
      <c r="DW71" s="48"/>
      <c r="DX71" s="2"/>
      <c r="DY71" s="48"/>
      <c r="DZ71" s="48"/>
      <c r="EA71" s="30"/>
      <c r="EC71" s="51"/>
      <c r="EF71" s="50"/>
      <c r="EG71" s="30"/>
      <c r="EH71" s="49"/>
      <c r="EI71" s="49"/>
      <c r="EK71" s="49"/>
      <c r="EL71" s="49"/>
      <c r="EM71" s="7"/>
      <c r="EO71" s="30"/>
      <c r="EP71" s="48"/>
      <c r="EQ71" s="48"/>
      <c r="ER71" s="2"/>
      <c r="ES71" s="48"/>
      <c r="ET71" s="48"/>
      <c r="EU71" s="30"/>
      <c r="EV71" s="49"/>
      <c r="EW71" s="49"/>
      <c r="EZ71" s="50"/>
      <c r="FA71" s="30"/>
      <c r="FB71" s="49"/>
      <c r="FC71" s="49"/>
      <c r="FE71" s="49"/>
      <c r="FF71" s="49"/>
      <c r="FG71" s="7"/>
      <c r="FI71" s="30"/>
      <c r="FJ71" s="48"/>
      <c r="FK71" s="48"/>
      <c r="FL71" s="2"/>
      <c r="FM71" s="48"/>
      <c r="FN71" s="48"/>
      <c r="FO71" s="30"/>
      <c r="FP71" s="49"/>
      <c r="FQ71" s="49"/>
      <c r="FT71" s="50"/>
      <c r="FU71" s="30"/>
      <c r="FV71" s="49"/>
      <c r="FW71" s="49"/>
      <c r="FY71" s="49"/>
      <c r="FZ71" s="49"/>
      <c r="GA71" s="7"/>
      <c r="GG71" s="49"/>
      <c r="GI71" s="52"/>
      <c r="GN71" s="50"/>
      <c r="GU71" s="7"/>
      <c r="HA71" s="49"/>
      <c r="HC71" s="52"/>
      <c r="HH71" s="50"/>
      <c r="HO71" s="7"/>
      <c r="HU71" s="49"/>
      <c r="HW71" s="52"/>
      <c r="IB71" s="50"/>
      <c r="II71" s="7"/>
      <c r="IO71" s="49"/>
      <c r="IQ71" s="52"/>
      <c r="IV71" s="50"/>
    </row>
    <row r="72" spans="1:256" s="4" customFormat="1" ht="13.5" customHeight="1" x14ac:dyDescent="0.2">
      <c r="A72" s="63" t="s">
        <v>2461</v>
      </c>
      <c r="B72" s="2" t="s">
        <v>2452</v>
      </c>
      <c r="C72" s="7"/>
      <c r="E72" s="30"/>
      <c r="F72" s="48"/>
      <c r="G72" s="49"/>
      <c r="H72" s="2"/>
      <c r="I72" s="48"/>
      <c r="J72" s="49"/>
      <c r="K72" s="30"/>
      <c r="L72" s="49"/>
      <c r="M72" s="49"/>
      <c r="P72" s="50"/>
      <c r="Q72" s="30"/>
      <c r="R72" s="49"/>
      <c r="S72" s="49"/>
      <c r="U72" s="49"/>
      <c r="V72" s="49"/>
      <c r="W72" s="7"/>
      <c r="Y72" s="30"/>
      <c r="Z72" s="49"/>
      <c r="AA72" s="48"/>
      <c r="AB72" s="2"/>
      <c r="AC72" s="49"/>
      <c r="AD72" s="48"/>
      <c r="AE72" s="30"/>
      <c r="AF72" s="49"/>
      <c r="AG72" s="49"/>
      <c r="AK72" s="30"/>
      <c r="AL72" s="49"/>
      <c r="AM72" s="49"/>
      <c r="AO72" s="49"/>
      <c r="AP72" s="49"/>
      <c r="AQ72" s="7"/>
      <c r="AS72" s="30"/>
      <c r="AT72" s="49"/>
      <c r="AU72" s="48"/>
      <c r="AV72" s="2"/>
      <c r="AW72" s="49"/>
      <c r="AX72" s="48"/>
      <c r="AY72" s="30"/>
      <c r="AZ72" s="49"/>
      <c r="BA72" s="49"/>
      <c r="BE72" s="30"/>
      <c r="BF72" s="49"/>
      <c r="BG72" s="49"/>
      <c r="BI72" s="49"/>
      <c r="BJ72" s="49"/>
      <c r="BM72" s="30"/>
      <c r="BN72" s="49"/>
      <c r="BO72" s="48"/>
      <c r="BP72" s="2"/>
      <c r="BQ72" s="49"/>
      <c r="BR72" s="48"/>
      <c r="BS72" s="30"/>
      <c r="BT72" s="49"/>
      <c r="BU72" s="49"/>
      <c r="BX72" s="50"/>
      <c r="BY72" s="30"/>
      <c r="BZ72" s="49"/>
      <c r="CA72" s="49"/>
      <c r="CC72" s="49"/>
      <c r="CD72" s="49"/>
      <c r="CE72" s="30"/>
      <c r="CG72" s="30"/>
      <c r="CH72" s="49"/>
      <c r="CI72" s="48"/>
      <c r="CJ72" s="2"/>
      <c r="CK72" s="49"/>
      <c r="CL72" s="48"/>
      <c r="CM72" s="30"/>
      <c r="CN72" s="49"/>
      <c r="CO72" s="49"/>
      <c r="CR72" s="50"/>
      <c r="CS72" s="30"/>
      <c r="CT72" s="49"/>
      <c r="CU72" s="49"/>
      <c r="CW72" s="49"/>
      <c r="CX72" s="49"/>
      <c r="CY72" s="7" t="s">
        <v>286</v>
      </c>
      <c r="DA72" s="30">
        <v>250102</v>
      </c>
      <c r="DB72" s="48">
        <v>8.9999999999999993E-3</v>
      </c>
      <c r="DC72" s="48">
        <v>8.9999999999999993E-3</v>
      </c>
      <c r="DD72" s="2">
        <v>0</v>
      </c>
      <c r="DE72" s="48">
        <v>0</v>
      </c>
      <c r="DF72" s="48">
        <v>0</v>
      </c>
      <c r="DG72" s="30">
        <v>245443</v>
      </c>
      <c r="DH72" s="49">
        <f t="shared" si="39"/>
        <v>8.9670198982914756E-3</v>
      </c>
      <c r="DI72" s="49">
        <v>0</v>
      </c>
      <c r="DJ72" s="4">
        <v>0</v>
      </c>
      <c r="DK72" s="4">
        <v>0</v>
      </c>
      <c r="DL72" s="50">
        <v>0</v>
      </c>
      <c r="DM72" s="30">
        <f t="shared" si="40"/>
        <v>4659</v>
      </c>
      <c r="DN72" s="49">
        <f t="shared" si="41"/>
        <v>6.0381808991822085E-2</v>
      </c>
      <c r="DO72" s="49">
        <v>0</v>
      </c>
      <c r="DP72" s="4">
        <v>0</v>
      </c>
      <c r="DQ72" s="4">
        <v>0</v>
      </c>
      <c r="DR72" s="50">
        <v>0</v>
      </c>
      <c r="DS72" s="7"/>
      <c r="DU72" s="30"/>
      <c r="DV72" s="48"/>
      <c r="DW72" s="48"/>
      <c r="DX72" s="2"/>
      <c r="DY72" s="48"/>
      <c r="DZ72" s="48"/>
      <c r="EA72" s="30"/>
      <c r="EC72" s="51"/>
      <c r="EF72" s="50"/>
      <c r="EG72" s="30"/>
      <c r="EH72" s="49"/>
      <c r="EI72" s="49"/>
      <c r="EK72" s="49"/>
      <c r="EL72" s="49"/>
      <c r="EM72" s="7"/>
      <c r="EO72" s="30"/>
      <c r="EP72" s="48"/>
      <c r="EQ72" s="48"/>
      <c r="ER72" s="2"/>
      <c r="ES72" s="48"/>
      <c r="ET72" s="48"/>
      <c r="EU72" s="30"/>
      <c r="EV72" s="49"/>
      <c r="EW72" s="49"/>
      <c r="EZ72" s="50"/>
      <c r="FA72" s="30"/>
      <c r="FB72" s="49"/>
      <c r="FC72" s="49"/>
      <c r="FE72" s="49"/>
      <c r="FF72" s="49"/>
      <c r="FG72" s="7"/>
      <c r="FI72" s="30"/>
      <c r="FJ72" s="48"/>
      <c r="FK72" s="48"/>
      <c r="FL72" s="2"/>
      <c r="FM72" s="48"/>
      <c r="FN72" s="48"/>
      <c r="FO72" s="30"/>
      <c r="FP72" s="49"/>
      <c r="FQ72" s="49"/>
      <c r="FT72" s="50"/>
      <c r="FU72" s="30"/>
      <c r="FV72" s="49"/>
      <c r="FW72" s="49"/>
      <c r="FY72" s="49"/>
      <c r="FZ72" s="49"/>
      <c r="GA72" s="7"/>
      <c r="GG72" s="49"/>
      <c r="GI72" s="52"/>
      <c r="GN72" s="50"/>
      <c r="GU72" s="7"/>
      <c r="HA72" s="49"/>
      <c r="HC72" s="52"/>
      <c r="HH72" s="50"/>
      <c r="HO72" s="7"/>
      <c r="HU72" s="49"/>
      <c r="HW72" s="52"/>
      <c r="IB72" s="50"/>
      <c r="II72" s="7"/>
      <c r="IO72" s="49"/>
      <c r="IQ72" s="52"/>
      <c r="IV72" s="50"/>
    </row>
    <row r="73" spans="1:256" s="4" customFormat="1" ht="13.5" customHeight="1" x14ac:dyDescent="0.2">
      <c r="A73" s="63" t="s">
        <v>2004</v>
      </c>
      <c r="B73" s="2" t="s">
        <v>2462</v>
      </c>
      <c r="C73" s="7"/>
      <c r="E73" s="30"/>
      <c r="F73" s="48"/>
      <c r="G73" s="49"/>
      <c r="H73" s="2"/>
      <c r="I73" s="48"/>
      <c r="J73" s="49"/>
      <c r="K73" s="30"/>
      <c r="L73" s="49"/>
      <c r="M73" s="49"/>
      <c r="P73" s="50"/>
      <c r="Q73" s="30"/>
      <c r="R73" s="49"/>
      <c r="S73" s="49"/>
      <c r="U73" s="49"/>
      <c r="V73" s="49"/>
      <c r="W73" s="7"/>
      <c r="Y73" s="30"/>
      <c r="Z73" s="49"/>
      <c r="AA73" s="48"/>
      <c r="AB73" s="2"/>
      <c r="AC73" s="49"/>
      <c r="AD73" s="48"/>
      <c r="AE73" s="30"/>
      <c r="AF73" s="49"/>
      <c r="AG73" s="49"/>
      <c r="AK73" s="30"/>
      <c r="AL73" s="49"/>
      <c r="AM73" s="49"/>
      <c r="AO73" s="49"/>
      <c r="AP73" s="49"/>
      <c r="AQ73" s="7"/>
      <c r="AS73" s="30"/>
      <c r="AT73" s="49"/>
      <c r="AU73" s="48"/>
      <c r="AV73" s="2"/>
      <c r="AW73" s="49"/>
      <c r="AX73" s="48"/>
      <c r="AY73" s="30"/>
      <c r="AZ73" s="49"/>
      <c r="BA73" s="49"/>
      <c r="BE73" s="30"/>
      <c r="BF73" s="49"/>
      <c r="BG73" s="49"/>
      <c r="BI73" s="49"/>
      <c r="BJ73" s="49"/>
      <c r="BM73" s="30"/>
      <c r="BN73" s="49"/>
      <c r="BO73" s="48"/>
      <c r="BP73" s="2"/>
      <c r="BQ73" s="49"/>
      <c r="BR73" s="48"/>
      <c r="BS73" s="30"/>
      <c r="BT73" s="49"/>
      <c r="BU73" s="49"/>
      <c r="BX73" s="50"/>
      <c r="BY73" s="30"/>
      <c r="BZ73" s="49"/>
      <c r="CA73" s="49"/>
      <c r="CC73" s="49"/>
      <c r="CD73" s="49"/>
      <c r="CE73" s="30"/>
      <c r="CG73" s="30"/>
      <c r="CH73" s="49"/>
      <c r="CI73" s="48"/>
      <c r="CJ73" s="2"/>
      <c r="CK73" s="49"/>
      <c r="CL73" s="48"/>
      <c r="CM73" s="30"/>
      <c r="CN73" s="49"/>
      <c r="CO73" s="49"/>
      <c r="CR73" s="50"/>
      <c r="CS73" s="30"/>
      <c r="CT73" s="49"/>
      <c r="CU73" s="49"/>
      <c r="CW73" s="49"/>
      <c r="CX73" s="49"/>
      <c r="CY73" s="7" t="s">
        <v>286</v>
      </c>
      <c r="DA73" s="30">
        <v>197942</v>
      </c>
      <c r="DB73" s="48">
        <v>7.0000000000000001E-3</v>
      </c>
      <c r="DC73" s="48">
        <v>7.0000000000000001E-3</v>
      </c>
      <c r="DD73" s="2">
        <v>0</v>
      </c>
      <c r="DE73" s="48">
        <v>0</v>
      </c>
      <c r="DF73" s="48">
        <v>0</v>
      </c>
      <c r="DG73" s="30">
        <v>196157</v>
      </c>
      <c r="DH73" s="49">
        <f t="shared" si="39"/>
        <v>7.1664041027414147E-3</v>
      </c>
      <c r="DI73" s="49">
        <v>0</v>
      </c>
      <c r="DJ73" s="4">
        <v>0</v>
      </c>
      <c r="DK73" s="4">
        <v>0</v>
      </c>
      <c r="DL73" s="50">
        <v>0</v>
      </c>
      <c r="DM73" s="30">
        <f t="shared" si="40"/>
        <v>1785</v>
      </c>
      <c r="DN73" s="49">
        <f t="shared" si="41"/>
        <v>2.3134047875166864E-2</v>
      </c>
      <c r="DO73" s="49">
        <v>0</v>
      </c>
      <c r="DP73" s="4">
        <v>0</v>
      </c>
      <c r="DQ73" s="4">
        <v>0</v>
      </c>
      <c r="DR73" s="50">
        <v>0</v>
      </c>
      <c r="DS73" s="7"/>
      <c r="DU73" s="30"/>
      <c r="DV73" s="48"/>
      <c r="DW73" s="48"/>
      <c r="DX73" s="2"/>
      <c r="DY73" s="48"/>
      <c r="DZ73" s="48"/>
      <c r="EA73" s="30"/>
      <c r="EC73" s="51"/>
      <c r="EF73" s="50"/>
      <c r="EG73" s="30"/>
      <c r="EH73" s="49"/>
      <c r="EI73" s="49"/>
      <c r="EK73" s="49"/>
      <c r="EL73" s="49"/>
      <c r="EM73" s="7"/>
      <c r="EO73" s="30"/>
      <c r="EP73" s="48"/>
      <c r="EQ73" s="48"/>
      <c r="ER73" s="2"/>
      <c r="ES73" s="48"/>
      <c r="ET73" s="48"/>
      <c r="EU73" s="30"/>
      <c r="EV73" s="49"/>
      <c r="EW73" s="49"/>
      <c r="EZ73" s="50"/>
      <c r="FA73" s="30"/>
      <c r="FB73" s="49"/>
      <c r="FC73" s="49"/>
      <c r="FE73" s="49"/>
      <c r="FF73" s="49"/>
      <c r="FG73" s="7"/>
      <c r="FI73" s="30"/>
      <c r="FJ73" s="48"/>
      <c r="FK73" s="48"/>
      <c r="FL73" s="2"/>
      <c r="FM73" s="48"/>
      <c r="FN73" s="48"/>
      <c r="FO73" s="30"/>
      <c r="FP73" s="49"/>
      <c r="FQ73" s="49"/>
      <c r="FT73" s="50"/>
      <c r="FU73" s="30"/>
      <c r="FV73" s="49"/>
      <c r="FW73" s="49"/>
      <c r="FY73" s="49"/>
      <c r="FZ73" s="49"/>
      <c r="GA73" s="7"/>
      <c r="GG73" s="49"/>
      <c r="GI73" s="52"/>
      <c r="GN73" s="50"/>
      <c r="GU73" s="7"/>
      <c r="HA73" s="49"/>
      <c r="HC73" s="52"/>
      <c r="HH73" s="50"/>
      <c r="HO73" s="7"/>
      <c r="HU73" s="49"/>
      <c r="HW73" s="52"/>
      <c r="IB73" s="50"/>
      <c r="II73" s="7"/>
      <c r="IO73" s="49"/>
      <c r="IQ73" s="52"/>
      <c r="IV73" s="50"/>
    </row>
    <row r="74" spans="1:256" s="4" customFormat="1" ht="13.5" customHeight="1" x14ac:dyDescent="0.2">
      <c r="A74" s="47" t="s">
        <v>1436</v>
      </c>
      <c r="B74" s="2" t="str">
        <f>VLOOKUP(A74,info_parties!A$1:R$206,5,FALSE)</f>
        <v>Other (Others, Other)</v>
      </c>
      <c r="C74" s="7"/>
      <c r="E74" s="30"/>
      <c r="F74" s="48"/>
      <c r="G74" s="49"/>
      <c r="H74" s="2"/>
      <c r="I74" s="48"/>
      <c r="J74" s="49"/>
      <c r="K74" s="30"/>
      <c r="L74" s="49"/>
      <c r="M74" s="49"/>
      <c r="P74" s="50"/>
      <c r="Q74" s="30"/>
      <c r="R74" s="49"/>
      <c r="S74" s="49"/>
      <c r="U74" s="49"/>
      <c r="V74" s="49"/>
      <c r="W74" s="7" t="s">
        <v>1263</v>
      </c>
      <c r="Y74" s="30">
        <v>306592</v>
      </c>
      <c r="Z74" s="49">
        <f>IF(Y74="","",Y74/SUM(Y$11:Y$101))</f>
        <v>9.3048424531615975E-3</v>
      </c>
      <c r="AA74" s="48"/>
      <c r="AB74" s="2">
        <v>0</v>
      </c>
      <c r="AC74" s="49">
        <f>IF(AB74="","",AB74/SUM(AB$11:AB$101))</f>
        <v>0</v>
      </c>
      <c r="AD74" s="48"/>
      <c r="AE74" s="30">
        <v>301847</v>
      </c>
      <c r="AF74" s="49">
        <f>IF(AE74="","",AE74/SUM(AE$11:AE$101))</f>
        <v>9.197036078272932E-3</v>
      </c>
      <c r="AG74" s="49">
        <v>0</v>
      </c>
      <c r="AH74" s="49">
        <v>0</v>
      </c>
      <c r="AI74" s="49">
        <v>0</v>
      </c>
      <c r="AJ74" s="49">
        <v>0</v>
      </c>
      <c r="AK74" s="30">
        <v>4745</v>
      </c>
      <c r="AL74" s="49">
        <f>IF(AK74="","",AK74/SUM(AK$11:AK$101))</f>
        <v>3.6585835999845794E-2</v>
      </c>
      <c r="AM74" s="49">
        <v>0</v>
      </c>
      <c r="AN74" s="4">
        <v>0</v>
      </c>
      <c r="AO74" s="49">
        <v>0</v>
      </c>
      <c r="AP74" s="49">
        <v>0</v>
      </c>
      <c r="AQ74" s="7" t="s">
        <v>1263</v>
      </c>
      <c r="AS74" s="30">
        <v>257126</v>
      </c>
      <c r="AT74" s="49">
        <f>IF(AS74="","",AS74/SUM(AS$11:AS$101))</f>
        <v>8.265042197758185E-3</v>
      </c>
      <c r="AU74" s="30"/>
      <c r="AV74" s="30">
        <v>0</v>
      </c>
      <c r="AW74" s="49">
        <f>IF(AV74="","",AV74/SUM(AV$11:AV$101))</f>
        <v>0</v>
      </c>
      <c r="AX74" s="48"/>
      <c r="AY74" s="30">
        <v>253939</v>
      </c>
      <c r="AZ74" s="49">
        <f>IF(AY74="","",AY74/SUM(AY$11:AY$101))</f>
        <v>8.2159648336943246E-3</v>
      </c>
      <c r="BA74" s="48">
        <v>0</v>
      </c>
      <c r="BB74" s="30">
        <v>0</v>
      </c>
      <c r="BC74" s="30">
        <v>0</v>
      </c>
      <c r="BD74" s="30">
        <v>0</v>
      </c>
      <c r="BE74" s="30">
        <v>5497</v>
      </c>
      <c r="BF74" s="49">
        <f>IF(BE74="","",BE74/SUM(BE$11:BE$101))</f>
        <v>3.5595184904585221E-2</v>
      </c>
      <c r="BG74" s="48">
        <v>0</v>
      </c>
      <c r="BH74" s="30">
        <v>0</v>
      </c>
      <c r="BI74" s="48">
        <v>0</v>
      </c>
      <c r="BJ74" s="48">
        <v>0</v>
      </c>
      <c r="BK74" s="4" t="s">
        <v>1263</v>
      </c>
      <c r="BM74" s="30">
        <v>224992</v>
      </c>
      <c r="BN74" s="49">
        <f>IF(BM74="","",BM74/SUM(BM$11:BM$101))</f>
        <v>6.9193719348783376E-3</v>
      </c>
      <c r="BP74" s="2">
        <v>0</v>
      </c>
      <c r="BQ74" s="49">
        <f>IF(BP74="","",BP74/SUM(BP$11:BP$101))</f>
        <v>0</v>
      </c>
      <c r="BS74" s="190">
        <v>224183</v>
      </c>
      <c r="BT74" s="49">
        <f>IF(BS74="","",BS74/SUM(BS$11:BS$101))</f>
        <v>6.9169707726567638E-3</v>
      </c>
      <c r="BU74" s="49">
        <v>0</v>
      </c>
      <c r="BV74" s="4">
        <v>0</v>
      </c>
      <c r="BW74" s="4">
        <v>0</v>
      </c>
      <c r="BX74" s="50">
        <v>0</v>
      </c>
      <c r="BY74" s="190">
        <v>809</v>
      </c>
      <c r="BZ74" s="49">
        <f>IF(BY74="","",BY74/SUM(BY$11:BY$101))</f>
        <v>7.655837457769871E-3</v>
      </c>
      <c r="CA74" s="49">
        <v>0</v>
      </c>
      <c r="CB74" s="49">
        <v>0</v>
      </c>
      <c r="CC74" s="49">
        <v>0</v>
      </c>
      <c r="CD74" s="49">
        <v>0</v>
      </c>
      <c r="CE74" s="30" t="s">
        <v>1263</v>
      </c>
      <c r="CG74" s="30">
        <v>131179</v>
      </c>
      <c r="CH74" s="49">
        <f>IF(CG74="","",CG74/SUM(CG$11:CG$101))</f>
        <v>4.2835581690604443E-3</v>
      </c>
      <c r="CI74" s="48"/>
      <c r="CJ74" s="2">
        <v>0</v>
      </c>
      <c r="CK74" s="49">
        <f>IF(CJ74="","",CJ74/SUM(CJ$11:CJ$101))</f>
        <v>0</v>
      </c>
      <c r="CL74" s="48">
        <f>CK74-BQ74</f>
        <v>0</v>
      </c>
      <c r="CM74" s="30">
        <v>130746</v>
      </c>
      <c r="CN74" s="49">
        <f>IF(CM74="","",CM74/SUM(CM$11:CM$101))</f>
        <v>4.2810786513380918E-3</v>
      </c>
      <c r="CO74" s="49">
        <v>0</v>
      </c>
      <c r="CP74" s="4">
        <v>0</v>
      </c>
      <c r="CQ74" s="4">
        <v>0</v>
      </c>
      <c r="CR74" s="50">
        <v>0</v>
      </c>
      <c r="CS74" s="30">
        <v>433</v>
      </c>
      <c r="CT74" s="49">
        <f>IF(CS74="","",CS74/SUM(CS$11:CS$101))</f>
        <v>5.1914730355130329E-3</v>
      </c>
      <c r="CU74" s="49">
        <v>0</v>
      </c>
      <c r="CV74" s="4">
        <v>0</v>
      </c>
      <c r="CW74" s="49">
        <v>0</v>
      </c>
      <c r="CX74" s="49">
        <v>0</v>
      </c>
      <c r="CY74" s="7" t="s">
        <v>286</v>
      </c>
      <c r="DA74" s="30">
        <v>50978</v>
      </c>
      <c r="DB74" s="48">
        <v>2E-3</v>
      </c>
      <c r="DC74" s="48">
        <v>0</v>
      </c>
      <c r="DD74" s="2">
        <v>0</v>
      </c>
      <c r="DE74" s="48">
        <v>0</v>
      </c>
      <c r="DF74" s="48">
        <v>0</v>
      </c>
      <c r="DG74" s="30">
        <v>48450</v>
      </c>
      <c r="DH74" s="49">
        <f t="shared" si="39"/>
        <v>1.7700733533741928E-3</v>
      </c>
      <c r="DI74" s="49">
        <v>0</v>
      </c>
      <c r="DJ74" s="4">
        <v>0</v>
      </c>
      <c r="DK74" s="4">
        <v>0</v>
      </c>
      <c r="DL74" s="50">
        <v>0</v>
      </c>
      <c r="DM74" s="30">
        <f t="shared" si="40"/>
        <v>2528</v>
      </c>
      <c r="DN74" s="49">
        <f t="shared" si="41"/>
        <v>3.2763514301636883E-2</v>
      </c>
      <c r="DO74" s="49">
        <v>0</v>
      </c>
      <c r="DP74" s="4">
        <v>0</v>
      </c>
      <c r="DQ74" s="4">
        <v>0</v>
      </c>
      <c r="DR74" s="50">
        <v>0</v>
      </c>
      <c r="DS74" s="7"/>
      <c r="DU74" s="30">
        <v>804657</v>
      </c>
      <c r="DV74" s="48">
        <v>2.9000000000000001E-2</v>
      </c>
      <c r="DW74" s="48">
        <v>0</v>
      </c>
      <c r="DX74" s="2">
        <v>0</v>
      </c>
      <c r="DY74" s="48">
        <v>0</v>
      </c>
      <c r="DZ74" s="48">
        <v>0</v>
      </c>
      <c r="EA74" s="30">
        <v>799862</v>
      </c>
      <c r="EB74" s="289">
        <v>3.0099999999999998E-2</v>
      </c>
      <c r="EC74" s="51"/>
      <c r="EF74" s="50"/>
      <c r="EG74" s="30">
        <v>4795</v>
      </c>
      <c r="EH74" s="49">
        <v>3.9600000000000003E-2</v>
      </c>
      <c r="EI74" s="49"/>
      <c r="EK74" s="49"/>
      <c r="EL74" s="49"/>
      <c r="EM74" s="7"/>
      <c r="EO74" s="30"/>
      <c r="EP74" s="48"/>
      <c r="EQ74" s="48"/>
      <c r="ER74" s="2"/>
      <c r="ES74" s="48"/>
      <c r="ET74" s="48"/>
      <c r="EU74" s="30"/>
      <c r="EV74" s="49"/>
      <c r="EW74" s="49"/>
      <c r="EZ74" s="50"/>
      <c r="FA74" s="30"/>
      <c r="FB74" s="49"/>
      <c r="FC74" s="49"/>
      <c r="FE74" s="49"/>
      <c r="FF74" s="49"/>
      <c r="FG74" s="7"/>
      <c r="FI74" s="30"/>
      <c r="FJ74" s="48"/>
      <c r="FK74" s="48"/>
      <c r="FL74" s="2"/>
      <c r="FM74" s="48"/>
      <c r="FN74" s="48"/>
      <c r="FO74" s="30"/>
      <c r="FP74" s="49"/>
      <c r="FQ74" s="49"/>
      <c r="FT74" s="50"/>
      <c r="FU74" s="30"/>
      <c r="FV74" s="49"/>
      <c r="FW74" s="49"/>
      <c r="FY74" s="49"/>
      <c r="FZ74" s="49"/>
      <c r="GA74" s="7"/>
      <c r="GI74" s="52"/>
      <c r="GN74" s="50"/>
      <c r="GU74" s="7"/>
      <c r="HC74" s="52"/>
      <c r="HH74" s="50"/>
      <c r="HO74" s="7"/>
      <c r="HW74" s="52"/>
      <c r="IB74" s="50"/>
      <c r="II74" s="7"/>
      <c r="IQ74" s="52"/>
      <c r="IV74" s="50"/>
    </row>
    <row r="75" spans="1:256" s="4" customFormat="1" ht="13.5" customHeight="1" x14ac:dyDescent="0.2">
      <c r="A75" s="63" t="s">
        <v>2552</v>
      </c>
      <c r="B75" s="2" t="s">
        <v>2576</v>
      </c>
      <c r="C75" s="7"/>
      <c r="E75" s="30"/>
      <c r="F75" s="48"/>
      <c r="G75" s="49"/>
      <c r="H75" s="2"/>
      <c r="I75" s="48"/>
      <c r="J75" s="49"/>
      <c r="K75" s="30"/>
      <c r="L75" s="49"/>
      <c r="M75" s="49"/>
      <c r="P75" s="50"/>
      <c r="Q75" s="30"/>
      <c r="R75" s="49"/>
      <c r="S75" s="49"/>
      <c r="U75" s="49"/>
      <c r="V75" s="49"/>
      <c r="W75" s="7"/>
      <c r="Y75" s="30"/>
      <c r="Z75" s="48"/>
      <c r="AA75" s="48"/>
      <c r="AB75" s="2"/>
      <c r="AC75" s="48"/>
      <c r="AD75" s="48"/>
      <c r="AE75" s="30"/>
      <c r="AF75" s="49"/>
      <c r="AG75" s="49"/>
      <c r="AJ75" s="50"/>
      <c r="AK75" s="30"/>
      <c r="AM75" s="49"/>
      <c r="AO75" s="49"/>
      <c r="AP75" s="49"/>
      <c r="AQ75" s="7"/>
      <c r="AS75" s="30"/>
      <c r="AT75" s="48"/>
      <c r="AU75" s="48"/>
      <c r="AV75" s="2"/>
      <c r="AW75" s="48"/>
      <c r="AX75" s="48"/>
      <c r="AY75" s="30"/>
      <c r="AZ75" s="49"/>
      <c r="BA75" s="49"/>
      <c r="BD75" s="50"/>
      <c r="BE75" s="30"/>
      <c r="BF75" s="49"/>
      <c r="BG75" s="49"/>
      <c r="BI75" s="49"/>
      <c r="BJ75" s="49"/>
      <c r="CG75" s="11"/>
      <c r="CY75" s="7"/>
      <c r="DA75" s="30"/>
      <c r="DB75" s="48"/>
      <c r="DC75" s="48"/>
      <c r="DD75" s="2"/>
      <c r="DE75" s="48"/>
      <c r="DF75" s="48"/>
      <c r="DG75" s="30"/>
      <c r="DH75" s="49"/>
      <c r="DI75" s="49"/>
      <c r="DL75" s="50"/>
      <c r="DM75" s="30"/>
      <c r="DN75" s="49"/>
      <c r="DO75" s="49"/>
      <c r="DQ75" s="49"/>
      <c r="DR75" s="49"/>
      <c r="DS75" s="7"/>
      <c r="DU75" s="30">
        <v>9175208</v>
      </c>
      <c r="DV75" s="48">
        <v>0.34300000000000003</v>
      </c>
      <c r="DW75" s="48">
        <v>0.28100000000000003</v>
      </c>
      <c r="DX75" s="2">
        <v>29</v>
      </c>
      <c r="DY75" s="48">
        <v>0.38100000000000001</v>
      </c>
      <c r="DZ75" s="48">
        <v>0.316</v>
      </c>
      <c r="EA75" s="30">
        <v>9153638</v>
      </c>
      <c r="EB75" s="289">
        <v>0.34329999999999999</v>
      </c>
      <c r="EC75" s="51"/>
      <c r="EF75" s="50"/>
      <c r="EG75" s="30">
        <v>21570</v>
      </c>
      <c r="EH75" s="49">
        <v>0.17860000000000001</v>
      </c>
      <c r="EI75" s="49"/>
      <c r="EK75" s="49"/>
      <c r="EL75" s="49"/>
      <c r="EM75" s="7"/>
      <c r="EO75" s="30"/>
      <c r="EP75" s="48"/>
      <c r="EQ75" s="48"/>
      <c r="ER75" s="2"/>
      <c r="ES75" s="48"/>
      <c r="ET75" s="48"/>
      <c r="EU75" s="30"/>
      <c r="EV75" s="49"/>
      <c r="EW75" s="49"/>
      <c r="EZ75" s="50"/>
      <c r="FA75" s="30"/>
      <c r="FB75" s="49"/>
      <c r="FC75" s="49"/>
      <c r="FE75" s="49"/>
      <c r="FF75" s="49"/>
      <c r="FG75" s="7"/>
      <c r="FI75" s="30"/>
      <c r="FJ75" s="48"/>
      <c r="FK75" s="48"/>
      <c r="FL75" s="2"/>
      <c r="FM75" s="48"/>
      <c r="FN75" s="48"/>
      <c r="FO75" s="30"/>
      <c r="FP75" s="49"/>
      <c r="FQ75" s="49"/>
      <c r="FT75" s="50"/>
      <c r="FU75" s="30"/>
      <c r="FV75" s="49"/>
      <c r="FW75" s="49"/>
      <c r="FY75" s="49"/>
      <c r="FZ75" s="49"/>
      <c r="GA75" s="7"/>
      <c r="GI75" s="52"/>
      <c r="GN75" s="50"/>
      <c r="GU75" s="7"/>
      <c r="HC75" s="52"/>
      <c r="HH75" s="50"/>
      <c r="HO75" s="7"/>
      <c r="HW75" s="52"/>
      <c r="IB75" s="50"/>
      <c r="II75" s="7"/>
      <c r="IQ75" s="52"/>
      <c r="IV75" s="50"/>
    </row>
    <row r="76" spans="1:256" s="4" customFormat="1" ht="13.5" customHeight="1" x14ac:dyDescent="0.2">
      <c r="A76" s="63" t="s">
        <v>1477</v>
      </c>
      <c r="B76" s="2" t="s">
        <v>1517</v>
      </c>
      <c r="C76" s="7"/>
      <c r="E76" s="30"/>
      <c r="F76" s="48"/>
      <c r="G76" s="49"/>
      <c r="H76" s="2"/>
      <c r="I76" s="48"/>
      <c r="J76" s="49"/>
      <c r="K76" s="30"/>
      <c r="L76" s="49"/>
      <c r="M76" s="49"/>
      <c r="P76" s="50"/>
      <c r="Q76" s="30"/>
      <c r="R76" s="49"/>
      <c r="S76" s="49"/>
      <c r="U76" s="49"/>
      <c r="V76" s="49"/>
      <c r="W76" s="7"/>
      <c r="Y76" s="30"/>
      <c r="Z76" s="48"/>
      <c r="AA76" s="48"/>
      <c r="AB76" s="2"/>
      <c r="AC76" s="48"/>
      <c r="AD76" s="48"/>
      <c r="AE76" s="30"/>
      <c r="AF76" s="49"/>
      <c r="AG76" s="49"/>
      <c r="AJ76" s="50"/>
      <c r="AK76" s="30"/>
      <c r="AM76" s="49"/>
      <c r="AO76" s="49"/>
      <c r="AP76" s="49"/>
      <c r="AQ76" s="7"/>
      <c r="AS76" s="30"/>
      <c r="AT76" s="48"/>
      <c r="AU76" s="48"/>
      <c r="AV76" s="2"/>
      <c r="AW76" s="48"/>
      <c r="AX76" s="48"/>
      <c r="AY76" s="30"/>
      <c r="AZ76" s="49"/>
      <c r="BA76" s="49"/>
      <c r="BD76" s="50"/>
      <c r="BE76" s="30"/>
      <c r="BF76" s="49"/>
      <c r="BG76" s="49"/>
      <c r="BI76" s="49"/>
      <c r="BJ76" s="49"/>
      <c r="CY76" s="7"/>
      <c r="DA76" s="30"/>
      <c r="DB76" s="48"/>
      <c r="DC76" s="48"/>
      <c r="DD76" s="2"/>
      <c r="DE76" s="48"/>
      <c r="DF76" s="48"/>
      <c r="DG76" s="30"/>
      <c r="DH76" s="49"/>
      <c r="DI76" s="49"/>
      <c r="DL76" s="50"/>
      <c r="DM76" s="30"/>
      <c r="DN76" s="49"/>
      <c r="DO76" s="49"/>
      <c r="DQ76" s="49"/>
      <c r="DR76" s="49"/>
      <c r="DS76" s="7"/>
      <c r="DU76" s="30">
        <v>1726189</v>
      </c>
      <c r="DV76" s="48">
        <v>6.4000000000000001E-2</v>
      </c>
      <c r="DW76" s="48">
        <v>2.7E-2</v>
      </c>
      <c r="DX76" s="2">
        <v>6</v>
      </c>
      <c r="DY76" s="48">
        <v>7.9000000000000001E-2</v>
      </c>
      <c r="DZ76" s="48">
        <v>7.9000000000000001E-2</v>
      </c>
      <c r="EA76" s="30">
        <v>1723232</v>
      </c>
      <c r="EB76" s="289">
        <v>6.4600000000000005E-2</v>
      </c>
      <c r="EC76" s="51"/>
      <c r="EF76" s="50"/>
      <c r="EG76" s="30">
        <v>2957</v>
      </c>
      <c r="EH76" s="49">
        <v>2.4500000000000001E-2</v>
      </c>
      <c r="EI76" s="49"/>
      <c r="EK76" s="49"/>
      <c r="EL76" s="49"/>
      <c r="EM76" s="7"/>
      <c r="EO76" s="30"/>
      <c r="EP76" s="48"/>
      <c r="EQ76" s="48"/>
      <c r="ER76" s="2"/>
      <c r="ES76" s="48"/>
      <c r="ET76" s="48"/>
      <c r="EU76" s="30"/>
      <c r="EV76" s="49"/>
      <c r="EW76" s="49"/>
      <c r="EZ76" s="50"/>
      <c r="FA76" s="30"/>
      <c r="FB76" s="49"/>
      <c r="FC76" s="49"/>
      <c r="FE76" s="49"/>
      <c r="FF76" s="49"/>
      <c r="FG76" s="7"/>
      <c r="FI76" s="30"/>
      <c r="FJ76" s="48"/>
      <c r="FK76" s="48"/>
      <c r="FL76" s="2"/>
      <c r="FM76" s="48"/>
      <c r="FN76" s="48"/>
      <c r="FO76" s="30"/>
      <c r="FP76" s="49"/>
      <c r="FQ76" s="49"/>
      <c r="FT76" s="50"/>
      <c r="FU76" s="30"/>
      <c r="FV76" s="49"/>
      <c r="FW76" s="49"/>
      <c r="FY76" s="49"/>
      <c r="FZ76" s="49"/>
      <c r="GA76" s="7"/>
      <c r="GI76" s="52"/>
      <c r="GN76" s="50"/>
      <c r="GU76" s="7"/>
      <c r="HC76" s="52"/>
      <c r="HH76" s="50"/>
      <c r="HO76" s="7"/>
      <c r="HW76" s="52"/>
      <c r="IB76" s="50"/>
      <c r="II76" s="7"/>
      <c r="IQ76" s="52"/>
      <c r="IV76" s="50"/>
    </row>
    <row r="77" spans="1:256" s="4" customFormat="1" ht="13.5" customHeight="1" x14ac:dyDescent="0.2">
      <c r="A77" s="63" t="s">
        <v>2616</v>
      </c>
      <c r="B77" s="2" t="s">
        <v>2618</v>
      </c>
      <c r="C77" s="7"/>
      <c r="E77" s="30"/>
      <c r="F77" s="48"/>
      <c r="G77" s="49"/>
      <c r="H77" s="2"/>
      <c r="I77" s="48"/>
      <c r="J77" s="49"/>
      <c r="K77" s="30"/>
      <c r="L77" s="49"/>
      <c r="M77" s="49"/>
      <c r="P77" s="50"/>
      <c r="Q77" s="30"/>
      <c r="R77" s="49"/>
      <c r="S77" s="49"/>
      <c r="U77" s="49"/>
      <c r="V77" s="49"/>
      <c r="W77" s="7"/>
      <c r="Y77" s="30"/>
      <c r="Z77" s="48"/>
      <c r="AA77" s="48"/>
      <c r="AB77" s="2"/>
      <c r="AC77" s="48"/>
      <c r="AD77" s="48"/>
      <c r="AE77" s="30"/>
      <c r="AF77" s="49"/>
      <c r="AG77" s="49"/>
      <c r="AJ77" s="50"/>
      <c r="AK77" s="30"/>
      <c r="AM77" s="49"/>
      <c r="AO77" s="49"/>
      <c r="AP77" s="49"/>
      <c r="AQ77" s="7"/>
      <c r="AS77" s="30"/>
      <c r="AT77" s="48"/>
      <c r="AU77" s="48"/>
      <c r="AV77" s="2"/>
      <c r="AW77" s="48"/>
      <c r="AX77" s="48"/>
      <c r="AY77" s="30"/>
      <c r="AZ77" s="49"/>
      <c r="BA77" s="49"/>
      <c r="BD77" s="50"/>
      <c r="BE77" s="30"/>
      <c r="BF77" s="49"/>
      <c r="BG77" s="49"/>
      <c r="BI77" s="49"/>
      <c r="BJ77" s="49"/>
      <c r="CY77" s="7"/>
      <c r="DA77" s="30"/>
      <c r="DB77" s="48"/>
      <c r="DC77" s="48"/>
      <c r="DD77" s="2"/>
      <c r="DE77" s="48"/>
      <c r="DF77" s="48"/>
      <c r="DG77" s="30"/>
      <c r="DH77" s="49"/>
      <c r="DI77" s="49"/>
      <c r="DL77" s="50"/>
      <c r="DM77" s="30"/>
      <c r="DN77" s="49"/>
      <c r="DO77" s="49"/>
      <c r="DQ77" s="49"/>
      <c r="DR77" s="49"/>
      <c r="DS77" s="7"/>
      <c r="DU77" s="30">
        <v>833443</v>
      </c>
      <c r="DV77" s="48">
        <v>3.1E-2</v>
      </c>
      <c r="DW77" s="48">
        <v>0</v>
      </c>
      <c r="DX77" s="2">
        <v>0</v>
      </c>
      <c r="DY77" s="48">
        <v>0</v>
      </c>
      <c r="DZ77" s="48">
        <v>0</v>
      </c>
      <c r="EA77" s="30">
        <v>822764</v>
      </c>
      <c r="EB77" s="289">
        <v>3.09E-2</v>
      </c>
      <c r="EC77" s="51"/>
      <c r="EF77" s="50"/>
      <c r="EG77" s="30">
        <v>10679</v>
      </c>
      <c r="EH77" s="49">
        <v>8.8400000000000006E-2</v>
      </c>
      <c r="EI77" s="49"/>
      <c r="EK77" s="49"/>
      <c r="EL77" s="49"/>
      <c r="EM77" s="7"/>
      <c r="EO77" s="30"/>
      <c r="EP77" s="48"/>
      <c r="EQ77" s="48"/>
      <c r="ER77" s="2"/>
      <c r="ES77" s="48"/>
      <c r="ET77" s="48"/>
      <c r="EU77" s="30"/>
      <c r="EV77" s="49"/>
      <c r="EW77" s="49"/>
      <c r="EZ77" s="50"/>
      <c r="FA77" s="30"/>
      <c r="FB77" s="49"/>
      <c r="FC77" s="49"/>
      <c r="FE77" s="49"/>
      <c r="FF77" s="49"/>
      <c r="FG77" s="7"/>
      <c r="FI77" s="30"/>
      <c r="FJ77" s="48"/>
      <c r="FK77" s="48"/>
      <c r="FL77" s="2"/>
      <c r="FM77" s="48"/>
      <c r="FN77" s="48"/>
      <c r="FO77" s="30"/>
      <c r="FP77" s="49"/>
      <c r="FQ77" s="49"/>
      <c r="FT77" s="50"/>
      <c r="FU77" s="30"/>
      <c r="FV77" s="49"/>
      <c r="FW77" s="49"/>
      <c r="FY77" s="49"/>
      <c r="FZ77" s="49"/>
      <c r="GA77" s="7"/>
      <c r="GI77" s="52"/>
      <c r="GN77" s="50"/>
      <c r="GU77" s="7"/>
      <c r="HC77" s="52"/>
      <c r="HH77" s="50"/>
      <c r="HO77" s="7"/>
      <c r="HW77" s="52"/>
      <c r="IB77" s="50"/>
      <c r="II77" s="7"/>
      <c r="IQ77" s="52"/>
      <c r="IV77" s="50"/>
    </row>
    <row r="78" spans="1:256" s="4" customFormat="1" ht="13.5" customHeight="1" x14ac:dyDescent="0.2">
      <c r="A78" s="63"/>
      <c r="B78" s="2"/>
      <c r="C78" s="7"/>
      <c r="E78" s="30"/>
      <c r="F78" s="48"/>
      <c r="G78" s="49"/>
      <c r="H78" s="2"/>
      <c r="I78" s="48"/>
      <c r="J78" s="49"/>
      <c r="K78" s="30"/>
      <c r="L78" s="49"/>
      <c r="M78" s="49"/>
      <c r="P78" s="50"/>
      <c r="Q78" s="30"/>
      <c r="R78" s="49"/>
      <c r="S78" s="49"/>
      <c r="U78" s="49"/>
      <c r="V78" s="49"/>
      <c r="W78" s="7"/>
      <c r="Y78" s="30"/>
      <c r="Z78" s="48"/>
      <c r="AA78" s="48"/>
      <c r="AB78" s="2"/>
      <c r="AC78" s="48"/>
      <c r="AD78" s="48"/>
      <c r="AE78" s="30"/>
      <c r="AF78" s="49"/>
      <c r="AG78" s="49"/>
      <c r="AJ78" s="50"/>
      <c r="AK78" s="30"/>
      <c r="AM78" s="49"/>
      <c r="AO78" s="49"/>
      <c r="AP78" s="49"/>
      <c r="AQ78" s="7"/>
      <c r="AS78" s="30"/>
      <c r="AT78" s="48"/>
      <c r="AU78" s="48"/>
      <c r="AV78" s="2"/>
      <c r="AW78" s="48"/>
      <c r="AX78" s="48"/>
      <c r="AY78" s="30"/>
      <c r="AZ78" s="49"/>
      <c r="BA78" s="49"/>
      <c r="BD78" s="50"/>
      <c r="BE78" s="30"/>
      <c r="BF78" s="49"/>
      <c r="BG78" s="49"/>
      <c r="BI78" s="49"/>
      <c r="BJ78" s="49"/>
      <c r="CY78" s="7"/>
      <c r="DA78" s="30"/>
      <c r="DB78" s="48"/>
      <c r="DC78" s="48"/>
      <c r="DD78" s="2"/>
      <c r="DE78" s="48"/>
      <c r="DF78" s="48"/>
      <c r="DG78" s="30"/>
      <c r="DH78" s="49"/>
      <c r="DI78" s="49"/>
      <c r="DL78" s="50"/>
      <c r="DM78" s="30"/>
      <c r="DN78" s="49"/>
      <c r="DO78" s="49"/>
      <c r="DQ78" s="49"/>
      <c r="DR78" s="49"/>
      <c r="DS78" s="7"/>
      <c r="DU78" s="30"/>
      <c r="DV78" s="48"/>
      <c r="DW78" s="48"/>
      <c r="DX78" s="2"/>
      <c r="DY78" s="48"/>
      <c r="DZ78" s="48"/>
      <c r="EA78" s="30"/>
      <c r="EC78" s="51"/>
      <c r="EF78" s="50"/>
      <c r="EG78" s="30"/>
      <c r="EH78" s="49"/>
      <c r="EI78" s="49"/>
      <c r="EK78" s="49"/>
      <c r="EL78" s="49"/>
      <c r="EM78" s="7"/>
      <c r="EO78" s="30"/>
      <c r="EP78" s="48"/>
      <c r="EQ78" s="48"/>
      <c r="ER78" s="2"/>
      <c r="ES78" s="48"/>
      <c r="ET78" s="48"/>
      <c r="EU78" s="30"/>
      <c r="EV78" s="49"/>
      <c r="EW78" s="49"/>
      <c r="EZ78" s="50"/>
      <c r="FA78" s="30"/>
      <c r="FB78" s="49"/>
      <c r="FC78" s="49"/>
      <c r="FE78" s="49"/>
      <c r="FF78" s="49"/>
      <c r="FG78" s="7"/>
      <c r="FI78" s="30"/>
      <c r="FJ78" s="48"/>
      <c r="FK78" s="48"/>
      <c r="FL78" s="2"/>
      <c r="FM78" s="48"/>
      <c r="FN78" s="48"/>
      <c r="FO78" s="30"/>
      <c r="FP78" s="49"/>
      <c r="FQ78" s="49"/>
      <c r="FT78" s="50"/>
      <c r="FU78" s="30"/>
      <c r="FV78" s="49"/>
      <c r="FW78" s="49"/>
      <c r="FY78" s="49"/>
      <c r="FZ78" s="49"/>
      <c r="GA78" s="7"/>
      <c r="GI78" s="52"/>
      <c r="GN78" s="50"/>
      <c r="GU78" s="7"/>
      <c r="HC78" s="52"/>
      <c r="HH78" s="50"/>
      <c r="HO78" s="7"/>
      <c r="HW78" s="52"/>
      <c r="IB78" s="50"/>
      <c r="II78" s="7"/>
      <c r="IQ78" s="52"/>
      <c r="IV78" s="50"/>
    </row>
    <row r="79" spans="1:256" s="4" customFormat="1" ht="13.5" customHeight="1" x14ac:dyDescent="0.2">
      <c r="A79" s="63"/>
      <c r="B79" s="2"/>
      <c r="C79" s="7"/>
      <c r="E79" s="30"/>
      <c r="F79" s="48"/>
      <c r="G79" s="49"/>
      <c r="H79" s="2"/>
      <c r="I79" s="48"/>
      <c r="J79" s="49"/>
      <c r="K79" s="30"/>
      <c r="L79" s="49"/>
      <c r="M79" s="49"/>
      <c r="P79" s="50"/>
      <c r="Q79" s="30"/>
      <c r="R79" s="49"/>
      <c r="S79" s="49"/>
      <c r="U79" s="49"/>
      <c r="V79" s="49"/>
      <c r="W79" s="7"/>
      <c r="Y79" s="30"/>
      <c r="Z79" s="48"/>
      <c r="AA79" s="48"/>
      <c r="AB79" s="2"/>
      <c r="AC79" s="48"/>
      <c r="AD79" s="48"/>
      <c r="AE79" s="30"/>
      <c r="AF79" s="49"/>
      <c r="AG79" s="49"/>
      <c r="AJ79" s="50"/>
      <c r="AK79" s="30"/>
      <c r="AM79" s="49"/>
      <c r="AO79" s="49"/>
      <c r="AP79" s="49"/>
      <c r="AQ79" s="7"/>
      <c r="AS79" s="30"/>
      <c r="AT79" s="48"/>
      <c r="AU79" s="48"/>
      <c r="AV79" s="2"/>
      <c r="AW79" s="48"/>
      <c r="AX79" s="48"/>
      <c r="AY79" s="30"/>
      <c r="AZ79" s="49"/>
      <c r="BA79" s="49"/>
      <c r="BD79" s="50"/>
      <c r="BE79" s="30"/>
      <c r="BF79" s="49"/>
      <c r="BG79" s="49"/>
      <c r="BI79" s="49"/>
      <c r="BJ79" s="49"/>
      <c r="CY79" s="7"/>
      <c r="DA79" s="30"/>
      <c r="DB79" s="48"/>
      <c r="DC79" s="48"/>
      <c r="DD79" s="2"/>
      <c r="DE79" s="48"/>
      <c r="DF79" s="48"/>
      <c r="DG79" s="30"/>
      <c r="DH79" s="49"/>
      <c r="DI79" s="49"/>
      <c r="DL79" s="50"/>
      <c r="DM79" s="30"/>
      <c r="DN79" s="49"/>
      <c r="DO79" s="49"/>
      <c r="DQ79" s="49"/>
      <c r="DR79" s="49"/>
      <c r="DS79" s="7"/>
      <c r="DU79" s="30"/>
      <c r="DV79" s="48"/>
      <c r="DW79" s="48"/>
      <c r="DX79" s="2"/>
      <c r="DY79" s="48"/>
      <c r="DZ79" s="48"/>
      <c r="EA79" s="30"/>
      <c r="EC79" s="51"/>
      <c r="EF79" s="50"/>
      <c r="EG79" s="30"/>
      <c r="EH79" s="49"/>
      <c r="EI79" s="49"/>
      <c r="EK79" s="49"/>
      <c r="EL79" s="49"/>
      <c r="EM79" s="7"/>
      <c r="EO79" s="30"/>
      <c r="EP79" s="48"/>
      <c r="EQ79" s="48"/>
      <c r="ER79" s="2"/>
      <c r="ES79" s="48"/>
      <c r="ET79" s="48"/>
      <c r="EU79" s="30"/>
      <c r="EV79" s="49"/>
      <c r="EW79" s="49"/>
      <c r="EZ79" s="50"/>
      <c r="FA79" s="30"/>
      <c r="FB79" s="49"/>
      <c r="FC79" s="49"/>
      <c r="FE79" s="49"/>
      <c r="FF79" s="49"/>
      <c r="FG79" s="7"/>
      <c r="FI79" s="30"/>
      <c r="FJ79" s="48"/>
      <c r="FK79" s="48"/>
      <c r="FL79" s="2"/>
      <c r="FM79" s="48"/>
      <c r="FN79" s="48"/>
      <c r="FO79" s="30"/>
      <c r="FP79" s="49"/>
      <c r="FQ79" s="49"/>
      <c r="FT79" s="50"/>
      <c r="FU79" s="30"/>
      <c r="FV79" s="49"/>
      <c r="FW79" s="49"/>
      <c r="FY79" s="49"/>
      <c r="FZ79" s="49"/>
      <c r="GA79" s="7"/>
      <c r="GI79" s="52"/>
      <c r="GN79" s="50"/>
      <c r="GU79" s="7"/>
      <c r="HC79" s="52"/>
      <c r="HH79" s="50"/>
      <c r="HO79" s="7"/>
      <c r="HW79" s="52"/>
      <c r="IB79" s="50"/>
      <c r="II79" s="7"/>
      <c r="IQ79" s="52"/>
      <c r="IV79" s="50"/>
    </row>
    <row r="80" spans="1:256" s="4" customFormat="1" ht="13.5" customHeight="1" x14ac:dyDescent="0.2">
      <c r="A80" s="63"/>
      <c r="B80" s="2"/>
      <c r="C80" s="7"/>
      <c r="E80" s="30"/>
      <c r="F80" s="48"/>
      <c r="G80" s="49"/>
      <c r="H80" s="2"/>
      <c r="I80" s="48"/>
      <c r="J80" s="49"/>
      <c r="K80" s="30"/>
      <c r="L80" s="49"/>
      <c r="M80" s="49"/>
      <c r="P80" s="50"/>
      <c r="Q80" s="30"/>
      <c r="R80" s="49"/>
      <c r="S80" s="49"/>
      <c r="U80" s="49"/>
      <c r="V80" s="49"/>
      <c r="W80" s="7"/>
      <c r="Y80" s="30"/>
      <c r="Z80" s="48"/>
      <c r="AA80" s="48"/>
      <c r="AB80" s="2"/>
      <c r="AC80" s="48"/>
      <c r="AD80" s="48"/>
      <c r="AE80" s="30"/>
      <c r="AF80" s="49"/>
      <c r="AG80" s="49"/>
      <c r="AJ80" s="50"/>
      <c r="AK80" s="30"/>
      <c r="AM80" s="49"/>
      <c r="AO80" s="49"/>
      <c r="AP80" s="49"/>
      <c r="AQ80" s="7"/>
      <c r="AS80" s="30"/>
      <c r="AT80" s="48"/>
      <c r="AU80" s="48"/>
      <c r="AV80" s="2"/>
      <c r="AW80" s="48"/>
      <c r="AX80" s="48"/>
      <c r="AY80" s="30"/>
      <c r="AZ80" s="49"/>
      <c r="BA80" s="49"/>
      <c r="BD80" s="50"/>
      <c r="BE80" s="30"/>
      <c r="BF80" s="49"/>
      <c r="BG80" s="49"/>
      <c r="BI80" s="49"/>
      <c r="BJ80" s="49"/>
      <c r="CY80" s="7"/>
      <c r="DA80" s="30"/>
      <c r="DB80" s="48"/>
      <c r="DC80" s="48"/>
      <c r="DD80" s="2"/>
      <c r="DE80" s="48"/>
      <c r="DF80" s="48"/>
      <c r="DG80" s="30"/>
      <c r="DH80" s="49"/>
      <c r="DI80" s="49"/>
      <c r="DL80" s="50"/>
      <c r="DM80" s="30"/>
      <c r="DN80" s="49"/>
      <c r="DO80" s="49"/>
      <c r="DQ80" s="49"/>
      <c r="DR80" s="49"/>
      <c r="DS80" s="7"/>
      <c r="DU80" s="30"/>
      <c r="DV80" s="48"/>
      <c r="DW80" s="48"/>
      <c r="DX80" s="2"/>
      <c r="DY80" s="48"/>
      <c r="DZ80" s="48"/>
      <c r="EA80" s="30"/>
      <c r="EC80" s="51"/>
      <c r="EF80" s="50"/>
      <c r="EG80" s="30"/>
      <c r="EH80" s="49"/>
      <c r="EI80" s="49"/>
      <c r="EK80" s="49"/>
      <c r="EL80" s="49"/>
      <c r="EM80" s="7"/>
      <c r="EO80" s="30"/>
      <c r="EP80" s="48"/>
      <c r="EQ80" s="48"/>
      <c r="ER80" s="2"/>
      <c r="ES80" s="48"/>
      <c r="ET80" s="48"/>
      <c r="EU80" s="30"/>
      <c r="EV80" s="49"/>
      <c r="EW80" s="49"/>
      <c r="EZ80" s="50"/>
      <c r="FA80" s="30"/>
      <c r="FB80" s="49"/>
      <c r="FC80" s="49"/>
      <c r="FE80" s="49"/>
      <c r="FF80" s="49"/>
      <c r="FG80" s="7"/>
      <c r="FI80" s="30"/>
      <c r="FJ80" s="48"/>
      <c r="FK80" s="48"/>
      <c r="FL80" s="2"/>
      <c r="FM80" s="48"/>
      <c r="FN80" s="48"/>
      <c r="FO80" s="30"/>
      <c r="FP80" s="49"/>
      <c r="FQ80" s="49"/>
      <c r="FT80" s="50"/>
      <c r="FU80" s="30"/>
      <c r="FV80" s="49"/>
      <c r="FW80" s="49"/>
      <c r="FY80" s="49"/>
      <c r="FZ80" s="49"/>
      <c r="GA80" s="7"/>
      <c r="GI80" s="52"/>
      <c r="GN80" s="50"/>
      <c r="GU80" s="7"/>
      <c r="HC80" s="52"/>
      <c r="HH80" s="50"/>
      <c r="HO80" s="7"/>
      <c r="HW80" s="52"/>
      <c r="IB80" s="50"/>
      <c r="II80" s="7"/>
      <c r="IQ80" s="52"/>
      <c r="IV80" s="50"/>
    </row>
    <row r="81" spans="1:256" s="4" customFormat="1" ht="13.5" customHeight="1" x14ac:dyDescent="0.2">
      <c r="A81" s="63"/>
      <c r="B81" s="2"/>
      <c r="C81" s="7"/>
      <c r="E81" s="30"/>
      <c r="F81" s="48"/>
      <c r="G81" s="49"/>
      <c r="H81" s="2"/>
      <c r="I81" s="48"/>
      <c r="J81" s="49"/>
      <c r="K81" s="30"/>
      <c r="L81" s="49"/>
      <c r="M81" s="49"/>
      <c r="P81" s="50"/>
      <c r="Q81" s="30"/>
      <c r="R81" s="49"/>
      <c r="S81" s="49"/>
      <c r="U81" s="49"/>
      <c r="V81" s="49"/>
      <c r="W81" s="7"/>
      <c r="Y81" s="30"/>
      <c r="Z81" s="48"/>
      <c r="AA81" s="48"/>
      <c r="AB81" s="2"/>
      <c r="AC81" s="48"/>
      <c r="AD81" s="48"/>
      <c r="AE81" s="30"/>
      <c r="AF81" s="49"/>
      <c r="AG81" s="49"/>
      <c r="AJ81" s="50"/>
      <c r="AK81" s="30"/>
      <c r="AM81" s="49"/>
      <c r="AO81" s="49"/>
      <c r="AP81" s="49"/>
      <c r="AQ81" s="7"/>
      <c r="AS81" s="30"/>
      <c r="AT81" s="48"/>
      <c r="AU81" s="48"/>
      <c r="AV81" s="2"/>
      <c r="AW81" s="48"/>
      <c r="AX81" s="48"/>
      <c r="AY81" s="30"/>
      <c r="AZ81" s="49"/>
      <c r="BA81" s="49"/>
      <c r="BD81" s="50"/>
      <c r="BE81" s="30"/>
      <c r="BF81" s="49"/>
      <c r="BG81" s="49"/>
      <c r="BI81" s="49"/>
      <c r="BJ81" s="49"/>
      <c r="CY81" s="7"/>
      <c r="DA81" s="30"/>
      <c r="DB81" s="48"/>
      <c r="DC81" s="48"/>
      <c r="DD81" s="2"/>
      <c r="DE81" s="48"/>
      <c r="DF81" s="48"/>
      <c r="DG81" s="30"/>
      <c r="DH81" s="49"/>
      <c r="DI81" s="49"/>
      <c r="DL81" s="50"/>
      <c r="DM81" s="30"/>
      <c r="DN81" s="49"/>
      <c r="DO81" s="49"/>
      <c r="DQ81" s="49"/>
      <c r="DR81" s="49"/>
      <c r="DS81" s="7"/>
      <c r="DU81" s="30"/>
      <c r="DV81" s="48"/>
      <c r="DW81" s="48"/>
      <c r="DX81" s="2"/>
      <c r="DY81" s="48"/>
      <c r="DZ81" s="48"/>
      <c r="EA81" s="30"/>
      <c r="EC81" s="51"/>
      <c r="EF81" s="50"/>
      <c r="EG81" s="30"/>
      <c r="EH81" s="49"/>
      <c r="EI81" s="49"/>
      <c r="EK81" s="49"/>
      <c r="EL81" s="49"/>
      <c r="EM81" s="7"/>
      <c r="EO81" s="30"/>
      <c r="EP81" s="48"/>
      <c r="EQ81" s="48"/>
      <c r="ER81" s="2"/>
      <c r="ES81" s="48"/>
      <c r="ET81" s="48"/>
      <c r="EU81" s="30"/>
      <c r="EV81" s="49"/>
      <c r="EW81" s="49"/>
      <c r="EZ81" s="50"/>
      <c r="FA81" s="30"/>
      <c r="FB81" s="49"/>
      <c r="FC81" s="49"/>
      <c r="FE81" s="49"/>
      <c r="FF81" s="49"/>
      <c r="FG81" s="7"/>
      <c r="FI81" s="30"/>
      <c r="FJ81" s="48"/>
      <c r="FK81" s="48"/>
      <c r="FL81" s="2"/>
      <c r="FM81" s="48"/>
      <c r="FN81" s="48"/>
      <c r="FO81" s="30"/>
      <c r="FP81" s="49"/>
      <c r="FQ81" s="49"/>
      <c r="FT81" s="50"/>
      <c r="FU81" s="30"/>
      <c r="FV81" s="49"/>
      <c r="FW81" s="49"/>
      <c r="FY81" s="49"/>
      <c r="FZ81" s="49"/>
      <c r="GA81" s="7"/>
      <c r="GI81" s="52"/>
      <c r="GN81" s="50"/>
      <c r="GU81" s="7"/>
      <c r="HC81" s="52"/>
      <c r="HH81" s="50"/>
      <c r="HO81" s="7"/>
      <c r="HW81" s="52"/>
      <c r="IB81" s="50"/>
      <c r="II81" s="7"/>
      <c r="IQ81" s="52"/>
      <c r="IV81" s="50"/>
    </row>
    <row r="82" spans="1:256" s="4" customFormat="1" ht="13.5" customHeight="1" x14ac:dyDescent="0.2">
      <c r="A82" s="63"/>
      <c r="B82" s="2"/>
      <c r="C82" s="7"/>
      <c r="E82" s="30"/>
      <c r="F82" s="48"/>
      <c r="G82" s="49"/>
      <c r="H82" s="2"/>
      <c r="I82" s="48"/>
      <c r="J82" s="49"/>
      <c r="K82" s="30"/>
      <c r="L82" s="49"/>
      <c r="M82" s="49"/>
      <c r="P82" s="50"/>
      <c r="Q82" s="30"/>
      <c r="R82" s="49"/>
      <c r="S82" s="49"/>
      <c r="U82" s="49"/>
      <c r="V82" s="49"/>
      <c r="W82" s="7"/>
      <c r="Y82" s="30"/>
      <c r="Z82" s="48"/>
      <c r="AA82" s="48"/>
      <c r="AB82" s="2"/>
      <c r="AC82" s="48"/>
      <c r="AD82" s="48"/>
      <c r="AE82" s="30"/>
      <c r="AF82" s="49"/>
      <c r="AG82" s="49"/>
      <c r="AJ82" s="50"/>
      <c r="AK82" s="30"/>
      <c r="AM82" s="49"/>
      <c r="AO82" s="49"/>
      <c r="AP82" s="49"/>
      <c r="AQ82" s="7"/>
      <c r="AS82" s="30"/>
      <c r="AT82" s="48"/>
      <c r="AU82" s="48"/>
      <c r="AV82" s="2"/>
      <c r="AW82" s="48"/>
      <c r="AX82" s="48"/>
      <c r="AY82" s="30"/>
      <c r="AZ82" s="49"/>
      <c r="BA82" s="49"/>
      <c r="BD82" s="50"/>
      <c r="BE82" s="30"/>
      <c r="BF82" s="49"/>
      <c r="BG82" s="49"/>
      <c r="BI82" s="49"/>
      <c r="BJ82" s="49"/>
      <c r="CY82" s="7"/>
      <c r="DA82" s="30"/>
      <c r="DB82" s="48"/>
      <c r="DC82" s="48"/>
      <c r="DD82" s="2"/>
      <c r="DE82" s="48"/>
      <c r="DF82" s="48"/>
      <c r="DG82" s="30"/>
      <c r="DH82" s="49"/>
      <c r="DI82" s="49"/>
      <c r="DL82" s="50"/>
      <c r="DM82" s="30"/>
      <c r="DN82" s="49"/>
      <c r="DO82" s="49"/>
      <c r="DQ82" s="49"/>
      <c r="DR82" s="49"/>
      <c r="DS82" s="7"/>
      <c r="DU82" s="30"/>
      <c r="DV82" s="48"/>
      <c r="DW82" s="48"/>
      <c r="DX82" s="2"/>
      <c r="DY82" s="48"/>
      <c r="DZ82" s="48"/>
      <c r="EA82" s="30"/>
      <c r="EC82" s="51"/>
      <c r="EF82" s="50"/>
      <c r="EG82" s="30"/>
      <c r="EH82" s="49"/>
      <c r="EI82" s="49"/>
      <c r="EK82" s="49"/>
      <c r="EL82" s="49"/>
      <c r="EM82" s="7"/>
      <c r="EO82" s="30"/>
      <c r="EP82" s="48"/>
      <c r="EQ82" s="48"/>
      <c r="ER82" s="2"/>
      <c r="ES82" s="48"/>
      <c r="ET82" s="48"/>
      <c r="EU82" s="30"/>
      <c r="EV82" s="49"/>
      <c r="EW82" s="49"/>
      <c r="EZ82" s="50"/>
      <c r="FA82" s="30"/>
      <c r="FB82" s="49"/>
      <c r="FC82" s="49"/>
      <c r="FE82" s="49"/>
      <c r="FF82" s="49"/>
      <c r="FG82" s="7"/>
      <c r="FI82" s="30"/>
      <c r="FJ82" s="48"/>
      <c r="FK82" s="48"/>
      <c r="FL82" s="2"/>
      <c r="FM82" s="48"/>
      <c r="FN82" s="48"/>
      <c r="FO82" s="30"/>
      <c r="FP82" s="49"/>
      <c r="FQ82" s="49"/>
      <c r="FT82" s="50"/>
      <c r="FU82" s="30"/>
      <c r="FV82" s="49"/>
      <c r="FW82" s="49"/>
      <c r="FY82" s="49"/>
      <c r="FZ82" s="49"/>
      <c r="GA82" s="7"/>
      <c r="GI82" s="52"/>
      <c r="GN82" s="50"/>
      <c r="GU82" s="7"/>
      <c r="HC82" s="52"/>
      <c r="HH82" s="50"/>
      <c r="HO82" s="7"/>
      <c r="HW82" s="52"/>
      <c r="IB82" s="50"/>
      <c r="II82" s="7"/>
      <c r="IQ82" s="52"/>
      <c r="IV82" s="50"/>
    </row>
    <row r="83" spans="1:256" s="4" customFormat="1" ht="13.5" customHeight="1" x14ac:dyDescent="0.2">
      <c r="A83" s="63"/>
      <c r="B83" s="2"/>
      <c r="C83" s="7"/>
      <c r="E83" s="30"/>
      <c r="F83" s="48"/>
      <c r="G83" s="49"/>
      <c r="H83" s="2"/>
      <c r="I83" s="48"/>
      <c r="J83" s="49"/>
      <c r="K83" s="30"/>
      <c r="L83" s="49"/>
      <c r="M83" s="49"/>
      <c r="P83" s="50"/>
      <c r="Q83" s="30"/>
      <c r="R83" s="49"/>
      <c r="S83" s="49"/>
      <c r="U83" s="49"/>
      <c r="V83" s="49"/>
      <c r="W83" s="7"/>
      <c r="Y83" s="30"/>
      <c r="Z83" s="48"/>
      <c r="AA83" s="48"/>
      <c r="AB83" s="2"/>
      <c r="AC83" s="48"/>
      <c r="AD83" s="48"/>
      <c r="AE83" s="30"/>
      <c r="AF83" s="49"/>
      <c r="AG83" s="49"/>
      <c r="AJ83" s="50"/>
      <c r="AK83" s="30"/>
      <c r="AM83" s="49"/>
      <c r="AO83" s="49"/>
      <c r="AP83" s="49"/>
      <c r="AQ83" s="7"/>
      <c r="AS83" s="30"/>
      <c r="AT83" s="48"/>
      <c r="AU83" s="48"/>
      <c r="AV83" s="2"/>
      <c r="AW83" s="48"/>
      <c r="AX83" s="48"/>
      <c r="AY83" s="30"/>
      <c r="AZ83" s="49"/>
      <c r="BA83" s="49"/>
      <c r="BD83" s="50"/>
      <c r="BE83" s="30"/>
      <c r="BF83" s="49"/>
      <c r="BG83" s="49"/>
      <c r="BI83" s="49"/>
      <c r="BJ83" s="49"/>
      <c r="CY83" s="7"/>
      <c r="DA83" s="30"/>
      <c r="DB83" s="48"/>
      <c r="DC83" s="48"/>
      <c r="DD83" s="2"/>
      <c r="DE83" s="48"/>
      <c r="DF83" s="48"/>
      <c r="DG83" s="30"/>
      <c r="DH83" s="49"/>
      <c r="DI83" s="49"/>
      <c r="DL83" s="50"/>
      <c r="DM83" s="30"/>
      <c r="DN83" s="49"/>
      <c r="DO83" s="49"/>
      <c r="DQ83" s="49"/>
      <c r="DR83" s="49"/>
      <c r="DS83" s="7"/>
      <c r="DU83" s="30"/>
      <c r="DV83" s="48"/>
      <c r="DW83" s="48"/>
      <c r="DX83" s="2"/>
      <c r="DY83" s="48"/>
      <c r="DZ83" s="48"/>
      <c r="EA83" s="30"/>
      <c r="EC83" s="51"/>
      <c r="EF83" s="50"/>
      <c r="EG83" s="30"/>
      <c r="EH83" s="49"/>
      <c r="EI83" s="49"/>
      <c r="EK83" s="49"/>
      <c r="EL83" s="49"/>
      <c r="EM83" s="7"/>
      <c r="EO83" s="30"/>
      <c r="EP83" s="48"/>
      <c r="EQ83" s="48"/>
      <c r="ER83" s="2"/>
      <c r="ES83" s="48"/>
      <c r="ET83" s="48"/>
      <c r="EU83" s="30"/>
      <c r="EV83" s="49"/>
      <c r="EW83" s="49"/>
      <c r="EZ83" s="50"/>
      <c r="FA83" s="30"/>
      <c r="FB83" s="49"/>
      <c r="FC83" s="49"/>
      <c r="FE83" s="49"/>
      <c r="FF83" s="49"/>
      <c r="FG83" s="7"/>
      <c r="FI83" s="30"/>
      <c r="FJ83" s="48"/>
      <c r="FK83" s="48"/>
      <c r="FL83" s="2"/>
      <c r="FM83" s="48"/>
      <c r="FN83" s="48"/>
      <c r="FO83" s="30"/>
      <c r="FP83" s="49"/>
      <c r="FQ83" s="49"/>
      <c r="FT83" s="50"/>
      <c r="FU83" s="30"/>
      <c r="FV83" s="49"/>
      <c r="FW83" s="49"/>
      <c r="FY83" s="49"/>
      <c r="FZ83" s="49"/>
      <c r="GA83" s="7"/>
      <c r="GI83" s="52"/>
      <c r="GN83" s="50"/>
      <c r="GU83" s="7"/>
      <c r="HC83" s="52"/>
      <c r="HH83" s="50"/>
      <c r="HO83" s="7"/>
      <c r="HW83" s="52"/>
      <c r="IB83" s="50"/>
      <c r="II83" s="7"/>
      <c r="IQ83" s="52"/>
      <c r="IV83" s="50"/>
    </row>
    <row r="84" spans="1:256" s="4" customFormat="1" ht="13.5" customHeight="1" x14ac:dyDescent="0.2">
      <c r="A84" s="63"/>
      <c r="B84" s="2"/>
      <c r="C84" s="7"/>
      <c r="E84" s="30"/>
      <c r="F84" s="48"/>
      <c r="G84" s="49"/>
      <c r="H84" s="2"/>
      <c r="I84" s="48"/>
      <c r="J84" s="49"/>
      <c r="K84" s="30"/>
      <c r="L84" s="49"/>
      <c r="M84" s="49"/>
      <c r="P84" s="50"/>
      <c r="Q84" s="30"/>
      <c r="R84" s="49"/>
      <c r="S84" s="49"/>
      <c r="U84" s="49"/>
      <c r="V84" s="49"/>
      <c r="W84" s="7"/>
      <c r="Y84" s="30"/>
      <c r="Z84" s="48"/>
      <c r="AA84" s="48"/>
      <c r="AB84" s="2"/>
      <c r="AC84" s="48"/>
      <c r="AD84" s="48"/>
      <c r="AE84" s="30"/>
      <c r="AF84" s="49"/>
      <c r="AG84" s="49"/>
      <c r="AJ84" s="50"/>
      <c r="AK84" s="30"/>
      <c r="AM84" s="49"/>
      <c r="AO84" s="49"/>
      <c r="AP84" s="49"/>
      <c r="AQ84" s="7"/>
      <c r="AS84" s="30"/>
      <c r="AT84" s="48"/>
      <c r="AU84" s="48"/>
      <c r="AV84" s="2"/>
      <c r="AW84" s="48"/>
      <c r="AX84" s="48"/>
      <c r="AY84" s="30"/>
      <c r="AZ84" s="49"/>
      <c r="BA84" s="49"/>
      <c r="BD84" s="50"/>
      <c r="BE84" s="30"/>
      <c r="BF84" s="49"/>
      <c r="BG84" s="49"/>
      <c r="BI84" s="49"/>
      <c r="BJ84" s="49"/>
      <c r="CY84" s="7"/>
      <c r="DA84" s="30"/>
      <c r="DB84" s="48"/>
      <c r="DC84" s="48"/>
      <c r="DD84" s="2"/>
      <c r="DE84" s="48"/>
      <c r="DF84" s="48"/>
      <c r="DG84" s="30"/>
      <c r="DH84" s="49"/>
      <c r="DI84" s="49"/>
      <c r="DL84" s="50"/>
      <c r="DM84" s="30"/>
      <c r="DN84" s="49"/>
      <c r="DO84" s="49"/>
      <c r="DQ84" s="49"/>
      <c r="DR84" s="49"/>
      <c r="DS84" s="7"/>
      <c r="DU84" s="30"/>
      <c r="DV84" s="48"/>
      <c r="DW84" s="48"/>
      <c r="DX84" s="2"/>
      <c r="DY84" s="48"/>
      <c r="DZ84" s="48"/>
      <c r="EA84" s="30"/>
      <c r="EC84" s="51"/>
      <c r="EF84" s="50"/>
      <c r="EG84" s="30"/>
      <c r="EH84" s="49"/>
      <c r="EI84" s="49"/>
      <c r="EK84" s="49"/>
      <c r="EL84" s="49"/>
      <c r="EM84" s="7"/>
      <c r="EO84" s="30"/>
      <c r="EP84" s="48"/>
      <c r="EQ84" s="48"/>
      <c r="ER84" s="2"/>
      <c r="ES84" s="48"/>
      <c r="ET84" s="48"/>
      <c r="EU84" s="30"/>
      <c r="EV84" s="49"/>
      <c r="EW84" s="49"/>
      <c r="EZ84" s="50"/>
      <c r="FA84" s="30"/>
      <c r="FB84" s="49"/>
      <c r="FC84" s="49"/>
      <c r="FE84" s="49"/>
      <c r="FF84" s="49"/>
      <c r="FG84" s="7"/>
      <c r="FI84" s="30"/>
      <c r="FJ84" s="48"/>
      <c r="FK84" s="48"/>
      <c r="FL84" s="2"/>
      <c r="FM84" s="48"/>
      <c r="FN84" s="48"/>
      <c r="FO84" s="30"/>
      <c r="FP84" s="49"/>
      <c r="FQ84" s="49"/>
      <c r="FT84" s="50"/>
      <c r="FU84" s="30"/>
      <c r="FV84" s="49"/>
      <c r="FW84" s="49"/>
      <c r="FY84" s="49"/>
      <c r="FZ84" s="49"/>
      <c r="GA84" s="7"/>
      <c r="GI84" s="52"/>
      <c r="GN84" s="50"/>
      <c r="GU84" s="7"/>
      <c r="HC84" s="52"/>
      <c r="HH84" s="50"/>
      <c r="HO84" s="7"/>
      <c r="HW84" s="52"/>
      <c r="IB84" s="50"/>
      <c r="II84" s="7"/>
      <c r="IQ84" s="52"/>
      <c r="IV84" s="50"/>
    </row>
    <row r="85" spans="1:256" ht="13.5" customHeight="1" x14ac:dyDescent="0.2">
      <c r="A85" s="63"/>
      <c r="C85" s="7"/>
      <c r="D85" s="4"/>
      <c r="E85" s="30"/>
      <c r="F85" s="48"/>
      <c r="G85" s="49"/>
      <c r="I85" s="48"/>
      <c r="J85" s="49"/>
      <c r="K85" s="30"/>
      <c r="L85" s="49"/>
      <c r="M85" s="49"/>
      <c r="N85" s="4"/>
      <c r="O85" s="4"/>
      <c r="P85" s="50"/>
      <c r="Q85" s="30"/>
      <c r="R85" s="49"/>
      <c r="S85" s="49"/>
      <c r="T85" s="4"/>
      <c r="U85" s="49"/>
      <c r="V85" s="49"/>
      <c r="W85" s="7"/>
      <c r="X85" s="4"/>
      <c r="Y85" s="30"/>
      <c r="Z85" s="48"/>
      <c r="AA85" s="48"/>
      <c r="AC85" s="48"/>
      <c r="AD85" s="48"/>
      <c r="AE85" s="30"/>
      <c r="AF85" s="49"/>
      <c r="AG85" s="49"/>
      <c r="AH85" s="4"/>
      <c r="AI85" s="4"/>
      <c r="AJ85" s="50"/>
      <c r="AK85" s="30"/>
      <c r="AL85" s="4"/>
      <c r="AM85" s="49"/>
      <c r="AN85" s="4"/>
      <c r="AO85" s="49"/>
      <c r="AP85" s="49"/>
      <c r="AQ85" s="7"/>
      <c r="AR85" s="4"/>
      <c r="AS85" s="30"/>
      <c r="AT85" s="48"/>
      <c r="AU85" s="48"/>
      <c r="AW85" s="48"/>
      <c r="AX85" s="48"/>
      <c r="AY85" s="30"/>
      <c r="AZ85" s="49"/>
      <c r="BA85" s="49"/>
      <c r="BB85" s="4"/>
      <c r="BC85" s="4"/>
      <c r="BD85" s="50"/>
      <c r="BE85" s="30"/>
      <c r="BF85" s="49"/>
      <c r="BG85" s="49"/>
      <c r="BH85" s="4"/>
      <c r="BI85" s="49"/>
      <c r="BJ85" s="49"/>
      <c r="BK85" s="7"/>
      <c r="BL85" s="4"/>
      <c r="BM85" s="30"/>
      <c r="BN85" s="48"/>
      <c r="BO85" s="48"/>
      <c r="BQ85" s="48"/>
      <c r="BR85" s="48"/>
      <c r="BS85" s="30"/>
      <c r="BT85" s="49"/>
      <c r="BU85" s="49"/>
      <c r="BV85" s="4"/>
      <c r="BW85" s="4"/>
      <c r="BX85" s="50"/>
      <c r="BY85" s="30"/>
      <c r="BZ85" s="49"/>
      <c r="CA85" s="49"/>
      <c r="CB85" s="4"/>
      <c r="CC85" s="49"/>
      <c r="CD85" s="49"/>
      <c r="CY85" s="7"/>
      <c r="CZ85" s="4"/>
      <c r="DA85" s="30"/>
      <c r="DB85" s="48"/>
      <c r="DC85" s="48"/>
      <c r="DE85" s="48"/>
      <c r="DF85" s="48"/>
      <c r="DG85" s="30"/>
      <c r="DH85" s="49"/>
      <c r="DI85" s="49"/>
      <c r="DJ85" s="4"/>
      <c r="DK85" s="4"/>
      <c r="DL85" s="50"/>
      <c r="DM85" s="30"/>
      <c r="DN85" s="49"/>
      <c r="DO85" s="49"/>
      <c r="DP85" s="4"/>
      <c r="DQ85" s="49"/>
      <c r="DR85" s="49"/>
      <c r="DS85" s="7"/>
      <c r="DT85" s="4"/>
      <c r="DU85" s="30"/>
      <c r="DV85" s="48"/>
      <c r="DW85" s="48"/>
      <c r="DY85" s="48"/>
      <c r="DZ85" s="48"/>
      <c r="EA85" s="30"/>
      <c r="EB85" s="4"/>
      <c r="EC85" s="51"/>
      <c r="ED85" s="4"/>
      <c r="EE85" s="4"/>
      <c r="EF85" s="50"/>
      <c r="EG85" s="30"/>
      <c r="EH85" s="49"/>
      <c r="EI85" s="49"/>
      <c r="EJ85" s="4"/>
      <c r="EK85" s="49"/>
      <c r="EL85" s="49"/>
      <c r="EM85" s="7"/>
      <c r="EN85" s="4"/>
      <c r="EO85" s="30"/>
      <c r="EP85" s="48"/>
      <c r="EQ85" s="48"/>
      <c r="ES85" s="48"/>
      <c r="ET85" s="48"/>
      <c r="EU85" s="30"/>
      <c r="EV85" s="49"/>
      <c r="EW85" s="49"/>
      <c r="EX85" s="4"/>
      <c r="EY85" s="4"/>
      <c r="EZ85" s="50"/>
      <c r="FA85" s="30"/>
      <c r="FB85" s="49"/>
      <c r="FC85" s="49"/>
      <c r="FD85" s="4"/>
      <c r="FE85" s="49"/>
      <c r="FF85" s="49"/>
      <c r="FG85" s="7"/>
      <c r="FH85" s="4"/>
      <c r="FI85" s="30"/>
      <c r="FJ85" s="48"/>
      <c r="FK85" s="48"/>
      <c r="FM85" s="48"/>
      <c r="FN85" s="48"/>
      <c r="FO85" s="30"/>
      <c r="FP85" s="49"/>
      <c r="FQ85" s="49"/>
      <c r="FR85" s="4"/>
      <c r="FS85" s="4"/>
      <c r="FT85" s="50"/>
      <c r="FU85" s="30"/>
      <c r="FV85" s="49"/>
      <c r="FW85" s="49"/>
      <c r="FX85" s="4"/>
      <c r="FY85" s="49"/>
      <c r="FZ85" s="49"/>
      <c r="GA85" s="20"/>
      <c r="GI85" s="57"/>
      <c r="GN85" s="58"/>
      <c r="GU85" s="20"/>
      <c r="HC85" s="57"/>
      <c r="HH85" s="58"/>
      <c r="HO85" s="20"/>
      <c r="HW85" s="57"/>
      <c r="IB85" s="58"/>
      <c r="II85" s="20"/>
      <c r="IQ85" s="57"/>
      <c r="IV85" s="58"/>
    </row>
    <row r="86" spans="1:256" ht="13.5" customHeight="1" x14ac:dyDescent="0.2">
      <c r="A86" s="63"/>
      <c r="C86" s="7"/>
      <c r="D86" s="4"/>
      <c r="E86" s="30"/>
      <c r="F86" s="48"/>
      <c r="G86" s="49"/>
      <c r="I86" s="48"/>
      <c r="J86" s="49"/>
      <c r="K86" s="30"/>
      <c r="L86" s="49"/>
      <c r="M86" s="49"/>
      <c r="N86" s="4"/>
      <c r="O86" s="4"/>
      <c r="P86" s="50"/>
      <c r="Q86" s="30"/>
      <c r="R86" s="49"/>
      <c r="S86" s="49"/>
      <c r="T86" s="4"/>
      <c r="U86" s="49"/>
      <c r="V86" s="49"/>
      <c r="W86" s="7"/>
      <c r="X86" s="4"/>
      <c r="Y86" s="30"/>
      <c r="Z86" s="48"/>
      <c r="AA86" s="48"/>
      <c r="AC86" s="48"/>
      <c r="AD86" s="48"/>
      <c r="AE86" s="30"/>
      <c r="AF86" s="49"/>
      <c r="AG86" s="49"/>
      <c r="AH86" s="4"/>
      <c r="AI86" s="4"/>
      <c r="AJ86" s="50"/>
      <c r="AK86" s="30"/>
      <c r="AL86" s="4"/>
      <c r="AM86" s="49"/>
      <c r="AN86" s="4"/>
      <c r="AO86" s="49"/>
      <c r="AP86" s="49"/>
      <c r="AQ86" s="7"/>
      <c r="AR86" s="4"/>
      <c r="AS86" s="30"/>
      <c r="AT86" s="48"/>
      <c r="AU86" s="48"/>
      <c r="AW86" s="48"/>
      <c r="AX86" s="48"/>
      <c r="AY86" s="30"/>
      <c r="AZ86" s="49"/>
      <c r="BA86" s="49"/>
      <c r="BB86" s="4"/>
      <c r="BC86" s="4"/>
      <c r="BD86" s="50"/>
      <c r="BE86" s="30"/>
      <c r="BF86" s="49"/>
      <c r="BG86" s="49"/>
      <c r="BH86" s="4"/>
      <c r="BI86" s="49"/>
      <c r="BJ86" s="49"/>
      <c r="BK86" s="7"/>
      <c r="BL86" s="4"/>
      <c r="BM86" s="30"/>
      <c r="BN86" s="48"/>
      <c r="BO86" s="48"/>
      <c r="BQ86" s="48"/>
      <c r="BR86" s="48"/>
      <c r="BS86" s="30"/>
      <c r="BT86" s="49"/>
      <c r="BU86" s="49"/>
      <c r="BV86" s="4"/>
      <c r="BW86" s="4"/>
      <c r="BX86" s="50"/>
      <c r="BY86" s="30"/>
      <c r="BZ86" s="49"/>
      <c r="CA86" s="49"/>
      <c r="CB86" s="4"/>
      <c r="CC86" s="49"/>
      <c r="CD86" s="49"/>
      <c r="CY86" s="7"/>
      <c r="CZ86" s="4"/>
      <c r="DA86" s="30"/>
      <c r="DB86" s="48"/>
      <c r="DC86" s="48"/>
      <c r="DE86" s="48"/>
      <c r="DF86" s="48"/>
      <c r="DG86" s="30"/>
      <c r="DH86" s="49"/>
      <c r="DI86" s="49"/>
      <c r="DJ86" s="4"/>
      <c r="DK86" s="4"/>
      <c r="DL86" s="50"/>
      <c r="DM86" s="30"/>
      <c r="DN86" s="49"/>
      <c r="DO86" s="49"/>
      <c r="DP86" s="4"/>
      <c r="DQ86" s="49"/>
      <c r="DR86" s="49"/>
      <c r="DS86" s="7"/>
      <c r="DT86" s="4"/>
      <c r="DU86" s="30"/>
      <c r="DV86" s="48"/>
      <c r="DW86" s="48"/>
      <c r="DY86" s="48"/>
      <c r="DZ86" s="48"/>
      <c r="EA86" s="30"/>
      <c r="EB86" s="4"/>
      <c r="EC86" s="51"/>
      <c r="ED86" s="4"/>
      <c r="EE86" s="4"/>
      <c r="EF86" s="50"/>
      <c r="EG86" s="30"/>
      <c r="EH86" s="49"/>
      <c r="EI86" s="49"/>
      <c r="EJ86" s="4"/>
      <c r="EK86" s="49"/>
      <c r="EL86" s="49"/>
      <c r="EM86" s="7"/>
      <c r="EN86" s="4"/>
      <c r="EO86" s="30"/>
      <c r="EP86" s="48"/>
      <c r="EQ86" s="48"/>
      <c r="ES86" s="48"/>
      <c r="ET86" s="48"/>
      <c r="EU86" s="30"/>
      <c r="EV86" s="49"/>
      <c r="EW86" s="49"/>
      <c r="EX86" s="4"/>
      <c r="EY86" s="4"/>
      <c r="EZ86" s="50"/>
      <c r="FA86" s="30"/>
      <c r="FB86" s="49"/>
      <c r="FC86" s="49"/>
      <c r="FD86" s="4"/>
      <c r="FE86" s="49"/>
      <c r="FF86" s="49"/>
      <c r="FG86" s="7"/>
      <c r="FH86" s="4"/>
      <c r="FI86" s="30"/>
      <c r="FJ86" s="48"/>
      <c r="FK86" s="48"/>
      <c r="FM86" s="48"/>
      <c r="FN86" s="48"/>
      <c r="FO86" s="30"/>
      <c r="FP86" s="49"/>
      <c r="FQ86" s="49"/>
      <c r="FR86" s="4"/>
      <c r="FS86" s="4"/>
      <c r="FT86" s="50"/>
      <c r="FU86" s="30"/>
      <c r="FV86" s="49"/>
      <c r="FW86" s="49"/>
      <c r="FX86" s="4"/>
      <c r="FY86" s="49"/>
      <c r="FZ86" s="49"/>
      <c r="GA86" s="20"/>
      <c r="GI86" s="57"/>
      <c r="GN86" s="58"/>
      <c r="GU86" s="20"/>
      <c r="HC86" s="57"/>
      <c r="HH86" s="58"/>
      <c r="HO86" s="20"/>
      <c r="HW86" s="57"/>
      <c r="IB86" s="58"/>
      <c r="II86" s="20"/>
      <c r="IQ86" s="57"/>
      <c r="IV86" s="58"/>
    </row>
    <row r="87" spans="1:256" ht="13.5" customHeight="1" x14ac:dyDescent="0.2">
      <c r="A87" s="63"/>
      <c r="C87" s="7"/>
      <c r="D87" s="4"/>
      <c r="E87" s="30"/>
      <c r="F87" s="48"/>
      <c r="G87" s="49"/>
      <c r="I87" s="48"/>
      <c r="J87" s="49"/>
      <c r="K87" s="30"/>
      <c r="L87" s="49"/>
      <c r="M87" s="49"/>
      <c r="N87" s="4"/>
      <c r="O87" s="4"/>
      <c r="P87" s="50"/>
      <c r="Q87" s="30"/>
      <c r="R87" s="49"/>
      <c r="S87" s="49"/>
      <c r="T87" s="4"/>
      <c r="U87" s="49"/>
      <c r="V87" s="49"/>
      <c r="W87" s="7"/>
      <c r="X87" s="4"/>
      <c r="Y87" s="30"/>
      <c r="Z87" s="48"/>
      <c r="AA87" s="48"/>
      <c r="AC87" s="48"/>
      <c r="AD87" s="48"/>
      <c r="AE87" s="30"/>
      <c r="AF87" s="49"/>
      <c r="AG87" s="49"/>
      <c r="AH87" s="4"/>
      <c r="AI87" s="4"/>
      <c r="AJ87" s="50"/>
      <c r="AK87" s="30"/>
      <c r="AL87" s="4"/>
      <c r="AM87" s="49"/>
      <c r="AN87" s="4"/>
      <c r="AO87" s="49"/>
      <c r="AP87" s="49"/>
      <c r="AQ87" s="7"/>
      <c r="AR87" s="4"/>
      <c r="AS87" s="30"/>
      <c r="AT87" s="48"/>
      <c r="AU87" s="48"/>
      <c r="AW87" s="48"/>
      <c r="AX87" s="48"/>
      <c r="AY87" s="30"/>
      <c r="AZ87" s="49"/>
      <c r="BA87" s="49"/>
      <c r="BB87" s="4"/>
      <c r="BC87" s="4"/>
      <c r="BD87" s="50"/>
      <c r="BE87" s="30"/>
      <c r="BF87" s="49"/>
      <c r="BG87" s="49"/>
      <c r="BH87" s="4"/>
      <c r="BI87" s="49"/>
      <c r="BJ87" s="49"/>
      <c r="BK87" s="7"/>
      <c r="BL87" s="4"/>
      <c r="BM87" s="30"/>
      <c r="BN87" s="48"/>
      <c r="BO87" s="48"/>
      <c r="BQ87" s="48"/>
      <c r="BR87" s="48"/>
      <c r="BS87" s="30"/>
      <c r="BT87" s="49"/>
      <c r="BU87" s="49"/>
      <c r="BV87" s="4"/>
      <c r="BW87" s="4"/>
      <c r="BX87" s="50"/>
      <c r="BY87" s="30"/>
      <c r="BZ87" s="49"/>
      <c r="CA87" s="49"/>
      <c r="CB87" s="4"/>
      <c r="CC87" s="49"/>
      <c r="CD87" s="49"/>
      <c r="CY87" s="7"/>
      <c r="CZ87" s="4"/>
      <c r="DA87" s="30"/>
      <c r="DB87" s="48"/>
      <c r="DC87" s="48"/>
      <c r="DE87" s="48"/>
      <c r="DF87" s="48"/>
      <c r="DG87" s="30"/>
      <c r="DH87" s="49"/>
      <c r="DI87" s="49"/>
      <c r="DJ87" s="4"/>
      <c r="DK87" s="4"/>
      <c r="DL87" s="50"/>
      <c r="DM87" s="30"/>
      <c r="DN87" s="49"/>
      <c r="DO87" s="49"/>
      <c r="DP87" s="4"/>
      <c r="DQ87" s="49"/>
      <c r="DR87" s="49"/>
      <c r="DS87" s="7"/>
      <c r="DT87" s="4"/>
      <c r="DU87" s="30"/>
      <c r="DV87" s="48"/>
      <c r="DW87" s="48"/>
      <c r="DY87" s="48"/>
      <c r="DZ87" s="48"/>
      <c r="EA87" s="30"/>
      <c r="EB87" s="4"/>
      <c r="EC87" s="51"/>
      <c r="ED87" s="4"/>
      <c r="EE87" s="4"/>
      <c r="EF87" s="50"/>
      <c r="EG87" s="30"/>
      <c r="EH87" s="49"/>
      <c r="EI87" s="49"/>
      <c r="EJ87" s="4"/>
      <c r="EK87" s="49"/>
      <c r="EL87" s="49"/>
      <c r="EM87" s="7"/>
      <c r="EN87" s="4"/>
      <c r="EO87" s="30"/>
      <c r="EP87" s="48"/>
      <c r="EQ87" s="48"/>
      <c r="ES87" s="48"/>
      <c r="ET87" s="48"/>
      <c r="EU87" s="30"/>
      <c r="EV87" s="49"/>
      <c r="EW87" s="49"/>
      <c r="EX87" s="4"/>
      <c r="EY87" s="4"/>
      <c r="EZ87" s="50"/>
      <c r="FA87" s="30"/>
      <c r="FB87" s="49"/>
      <c r="FC87" s="49"/>
      <c r="FD87" s="4"/>
      <c r="FE87" s="49"/>
      <c r="FF87" s="49"/>
      <c r="FG87" s="7"/>
      <c r="FH87" s="4"/>
      <c r="FI87" s="30"/>
      <c r="FJ87" s="48"/>
      <c r="FK87" s="48"/>
      <c r="FM87" s="48"/>
      <c r="FN87" s="48"/>
      <c r="FO87" s="30"/>
      <c r="FP87" s="49"/>
      <c r="FQ87" s="49"/>
      <c r="FR87" s="4"/>
      <c r="FS87" s="4"/>
      <c r="FT87" s="50"/>
      <c r="FU87" s="30"/>
      <c r="FV87" s="49"/>
      <c r="FW87" s="49"/>
      <c r="FX87" s="4"/>
      <c r="FY87" s="49"/>
      <c r="FZ87" s="49"/>
      <c r="GA87" s="20"/>
      <c r="GI87" s="57"/>
      <c r="GN87" s="58"/>
      <c r="GU87" s="20"/>
      <c r="HC87" s="57"/>
      <c r="HH87" s="58"/>
      <c r="HO87" s="20"/>
      <c r="HW87" s="57"/>
      <c r="IB87" s="58"/>
      <c r="II87" s="20"/>
      <c r="IQ87" s="57"/>
      <c r="IV87" s="58"/>
    </row>
    <row r="88" spans="1:256" ht="13.5" customHeight="1" x14ac:dyDescent="0.2">
      <c r="A88" s="63"/>
      <c r="C88" s="7"/>
      <c r="D88" s="4"/>
      <c r="E88" s="30"/>
      <c r="F88" s="48"/>
      <c r="G88" s="49"/>
      <c r="I88" s="48"/>
      <c r="J88" s="49"/>
      <c r="K88" s="30"/>
      <c r="L88" s="49"/>
      <c r="M88" s="49"/>
      <c r="N88" s="4"/>
      <c r="O88" s="4"/>
      <c r="P88" s="50"/>
      <c r="Q88" s="30"/>
      <c r="R88" s="49"/>
      <c r="S88" s="49"/>
      <c r="T88" s="4"/>
      <c r="U88" s="49"/>
      <c r="V88" s="49"/>
      <c r="W88" s="7"/>
      <c r="X88" s="4"/>
      <c r="Y88" s="30"/>
      <c r="Z88" s="48"/>
      <c r="AA88" s="48"/>
      <c r="AC88" s="48"/>
      <c r="AD88" s="48"/>
      <c r="AE88" s="30"/>
      <c r="AF88" s="49"/>
      <c r="AG88" s="49"/>
      <c r="AH88" s="4"/>
      <c r="AI88" s="4"/>
      <c r="AJ88" s="50"/>
      <c r="AK88" s="30"/>
      <c r="AL88" s="4"/>
      <c r="AM88" s="49"/>
      <c r="AN88" s="4"/>
      <c r="AO88" s="49"/>
      <c r="AP88" s="49"/>
      <c r="AQ88" s="7"/>
      <c r="AR88" s="4"/>
      <c r="AS88" s="30"/>
      <c r="AT88" s="48"/>
      <c r="AU88" s="48"/>
      <c r="AW88" s="48"/>
      <c r="AX88" s="48"/>
      <c r="AY88" s="30"/>
      <c r="AZ88" s="49"/>
      <c r="BA88" s="49"/>
      <c r="BB88" s="4"/>
      <c r="BC88" s="4"/>
      <c r="BD88" s="50"/>
      <c r="BE88" s="30"/>
      <c r="BF88" s="49"/>
      <c r="BG88" s="49"/>
      <c r="BH88" s="4"/>
      <c r="BI88" s="49"/>
      <c r="BJ88" s="49"/>
      <c r="BK88" s="7"/>
      <c r="BL88" s="4"/>
      <c r="BM88" s="30"/>
      <c r="BN88" s="48"/>
      <c r="BO88" s="48"/>
      <c r="BQ88" s="48"/>
      <c r="BR88" s="48"/>
      <c r="BS88" s="30"/>
      <c r="BT88" s="49"/>
      <c r="BU88" s="49"/>
      <c r="BV88" s="4"/>
      <c r="BW88" s="4"/>
      <c r="BX88" s="50"/>
      <c r="BY88" s="30"/>
      <c r="BZ88" s="49"/>
      <c r="CA88" s="49"/>
      <c r="CB88" s="4"/>
      <c r="CC88" s="49"/>
      <c r="CD88" s="49"/>
      <c r="CE88" s="30"/>
      <c r="CF88" s="4"/>
      <c r="CG88" s="30"/>
      <c r="CH88" s="48"/>
      <c r="CI88" s="48"/>
      <c r="CK88" s="48"/>
      <c r="CL88" s="48"/>
      <c r="CM88" s="30"/>
      <c r="CN88" s="49"/>
      <c r="CO88" s="49"/>
      <c r="CP88" s="4"/>
      <c r="CQ88" s="4"/>
      <c r="CR88" s="50"/>
      <c r="CS88" s="30"/>
      <c r="CT88" s="49"/>
      <c r="CU88" s="49"/>
      <c r="CV88" s="4"/>
      <c r="CW88" s="49"/>
      <c r="CX88" s="49"/>
      <c r="CY88" s="7"/>
      <c r="CZ88" s="4"/>
      <c r="DA88" s="30"/>
      <c r="DB88" s="48"/>
      <c r="DC88" s="48"/>
      <c r="DE88" s="48"/>
      <c r="DF88" s="48"/>
      <c r="DG88" s="30"/>
      <c r="DH88" s="49"/>
      <c r="DI88" s="49"/>
      <c r="DJ88" s="4"/>
      <c r="DK88" s="4"/>
      <c r="DL88" s="50"/>
      <c r="DM88" s="30"/>
      <c r="DN88" s="49"/>
      <c r="DO88" s="49"/>
      <c r="DP88" s="4"/>
      <c r="DQ88" s="49"/>
      <c r="DR88" s="49"/>
      <c r="DS88" s="7"/>
      <c r="DT88" s="4"/>
      <c r="DU88" s="30"/>
      <c r="DV88" s="48"/>
      <c r="DW88" s="48"/>
      <c r="DY88" s="48"/>
      <c r="DZ88" s="48"/>
      <c r="EA88" s="30"/>
      <c r="EB88" s="4"/>
      <c r="EC88" s="51"/>
      <c r="ED88" s="4"/>
      <c r="EE88" s="4"/>
      <c r="EF88" s="50"/>
      <c r="EG88" s="30"/>
      <c r="EH88" s="49"/>
      <c r="EI88" s="49"/>
      <c r="EJ88" s="4"/>
      <c r="EK88" s="49"/>
      <c r="EL88" s="49"/>
      <c r="EM88" s="7"/>
      <c r="EN88" s="4"/>
      <c r="EO88" s="30"/>
      <c r="EP88" s="48"/>
      <c r="EQ88" s="48"/>
      <c r="ES88" s="48"/>
      <c r="ET88" s="48"/>
      <c r="EU88" s="30"/>
      <c r="EV88" s="49"/>
      <c r="EW88" s="49"/>
      <c r="EX88" s="4"/>
      <c r="EY88" s="4"/>
      <c r="EZ88" s="50"/>
      <c r="FA88" s="30"/>
      <c r="FB88" s="49"/>
      <c r="FC88" s="49"/>
      <c r="FD88" s="4"/>
      <c r="FE88" s="49"/>
      <c r="FF88" s="49"/>
      <c r="FG88" s="7"/>
      <c r="FH88" s="4"/>
      <c r="FI88" s="30"/>
      <c r="FJ88" s="48"/>
      <c r="FK88" s="48"/>
      <c r="FM88" s="48"/>
      <c r="FN88" s="48"/>
      <c r="FO88" s="30"/>
      <c r="FP88" s="49"/>
      <c r="FQ88" s="49"/>
      <c r="FR88" s="4"/>
      <c r="FS88" s="4"/>
      <c r="FT88" s="50"/>
      <c r="FU88" s="30"/>
      <c r="FV88" s="49"/>
      <c r="FW88" s="49"/>
      <c r="FX88" s="4"/>
      <c r="FY88" s="49"/>
      <c r="FZ88" s="49"/>
      <c r="GA88" s="20"/>
      <c r="GI88" s="57"/>
      <c r="GN88" s="58"/>
      <c r="GU88" s="20"/>
      <c r="HC88" s="57"/>
      <c r="HH88" s="58"/>
      <c r="HO88" s="20"/>
      <c r="HW88" s="57"/>
      <c r="IB88" s="58"/>
      <c r="II88" s="20"/>
      <c r="IQ88" s="57"/>
      <c r="IV88" s="58"/>
    </row>
    <row r="89" spans="1:256" ht="13.5" customHeight="1" x14ac:dyDescent="0.2">
      <c r="A89" s="63"/>
      <c r="C89" s="7"/>
      <c r="D89" s="4"/>
      <c r="E89" s="30"/>
      <c r="F89" s="48"/>
      <c r="G89" s="49"/>
      <c r="I89" s="48"/>
      <c r="J89" s="49"/>
      <c r="K89" s="30"/>
      <c r="L89" s="49"/>
      <c r="M89" s="49"/>
      <c r="N89" s="4"/>
      <c r="O89" s="4"/>
      <c r="P89" s="50"/>
      <c r="Q89" s="30"/>
      <c r="R89" s="49"/>
      <c r="S89" s="49"/>
      <c r="T89" s="4"/>
      <c r="U89" s="49"/>
      <c r="V89" s="49"/>
      <c r="W89" s="7"/>
      <c r="X89" s="4"/>
      <c r="Y89" s="30"/>
      <c r="Z89" s="48"/>
      <c r="AA89" s="48"/>
      <c r="AC89" s="48"/>
      <c r="AD89" s="48"/>
      <c r="AE89" s="30"/>
      <c r="AF89" s="49"/>
      <c r="AG89" s="49"/>
      <c r="AH89" s="4"/>
      <c r="AI89" s="4"/>
      <c r="AJ89" s="50"/>
      <c r="AK89" s="30"/>
      <c r="AL89" s="4"/>
      <c r="AM89" s="49"/>
      <c r="AN89" s="4"/>
      <c r="AO89" s="49"/>
      <c r="AP89" s="49"/>
      <c r="AQ89" s="7"/>
      <c r="AR89" s="4"/>
      <c r="AS89" s="30"/>
      <c r="AT89" s="48"/>
      <c r="AU89" s="48"/>
      <c r="AW89" s="48"/>
      <c r="AX89" s="48"/>
      <c r="AY89" s="30"/>
      <c r="AZ89" s="49"/>
      <c r="BA89" s="49"/>
      <c r="BB89" s="4"/>
      <c r="BC89" s="4"/>
      <c r="BD89" s="50"/>
      <c r="BE89" s="30"/>
      <c r="BF89" s="49"/>
      <c r="BG89" s="49"/>
      <c r="BH89" s="4"/>
      <c r="BI89" s="49"/>
      <c r="BJ89" s="49"/>
      <c r="BK89" s="7"/>
      <c r="BL89" s="4"/>
      <c r="BM89" s="30"/>
      <c r="BN89" s="48"/>
      <c r="BO89" s="48"/>
      <c r="BQ89" s="48"/>
      <c r="BR89" s="48"/>
      <c r="BS89" s="30"/>
      <c r="BT89" s="49"/>
      <c r="BU89" s="49"/>
      <c r="BV89" s="4"/>
      <c r="BW89" s="4"/>
      <c r="BX89" s="50"/>
      <c r="BY89" s="30"/>
      <c r="BZ89" s="49"/>
      <c r="CA89" s="49"/>
      <c r="CB89" s="4"/>
      <c r="CC89" s="49"/>
      <c r="CD89" s="49"/>
      <c r="CE89" s="30"/>
      <c r="CF89" s="4"/>
      <c r="CG89" s="30"/>
      <c r="CH89" s="48"/>
      <c r="CI89" s="48"/>
      <c r="CK89" s="48"/>
      <c r="CL89" s="48"/>
      <c r="CM89" s="30"/>
      <c r="CN89" s="49"/>
      <c r="CO89" s="49"/>
      <c r="CP89" s="4"/>
      <c r="CQ89" s="4"/>
      <c r="CR89" s="50"/>
      <c r="CS89" s="30"/>
      <c r="CT89" s="49"/>
      <c r="CU89" s="49"/>
      <c r="CV89" s="4"/>
      <c r="CW89" s="49"/>
      <c r="CX89" s="49"/>
      <c r="CY89" s="7"/>
      <c r="CZ89" s="4"/>
      <c r="DA89" s="30"/>
      <c r="DB89" s="48"/>
      <c r="DC89" s="48"/>
      <c r="DE89" s="48"/>
      <c r="DF89" s="48"/>
      <c r="DG89" s="30"/>
      <c r="DH89" s="49"/>
      <c r="DI89" s="49"/>
      <c r="DJ89" s="4"/>
      <c r="DK89" s="4"/>
      <c r="DL89" s="50"/>
      <c r="DM89" s="30"/>
      <c r="DN89" s="49"/>
      <c r="DO89" s="49"/>
      <c r="DP89" s="4"/>
      <c r="DQ89" s="49"/>
      <c r="DR89" s="49"/>
      <c r="DS89" s="7"/>
      <c r="DT89" s="4"/>
      <c r="DU89" s="30"/>
      <c r="DV89" s="48"/>
      <c r="DW89" s="48"/>
      <c r="DY89" s="48"/>
      <c r="DZ89" s="48"/>
      <c r="EA89" s="30"/>
      <c r="EB89" s="4"/>
      <c r="EC89" s="51"/>
      <c r="ED89" s="4"/>
      <c r="EE89" s="4"/>
      <c r="EF89" s="50"/>
      <c r="EG89" s="30"/>
      <c r="EH89" s="49"/>
      <c r="EI89" s="49"/>
      <c r="EJ89" s="4"/>
      <c r="EK89" s="49"/>
      <c r="EL89" s="49"/>
      <c r="EM89" s="7"/>
      <c r="EN89" s="4"/>
      <c r="EO89" s="30"/>
      <c r="EP89" s="48"/>
      <c r="EQ89" s="48"/>
      <c r="ES89" s="48"/>
      <c r="ET89" s="48"/>
      <c r="EU89" s="30"/>
      <c r="EV89" s="49"/>
      <c r="EW89" s="49"/>
      <c r="EX89" s="4"/>
      <c r="EY89" s="4"/>
      <c r="EZ89" s="50"/>
      <c r="FA89" s="30"/>
      <c r="FB89" s="49"/>
      <c r="FC89" s="49"/>
      <c r="FD89" s="4"/>
      <c r="FE89" s="49"/>
      <c r="FF89" s="49"/>
      <c r="FG89" s="7"/>
      <c r="FH89" s="4"/>
      <c r="FI89" s="30"/>
      <c r="FJ89" s="48"/>
      <c r="FK89" s="48"/>
      <c r="FM89" s="48"/>
      <c r="FN89" s="48"/>
      <c r="FO89" s="30"/>
      <c r="FP89" s="49"/>
      <c r="FQ89" s="49"/>
      <c r="FR89" s="4"/>
      <c r="FS89" s="4"/>
      <c r="FT89" s="50"/>
      <c r="FU89" s="30"/>
      <c r="FV89" s="49"/>
      <c r="FW89" s="49"/>
      <c r="FX89" s="4"/>
      <c r="FY89" s="49"/>
      <c r="FZ89" s="49"/>
      <c r="GA89" s="20"/>
      <c r="GI89" s="57"/>
      <c r="GN89" s="58"/>
      <c r="GU89" s="20"/>
      <c r="HC89" s="57"/>
      <c r="HH89" s="58"/>
      <c r="HO89" s="20"/>
      <c r="HW89" s="57"/>
      <c r="IB89" s="58"/>
      <c r="II89" s="20"/>
      <c r="IQ89" s="57"/>
      <c r="IV89" s="58"/>
    </row>
    <row r="90" spans="1:256" ht="13.5" customHeight="1" x14ac:dyDescent="0.2">
      <c r="A90" s="63"/>
      <c r="C90" s="7"/>
      <c r="D90" s="4"/>
      <c r="E90" s="30"/>
      <c r="F90" s="48"/>
      <c r="G90" s="49"/>
      <c r="I90" s="48"/>
      <c r="J90" s="49"/>
      <c r="K90" s="30"/>
      <c r="L90" s="49"/>
      <c r="M90" s="49"/>
      <c r="N90" s="4"/>
      <c r="O90" s="4"/>
      <c r="P90" s="50"/>
      <c r="Q90" s="30"/>
      <c r="R90" s="49"/>
      <c r="S90" s="49"/>
      <c r="T90" s="4"/>
      <c r="U90" s="49"/>
      <c r="V90" s="49"/>
      <c r="W90" s="7"/>
      <c r="X90" s="4"/>
      <c r="Y90" s="30"/>
      <c r="Z90" s="48"/>
      <c r="AA90" s="48"/>
      <c r="AC90" s="48"/>
      <c r="AD90" s="48"/>
      <c r="AE90" s="30"/>
      <c r="AF90" s="49"/>
      <c r="AG90" s="49"/>
      <c r="AH90" s="4"/>
      <c r="AI90" s="4"/>
      <c r="AJ90" s="50"/>
      <c r="AK90" s="30"/>
      <c r="AL90" s="4"/>
      <c r="AM90" s="49"/>
      <c r="AN90" s="4"/>
      <c r="AO90" s="49"/>
      <c r="AP90" s="49"/>
      <c r="AQ90" s="7"/>
      <c r="AR90" s="4"/>
      <c r="AS90" s="30"/>
      <c r="AT90" s="48"/>
      <c r="AU90" s="48"/>
      <c r="AW90" s="48"/>
      <c r="AX90" s="48"/>
      <c r="AY90" s="30"/>
      <c r="AZ90" s="49"/>
      <c r="BA90" s="49"/>
      <c r="BB90" s="4"/>
      <c r="BC90" s="4"/>
      <c r="BD90" s="50"/>
      <c r="BE90" s="30"/>
      <c r="BF90" s="49"/>
      <c r="BG90" s="49"/>
      <c r="BH90" s="4"/>
      <c r="BI90" s="49"/>
      <c r="BJ90" s="49"/>
      <c r="BK90" s="7"/>
      <c r="BL90" s="4"/>
      <c r="BM90" s="30"/>
      <c r="BN90" s="48"/>
      <c r="BO90" s="48"/>
      <c r="BQ90" s="48"/>
      <c r="BR90" s="48"/>
      <c r="BS90" s="30"/>
      <c r="BT90" s="49"/>
      <c r="BU90" s="49"/>
      <c r="BV90" s="4"/>
      <c r="BW90" s="4"/>
      <c r="BX90" s="50"/>
      <c r="BY90" s="30"/>
      <c r="BZ90" s="49"/>
      <c r="CA90" s="49"/>
      <c r="CB90" s="4"/>
      <c r="CC90" s="49"/>
      <c r="CD90" s="49"/>
      <c r="CE90" s="30"/>
      <c r="CF90" s="4"/>
      <c r="CG90" s="30"/>
      <c r="CH90" s="48"/>
      <c r="CI90" s="48"/>
      <c r="CK90" s="48"/>
      <c r="CL90" s="48"/>
      <c r="CM90" s="30"/>
      <c r="CN90" s="49"/>
      <c r="CO90" s="49"/>
      <c r="CP90" s="4"/>
      <c r="CQ90" s="4"/>
      <c r="CR90" s="50"/>
      <c r="CS90" s="30"/>
      <c r="CT90" s="49"/>
      <c r="CU90" s="49"/>
      <c r="CV90" s="4"/>
      <c r="CW90" s="49"/>
      <c r="CX90" s="49"/>
      <c r="CY90" s="7"/>
      <c r="CZ90" s="4"/>
      <c r="DA90" s="30"/>
      <c r="DB90" s="48"/>
      <c r="DC90" s="48"/>
      <c r="DE90" s="48"/>
      <c r="DF90" s="48"/>
      <c r="DG90" s="30"/>
      <c r="DH90" s="49"/>
      <c r="DI90" s="49"/>
      <c r="DJ90" s="4"/>
      <c r="DK90" s="4"/>
      <c r="DL90" s="50"/>
      <c r="DM90" s="30"/>
      <c r="DN90" s="49"/>
      <c r="DO90" s="49"/>
      <c r="DP90" s="4"/>
      <c r="DQ90" s="49"/>
      <c r="DR90" s="49"/>
      <c r="DS90" s="7"/>
      <c r="DT90" s="4"/>
      <c r="DU90" s="30"/>
      <c r="DV90" s="48"/>
      <c r="DW90" s="48"/>
      <c r="DY90" s="48"/>
      <c r="DZ90" s="48"/>
      <c r="EA90" s="30"/>
      <c r="EB90" s="4"/>
      <c r="EC90" s="51"/>
      <c r="ED90" s="4"/>
      <c r="EE90" s="4"/>
      <c r="EF90" s="50"/>
      <c r="EG90" s="30"/>
      <c r="EH90" s="49"/>
      <c r="EI90" s="49"/>
      <c r="EJ90" s="4"/>
      <c r="EK90" s="49"/>
      <c r="EL90" s="49"/>
      <c r="EM90" s="7"/>
      <c r="EN90" s="4"/>
      <c r="EO90" s="30"/>
      <c r="EP90" s="48"/>
      <c r="EQ90" s="48"/>
      <c r="ES90" s="48"/>
      <c r="ET90" s="48"/>
      <c r="EU90" s="30"/>
      <c r="EV90" s="49"/>
      <c r="EW90" s="49"/>
      <c r="EX90" s="4"/>
      <c r="EY90" s="4"/>
      <c r="EZ90" s="50"/>
      <c r="FA90" s="30"/>
      <c r="FB90" s="49"/>
      <c r="FC90" s="49"/>
      <c r="FD90" s="4"/>
      <c r="FE90" s="49"/>
      <c r="FF90" s="49"/>
      <c r="FG90" s="7"/>
      <c r="FH90" s="4"/>
      <c r="FI90" s="30"/>
      <c r="FJ90" s="48"/>
      <c r="FK90" s="48"/>
      <c r="FM90" s="48"/>
      <c r="FN90" s="48"/>
      <c r="FO90" s="30"/>
      <c r="FP90" s="49"/>
      <c r="FQ90" s="49"/>
      <c r="FR90" s="4"/>
      <c r="FS90" s="4"/>
      <c r="FT90" s="50"/>
      <c r="FU90" s="30"/>
      <c r="FV90" s="49"/>
      <c r="FW90" s="49"/>
      <c r="FX90" s="4"/>
      <c r="FY90" s="49"/>
      <c r="FZ90" s="49"/>
      <c r="GA90" s="20"/>
      <c r="GI90" s="57"/>
      <c r="GN90" s="58"/>
      <c r="GU90" s="20"/>
      <c r="HC90" s="57"/>
      <c r="HH90" s="58"/>
      <c r="HO90" s="20"/>
      <c r="HW90" s="57"/>
      <c r="IB90" s="58"/>
      <c r="II90" s="20"/>
      <c r="IQ90" s="57"/>
      <c r="IV90" s="58"/>
    </row>
    <row r="91" spans="1:256" ht="13.5" customHeight="1" x14ac:dyDescent="0.2">
      <c r="A91" s="63"/>
      <c r="C91" s="7"/>
      <c r="D91" s="4"/>
      <c r="E91" s="30"/>
      <c r="F91" s="48"/>
      <c r="G91" s="49"/>
      <c r="I91" s="48"/>
      <c r="J91" s="49"/>
      <c r="K91" s="30"/>
      <c r="L91" s="49"/>
      <c r="M91" s="49"/>
      <c r="N91" s="4"/>
      <c r="O91" s="4"/>
      <c r="P91" s="50"/>
      <c r="Q91" s="30"/>
      <c r="R91" s="49"/>
      <c r="S91" s="49"/>
      <c r="T91" s="4"/>
      <c r="U91" s="49"/>
      <c r="V91" s="49"/>
      <c r="W91" s="7"/>
      <c r="X91" s="4"/>
      <c r="Y91" s="30"/>
      <c r="Z91" s="48"/>
      <c r="AA91" s="48"/>
      <c r="AC91" s="48"/>
      <c r="AD91" s="48"/>
      <c r="AE91" s="30"/>
      <c r="AF91" s="49"/>
      <c r="AG91" s="49"/>
      <c r="AH91" s="4"/>
      <c r="AI91" s="4"/>
      <c r="AJ91" s="50"/>
      <c r="AK91" s="30"/>
      <c r="AL91" s="4"/>
      <c r="AM91" s="49"/>
      <c r="AN91" s="4"/>
      <c r="AO91" s="49"/>
      <c r="AP91" s="49"/>
      <c r="AQ91" s="7"/>
      <c r="AR91" s="4"/>
      <c r="AS91" s="30"/>
      <c r="AT91" s="48"/>
      <c r="AU91" s="48"/>
      <c r="AW91" s="48"/>
      <c r="AX91" s="48"/>
      <c r="AY91" s="30"/>
      <c r="AZ91" s="49"/>
      <c r="BA91" s="49"/>
      <c r="BB91" s="4"/>
      <c r="BC91" s="4"/>
      <c r="BD91" s="50"/>
      <c r="BE91" s="30"/>
      <c r="BF91" s="49"/>
      <c r="BG91" s="49"/>
      <c r="BH91" s="4"/>
      <c r="BI91" s="49"/>
      <c r="BJ91" s="49"/>
      <c r="BK91" s="7"/>
      <c r="BL91" s="4"/>
      <c r="BM91" s="30"/>
      <c r="BN91" s="48"/>
      <c r="BO91" s="48"/>
      <c r="BQ91" s="48"/>
      <c r="BR91" s="48"/>
      <c r="BS91" s="30"/>
      <c r="BT91" s="49"/>
      <c r="BU91" s="49"/>
      <c r="BV91" s="4"/>
      <c r="BW91" s="4"/>
      <c r="BX91" s="50"/>
      <c r="BY91" s="30"/>
      <c r="BZ91" s="49"/>
      <c r="CA91" s="49"/>
      <c r="CB91" s="4"/>
      <c r="CC91" s="49"/>
      <c r="CD91" s="49"/>
      <c r="CE91" s="30"/>
      <c r="CF91" s="4"/>
      <c r="CG91" s="30"/>
      <c r="CH91" s="48"/>
      <c r="CI91" s="48"/>
      <c r="CK91" s="48"/>
      <c r="CL91" s="48"/>
      <c r="CM91" s="30"/>
      <c r="CN91" s="49"/>
      <c r="CO91" s="49"/>
      <c r="CP91" s="4"/>
      <c r="CQ91" s="4"/>
      <c r="CR91" s="50"/>
      <c r="CS91" s="30"/>
      <c r="CT91" s="49"/>
      <c r="CU91" s="49"/>
      <c r="CV91" s="4"/>
      <c r="CW91" s="49"/>
      <c r="CX91" s="49"/>
      <c r="CY91" s="7"/>
      <c r="CZ91" s="4"/>
      <c r="DA91" s="30"/>
      <c r="DB91" s="48"/>
      <c r="DC91" s="48"/>
      <c r="DE91" s="48"/>
      <c r="DF91" s="48"/>
      <c r="DG91" s="30"/>
      <c r="DH91" s="49"/>
      <c r="DI91" s="49"/>
      <c r="DJ91" s="4"/>
      <c r="DK91" s="4"/>
      <c r="DL91" s="50"/>
      <c r="DM91" s="30"/>
      <c r="DN91" s="49"/>
      <c r="DO91" s="49"/>
      <c r="DP91" s="4"/>
      <c r="DQ91" s="49"/>
      <c r="DR91" s="49"/>
      <c r="DS91" s="7"/>
      <c r="DT91" s="4"/>
      <c r="DU91" s="30"/>
      <c r="DV91" s="48"/>
      <c r="DW91" s="48"/>
      <c r="DY91" s="48"/>
      <c r="DZ91" s="48"/>
      <c r="EA91" s="30"/>
      <c r="EB91" s="4"/>
      <c r="EC91" s="51"/>
      <c r="ED91" s="4"/>
      <c r="EE91" s="4"/>
      <c r="EF91" s="50"/>
      <c r="EG91" s="30"/>
      <c r="EH91" s="49"/>
      <c r="EI91" s="49"/>
      <c r="EJ91" s="4"/>
      <c r="EK91" s="49"/>
      <c r="EL91" s="49"/>
      <c r="EM91" s="7"/>
      <c r="EN91" s="4"/>
      <c r="EO91" s="30"/>
      <c r="EP91" s="48"/>
      <c r="EQ91" s="48"/>
      <c r="ES91" s="48"/>
      <c r="ET91" s="48"/>
      <c r="EU91" s="30"/>
      <c r="EV91" s="49"/>
      <c r="EW91" s="49"/>
      <c r="EX91" s="4"/>
      <c r="EY91" s="4"/>
      <c r="EZ91" s="50"/>
      <c r="FA91" s="30"/>
      <c r="FB91" s="49"/>
      <c r="FC91" s="49"/>
      <c r="FD91" s="4"/>
      <c r="FE91" s="49"/>
      <c r="FF91" s="49"/>
      <c r="FG91" s="7"/>
      <c r="FH91" s="4"/>
      <c r="FI91" s="30"/>
      <c r="FJ91" s="48"/>
      <c r="FK91" s="48"/>
      <c r="FM91" s="48"/>
      <c r="FN91" s="48"/>
      <c r="FO91" s="30"/>
      <c r="FP91" s="49"/>
      <c r="FQ91" s="49"/>
      <c r="FR91" s="4"/>
      <c r="FS91" s="4"/>
      <c r="FT91" s="50"/>
      <c r="FU91" s="30"/>
      <c r="FV91" s="49"/>
      <c r="FW91" s="49"/>
      <c r="FX91" s="4"/>
      <c r="FY91" s="49"/>
      <c r="FZ91" s="49"/>
      <c r="GA91" s="20"/>
      <c r="GI91" s="57"/>
      <c r="GN91" s="58"/>
      <c r="GU91" s="20"/>
      <c r="HC91" s="57"/>
      <c r="HH91" s="58"/>
      <c r="HO91" s="20"/>
      <c r="HW91" s="57"/>
      <c r="IB91" s="58"/>
      <c r="II91" s="20"/>
      <c r="IQ91" s="57"/>
      <c r="IV91" s="58"/>
    </row>
    <row r="92" spans="1:256" ht="13.5" customHeight="1" x14ac:dyDescent="0.2">
      <c r="S92" s="48"/>
    </row>
    <row r="193" s="2" customFormat="1" ht="13.5" customHeight="1" x14ac:dyDescent="0.2"/>
    <row r="194" s="2" customFormat="1" ht="13.5" customHeight="1" x14ac:dyDescent="0.2"/>
    <row r="195" s="2" customFormat="1" ht="13.5" customHeight="1" x14ac:dyDescent="0.2"/>
    <row r="196" s="2" customFormat="1" ht="13.5" customHeight="1" x14ac:dyDescent="0.2"/>
    <row r="197" s="2" customFormat="1" ht="13.5" customHeight="1" x14ac:dyDescent="0.2"/>
    <row r="198" s="2" customFormat="1" ht="13.5" customHeight="1" x14ac:dyDescent="0.2"/>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info_parties!$A$1:$A$141</xm:f>
          </x14:formula1>
          <xm:sqref>A11:A91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18</vt:i4>
      </vt:variant>
    </vt:vector>
  </HeadingPairs>
  <TitlesOfParts>
    <vt:vector size="18"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other_referendum positions 1993</vt:lpstr>
      <vt:lpstr>other_local elections 1993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Lucas Jantunen</cp:lastModifiedBy>
  <cp:lastPrinted>2010-09-24T23:21:34Z</cp:lastPrinted>
  <dcterms:created xsi:type="dcterms:W3CDTF">2007-12-18T22:28:08Z</dcterms:created>
  <dcterms:modified xsi:type="dcterms:W3CDTF">2025-05-29T14:43:11Z</dcterms:modified>
</cp:coreProperties>
</file>